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7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0c495a81b4fb0d54/Bootcamp/Modulos/01 kickstarting with excel/"/>
    </mc:Choice>
  </mc:AlternateContent>
  <xr:revisionPtr revIDLastSave="762" documentId="8_{22EB39FB-8AFA-4411-9AE3-BED31A449337}" xr6:coauthVersionLast="47" xr6:coauthVersionMax="47" xr10:uidLastSave="{25E83B20-1CD6-44F3-B23F-F487A56FD0C2}"/>
  <bookViews>
    <workbookView xWindow="-108" yWindow="-108" windowWidth="23256" windowHeight="12576" firstSheet="4" activeTab="9" xr2:uid="{00000000-000D-0000-FFFF-FFFF00000000}"/>
  </bookViews>
  <sheets>
    <sheet name="Hoja2 (2)" sheetId="13" r:id="rId1"/>
    <sheet name="Hoja2" sheetId="3" r:id="rId2"/>
    <sheet name="Subcategory Estadistic" sheetId="4" r:id="rId3"/>
    <sheet name="Outcomes Based on Launch Date" sheetId="6" r:id="rId4"/>
    <sheet name="Hoja1" sheetId="8" r:id="rId5"/>
    <sheet name="Hoja8" sheetId="14" r:id="rId6"/>
    <sheet name="Hoja5" sheetId="18" r:id="rId7"/>
    <sheet name="Outcomes Based on Goals" sheetId="15" r:id="rId8"/>
    <sheet name="Hoja7" sheetId="20" r:id="rId9"/>
    <sheet name="Obtain curency" sheetId="23" r:id="rId10"/>
    <sheet name="Sheet1" sheetId="1" r:id="rId11"/>
    <sheet name="Hoja10" sheetId="22" r:id="rId12"/>
  </sheets>
  <definedNames>
    <definedName name="_xlnm._FilterDatabase" localSheetId="11" hidden="1">Hoja10!$A$1:$W$1048</definedName>
    <definedName name="_xlnm._FilterDatabase" localSheetId="10" hidden="1">Sheet1!$A$1:$W$4115</definedName>
    <definedName name="_xlcn.WorksheetConnection_Sheet1A1U41151" hidden="1">Sheet1!$A$1:$U$4115</definedName>
  </definedNames>
  <calcPr calcId="191029"/>
  <pivotCaches>
    <pivotCache cacheId="0" r:id="rId13"/>
    <pivotCache cacheId="1" r:id="rId14"/>
    <pivotCache cacheId="2" r:id="rId15"/>
    <pivotCache cacheId="3" r:id="rId16"/>
    <pivotCache cacheId="10" r:id="rId17"/>
    <pivotCache cacheId="5" r:id="rId18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Rango" name="Rango" connection="WorksheetConnection_Sheet1!$A$1:$U$4115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13" i="15" l="1"/>
  <c r="E13" i="15" s="1"/>
  <c r="H13" i="15" s="1"/>
  <c r="D13" i="15"/>
  <c r="C13" i="15"/>
  <c r="D12" i="15"/>
  <c r="C12" i="15"/>
  <c r="B12" i="15"/>
  <c r="D11" i="15"/>
  <c r="C11" i="15"/>
  <c r="B11" i="15"/>
  <c r="D10" i="15"/>
  <c r="C10" i="15"/>
  <c r="B10" i="15"/>
  <c r="D9" i="15"/>
  <c r="C9" i="15"/>
  <c r="B9" i="15"/>
  <c r="D8" i="15"/>
  <c r="C8" i="15"/>
  <c r="B8" i="15"/>
  <c r="D7" i="15"/>
  <c r="C7" i="15"/>
  <c r="B7" i="15"/>
  <c r="D6" i="15"/>
  <c r="C6" i="15"/>
  <c r="B6" i="15"/>
  <c r="D5" i="15"/>
  <c r="C5" i="15"/>
  <c r="B5" i="15"/>
  <c r="D4" i="15"/>
  <c r="C4" i="15"/>
  <c r="B4" i="15"/>
  <c r="D3" i="15"/>
  <c r="C3" i="15"/>
  <c r="B3" i="15"/>
  <c r="D2" i="15"/>
  <c r="C2" i="15"/>
  <c r="B2" i="15"/>
  <c r="E12" i="15"/>
  <c r="H12" i="15" s="1"/>
  <c r="S679" i="1"/>
  <c r="S680" i="1"/>
  <c r="S681" i="1"/>
  <c r="V681" i="1" s="1"/>
  <c r="W681" i="1" s="1"/>
  <c r="S682" i="1"/>
  <c r="V682" i="1" s="1"/>
  <c r="W682" i="1" s="1"/>
  <c r="S683" i="1"/>
  <c r="V683" i="1" s="1"/>
  <c r="W683" i="1" s="1"/>
  <c r="S684" i="1"/>
  <c r="S685" i="1"/>
  <c r="V685" i="1" s="1"/>
  <c r="W685" i="1" s="1"/>
  <c r="S686" i="1"/>
  <c r="V686" i="1" s="1"/>
  <c r="W686" i="1" s="1"/>
  <c r="S687" i="1"/>
  <c r="V687" i="1" s="1"/>
  <c r="W687" i="1" s="1"/>
  <c r="S688" i="1"/>
  <c r="V688" i="1" s="1"/>
  <c r="W688" i="1" s="1"/>
  <c r="S689" i="1"/>
  <c r="V689" i="1" s="1"/>
  <c r="W689" i="1" s="1"/>
  <c r="S690" i="1"/>
  <c r="S691" i="1"/>
  <c r="S692" i="1"/>
  <c r="S693" i="1"/>
  <c r="S694" i="1"/>
  <c r="V694" i="1" s="1"/>
  <c r="W694" i="1" s="1"/>
  <c r="S695" i="1"/>
  <c r="V695" i="1" s="1"/>
  <c r="S696" i="1"/>
  <c r="S697" i="1"/>
  <c r="S698" i="1"/>
  <c r="V698" i="1" s="1"/>
  <c r="W698" i="1" s="1"/>
  <c r="S699" i="1"/>
  <c r="S700" i="1"/>
  <c r="V700" i="1" s="1"/>
  <c r="W700" i="1" s="1"/>
  <c r="S701" i="1"/>
  <c r="V701" i="1" s="1"/>
  <c r="W701" i="1" s="1"/>
  <c r="S702" i="1"/>
  <c r="S703" i="1"/>
  <c r="S704" i="1"/>
  <c r="S705" i="1"/>
  <c r="S706" i="1"/>
  <c r="S707" i="1"/>
  <c r="V707" i="1" s="1"/>
  <c r="W707" i="1" s="1"/>
  <c r="S708" i="1"/>
  <c r="V708" i="1" s="1"/>
  <c r="W708" i="1" s="1"/>
  <c r="S709" i="1"/>
  <c r="V709" i="1" s="1"/>
  <c r="W709" i="1" s="1"/>
  <c r="S710" i="1"/>
  <c r="V710" i="1" s="1"/>
  <c r="W710" i="1" s="1"/>
  <c r="S711" i="1"/>
  <c r="V711" i="1" s="1"/>
  <c r="W711" i="1" s="1"/>
  <c r="S712" i="1"/>
  <c r="V712" i="1" s="1"/>
  <c r="W712" i="1" s="1"/>
  <c r="S713" i="1"/>
  <c r="V713" i="1" s="1"/>
  <c r="W713" i="1" s="1"/>
  <c r="S714" i="1"/>
  <c r="S715" i="1"/>
  <c r="S716" i="1"/>
  <c r="S717" i="1"/>
  <c r="S718" i="1"/>
  <c r="V718" i="1" s="1"/>
  <c r="W718" i="1" s="1"/>
  <c r="S719" i="1"/>
  <c r="S720" i="1"/>
  <c r="S721" i="1"/>
  <c r="S722" i="1"/>
  <c r="V722" i="1" s="1"/>
  <c r="W722" i="1" s="1"/>
  <c r="S723" i="1"/>
  <c r="S724" i="1"/>
  <c r="S725" i="1"/>
  <c r="V725" i="1" s="1"/>
  <c r="W725" i="1" s="1"/>
  <c r="S726" i="1"/>
  <c r="S727" i="1"/>
  <c r="S728" i="1"/>
  <c r="S729" i="1"/>
  <c r="V729" i="1" s="1"/>
  <c r="W729" i="1" s="1"/>
  <c r="S730" i="1"/>
  <c r="S731" i="1"/>
  <c r="S732" i="1"/>
  <c r="S733" i="1"/>
  <c r="V733" i="1" s="1"/>
  <c r="W733" i="1" s="1"/>
  <c r="S734" i="1"/>
  <c r="V734" i="1" s="1"/>
  <c r="W734" i="1" s="1"/>
  <c r="S735" i="1"/>
  <c r="S736" i="1"/>
  <c r="S737" i="1"/>
  <c r="V737" i="1" s="1"/>
  <c r="W737" i="1" s="1"/>
  <c r="S738" i="1"/>
  <c r="S739" i="1"/>
  <c r="S740" i="1"/>
  <c r="S741" i="1"/>
  <c r="V741" i="1" s="1"/>
  <c r="W741" i="1" s="1"/>
  <c r="S742" i="1"/>
  <c r="V742" i="1" s="1"/>
  <c r="W742" i="1" s="1"/>
  <c r="S743" i="1"/>
  <c r="S744" i="1"/>
  <c r="S745" i="1"/>
  <c r="V745" i="1" s="1"/>
  <c r="W745" i="1" s="1"/>
  <c r="S746" i="1"/>
  <c r="V746" i="1" s="1"/>
  <c r="W746" i="1" s="1"/>
  <c r="S747" i="1"/>
  <c r="V747" i="1" s="1"/>
  <c r="W747" i="1" s="1"/>
  <c r="S748" i="1"/>
  <c r="V748" i="1" s="1"/>
  <c r="W748" i="1" s="1"/>
  <c r="S749" i="1"/>
  <c r="V749" i="1" s="1"/>
  <c r="W749" i="1" s="1"/>
  <c r="S750" i="1"/>
  <c r="S751" i="1"/>
  <c r="S752" i="1"/>
  <c r="S753" i="1"/>
  <c r="V753" i="1" s="1"/>
  <c r="W753" i="1" s="1"/>
  <c r="S754" i="1"/>
  <c r="V754" i="1" s="1"/>
  <c r="W754" i="1" s="1"/>
  <c r="S755" i="1"/>
  <c r="V755" i="1" s="1"/>
  <c r="S756" i="1"/>
  <c r="S757" i="1"/>
  <c r="S758" i="1"/>
  <c r="V758" i="1" s="1"/>
  <c r="W758" i="1" s="1"/>
  <c r="S759" i="1"/>
  <c r="V759" i="1" s="1"/>
  <c r="W759" i="1" s="1"/>
  <c r="S760" i="1"/>
  <c r="V760" i="1" s="1"/>
  <c r="W760" i="1" s="1"/>
  <c r="S761" i="1"/>
  <c r="V761" i="1" s="1"/>
  <c r="W761" i="1" s="1"/>
  <c r="S762" i="1"/>
  <c r="S763" i="1"/>
  <c r="S764" i="1"/>
  <c r="S765" i="1"/>
  <c r="S766" i="1"/>
  <c r="V766" i="1" s="1"/>
  <c r="S767" i="1"/>
  <c r="V767" i="1" s="1"/>
  <c r="W767" i="1" s="1"/>
  <c r="S768" i="1"/>
  <c r="S769" i="1"/>
  <c r="V769" i="1" s="1"/>
  <c r="W769" i="1" s="1"/>
  <c r="S770" i="1"/>
  <c r="V770" i="1" s="1"/>
  <c r="W770" i="1" s="1"/>
  <c r="S771" i="1"/>
  <c r="V771" i="1" s="1"/>
  <c r="W771" i="1" s="1"/>
  <c r="S772" i="1"/>
  <c r="V772" i="1" s="1"/>
  <c r="W772" i="1" s="1"/>
  <c r="S773" i="1"/>
  <c r="V773" i="1" s="1"/>
  <c r="W773" i="1" s="1"/>
  <c r="S774" i="1"/>
  <c r="S775" i="1"/>
  <c r="S776" i="1"/>
  <c r="S777" i="1"/>
  <c r="S778" i="1"/>
  <c r="V778" i="1" s="1"/>
  <c r="W778" i="1" s="1"/>
  <c r="S779" i="1"/>
  <c r="V779" i="1" s="1"/>
  <c r="W779" i="1" s="1"/>
  <c r="S780" i="1"/>
  <c r="V780" i="1" s="1"/>
  <c r="W780" i="1" s="1"/>
  <c r="S781" i="1"/>
  <c r="V781" i="1" s="1"/>
  <c r="W781" i="1" s="1"/>
  <c r="S782" i="1"/>
  <c r="V782" i="1" s="1"/>
  <c r="W782" i="1" s="1"/>
  <c r="S783" i="1"/>
  <c r="V783" i="1" s="1"/>
  <c r="W783" i="1" s="1"/>
  <c r="S784" i="1"/>
  <c r="V784" i="1" s="1"/>
  <c r="W784" i="1" s="1"/>
  <c r="S785" i="1"/>
  <c r="V785" i="1" s="1"/>
  <c r="W785" i="1" s="1"/>
  <c r="S786" i="1"/>
  <c r="S787" i="1"/>
  <c r="S788" i="1"/>
  <c r="S789" i="1"/>
  <c r="S790" i="1"/>
  <c r="S791" i="1"/>
  <c r="S792" i="1"/>
  <c r="S793" i="1"/>
  <c r="S794" i="1"/>
  <c r="V794" i="1" s="1"/>
  <c r="W794" i="1" s="1"/>
  <c r="S795" i="1"/>
  <c r="V795" i="1" s="1"/>
  <c r="W795" i="1" s="1"/>
  <c r="S796" i="1"/>
  <c r="V796" i="1" s="1"/>
  <c r="W796" i="1" s="1"/>
  <c r="S797" i="1"/>
  <c r="V797" i="1" s="1"/>
  <c r="W797" i="1" s="1"/>
  <c r="S798" i="1"/>
  <c r="S799" i="1"/>
  <c r="S800" i="1"/>
  <c r="S801" i="1"/>
  <c r="S802" i="1"/>
  <c r="S803" i="1"/>
  <c r="S804" i="1"/>
  <c r="S805" i="1"/>
  <c r="V805" i="1" s="1"/>
  <c r="W805" i="1" s="1"/>
  <c r="S806" i="1"/>
  <c r="V806" i="1" s="1"/>
  <c r="W806" i="1" s="1"/>
  <c r="S807" i="1"/>
  <c r="V807" i="1" s="1"/>
  <c r="W807" i="1" s="1"/>
  <c r="S808" i="1"/>
  <c r="S809" i="1"/>
  <c r="V809" i="1" s="1"/>
  <c r="W809" i="1" s="1"/>
  <c r="S810" i="1"/>
  <c r="S811" i="1"/>
  <c r="S812" i="1"/>
  <c r="S813" i="1"/>
  <c r="V813" i="1" s="1"/>
  <c r="W813" i="1" s="1"/>
  <c r="S814" i="1"/>
  <c r="S815" i="1"/>
  <c r="S816" i="1"/>
  <c r="S817" i="1"/>
  <c r="V817" i="1" s="1"/>
  <c r="W817" i="1" s="1"/>
  <c r="S818" i="1"/>
  <c r="V818" i="1" s="1"/>
  <c r="W818" i="1" s="1"/>
  <c r="S819" i="1"/>
  <c r="V819" i="1" s="1"/>
  <c r="W819" i="1" s="1"/>
  <c r="S820" i="1"/>
  <c r="V820" i="1" s="1"/>
  <c r="W820" i="1" s="1"/>
  <c r="S821" i="1"/>
  <c r="V821" i="1" s="1"/>
  <c r="W821" i="1" s="1"/>
  <c r="S822" i="1"/>
  <c r="S823" i="1"/>
  <c r="S824" i="1"/>
  <c r="S825" i="1"/>
  <c r="V825" i="1" s="1"/>
  <c r="W825" i="1" s="1"/>
  <c r="S826" i="1"/>
  <c r="V826" i="1" s="1"/>
  <c r="W826" i="1" s="1"/>
  <c r="S827" i="1"/>
  <c r="S828" i="1"/>
  <c r="S829" i="1"/>
  <c r="V829" i="1" s="1"/>
  <c r="W829" i="1" s="1"/>
  <c r="S830" i="1"/>
  <c r="V830" i="1" s="1"/>
  <c r="W830" i="1" s="1"/>
  <c r="S831" i="1"/>
  <c r="V831" i="1" s="1"/>
  <c r="W831" i="1" s="1"/>
  <c r="S832" i="1"/>
  <c r="V832" i="1" s="1"/>
  <c r="W832" i="1" s="1"/>
  <c r="S833" i="1"/>
  <c r="V833" i="1" s="1"/>
  <c r="W833" i="1" s="1"/>
  <c r="S834" i="1"/>
  <c r="S835" i="1"/>
  <c r="S836" i="1"/>
  <c r="S837" i="1"/>
  <c r="S838" i="1"/>
  <c r="V838" i="1" s="1"/>
  <c r="S839" i="1"/>
  <c r="V839" i="1" s="1"/>
  <c r="W839" i="1" s="1"/>
  <c r="S840" i="1"/>
  <c r="V840" i="1" s="1"/>
  <c r="W840" i="1" s="1"/>
  <c r="S841" i="1"/>
  <c r="V841" i="1" s="1"/>
  <c r="W841" i="1" s="1"/>
  <c r="S842" i="1"/>
  <c r="V842" i="1" s="1"/>
  <c r="W842" i="1" s="1"/>
  <c r="S843" i="1"/>
  <c r="V843" i="1" s="1"/>
  <c r="W843" i="1" s="1"/>
  <c r="S844" i="1"/>
  <c r="V844" i="1" s="1"/>
  <c r="W844" i="1" s="1"/>
  <c r="S845" i="1"/>
  <c r="V845" i="1" s="1"/>
  <c r="W845" i="1" s="1"/>
  <c r="S846" i="1"/>
  <c r="S847" i="1"/>
  <c r="S848" i="1"/>
  <c r="S849" i="1"/>
  <c r="S850" i="1"/>
  <c r="V850" i="1" s="1"/>
  <c r="W850" i="1" s="1"/>
  <c r="S851" i="1"/>
  <c r="V851" i="1" s="1"/>
  <c r="S852" i="1"/>
  <c r="S853" i="1"/>
  <c r="V853" i="1" s="1"/>
  <c r="W853" i="1" s="1"/>
  <c r="S854" i="1"/>
  <c r="U854" i="1" s="1"/>
  <c r="S855" i="1"/>
  <c r="S856" i="1"/>
  <c r="U856" i="1" s="1"/>
  <c r="S857" i="1"/>
  <c r="V857" i="1" s="1"/>
  <c r="W857" i="1" s="1"/>
  <c r="S858" i="1"/>
  <c r="S859" i="1"/>
  <c r="S860" i="1"/>
  <c r="S861" i="1"/>
  <c r="S862" i="1"/>
  <c r="S863" i="1"/>
  <c r="S864" i="1"/>
  <c r="S865" i="1"/>
  <c r="S866" i="1"/>
  <c r="S867" i="1"/>
  <c r="S868" i="1"/>
  <c r="U868" i="1" s="1"/>
  <c r="S869" i="1"/>
  <c r="V869" i="1" s="1"/>
  <c r="W869" i="1" s="1"/>
  <c r="S870" i="1"/>
  <c r="S871" i="1"/>
  <c r="S872" i="1"/>
  <c r="S873" i="1"/>
  <c r="V873" i="1" s="1"/>
  <c r="W873" i="1" s="1"/>
  <c r="S874" i="1"/>
  <c r="S875" i="1"/>
  <c r="S876" i="1"/>
  <c r="V876" i="1" s="1"/>
  <c r="W876" i="1" s="1"/>
  <c r="S877" i="1"/>
  <c r="V877" i="1" s="1"/>
  <c r="W877" i="1" s="1"/>
  <c r="S878" i="1"/>
  <c r="S879" i="1"/>
  <c r="V879" i="1" s="1"/>
  <c r="W879" i="1" s="1"/>
  <c r="S880" i="1"/>
  <c r="U880" i="1" s="1"/>
  <c r="S881" i="1"/>
  <c r="V881" i="1" s="1"/>
  <c r="W881" i="1" s="1"/>
  <c r="S882" i="1"/>
  <c r="S883" i="1"/>
  <c r="S884" i="1"/>
  <c r="S885" i="1"/>
  <c r="V885" i="1" s="1"/>
  <c r="W885" i="1" s="1"/>
  <c r="S886" i="1"/>
  <c r="V886" i="1" s="1"/>
  <c r="W886" i="1" s="1"/>
  <c r="S887" i="1"/>
  <c r="S888" i="1"/>
  <c r="S889" i="1"/>
  <c r="V889" i="1" s="1"/>
  <c r="W889" i="1" s="1"/>
  <c r="S890" i="1"/>
  <c r="S891" i="1"/>
  <c r="V891" i="1" s="1"/>
  <c r="W891" i="1" s="1"/>
  <c r="S892" i="1"/>
  <c r="U892" i="1" s="1"/>
  <c r="S893" i="1"/>
  <c r="V893" i="1" s="1"/>
  <c r="W893" i="1" s="1"/>
  <c r="S894" i="1"/>
  <c r="S895" i="1"/>
  <c r="S896" i="1"/>
  <c r="S897" i="1"/>
  <c r="V897" i="1" s="1"/>
  <c r="W897" i="1" s="1"/>
  <c r="S898" i="1"/>
  <c r="V898" i="1" s="1"/>
  <c r="S899" i="1"/>
  <c r="V899" i="1" s="1"/>
  <c r="W899" i="1" s="1"/>
  <c r="S900" i="1"/>
  <c r="V900" i="1" s="1"/>
  <c r="W900" i="1" s="1"/>
  <c r="S901" i="1"/>
  <c r="U901" i="1" s="1"/>
  <c r="S902" i="1"/>
  <c r="S903" i="1"/>
  <c r="V903" i="1" s="1"/>
  <c r="W903" i="1" s="1"/>
  <c r="S904" i="1"/>
  <c r="V904" i="1" s="1"/>
  <c r="W904" i="1" s="1"/>
  <c r="S905" i="1"/>
  <c r="V905" i="1" s="1"/>
  <c r="W905" i="1" s="1"/>
  <c r="S906" i="1"/>
  <c r="S907" i="1"/>
  <c r="S908" i="1"/>
  <c r="S909" i="1"/>
  <c r="S910" i="1"/>
  <c r="V910" i="1" s="1"/>
  <c r="W910" i="1" s="1"/>
  <c r="S911" i="1"/>
  <c r="V911" i="1" s="1"/>
  <c r="W911" i="1" s="1"/>
  <c r="S912" i="1"/>
  <c r="S913" i="1"/>
  <c r="V913" i="1" s="1"/>
  <c r="W913" i="1" s="1"/>
  <c r="S914" i="1"/>
  <c r="S915" i="1"/>
  <c r="V915" i="1" s="1"/>
  <c r="W915" i="1" s="1"/>
  <c r="S916" i="1"/>
  <c r="V916" i="1" s="1"/>
  <c r="W916" i="1" s="1"/>
  <c r="S917" i="1"/>
  <c r="V917" i="1" s="1"/>
  <c r="W917" i="1" s="1"/>
  <c r="S918" i="1"/>
  <c r="S919" i="1"/>
  <c r="S920" i="1"/>
  <c r="S921" i="1"/>
  <c r="S922" i="1"/>
  <c r="S923" i="1"/>
  <c r="V923" i="1" s="1"/>
  <c r="W923" i="1" s="1"/>
  <c r="S924" i="1"/>
  <c r="V924" i="1" s="1"/>
  <c r="W924" i="1" s="1"/>
  <c r="S925" i="1"/>
  <c r="V925" i="1" s="1"/>
  <c r="W925" i="1" s="1"/>
  <c r="S926" i="1"/>
  <c r="S927" i="1"/>
  <c r="V927" i="1" s="1"/>
  <c r="W927" i="1" s="1"/>
  <c r="S928" i="1"/>
  <c r="V928" i="1" s="1"/>
  <c r="W928" i="1" s="1"/>
  <c r="S929" i="1"/>
  <c r="V929" i="1" s="1"/>
  <c r="W929" i="1" s="1"/>
  <c r="S930" i="1"/>
  <c r="S931" i="1"/>
  <c r="S932" i="1"/>
  <c r="S933" i="1"/>
  <c r="S934" i="1"/>
  <c r="S935" i="1"/>
  <c r="S936" i="1"/>
  <c r="S937" i="1"/>
  <c r="V937" i="1" s="1"/>
  <c r="W937" i="1" s="1"/>
  <c r="S938" i="1"/>
  <c r="S939" i="1"/>
  <c r="S940" i="1"/>
  <c r="S941" i="1"/>
  <c r="V941" i="1" s="1"/>
  <c r="W941" i="1" s="1"/>
  <c r="S942" i="1"/>
  <c r="S943" i="1"/>
  <c r="S944" i="1"/>
  <c r="S945" i="1"/>
  <c r="S946" i="1"/>
  <c r="S947" i="1"/>
  <c r="S948" i="1"/>
  <c r="S949" i="1"/>
  <c r="V949" i="1" s="1"/>
  <c r="W949" i="1" s="1"/>
  <c r="S950" i="1"/>
  <c r="S951" i="1"/>
  <c r="V951" i="1" s="1"/>
  <c r="W951" i="1" s="1"/>
  <c r="S952" i="1"/>
  <c r="V952" i="1" s="1"/>
  <c r="W952" i="1" s="1"/>
  <c r="S953" i="1"/>
  <c r="V953" i="1" s="1"/>
  <c r="W953" i="1" s="1"/>
  <c r="S954" i="1"/>
  <c r="S955" i="1"/>
  <c r="S956" i="1"/>
  <c r="S957" i="1"/>
  <c r="V957" i="1" s="1"/>
  <c r="W957" i="1" s="1"/>
  <c r="S958" i="1"/>
  <c r="V958" i="1" s="1"/>
  <c r="S959" i="1"/>
  <c r="S960" i="1"/>
  <c r="S961" i="1"/>
  <c r="V961" i="1" s="1"/>
  <c r="W961" i="1" s="1"/>
  <c r="S962" i="1"/>
  <c r="S963" i="1"/>
  <c r="V963" i="1" s="1"/>
  <c r="W963" i="1" s="1"/>
  <c r="S964" i="1"/>
  <c r="V964" i="1" s="1"/>
  <c r="W964" i="1" s="1"/>
  <c r="S965" i="1"/>
  <c r="V965" i="1" s="1"/>
  <c r="W965" i="1" s="1"/>
  <c r="S966" i="1"/>
  <c r="S967" i="1"/>
  <c r="S968" i="1"/>
  <c r="S969" i="1"/>
  <c r="V969" i="1" s="1"/>
  <c r="W969" i="1" s="1"/>
  <c r="S970" i="1"/>
  <c r="V970" i="1" s="1"/>
  <c r="S971" i="1"/>
  <c r="S972" i="1"/>
  <c r="S973" i="1"/>
  <c r="V973" i="1" s="1"/>
  <c r="W973" i="1" s="1"/>
  <c r="S974" i="1"/>
  <c r="S975" i="1"/>
  <c r="V975" i="1" s="1"/>
  <c r="W975" i="1" s="1"/>
  <c r="S976" i="1"/>
  <c r="V976" i="1" s="1"/>
  <c r="W976" i="1" s="1"/>
  <c r="S977" i="1"/>
  <c r="V977" i="1" s="1"/>
  <c r="W977" i="1" s="1"/>
  <c r="S978" i="1"/>
  <c r="S979" i="1"/>
  <c r="S980" i="1"/>
  <c r="S981" i="1"/>
  <c r="S982" i="1"/>
  <c r="S983" i="1"/>
  <c r="V983" i="1" s="1"/>
  <c r="W983" i="1" s="1"/>
  <c r="S984" i="1"/>
  <c r="S985" i="1"/>
  <c r="V985" i="1" s="1"/>
  <c r="W985" i="1" s="1"/>
  <c r="S986" i="1"/>
  <c r="S987" i="1"/>
  <c r="V987" i="1" s="1"/>
  <c r="W987" i="1" s="1"/>
  <c r="S988" i="1"/>
  <c r="V988" i="1" s="1"/>
  <c r="W988" i="1" s="1"/>
  <c r="S989" i="1"/>
  <c r="V989" i="1" s="1"/>
  <c r="W989" i="1" s="1"/>
  <c r="S990" i="1"/>
  <c r="S991" i="1"/>
  <c r="S992" i="1"/>
  <c r="S993" i="1"/>
  <c r="S994" i="1"/>
  <c r="S995" i="1"/>
  <c r="S996" i="1"/>
  <c r="S997" i="1"/>
  <c r="V997" i="1" s="1"/>
  <c r="W997" i="1" s="1"/>
  <c r="S998" i="1"/>
  <c r="S999" i="1"/>
  <c r="V999" i="1" s="1"/>
  <c r="W999" i="1" s="1"/>
  <c r="S1000" i="1"/>
  <c r="V1000" i="1" s="1"/>
  <c r="W1000" i="1" s="1"/>
  <c r="S1001" i="1"/>
  <c r="V1001" i="1" s="1"/>
  <c r="W1001" i="1" s="1"/>
  <c r="S1002" i="1"/>
  <c r="S1003" i="1"/>
  <c r="S1004" i="1"/>
  <c r="S1005" i="1"/>
  <c r="S1006" i="1"/>
  <c r="V1006" i="1" s="1"/>
  <c r="S1007" i="1"/>
  <c r="S1008" i="1"/>
  <c r="V1008" i="1" s="1"/>
  <c r="W1008" i="1" s="1"/>
  <c r="S1009" i="1"/>
  <c r="V1009" i="1" s="1"/>
  <c r="W1009" i="1" s="1"/>
  <c r="S1010" i="1"/>
  <c r="S1011" i="1"/>
  <c r="S1012" i="1"/>
  <c r="V1012" i="1" s="1"/>
  <c r="W1012" i="1" s="1"/>
  <c r="S1013" i="1"/>
  <c r="V1013" i="1" s="1"/>
  <c r="W1013" i="1" s="1"/>
  <c r="S1014" i="1"/>
  <c r="S1015" i="1"/>
  <c r="S1016" i="1"/>
  <c r="S1017" i="1"/>
  <c r="V1017" i="1" s="1"/>
  <c r="W1017" i="1" s="1"/>
  <c r="S1018" i="1"/>
  <c r="S1019" i="1"/>
  <c r="S1020" i="1"/>
  <c r="S1021" i="1"/>
  <c r="V1021" i="1" s="1"/>
  <c r="W1021" i="1" s="1"/>
  <c r="S1022" i="1"/>
  <c r="S1023" i="1"/>
  <c r="S1024" i="1"/>
  <c r="V1024" i="1" s="1"/>
  <c r="W1024" i="1" s="1"/>
  <c r="S1025" i="1"/>
  <c r="V1025" i="1" s="1"/>
  <c r="W1025" i="1" s="1"/>
  <c r="S1026" i="1"/>
  <c r="S1027" i="1"/>
  <c r="S1028" i="1"/>
  <c r="S1029" i="1"/>
  <c r="V1029" i="1" s="1"/>
  <c r="W1029" i="1" s="1"/>
  <c r="S1030" i="1"/>
  <c r="V1030" i="1" s="1"/>
  <c r="W1030" i="1" s="1"/>
  <c r="S1031" i="1"/>
  <c r="S1032" i="1"/>
  <c r="S1033" i="1"/>
  <c r="V1033" i="1" s="1"/>
  <c r="W1033" i="1" s="1"/>
  <c r="S1034" i="1"/>
  <c r="S1035" i="1"/>
  <c r="V1035" i="1" s="1"/>
  <c r="W1035" i="1" s="1"/>
  <c r="S1036" i="1"/>
  <c r="V1036" i="1" s="1"/>
  <c r="W1036" i="1" s="1"/>
  <c r="S1037" i="1"/>
  <c r="V1037" i="1" s="1"/>
  <c r="W1037" i="1" s="1"/>
  <c r="S1038" i="1"/>
  <c r="S1039" i="1"/>
  <c r="S1040" i="1"/>
  <c r="S1041" i="1"/>
  <c r="S1042" i="1"/>
  <c r="V1042" i="1" s="1"/>
  <c r="W1042" i="1" s="1"/>
  <c r="S1043" i="1"/>
  <c r="V1043" i="1" s="1"/>
  <c r="W1043" i="1" s="1"/>
  <c r="S1044" i="1"/>
  <c r="S1045" i="1"/>
  <c r="U1045" i="1" s="1"/>
  <c r="S1046" i="1"/>
  <c r="S1047" i="1"/>
  <c r="V1047" i="1" s="1"/>
  <c r="W1047" i="1" s="1"/>
  <c r="S1048" i="1"/>
  <c r="V1048" i="1" s="1"/>
  <c r="W1048" i="1" s="1"/>
  <c r="S1049" i="1"/>
  <c r="V1049" i="1" s="1"/>
  <c r="W1049" i="1" s="1"/>
  <c r="S1050" i="1"/>
  <c r="S1051" i="1"/>
  <c r="S1052" i="1"/>
  <c r="S1053" i="1"/>
  <c r="S1054" i="1"/>
  <c r="S1055" i="1"/>
  <c r="V1055" i="1" s="1"/>
  <c r="W1055" i="1" s="1"/>
  <c r="S1056" i="1"/>
  <c r="S1057" i="1"/>
  <c r="V1057" i="1" s="1"/>
  <c r="W1057" i="1" s="1"/>
  <c r="S1058" i="1"/>
  <c r="S1059" i="1"/>
  <c r="S1060" i="1"/>
  <c r="V1060" i="1" s="1"/>
  <c r="W1060" i="1" s="1"/>
  <c r="S1061" i="1"/>
  <c r="V1061" i="1" s="1"/>
  <c r="W1061" i="1" s="1"/>
  <c r="S1062" i="1"/>
  <c r="S1063" i="1"/>
  <c r="S1064" i="1"/>
  <c r="S1065" i="1"/>
  <c r="S1066" i="1"/>
  <c r="V1066" i="1" s="1"/>
  <c r="W1066" i="1" s="1"/>
  <c r="S1067" i="1"/>
  <c r="S1068" i="1"/>
  <c r="V1068" i="1" s="1"/>
  <c r="W1068" i="1" s="1"/>
  <c r="S1069" i="1"/>
  <c r="U1069" i="1" s="1"/>
  <c r="S1070" i="1"/>
  <c r="S1071" i="1"/>
  <c r="V1071" i="1" s="1"/>
  <c r="W1071" i="1" s="1"/>
  <c r="S1072" i="1"/>
  <c r="V1072" i="1" s="1"/>
  <c r="W1072" i="1" s="1"/>
  <c r="S1073" i="1"/>
  <c r="V1073" i="1" s="1"/>
  <c r="W1073" i="1" s="1"/>
  <c r="S1074" i="1"/>
  <c r="S1075" i="1"/>
  <c r="S1076" i="1"/>
  <c r="S1077" i="1"/>
  <c r="S1078" i="1"/>
  <c r="S1079" i="1"/>
  <c r="S1080" i="1"/>
  <c r="S1081" i="1"/>
  <c r="V1081" i="1" s="1"/>
  <c r="W1081" i="1" s="1"/>
  <c r="S1082" i="1"/>
  <c r="S1083" i="1"/>
  <c r="V1083" i="1" s="1"/>
  <c r="W1083" i="1" s="1"/>
  <c r="S1084" i="1"/>
  <c r="V1084" i="1" s="1"/>
  <c r="W1084" i="1" s="1"/>
  <c r="S1085" i="1"/>
  <c r="V1085" i="1" s="1"/>
  <c r="W1085" i="1" s="1"/>
  <c r="S1086" i="1"/>
  <c r="S1087" i="1"/>
  <c r="S1088" i="1"/>
  <c r="S1089" i="1"/>
  <c r="S1090" i="1"/>
  <c r="S1091" i="1"/>
  <c r="S1092" i="1"/>
  <c r="S1093" i="1"/>
  <c r="V1093" i="1" s="1"/>
  <c r="W1093" i="1" s="1"/>
  <c r="S1094" i="1"/>
  <c r="S1095" i="1"/>
  <c r="V1095" i="1" s="1"/>
  <c r="W1095" i="1" s="1"/>
  <c r="S1096" i="1"/>
  <c r="U1096" i="1" s="1"/>
  <c r="S1097" i="1"/>
  <c r="V1097" i="1" s="1"/>
  <c r="W1097" i="1" s="1"/>
  <c r="S1098" i="1"/>
  <c r="S1099" i="1"/>
  <c r="S1100" i="1"/>
  <c r="S1101" i="1"/>
  <c r="V1101" i="1" s="1"/>
  <c r="W1101" i="1" s="1"/>
  <c r="S1102" i="1"/>
  <c r="V1102" i="1" s="1"/>
  <c r="S1103" i="1"/>
  <c r="V1103" i="1" s="1"/>
  <c r="W1103" i="1" s="1"/>
  <c r="S1104" i="1"/>
  <c r="V1104" i="1" s="1"/>
  <c r="W1104" i="1" s="1"/>
  <c r="S1105" i="1"/>
  <c r="V1105" i="1" s="1"/>
  <c r="W1105" i="1" s="1"/>
  <c r="S1106" i="1"/>
  <c r="S1107" i="1"/>
  <c r="V1107" i="1" s="1"/>
  <c r="W1107" i="1" s="1"/>
  <c r="S1108" i="1"/>
  <c r="V1108" i="1" s="1"/>
  <c r="W1108" i="1" s="1"/>
  <c r="S1109" i="1"/>
  <c r="V1109" i="1" s="1"/>
  <c r="W1109" i="1" s="1"/>
  <c r="S1110" i="1"/>
  <c r="S1111" i="1"/>
  <c r="S1112" i="1"/>
  <c r="S1113" i="1"/>
  <c r="S1114" i="1"/>
  <c r="V1114" i="1" s="1"/>
  <c r="W1114" i="1" s="1"/>
  <c r="S1115" i="1"/>
  <c r="S1116" i="1"/>
  <c r="S1117" i="1"/>
  <c r="V1117" i="1" s="1"/>
  <c r="W1117" i="1" s="1"/>
  <c r="S1118" i="1"/>
  <c r="S1119" i="1"/>
  <c r="V1119" i="1" s="1"/>
  <c r="W1119" i="1" s="1"/>
  <c r="S1120" i="1"/>
  <c r="V1120" i="1" s="1"/>
  <c r="W1120" i="1" s="1"/>
  <c r="S1121" i="1"/>
  <c r="V1121" i="1" s="1"/>
  <c r="W1121" i="1" s="1"/>
  <c r="S1122" i="1"/>
  <c r="S1123" i="1"/>
  <c r="S1124" i="1"/>
  <c r="S1125" i="1"/>
  <c r="S1126" i="1"/>
  <c r="V1126" i="1" s="1"/>
  <c r="W1126" i="1" s="1"/>
  <c r="S1127" i="1"/>
  <c r="V1127" i="1" s="1"/>
  <c r="W1127" i="1" s="1"/>
  <c r="S1128" i="1"/>
  <c r="V1128" i="1" s="1"/>
  <c r="W1128" i="1" s="1"/>
  <c r="S1129" i="1"/>
  <c r="V1129" i="1" s="1"/>
  <c r="W1129" i="1" s="1"/>
  <c r="S1130" i="1"/>
  <c r="S1131" i="1"/>
  <c r="V1131" i="1" s="1"/>
  <c r="W1131" i="1" s="1"/>
  <c r="S1132" i="1"/>
  <c r="U1132" i="1" s="1"/>
  <c r="S1133" i="1"/>
  <c r="V1133" i="1" s="1"/>
  <c r="W1133" i="1" s="1"/>
  <c r="S1134" i="1"/>
  <c r="S1135" i="1"/>
  <c r="S1136" i="1"/>
  <c r="S1137" i="1"/>
  <c r="S1138" i="1"/>
  <c r="S1139" i="1"/>
  <c r="S1140" i="1"/>
  <c r="S1141" i="1"/>
  <c r="S1142" i="1"/>
  <c r="S1143" i="1"/>
  <c r="V1143" i="1" s="1"/>
  <c r="W1143" i="1" s="1"/>
  <c r="S1144" i="1"/>
  <c r="V1144" i="1" s="1"/>
  <c r="W1144" i="1" s="1"/>
  <c r="S1145" i="1"/>
  <c r="V1145" i="1" s="1"/>
  <c r="W1145" i="1" s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V1157" i="1" s="1"/>
  <c r="W1157" i="1" s="1"/>
  <c r="S1158" i="1"/>
  <c r="S1159" i="1"/>
  <c r="S1160" i="1"/>
  <c r="S1161" i="1"/>
  <c r="V1161" i="1" s="1"/>
  <c r="W1161" i="1" s="1"/>
  <c r="S1162" i="1"/>
  <c r="V1162" i="1" s="1"/>
  <c r="W1162" i="1" s="1"/>
  <c r="S1163" i="1"/>
  <c r="S1164" i="1"/>
  <c r="S1165" i="1"/>
  <c r="V1165" i="1" s="1"/>
  <c r="W1165" i="1" s="1"/>
  <c r="S1166" i="1"/>
  <c r="S1167" i="1"/>
  <c r="V1167" i="1" s="1"/>
  <c r="W1167" i="1" s="1"/>
  <c r="S1168" i="1"/>
  <c r="V1168" i="1" s="1"/>
  <c r="W1168" i="1" s="1"/>
  <c r="S1169" i="1"/>
  <c r="V1169" i="1" s="1"/>
  <c r="W1169" i="1" s="1"/>
  <c r="S1170" i="1"/>
  <c r="S1171" i="1"/>
  <c r="S1172" i="1"/>
  <c r="S1173" i="1"/>
  <c r="V1173" i="1" s="1"/>
  <c r="W1173" i="1" s="1"/>
  <c r="S1174" i="1"/>
  <c r="V1174" i="1" s="1"/>
  <c r="W1174" i="1" s="1"/>
  <c r="S1175" i="1"/>
  <c r="S1176" i="1"/>
  <c r="S1177" i="1"/>
  <c r="V1177" i="1" s="1"/>
  <c r="W1177" i="1" s="1"/>
  <c r="S1178" i="1"/>
  <c r="S1179" i="1"/>
  <c r="V1179" i="1" s="1"/>
  <c r="W1179" i="1" s="1"/>
  <c r="S1180" i="1"/>
  <c r="S1181" i="1"/>
  <c r="V1181" i="1" s="1"/>
  <c r="W1181" i="1" s="1"/>
  <c r="S1182" i="1"/>
  <c r="S1183" i="1"/>
  <c r="S1184" i="1"/>
  <c r="S1185" i="1"/>
  <c r="S1186" i="1"/>
  <c r="V1186" i="1" s="1"/>
  <c r="W1186" i="1" s="1"/>
  <c r="S1187" i="1"/>
  <c r="V1187" i="1" s="1"/>
  <c r="W1187" i="1" s="1"/>
  <c r="S1188" i="1"/>
  <c r="S1189" i="1"/>
  <c r="U1189" i="1" s="1"/>
  <c r="S1190" i="1"/>
  <c r="S1191" i="1"/>
  <c r="S1192" i="1"/>
  <c r="V1192" i="1" s="1"/>
  <c r="W1192" i="1" s="1"/>
  <c r="S1193" i="1"/>
  <c r="V1193" i="1" s="1"/>
  <c r="W1193" i="1" s="1"/>
  <c r="S1194" i="1"/>
  <c r="S1195" i="1"/>
  <c r="S1196" i="1"/>
  <c r="S1197" i="1"/>
  <c r="S1198" i="1"/>
  <c r="S1199" i="1"/>
  <c r="V1199" i="1" s="1"/>
  <c r="W1199" i="1" s="1"/>
  <c r="S1200" i="1"/>
  <c r="S1201" i="1"/>
  <c r="V1201" i="1" s="1"/>
  <c r="W1201" i="1" s="1"/>
  <c r="S1202" i="1"/>
  <c r="S1203" i="1"/>
  <c r="V1203" i="1" s="1"/>
  <c r="W1203" i="1" s="1"/>
  <c r="S1204" i="1"/>
  <c r="V1204" i="1" s="1"/>
  <c r="W1204" i="1" s="1"/>
  <c r="S1205" i="1"/>
  <c r="V1205" i="1" s="1"/>
  <c r="W1205" i="1" s="1"/>
  <c r="S1206" i="1"/>
  <c r="S1207" i="1"/>
  <c r="S1208" i="1"/>
  <c r="S1209" i="1"/>
  <c r="S1210" i="1"/>
  <c r="S1211" i="1"/>
  <c r="S1212" i="1"/>
  <c r="S1213" i="1"/>
  <c r="V1213" i="1" s="1"/>
  <c r="W1213" i="1" s="1"/>
  <c r="S1214" i="1"/>
  <c r="U1214" i="1" s="1"/>
  <c r="S1215" i="1"/>
  <c r="V1215" i="1" s="1"/>
  <c r="W1215" i="1" s="1"/>
  <c r="S1216" i="1"/>
  <c r="U1216" i="1" s="1"/>
  <c r="S1217" i="1"/>
  <c r="V1217" i="1" s="1"/>
  <c r="W1217" i="1" s="1"/>
  <c r="S1218" i="1"/>
  <c r="S1219" i="1"/>
  <c r="S1220" i="1"/>
  <c r="S1221" i="1"/>
  <c r="S1222" i="1"/>
  <c r="V1222" i="1" s="1"/>
  <c r="W1222" i="1" s="1"/>
  <c r="S1223" i="1"/>
  <c r="S1224" i="1"/>
  <c r="S1225" i="1"/>
  <c r="S1226" i="1"/>
  <c r="S1227" i="1"/>
  <c r="V1227" i="1" s="1"/>
  <c r="W1227" i="1" s="1"/>
  <c r="S1228" i="1"/>
  <c r="S1229" i="1"/>
  <c r="V1229" i="1" s="1"/>
  <c r="W1229" i="1" s="1"/>
  <c r="S1230" i="1"/>
  <c r="S1231" i="1"/>
  <c r="S1232" i="1"/>
  <c r="S1233" i="1"/>
  <c r="S1234" i="1"/>
  <c r="V1234" i="1" s="1"/>
  <c r="W1234" i="1" s="1"/>
  <c r="S1235" i="1"/>
  <c r="V1235" i="1" s="1"/>
  <c r="W1235" i="1" s="1"/>
  <c r="S1236" i="1"/>
  <c r="S1237" i="1"/>
  <c r="S1238" i="1"/>
  <c r="S1239" i="1"/>
  <c r="V1239" i="1" s="1"/>
  <c r="W1239" i="1" s="1"/>
  <c r="S1240" i="1"/>
  <c r="S1241" i="1"/>
  <c r="V1241" i="1" s="1"/>
  <c r="W1241" i="1" s="1"/>
  <c r="S1242" i="1"/>
  <c r="S1243" i="1"/>
  <c r="S1244" i="1"/>
  <c r="S1245" i="1"/>
  <c r="V1245" i="1" s="1"/>
  <c r="W1245" i="1" s="1"/>
  <c r="S1246" i="1"/>
  <c r="S1247" i="1"/>
  <c r="S1248" i="1"/>
  <c r="S1249" i="1"/>
  <c r="V1249" i="1" s="1"/>
  <c r="W1249" i="1" s="1"/>
  <c r="S1250" i="1"/>
  <c r="S1251" i="1"/>
  <c r="V1251" i="1" s="1"/>
  <c r="W1251" i="1" s="1"/>
  <c r="S1252" i="1"/>
  <c r="S1253" i="1"/>
  <c r="V1253" i="1" s="1"/>
  <c r="W1253" i="1" s="1"/>
  <c r="S1254" i="1"/>
  <c r="S1255" i="1"/>
  <c r="S1256" i="1"/>
  <c r="S1257" i="1"/>
  <c r="S1258" i="1"/>
  <c r="V1258" i="1" s="1"/>
  <c r="W1258" i="1" s="1"/>
  <c r="S1259" i="1"/>
  <c r="S1260" i="1"/>
  <c r="S1261" i="1"/>
  <c r="V1261" i="1" s="1"/>
  <c r="W1261" i="1" s="1"/>
  <c r="S1262" i="1"/>
  <c r="S1263" i="1"/>
  <c r="S1264" i="1"/>
  <c r="V1264" i="1" s="1"/>
  <c r="W1264" i="1" s="1"/>
  <c r="S1265" i="1"/>
  <c r="V1265" i="1" s="1"/>
  <c r="W1265" i="1" s="1"/>
  <c r="S1266" i="1"/>
  <c r="S1267" i="1"/>
  <c r="S1268" i="1"/>
  <c r="S1269" i="1"/>
  <c r="S1270" i="1"/>
  <c r="S1271" i="1"/>
  <c r="V1271" i="1" s="1"/>
  <c r="W1271" i="1" s="1"/>
  <c r="S1272" i="1"/>
  <c r="S1273" i="1"/>
  <c r="S1274" i="1"/>
  <c r="S1275" i="1"/>
  <c r="V1275" i="1" s="1"/>
  <c r="W1275" i="1" s="1"/>
  <c r="S1276" i="1"/>
  <c r="V1276" i="1" s="1"/>
  <c r="W1276" i="1" s="1"/>
  <c r="S1277" i="1"/>
  <c r="V1277" i="1" s="1"/>
  <c r="W1277" i="1" s="1"/>
  <c r="S1278" i="1"/>
  <c r="S1279" i="1"/>
  <c r="S1280" i="1"/>
  <c r="S1281" i="1"/>
  <c r="S1282" i="1"/>
  <c r="V1282" i="1" s="1"/>
  <c r="W1282" i="1" s="1"/>
  <c r="S1283" i="1"/>
  <c r="S1284" i="1"/>
  <c r="V1284" i="1" s="1"/>
  <c r="W1284" i="1" s="1"/>
  <c r="S1285" i="1"/>
  <c r="V1285" i="1" s="1"/>
  <c r="W1285" i="1" s="1"/>
  <c r="S1286" i="1"/>
  <c r="S1287" i="1"/>
  <c r="V1287" i="1" s="1"/>
  <c r="W1287" i="1" s="1"/>
  <c r="S1288" i="1"/>
  <c r="V1288" i="1" s="1"/>
  <c r="W1288" i="1" s="1"/>
  <c r="S1289" i="1"/>
  <c r="V1289" i="1" s="1"/>
  <c r="W1289" i="1" s="1"/>
  <c r="S1290" i="1"/>
  <c r="S1291" i="1"/>
  <c r="S1292" i="1"/>
  <c r="S1293" i="1"/>
  <c r="S1294" i="1"/>
  <c r="V1294" i="1" s="1"/>
  <c r="W1294" i="1" s="1"/>
  <c r="S1295" i="1"/>
  <c r="V1295" i="1" s="1"/>
  <c r="W1295" i="1" s="1"/>
  <c r="S1296" i="1"/>
  <c r="S1297" i="1"/>
  <c r="V1297" i="1" s="1"/>
  <c r="W1297" i="1" s="1"/>
  <c r="S1298" i="1"/>
  <c r="S1299" i="1"/>
  <c r="V1299" i="1" s="1"/>
  <c r="W1299" i="1" s="1"/>
  <c r="S1300" i="1"/>
  <c r="V1300" i="1" s="1"/>
  <c r="W1300" i="1" s="1"/>
  <c r="S1301" i="1"/>
  <c r="V1301" i="1" s="1"/>
  <c r="W1301" i="1" s="1"/>
  <c r="S1302" i="1"/>
  <c r="S1303" i="1"/>
  <c r="S1304" i="1"/>
  <c r="S1305" i="1"/>
  <c r="V1305" i="1" s="1"/>
  <c r="W1305" i="1" s="1"/>
  <c r="S1306" i="1"/>
  <c r="S1307" i="1"/>
  <c r="S1308" i="1"/>
  <c r="V1308" i="1" s="1"/>
  <c r="W1308" i="1" s="1"/>
  <c r="S1309" i="1"/>
  <c r="V1309" i="1" s="1"/>
  <c r="W1309" i="1" s="1"/>
  <c r="S1310" i="1"/>
  <c r="S1311" i="1"/>
  <c r="V1311" i="1" s="1"/>
  <c r="W1311" i="1" s="1"/>
  <c r="S1312" i="1"/>
  <c r="V1312" i="1" s="1"/>
  <c r="W1312" i="1" s="1"/>
  <c r="S1313" i="1"/>
  <c r="V1313" i="1" s="1"/>
  <c r="W1313" i="1" s="1"/>
  <c r="S1314" i="1"/>
  <c r="S1315" i="1"/>
  <c r="S1316" i="1"/>
  <c r="S1317" i="1"/>
  <c r="V1317" i="1" s="1"/>
  <c r="W1317" i="1" s="1"/>
  <c r="S1318" i="1"/>
  <c r="V1318" i="1" s="1"/>
  <c r="W1318" i="1" s="1"/>
  <c r="S1319" i="1"/>
  <c r="S1320" i="1"/>
  <c r="S1321" i="1"/>
  <c r="V1321" i="1" s="1"/>
  <c r="W1321" i="1" s="1"/>
  <c r="S1322" i="1"/>
  <c r="S1323" i="1"/>
  <c r="V1323" i="1" s="1"/>
  <c r="W1323" i="1" s="1"/>
  <c r="S1324" i="1"/>
  <c r="V1324" i="1" s="1"/>
  <c r="W1324" i="1" s="1"/>
  <c r="S1325" i="1"/>
  <c r="V1325" i="1" s="1"/>
  <c r="W1325" i="1" s="1"/>
  <c r="S1326" i="1"/>
  <c r="S1327" i="1"/>
  <c r="S1328" i="1"/>
  <c r="S1329" i="1"/>
  <c r="S1330" i="1"/>
  <c r="V1330" i="1" s="1"/>
  <c r="W1330" i="1" s="1"/>
  <c r="S1331" i="1"/>
  <c r="V1331" i="1" s="1"/>
  <c r="W1331" i="1" s="1"/>
  <c r="S1332" i="1"/>
  <c r="V1332" i="1" s="1"/>
  <c r="W1332" i="1" s="1"/>
  <c r="S1333" i="1"/>
  <c r="V1333" i="1" s="1"/>
  <c r="W1333" i="1" s="1"/>
  <c r="S1334" i="1"/>
  <c r="S1335" i="1"/>
  <c r="V1335" i="1" s="1"/>
  <c r="W1335" i="1" s="1"/>
  <c r="S1336" i="1"/>
  <c r="V1336" i="1" s="1"/>
  <c r="W1336" i="1" s="1"/>
  <c r="S1337" i="1"/>
  <c r="V1337" i="1" s="1"/>
  <c r="W1337" i="1" s="1"/>
  <c r="S1338" i="1"/>
  <c r="S1339" i="1"/>
  <c r="S1340" i="1"/>
  <c r="S1341" i="1"/>
  <c r="S1342" i="1"/>
  <c r="V1342" i="1" s="1"/>
  <c r="W1342" i="1" s="1"/>
  <c r="S1343" i="1"/>
  <c r="V1343" i="1" s="1"/>
  <c r="W1343" i="1" s="1"/>
  <c r="S1344" i="1"/>
  <c r="S1345" i="1"/>
  <c r="S1346" i="1"/>
  <c r="S1347" i="1"/>
  <c r="V1347" i="1" s="1"/>
  <c r="W1347" i="1" s="1"/>
  <c r="S1348" i="1"/>
  <c r="S1349" i="1"/>
  <c r="V1349" i="1" s="1"/>
  <c r="W1349" i="1" s="1"/>
  <c r="S1350" i="1"/>
  <c r="S1351" i="1"/>
  <c r="S1352" i="1"/>
  <c r="S1353" i="1"/>
  <c r="S1354" i="1"/>
  <c r="S1355" i="1"/>
  <c r="V1355" i="1" s="1"/>
  <c r="W1355" i="1" s="1"/>
  <c r="S1356" i="1"/>
  <c r="V1356" i="1" s="1"/>
  <c r="W1356" i="1" s="1"/>
  <c r="S1357" i="1"/>
  <c r="V1357" i="1" s="1"/>
  <c r="W1357" i="1" s="1"/>
  <c r="S1358" i="1"/>
  <c r="S1359" i="1"/>
  <c r="V1359" i="1" s="1"/>
  <c r="W1359" i="1" s="1"/>
  <c r="S1360" i="1"/>
  <c r="S1361" i="1"/>
  <c r="V1361" i="1" s="1"/>
  <c r="W1361" i="1" s="1"/>
  <c r="S1362" i="1"/>
  <c r="S1363" i="1"/>
  <c r="S1364" i="1"/>
  <c r="S1365" i="1"/>
  <c r="S1366" i="1"/>
  <c r="S1367" i="1"/>
  <c r="S1368" i="1"/>
  <c r="S1369" i="1"/>
  <c r="V1369" i="1" s="1"/>
  <c r="W1369" i="1" s="1"/>
  <c r="S1370" i="1"/>
  <c r="S1371" i="1"/>
  <c r="S1372" i="1"/>
  <c r="U1372" i="1" s="1"/>
  <c r="S1373" i="1"/>
  <c r="V1373" i="1" s="1"/>
  <c r="S1374" i="1"/>
  <c r="S1375" i="1"/>
  <c r="S1376" i="1"/>
  <c r="S1377" i="1"/>
  <c r="S1378" i="1"/>
  <c r="S1379" i="1"/>
  <c r="S1380" i="1"/>
  <c r="S1381" i="1"/>
  <c r="S1382" i="1"/>
  <c r="S1383" i="1"/>
  <c r="V1383" i="1" s="1"/>
  <c r="W1383" i="1" s="1"/>
  <c r="S1384" i="1"/>
  <c r="U1384" i="1" s="1"/>
  <c r="S1385" i="1"/>
  <c r="V1385" i="1" s="1"/>
  <c r="W1385" i="1" s="1"/>
  <c r="S1386" i="1"/>
  <c r="S1387" i="1"/>
  <c r="S1388" i="1"/>
  <c r="S1389" i="1"/>
  <c r="V1389" i="1" s="1"/>
  <c r="W1389" i="1" s="1"/>
  <c r="S1390" i="1"/>
  <c r="V1390" i="1" s="1"/>
  <c r="W1390" i="1" s="1"/>
  <c r="S1391" i="1"/>
  <c r="S1392" i="1"/>
  <c r="V1392" i="1" s="1"/>
  <c r="W1392" i="1" s="1"/>
  <c r="S1393" i="1"/>
  <c r="V1393" i="1" s="1"/>
  <c r="W1393" i="1" s="1"/>
  <c r="S1394" i="1"/>
  <c r="U1394" i="1" s="1"/>
  <c r="S1395" i="1"/>
  <c r="V1395" i="1" s="1"/>
  <c r="W1395" i="1" s="1"/>
  <c r="S1396" i="1"/>
  <c r="V1396" i="1" s="1"/>
  <c r="W1396" i="1" s="1"/>
  <c r="S1397" i="1"/>
  <c r="V1397" i="1" s="1"/>
  <c r="W1397" i="1" s="1"/>
  <c r="S1398" i="1"/>
  <c r="S1399" i="1"/>
  <c r="S1400" i="1"/>
  <c r="S1401" i="1"/>
  <c r="S1402" i="1"/>
  <c r="V1402" i="1" s="1"/>
  <c r="W1402" i="1" s="1"/>
  <c r="S1403" i="1"/>
  <c r="S1404" i="1"/>
  <c r="S1405" i="1"/>
  <c r="V1405" i="1" s="1"/>
  <c r="W1405" i="1" s="1"/>
  <c r="S1406" i="1"/>
  <c r="S1407" i="1"/>
  <c r="V1407" i="1" s="1"/>
  <c r="W1407" i="1" s="1"/>
  <c r="S1408" i="1"/>
  <c r="V1408" i="1" s="1"/>
  <c r="W1408" i="1" s="1"/>
  <c r="S1409" i="1"/>
  <c r="V1409" i="1" s="1"/>
  <c r="W1409" i="1" s="1"/>
  <c r="S1410" i="1"/>
  <c r="S1411" i="1"/>
  <c r="S1412" i="1"/>
  <c r="S1413" i="1"/>
  <c r="S1414" i="1"/>
  <c r="V1414" i="1" s="1"/>
  <c r="W1414" i="1" s="1"/>
  <c r="S1415" i="1"/>
  <c r="V1415" i="1" s="1"/>
  <c r="W1415" i="1" s="1"/>
  <c r="S1416" i="1"/>
  <c r="V1416" i="1" s="1"/>
  <c r="W1416" i="1" s="1"/>
  <c r="S1417" i="1"/>
  <c r="V1417" i="1" s="1"/>
  <c r="W1417" i="1" s="1"/>
  <c r="S1418" i="1"/>
  <c r="S1419" i="1"/>
  <c r="V1419" i="1" s="1"/>
  <c r="W1419" i="1" s="1"/>
  <c r="S1420" i="1"/>
  <c r="V1420" i="1" s="1"/>
  <c r="W1420" i="1" s="1"/>
  <c r="S1421" i="1"/>
  <c r="V1421" i="1" s="1"/>
  <c r="W1421" i="1" s="1"/>
  <c r="S1422" i="1"/>
  <c r="S1423" i="1"/>
  <c r="S1424" i="1"/>
  <c r="S1425" i="1"/>
  <c r="S1426" i="1"/>
  <c r="S1427" i="1"/>
  <c r="S1428" i="1"/>
  <c r="S1429" i="1"/>
  <c r="V1429" i="1" s="1"/>
  <c r="W1429" i="1" s="1"/>
  <c r="S1430" i="1"/>
  <c r="U1430" i="1" s="1"/>
  <c r="S1431" i="1"/>
  <c r="S1432" i="1"/>
  <c r="V1432" i="1" s="1"/>
  <c r="W1432" i="1" s="1"/>
  <c r="S1433" i="1"/>
  <c r="V1433" i="1" s="1"/>
  <c r="W1433" i="1" s="1"/>
  <c r="S1434" i="1"/>
  <c r="S1435" i="1"/>
  <c r="S1436" i="1"/>
  <c r="S1437" i="1"/>
  <c r="S1438" i="1"/>
  <c r="S1439" i="1"/>
  <c r="S1440" i="1"/>
  <c r="S1441" i="1"/>
  <c r="S1442" i="1"/>
  <c r="S1443" i="1"/>
  <c r="S1444" i="1"/>
  <c r="U1444" i="1" s="1"/>
  <c r="S1445" i="1"/>
  <c r="V1445" i="1" s="1"/>
  <c r="W1445" i="1" s="1"/>
  <c r="S1446" i="1"/>
  <c r="S1447" i="1"/>
  <c r="S1448" i="1"/>
  <c r="S1449" i="1"/>
  <c r="V1449" i="1" s="1"/>
  <c r="W1449" i="1" s="1"/>
  <c r="S1450" i="1"/>
  <c r="S1451" i="1"/>
  <c r="S1452" i="1"/>
  <c r="S1453" i="1"/>
  <c r="S1454" i="1"/>
  <c r="S1455" i="1"/>
  <c r="V1455" i="1" s="1"/>
  <c r="W1455" i="1" s="1"/>
  <c r="S1456" i="1"/>
  <c r="V1456" i="1" s="1"/>
  <c r="W1456" i="1" s="1"/>
  <c r="S1457" i="1"/>
  <c r="V1457" i="1" s="1"/>
  <c r="W1457" i="1" s="1"/>
  <c r="S1458" i="1"/>
  <c r="S1459" i="1"/>
  <c r="S1460" i="1"/>
  <c r="S1461" i="1"/>
  <c r="V1461" i="1" s="1"/>
  <c r="W1461" i="1" s="1"/>
  <c r="S1462" i="1"/>
  <c r="V1462" i="1" s="1"/>
  <c r="W1462" i="1" s="1"/>
  <c r="S1463" i="1"/>
  <c r="S1464" i="1"/>
  <c r="S1465" i="1"/>
  <c r="V1465" i="1" s="1"/>
  <c r="W1465" i="1" s="1"/>
  <c r="S1466" i="1"/>
  <c r="V1466" i="1" s="1"/>
  <c r="W1466" i="1" s="1"/>
  <c r="S1467" i="1"/>
  <c r="V1467" i="1" s="1"/>
  <c r="W1467" i="1" s="1"/>
  <c r="S1468" i="1"/>
  <c r="V1468" i="1" s="1"/>
  <c r="W1468" i="1" s="1"/>
  <c r="S1469" i="1"/>
  <c r="V1469" i="1" s="1"/>
  <c r="W1469" i="1" s="1"/>
  <c r="S1470" i="1"/>
  <c r="S1471" i="1"/>
  <c r="S1472" i="1"/>
  <c r="S1473" i="1"/>
  <c r="S1474" i="1"/>
  <c r="V1474" i="1" s="1"/>
  <c r="W1474" i="1" s="1"/>
  <c r="S1475" i="1"/>
  <c r="V1475" i="1" s="1"/>
  <c r="W1475" i="1" s="1"/>
  <c r="S1476" i="1"/>
  <c r="S1477" i="1"/>
  <c r="U1477" i="1" s="1"/>
  <c r="S1478" i="1"/>
  <c r="V1478" i="1" s="1"/>
  <c r="W1478" i="1" s="1"/>
  <c r="S1479" i="1"/>
  <c r="V1479" i="1" s="1"/>
  <c r="W1479" i="1" s="1"/>
  <c r="S1480" i="1"/>
  <c r="S1481" i="1"/>
  <c r="V1481" i="1" s="1"/>
  <c r="W1481" i="1" s="1"/>
  <c r="S1482" i="1"/>
  <c r="S1483" i="1"/>
  <c r="S1484" i="1"/>
  <c r="S1485" i="1"/>
  <c r="S1486" i="1"/>
  <c r="S1487" i="1"/>
  <c r="V1487" i="1" s="1"/>
  <c r="W1487" i="1" s="1"/>
  <c r="S1488" i="1"/>
  <c r="S1489" i="1"/>
  <c r="V1489" i="1" s="1"/>
  <c r="W1489" i="1" s="1"/>
  <c r="S1490" i="1"/>
  <c r="V1490" i="1" s="1"/>
  <c r="W1490" i="1" s="1"/>
  <c r="S1491" i="1"/>
  <c r="V1491" i="1" s="1"/>
  <c r="W1491" i="1" s="1"/>
  <c r="S1492" i="1"/>
  <c r="S1493" i="1"/>
  <c r="V1493" i="1" s="1"/>
  <c r="W1493" i="1" s="1"/>
  <c r="S1494" i="1"/>
  <c r="S1495" i="1"/>
  <c r="S1496" i="1"/>
  <c r="S1497" i="1"/>
  <c r="S1498" i="1"/>
  <c r="S1499" i="1"/>
  <c r="S1500" i="1"/>
  <c r="S1501" i="1"/>
  <c r="V1501" i="1" s="1"/>
  <c r="W1501" i="1" s="1"/>
  <c r="S1502" i="1"/>
  <c r="V1502" i="1" s="1"/>
  <c r="W1502" i="1" s="1"/>
  <c r="S1503" i="1"/>
  <c r="V1503" i="1" s="1"/>
  <c r="W1503" i="1" s="1"/>
  <c r="S1504" i="1"/>
  <c r="U1504" i="1" s="1"/>
  <c r="S1505" i="1"/>
  <c r="V1505" i="1" s="1"/>
  <c r="W1505" i="1" s="1"/>
  <c r="S1506" i="1"/>
  <c r="S1507" i="1"/>
  <c r="S1508" i="1"/>
  <c r="S1509" i="1"/>
  <c r="S1510" i="1"/>
  <c r="S1511" i="1"/>
  <c r="S1512" i="1"/>
  <c r="S1513" i="1"/>
  <c r="V1513" i="1" s="1"/>
  <c r="W1513" i="1" s="1"/>
  <c r="S1514" i="1"/>
  <c r="V1514" i="1" s="1"/>
  <c r="W1514" i="1" s="1"/>
  <c r="S1515" i="1"/>
  <c r="V1515" i="1" s="1"/>
  <c r="W1515" i="1" s="1"/>
  <c r="S1516" i="1"/>
  <c r="V1516" i="1" s="1"/>
  <c r="W1516" i="1" s="1"/>
  <c r="S1517" i="1"/>
  <c r="V1517" i="1" s="1"/>
  <c r="W1517" i="1" s="1"/>
  <c r="S1518" i="1"/>
  <c r="S1519" i="1"/>
  <c r="S1520" i="1"/>
  <c r="S1521" i="1"/>
  <c r="S1522" i="1"/>
  <c r="V1522" i="1" s="1"/>
  <c r="W1522" i="1" s="1"/>
  <c r="S1523" i="1"/>
  <c r="S1524" i="1"/>
  <c r="S1525" i="1"/>
  <c r="V1525" i="1" s="1"/>
  <c r="W1525" i="1" s="1"/>
  <c r="S1526" i="1"/>
  <c r="V1526" i="1" s="1"/>
  <c r="W1526" i="1" s="1"/>
  <c r="S1527" i="1"/>
  <c r="V1527" i="1" s="1"/>
  <c r="W1527" i="1" s="1"/>
  <c r="S1528" i="1"/>
  <c r="V1528" i="1" s="1"/>
  <c r="W1528" i="1" s="1"/>
  <c r="S1529" i="1"/>
  <c r="V1529" i="1" s="1"/>
  <c r="W1529" i="1" s="1"/>
  <c r="S1530" i="1"/>
  <c r="S1531" i="1"/>
  <c r="S1532" i="1"/>
  <c r="S1533" i="1"/>
  <c r="V1533" i="1" s="1"/>
  <c r="W1533" i="1" s="1"/>
  <c r="S1534" i="1"/>
  <c r="S1535" i="1"/>
  <c r="S1536" i="1"/>
  <c r="S1537" i="1"/>
  <c r="S1538" i="1"/>
  <c r="V1538" i="1" s="1"/>
  <c r="W1538" i="1" s="1"/>
  <c r="S1539" i="1"/>
  <c r="V1539" i="1" s="1"/>
  <c r="W1539" i="1" s="1"/>
  <c r="S1540" i="1"/>
  <c r="V1540" i="1" s="1"/>
  <c r="W1540" i="1" s="1"/>
  <c r="S1541" i="1"/>
  <c r="V1541" i="1" s="1"/>
  <c r="W1541" i="1" s="1"/>
  <c r="S1542" i="1"/>
  <c r="S1543" i="1"/>
  <c r="S1544" i="1"/>
  <c r="S1545" i="1"/>
  <c r="S1546" i="1"/>
  <c r="V1546" i="1" s="1"/>
  <c r="W1546" i="1" s="1"/>
  <c r="S1547" i="1"/>
  <c r="V1547" i="1" s="1"/>
  <c r="W1547" i="1" s="1"/>
  <c r="S1548" i="1"/>
  <c r="V1548" i="1" s="1"/>
  <c r="W1548" i="1" s="1"/>
  <c r="S1549" i="1"/>
  <c r="V1549" i="1" s="1"/>
  <c r="W1549" i="1" s="1"/>
  <c r="S1550" i="1"/>
  <c r="U1550" i="1" s="1"/>
  <c r="S1551" i="1"/>
  <c r="V1551" i="1" s="1"/>
  <c r="W1551" i="1" s="1"/>
  <c r="S1552" i="1"/>
  <c r="V1552" i="1" s="1"/>
  <c r="W1552" i="1" s="1"/>
  <c r="S1553" i="1"/>
  <c r="V1553" i="1" s="1"/>
  <c r="W1553" i="1" s="1"/>
  <c r="S1554" i="1"/>
  <c r="S1555" i="1"/>
  <c r="S1556" i="1"/>
  <c r="S1557" i="1"/>
  <c r="S1558" i="1"/>
  <c r="S1559" i="1"/>
  <c r="V1559" i="1" s="1"/>
  <c r="W1559" i="1" s="1"/>
  <c r="S1560" i="1"/>
  <c r="S1561" i="1"/>
  <c r="V1561" i="1" s="1"/>
  <c r="W1561" i="1" s="1"/>
  <c r="S1562" i="1"/>
  <c r="V1562" i="1" s="1"/>
  <c r="W1562" i="1" s="1"/>
  <c r="S1563" i="1"/>
  <c r="V1563" i="1" s="1"/>
  <c r="W1563" i="1" s="1"/>
  <c r="S1564" i="1"/>
  <c r="U1564" i="1" s="1"/>
  <c r="S1565" i="1"/>
  <c r="V1565" i="1" s="1"/>
  <c r="W1565" i="1" s="1"/>
  <c r="S1566" i="1"/>
  <c r="S1567" i="1"/>
  <c r="S1568" i="1"/>
  <c r="S1569" i="1"/>
  <c r="S1570" i="1"/>
  <c r="S1571" i="1"/>
  <c r="S1572" i="1"/>
  <c r="S1573" i="1"/>
  <c r="S1574" i="1"/>
  <c r="V1574" i="1" s="1"/>
  <c r="W1574" i="1" s="1"/>
  <c r="S1575" i="1"/>
  <c r="V1575" i="1" s="1"/>
  <c r="W1575" i="1" s="1"/>
  <c r="S1576" i="1"/>
  <c r="V1576" i="1" s="1"/>
  <c r="W1576" i="1" s="1"/>
  <c r="S1577" i="1"/>
  <c r="V1577" i="1" s="1"/>
  <c r="W1577" i="1" s="1"/>
  <c r="S1578" i="1"/>
  <c r="S1579" i="1"/>
  <c r="S1580" i="1"/>
  <c r="S1581" i="1"/>
  <c r="S1582" i="1"/>
  <c r="V1582" i="1" s="1"/>
  <c r="W1582" i="1" s="1"/>
  <c r="S1583" i="1"/>
  <c r="S1584" i="1"/>
  <c r="S1585" i="1"/>
  <c r="S1586" i="1"/>
  <c r="V1586" i="1" s="1"/>
  <c r="W1586" i="1" s="1"/>
  <c r="S1587" i="1"/>
  <c r="V1587" i="1" s="1"/>
  <c r="W1587" i="1" s="1"/>
  <c r="S1588" i="1"/>
  <c r="V1588" i="1" s="1"/>
  <c r="W1588" i="1" s="1"/>
  <c r="S1589" i="1"/>
  <c r="V1589" i="1" s="1"/>
  <c r="W1589" i="1" s="1"/>
  <c r="S1590" i="1"/>
  <c r="S1591" i="1"/>
  <c r="S1592" i="1"/>
  <c r="S1593" i="1"/>
  <c r="V1593" i="1" s="1"/>
  <c r="W1593" i="1" s="1"/>
  <c r="S1594" i="1"/>
  <c r="S1595" i="1"/>
  <c r="S1596" i="1"/>
  <c r="S1597" i="1"/>
  <c r="V1597" i="1" s="1"/>
  <c r="W1597" i="1" s="1"/>
  <c r="S1598" i="1"/>
  <c r="V1598" i="1" s="1"/>
  <c r="W1598" i="1" s="1"/>
  <c r="S1599" i="1"/>
  <c r="S1600" i="1"/>
  <c r="U1600" i="1" s="1"/>
  <c r="S1601" i="1"/>
  <c r="V1601" i="1" s="1"/>
  <c r="W1601" i="1" s="1"/>
  <c r="S1602" i="1"/>
  <c r="S1603" i="1"/>
  <c r="S1604" i="1"/>
  <c r="S1605" i="1"/>
  <c r="V1605" i="1" s="1"/>
  <c r="W1605" i="1" s="1"/>
  <c r="S1606" i="1"/>
  <c r="V1606" i="1" s="1"/>
  <c r="W1606" i="1" s="1"/>
  <c r="S1607" i="1"/>
  <c r="S1608" i="1"/>
  <c r="V1608" i="1" s="1"/>
  <c r="W1608" i="1" s="1"/>
  <c r="S1609" i="1"/>
  <c r="V1609" i="1" s="1"/>
  <c r="W1609" i="1" s="1"/>
  <c r="S1610" i="1"/>
  <c r="V1610" i="1" s="1"/>
  <c r="W1610" i="1" s="1"/>
  <c r="S1611" i="1"/>
  <c r="V1611" i="1" s="1"/>
  <c r="W1611" i="1" s="1"/>
  <c r="S1612" i="1"/>
  <c r="S1613" i="1"/>
  <c r="V1613" i="1" s="1"/>
  <c r="W1613" i="1" s="1"/>
  <c r="S1614" i="1"/>
  <c r="S1615" i="1"/>
  <c r="S1616" i="1"/>
  <c r="S1617" i="1"/>
  <c r="S1618" i="1"/>
  <c r="V1618" i="1" s="1"/>
  <c r="W1618" i="1" s="1"/>
  <c r="S1619" i="1"/>
  <c r="V1619" i="1" s="1"/>
  <c r="W1619" i="1" s="1"/>
  <c r="S1620" i="1"/>
  <c r="S1621" i="1"/>
  <c r="V1621" i="1" s="1"/>
  <c r="W1621" i="1" s="1"/>
  <c r="S1622" i="1"/>
  <c r="V1622" i="1" s="1"/>
  <c r="W1622" i="1" s="1"/>
  <c r="S1623" i="1"/>
  <c r="S1624" i="1"/>
  <c r="S1625" i="1"/>
  <c r="V1625" i="1" s="1"/>
  <c r="W1625" i="1" s="1"/>
  <c r="S1626" i="1"/>
  <c r="S1627" i="1"/>
  <c r="S1628" i="1"/>
  <c r="S1629" i="1"/>
  <c r="S1630" i="1"/>
  <c r="S1631" i="1"/>
  <c r="V1631" i="1" s="1"/>
  <c r="W1631" i="1" s="1"/>
  <c r="S1632" i="1"/>
  <c r="V1632" i="1" s="1"/>
  <c r="W1632" i="1" s="1"/>
  <c r="S1633" i="1"/>
  <c r="V1633" i="1" s="1"/>
  <c r="W1633" i="1" s="1"/>
  <c r="S1634" i="1"/>
  <c r="V1634" i="1" s="1"/>
  <c r="W1634" i="1" s="1"/>
  <c r="S1635" i="1"/>
  <c r="V1635" i="1" s="1"/>
  <c r="W1635" i="1" s="1"/>
  <c r="S1636" i="1"/>
  <c r="V1636" i="1" s="1"/>
  <c r="W1636" i="1" s="1"/>
  <c r="S1637" i="1"/>
  <c r="V1637" i="1" s="1"/>
  <c r="W1637" i="1" s="1"/>
  <c r="S1638" i="1"/>
  <c r="S1639" i="1"/>
  <c r="S1640" i="1"/>
  <c r="S1641" i="1"/>
  <c r="S1642" i="1"/>
  <c r="V1642" i="1" s="1"/>
  <c r="W1642" i="1" s="1"/>
  <c r="S1643" i="1"/>
  <c r="V1643" i="1" s="1"/>
  <c r="W1643" i="1" s="1"/>
  <c r="S1644" i="1"/>
  <c r="S1645" i="1"/>
  <c r="U1645" i="1" s="1"/>
  <c r="S1646" i="1"/>
  <c r="V1646" i="1" s="1"/>
  <c r="W1646" i="1" s="1"/>
  <c r="S1647" i="1"/>
  <c r="V1647" i="1" s="1"/>
  <c r="W1647" i="1" s="1"/>
  <c r="S1648" i="1"/>
  <c r="U1648" i="1" s="1"/>
  <c r="S1649" i="1"/>
  <c r="V1649" i="1" s="1"/>
  <c r="W1649" i="1" s="1"/>
  <c r="S1650" i="1"/>
  <c r="S1651" i="1"/>
  <c r="S1652" i="1"/>
  <c r="S1653" i="1"/>
  <c r="S1654" i="1"/>
  <c r="S1655" i="1"/>
  <c r="S1656" i="1"/>
  <c r="S1657" i="1"/>
  <c r="V1657" i="1" s="1"/>
  <c r="W1657" i="1" s="1"/>
  <c r="S1658" i="1"/>
  <c r="V1658" i="1" s="1"/>
  <c r="W1658" i="1" s="1"/>
  <c r="S1659" i="1"/>
  <c r="V1659" i="1" s="1"/>
  <c r="W1659" i="1" s="1"/>
  <c r="S1660" i="1"/>
  <c r="V1660" i="1" s="1"/>
  <c r="W1660" i="1" s="1"/>
  <c r="S1661" i="1"/>
  <c r="V1661" i="1" s="1"/>
  <c r="W1661" i="1" s="1"/>
  <c r="S1662" i="1"/>
  <c r="S1663" i="1"/>
  <c r="S1664" i="1"/>
  <c r="S1665" i="1"/>
  <c r="S1666" i="1"/>
  <c r="S1667" i="1"/>
  <c r="S1668" i="1"/>
  <c r="V1668" i="1" s="1"/>
  <c r="W1668" i="1" s="1"/>
  <c r="S1669" i="1"/>
  <c r="V1669" i="1" s="1"/>
  <c r="W1669" i="1" s="1"/>
  <c r="S1670" i="1"/>
  <c r="V1670" i="1" s="1"/>
  <c r="W1670" i="1" s="1"/>
  <c r="S1671" i="1"/>
  <c r="V1671" i="1" s="1"/>
  <c r="W1671" i="1" s="1"/>
  <c r="S1672" i="1"/>
  <c r="V1672" i="1" s="1"/>
  <c r="W1672" i="1" s="1"/>
  <c r="S1673" i="1"/>
  <c r="V1673" i="1" s="1"/>
  <c r="W1673" i="1" s="1"/>
  <c r="S1674" i="1"/>
  <c r="S1675" i="1"/>
  <c r="S1676" i="1"/>
  <c r="S1677" i="1"/>
  <c r="V1677" i="1" s="1"/>
  <c r="W1677" i="1" s="1"/>
  <c r="S1678" i="1"/>
  <c r="V1678" i="1" s="1"/>
  <c r="W1678" i="1" s="1"/>
  <c r="S1679" i="1"/>
  <c r="V1679" i="1" s="1"/>
  <c r="W1679" i="1" s="1"/>
  <c r="S1680" i="1"/>
  <c r="S1681" i="1"/>
  <c r="V1681" i="1" s="1"/>
  <c r="W1681" i="1" s="1"/>
  <c r="S1682" i="1"/>
  <c r="V1682" i="1" s="1"/>
  <c r="W1682" i="1" s="1"/>
  <c r="S1683" i="1"/>
  <c r="V1683" i="1" s="1"/>
  <c r="W1683" i="1" s="1"/>
  <c r="S1684" i="1"/>
  <c r="V1684" i="1" s="1"/>
  <c r="W1684" i="1" s="1"/>
  <c r="S1685" i="1"/>
  <c r="V1685" i="1" s="1"/>
  <c r="W1685" i="1" s="1"/>
  <c r="S1686" i="1"/>
  <c r="S1687" i="1"/>
  <c r="S1688" i="1"/>
  <c r="S1689" i="1"/>
  <c r="S1690" i="1"/>
  <c r="V1690" i="1" s="1"/>
  <c r="W1690" i="1" s="1"/>
  <c r="S1691" i="1"/>
  <c r="S1692" i="1"/>
  <c r="V1692" i="1" s="1"/>
  <c r="W1692" i="1" s="1"/>
  <c r="S1693" i="1"/>
  <c r="V1693" i="1" s="1"/>
  <c r="W1693" i="1" s="1"/>
  <c r="S1694" i="1"/>
  <c r="V1694" i="1" s="1"/>
  <c r="W1694" i="1" s="1"/>
  <c r="S1695" i="1"/>
  <c r="V1695" i="1" s="1"/>
  <c r="W1695" i="1" s="1"/>
  <c r="S1696" i="1"/>
  <c r="V1696" i="1" s="1"/>
  <c r="W1696" i="1" s="1"/>
  <c r="S1697" i="1"/>
  <c r="V1697" i="1" s="1"/>
  <c r="W1697" i="1" s="1"/>
  <c r="S1698" i="1"/>
  <c r="S1699" i="1"/>
  <c r="S1700" i="1"/>
  <c r="S1701" i="1"/>
  <c r="S1702" i="1"/>
  <c r="V1702" i="1" s="1"/>
  <c r="W1702" i="1" s="1"/>
  <c r="S1703" i="1"/>
  <c r="V1703" i="1" s="1"/>
  <c r="W1703" i="1" s="1"/>
  <c r="S1704" i="1"/>
  <c r="S1705" i="1"/>
  <c r="V1705" i="1" s="1"/>
  <c r="W1705" i="1" s="1"/>
  <c r="S1706" i="1"/>
  <c r="V1706" i="1" s="1"/>
  <c r="W1706" i="1" s="1"/>
  <c r="S1707" i="1"/>
  <c r="S1708" i="1"/>
  <c r="V1708" i="1" s="1"/>
  <c r="W1708" i="1" s="1"/>
  <c r="S1709" i="1"/>
  <c r="V1709" i="1" s="1"/>
  <c r="W1709" i="1" s="1"/>
  <c r="S1710" i="1"/>
  <c r="S1711" i="1"/>
  <c r="S1712" i="1"/>
  <c r="S1713" i="1"/>
  <c r="S1714" i="1"/>
  <c r="S1715" i="1"/>
  <c r="S1716" i="1"/>
  <c r="S1717" i="1"/>
  <c r="V1717" i="1" s="1"/>
  <c r="W1717" i="1" s="1"/>
  <c r="S1718" i="1"/>
  <c r="V1718" i="1" s="1"/>
  <c r="W1718" i="1" s="1"/>
  <c r="S1719" i="1"/>
  <c r="V1719" i="1" s="1"/>
  <c r="W1719" i="1" s="1"/>
  <c r="S1720" i="1"/>
  <c r="S1721" i="1"/>
  <c r="V1721" i="1" s="1"/>
  <c r="W1721" i="1" s="1"/>
  <c r="S1722" i="1"/>
  <c r="S1723" i="1"/>
  <c r="S1724" i="1"/>
  <c r="S1725" i="1"/>
  <c r="S1726" i="1"/>
  <c r="S1727" i="1"/>
  <c r="S1728" i="1"/>
  <c r="V1728" i="1" s="1"/>
  <c r="W1728" i="1" s="1"/>
  <c r="S1729" i="1"/>
  <c r="V1729" i="1" s="1"/>
  <c r="W1729" i="1" s="1"/>
  <c r="S1730" i="1"/>
  <c r="V1730" i="1" s="1"/>
  <c r="W1730" i="1" s="1"/>
  <c r="S1731" i="1"/>
  <c r="V1731" i="1" s="1"/>
  <c r="W1731" i="1" s="1"/>
  <c r="S1732" i="1"/>
  <c r="S1733" i="1"/>
  <c r="V1733" i="1" s="1"/>
  <c r="W1733" i="1" s="1"/>
  <c r="S1734" i="1"/>
  <c r="S1735" i="1"/>
  <c r="S1736" i="1"/>
  <c r="S1737" i="1"/>
  <c r="V1737" i="1" s="1"/>
  <c r="W1737" i="1" s="1"/>
  <c r="S1738" i="1"/>
  <c r="V1738" i="1" s="1"/>
  <c r="W1738" i="1" s="1"/>
  <c r="S1739" i="1"/>
  <c r="S1740" i="1"/>
  <c r="S1741" i="1"/>
  <c r="S1742" i="1"/>
  <c r="V1742" i="1" s="1"/>
  <c r="W1742" i="1" s="1"/>
  <c r="S1743" i="1"/>
  <c r="V1743" i="1" s="1"/>
  <c r="W1743" i="1" s="1"/>
  <c r="S1744" i="1"/>
  <c r="S1745" i="1"/>
  <c r="V1745" i="1" s="1"/>
  <c r="W1745" i="1" s="1"/>
  <c r="S1746" i="1"/>
  <c r="S1747" i="1"/>
  <c r="S1748" i="1"/>
  <c r="S1749" i="1"/>
  <c r="V1749" i="1" s="1"/>
  <c r="W1749" i="1" s="1"/>
  <c r="S1750" i="1"/>
  <c r="V1750" i="1" s="1"/>
  <c r="W1750" i="1" s="1"/>
  <c r="S1751" i="1"/>
  <c r="S1752" i="1"/>
  <c r="V1752" i="1" s="1"/>
  <c r="W1752" i="1" s="1"/>
  <c r="S1753" i="1"/>
  <c r="V1753" i="1" s="1"/>
  <c r="W1753" i="1" s="1"/>
  <c r="S1754" i="1"/>
  <c r="V1754" i="1" s="1"/>
  <c r="W1754" i="1" s="1"/>
  <c r="S1755" i="1"/>
  <c r="V1755" i="1" s="1"/>
  <c r="W1755" i="1" s="1"/>
  <c r="S1756" i="1"/>
  <c r="S1757" i="1"/>
  <c r="V1757" i="1" s="1"/>
  <c r="W1757" i="1" s="1"/>
  <c r="S1758" i="1"/>
  <c r="S1759" i="1"/>
  <c r="S1760" i="1"/>
  <c r="S1761" i="1"/>
  <c r="S1762" i="1"/>
  <c r="V1762" i="1" s="1"/>
  <c r="W1762" i="1" s="1"/>
  <c r="S1763" i="1"/>
  <c r="V1763" i="1" s="1"/>
  <c r="W1763" i="1" s="1"/>
  <c r="S1764" i="1"/>
  <c r="S1765" i="1"/>
  <c r="V1765" i="1" s="1"/>
  <c r="W1765" i="1" s="1"/>
  <c r="S1766" i="1"/>
  <c r="V1766" i="1" s="1"/>
  <c r="W1766" i="1" s="1"/>
  <c r="S1767" i="1"/>
  <c r="V1767" i="1" s="1"/>
  <c r="W1767" i="1" s="1"/>
  <c r="S1768" i="1"/>
  <c r="V1768" i="1" s="1"/>
  <c r="W1768" i="1" s="1"/>
  <c r="S1769" i="1"/>
  <c r="V1769" i="1" s="1"/>
  <c r="W1769" i="1" s="1"/>
  <c r="S1770" i="1"/>
  <c r="S1771" i="1"/>
  <c r="S1772" i="1"/>
  <c r="S1773" i="1"/>
  <c r="S1774" i="1"/>
  <c r="S1775" i="1"/>
  <c r="V1775" i="1" s="1"/>
  <c r="W1775" i="1" s="1"/>
  <c r="S1776" i="1"/>
  <c r="V1776" i="1" s="1"/>
  <c r="W1776" i="1" s="1"/>
  <c r="S1777" i="1"/>
  <c r="V1777" i="1" s="1"/>
  <c r="W1777" i="1" s="1"/>
  <c r="S1778" i="1"/>
  <c r="U1778" i="1" s="1"/>
  <c r="S1779" i="1"/>
  <c r="V1779" i="1" s="1"/>
  <c r="W1779" i="1" s="1"/>
  <c r="S1780" i="1"/>
  <c r="V1780" i="1" s="1"/>
  <c r="W1780" i="1" s="1"/>
  <c r="S1781" i="1"/>
  <c r="V1781" i="1" s="1"/>
  <c r="W1781" i="1" s="1"/>
  <c r="S1782" i="1"/>
  <c r="S1783" i="1"/>
  <c r="S1784" i="1"/>
  <c r="S1785" i="1"/>
  <c r="V1785" i="1" s="1"/>
  <c r="W1785" i="1" s="1"/>
  <c r="S1786" i="1"/>
  <c r="S1787" i="1"/>
  <c r="S1788" i="1"/>
  <c r="S1789" i="1"/>
  <c r="U1789" i="1" s="1"/>
  <c r="S1790" i="1"/>
  <c r="V1790" i="1" s="1"/>
  <c r="W1790" i="1" s="1"/>
  <c r="S1791" i="1"/>
  <c r="V1791" i="1" s="1"/>
  <c r="W1791" i="1" s="1"/>
  <c r="S1792" i="1"/>
  <c r="V1792" i="1" s="1"/>
  <c r="W1792" i="1" s="1"/>
  <c r="S1793" i="1"/>
  <c r="V1793" i="1" s="1"/>
  <c r="W1793" i="1" s="1"/>
  <c r="S1794" i="1"/>
  <c r="S1795" i="1"/>
  <c r="S1796" i="1"/>
  <c r="S1797" i="1"/>
  <c r="S1798" i="1"/>
  <c r="V1798" i="1" s="1"/>
  <c r="W1798" i="1" s="1"/>
  <c r="S1799" i="1"/>
  <c r="V1799" i="1" s="1"/>
  <c r="W1799" i="1" s="1"/>
  <c r="S1800" i="1"/>
  <c r="S1801" i="1"/>
  <c r="V1801" i="1" s="1"/>
  <c r="W1801" i="1" s="1"/>
  <c r="S1802" i="1"/>
  <c r="V1802" i="1" s="1"/>
  <c r="W1802" i="1" s="1"/>
  <c r="S1803" i="1"/>
  <c r="V1803" i="1" s="1"/>
  <c r="W1803" i="1" s="1"/>
  <c r="S1804" i="1"/>
  <c r="V1804" i="1" s="1"/>
  <c r="W1804" i="1" s="1"/>
  <c r="S1805" i="1"/>
  <c r="V1805" i="1" s="1"/>
  <c r="W1805" i="1" s="1"/>
  <c r="S1806" i="1"/>
  <c r="S1807" i="1"/>
  <c r="S1808" i="1"/>
  <c r="S1809" i="1"/>
  <c r="S1810" i="1"/>
  <c r="V1810" i="1" s="1"/>
  <c r="W1810" i="1" s="1"/>
  <c r="S1811" i="1"/>
  <c r="V1811" i="1" s="1"/>
  <c r="W1811" i="1" s="1"/>
  <c r="S1812" i="1"/>
  <c r="S1813" i="1"/>
  <c r="S1814" i="1"/>
  <c r="V1814" i="1" s="1"/>
  <c r="W1814" i="1" s="1"/>
  <c r="S1815" i="1"/>
  <c r="V1815" i="1" s="1"/>
  <c r="W1815" i="1" s="1"/>
  <c r="S1816" i="1"/>
  <c r="V1816" i="1" s="1"/>
  <c r="W1816" i="1" s="1"/>
  <c r="S1817" i="1"/>
  <c r="V1817" i="1" s="1"/>
  <c r="W1817" i="1" s="1"/>
  <c r="S1818" i="1"/>
  <c r="S1819" i="1"/>
  <c r="S1820" i="1"/>
  <c r="S1821" i="1"/>
  <c r="V1821" i="1" s="1"/>
  <c r="W1821" i="1" s="1"/>
  <c r="S1822" i="1"/>
  <c r="S1823" i="1"/>
  <c r="S1824" i="1"/>
  <c r="S1825" i="1"/>
  <c r="V1825" i="1" s="1"/>
  <c r="W1825" i="1" s="1"/>
  <c r="S1826" i="1"/>
  <c r="V1826" i="1" s="1"/>
  <c r="W1826" i="1" s="1"/>
  <c r="S1827" i="1"/>
  <c r="V1827" i="1" s="1"/>
  <c r="W1827" i="1" s="1"/>
  <c r="S1828" i="1"/>
  <c r="V1828" i="1" s="1"/>
  <c r="W1828" i="1" s="1"/>
  <c r="S1829" i="1"/>
  <c r="V1829" i="1" s="1"/>
  <c r="W1829" i="1" s="1"/>
  <c r="S1830" i="1"/>
  <c r="S1831" i="1"/>
  <c r="S1832" i="1"/>
  <c r="S1833" i="1"/>
  <c r="S1834" i="1"/>
  <c r="V1834" i="1" s="1"/>
  <c r="W1834" i="1" s="1"/>
  <c r="S1835" i="1"/>
  <c r="V1835" i="1" s="1"/>
  <c r="W1835" i="1" s="1"/>
  <c r="S1836" i="1"/>
  <c r="S1837" i="1"/>
  <c r="V1837" i="1" s="1"/>
  <c r="W1837" i="1" s="1"/>
  <c r="S1838" i="1"/>
  <c r="V1838" i="1" s="1"/>
  <c r="W1838" i="1" s="1"/>
  <c r="S1839" i="1"/>
  <c r="S1840" i="1"/>
  <c r="S1841" i="1"/>
  <c r="V1841" i="1" s="1"/>
  <c r="W1841" i="1" s="1"/>
  <c r="S1842" i="1"/>
  <c r="S1843" i="1"/>
  <c r="S1844" i="1"/>
  <c r="S1845" i="1"/>
  <c r="S1846" i="1"/>
  <c r="S1847" i="1"/>
  <c r="V1847" i="1" s="1"/>
  <c r="W1847" i="1" s="1"/>
  <c r="S1848" i="1"/>
  <c r="S1849" i="1"/>
  <c r="S1850" i="1"/>
  <c r="V1850" i="1" s="1"/>
  <c r="W1850" i="1" s="1"/>
  <c r="S1851" i="1"/>
  <c r="V1851" i="1" s="1"/>
  <c r="W1851" i="1" s="1"/>
  <c r="S1852" i="1"/>
  <c r="U1852" i="1" s="1"/>
  <c r="S1853" i="1"/>
  <c r="S1854" i="1"/>
  <c r="S1855" i="1"/>
  <c r="S1856" i="1"/>
  <c r="S1857" i="1"/>
  <c r="S1858" i="1"/>
  <c r="V1858" i="1" s="1"/>
  <c r="W1858" i="1" s="1"/>
  <c r="S1859" i="1"/>
  <c r="S1860" i="1"/>
  <c r="V1860" i="1" s="1"/>
  <c r="W1860" i="1" s="1"/>
  <c r="S1861" i="1"/>
  <c r="V1861" i="1" s="1"/>
  <c r="W1861" i="1" s="1"/>
  <c r="S1862" i="1"/>
  <c r="V1862" i="1" s="1"/>
  <c r="W1862" i="1" s="1"/>
  <c r="S1863" i="1"/>
  <c r="V1863" i="1" s="1"/>
  <c r="W1863" i="1" s="1"/>
  <c r="S1864" i="1"/>
  <c r="S1865" i="1"/>
  <c r="S1866" i="1"/>
  <c r="S1867" i="1"/>
  <c r="S1868" i="1"/>
  <c r="S1869" i="1"/>
  <c r="S1870" i="1"/>
  <c r="V1870" i="1" s="1"/>
  <c r="W1870" i="1" s="1"/>
  <c r="S1871" i="1"/>
  <c r="V1871" i="1" s="1"/>
  <c r="W1871" i="1" s="1"/>
  <c r="S1872" i="1"/>
  <c r="S1873" i="1"/>
  <c r="V1873" i="1" s="1"/>
  <c r="W1873" i="1" s="1"/>
  <c r="S1874" i="1"/>
  <c r="V1874" i="1" s="1"/>
  <c r="W1874" i="1" s="1"/>
  <c r="S1875" i="1"/>
  <c r="V1875" i="1" s="1"/>
  <c r="W1875" i="1" s="1"/>
  <c r="S1876" i="1"/>
  <c r="S1877" i="1"/>
  <c r="S1878" i="1"/>
  <c r="S1879" i="1"/>
  <c r="S1880" i="1"/>
  <c r="S1881" i="1"/>
  <c r="V1881" i="1" s="1"/>
  <c r="W1881" i="1" s="1"/>
  <c r="S1882" i="1"/>
  <c r="S1883" i="1"/>
  <c r="S1884" i="1"/>
  <c r="S1885" i="1"/>
  <c r="V1885" i="1" s="1"/>
  <c r="W1885" i="1" s="1"/>
  <c r="S1886" i="1"/>
  <c r="V1886" i="1" s="1"/>
  <c r="W1886" i="1" s="1"/>
  <c r="S1887" i="1"/>
  <c r="V1887" i="1" s="1"/>
  <c r="W1887" i="1" s="1"/>
  <c r="S1888" i="1"/>
  <c r="V1888" i="1" s="1"/>
  <c r="W1888" i="1" s="1"/>
  <c r="S1889" i="1"/>
  <c r="S1890" i="1"/>
  <c r="S1891" i="1"/>
  <c r="S1892" i="1"/>
  <c r="S1893" i="1"/>
  <c r="V1893" i="1" s="1"/>
  <c r="W1893" i="1" s="1"/>
  <c r="S1894" i="1"/>
  <c r="V1894" i="1" s="1"/>
  <c r="W1894" i="1" s="1"/>
  <c r="S1895" i="1"/>
  <c r="S1896" i="1"/>
  <c r="S1897" i="1"/>
  <c r="S1898" i="1"/>
  <c r="V1898" i="1" s="1"/>
  <c r="W1898" i="1" s="1"/>
  <c r="S1899" i="1"/>
  <c r="V1899" i="1" s="1"/>
  <c r="W1899" i="1" s="1"/>
  <c r="S1900" i="1"/>
  <c r="V1900" i="1" s="1"/>
  <c r="W1900" i="1" s="1"/>
  <c r="S1901" i="1"/>
  <c r="V1901" i="1" s="1"/>
  <c r="W1901" i="1" s="1"/>
  <c r="S1902" i="1"/>
  <c r="S1903" i="1"/>
  <c r="S1904" i="1"/>
  <c r="S1905" i="1"/>
  <c r="S1906" i="1"/>
  <c r="V1906" i="1" s="1"/>
  <c r="W1906" i="1" s="1"/>
  <c r="S1907" i="1"/>
  <c r="V1907" i="1" s="1"/>
  <c r="W1907" i="1" s="1"/>
  <c r="S1908" i="1"/>
  <c r="S1909" i="1"/>
  <c r="V1909" i="1" s="1"/>
  <c r="W1909" i="1" s="1"/>
  <c r="S1910" i="1"/>
  <c r="V1910" i="1" s="1"/>
  <c r="W1910" i="1" s="1"/>
  <c r="S1911" i="1"/>
  <c r="V1911" i="1" s="1"/>
  <c r="W1911" i="1" s="1"/>
  <c r="S1912" i="1"/>
  <c r="V1912" i="1" s="1"/>
  <c r="W1912" i="1" s="1"/>
  <c r="S1913" i="1"/>
  <c r="V1913" i="1" s="1"/>
  <c r="W1913" i="1" s="1"/>
  <c r="S1914" i="1"/>
  <c r="S1915" i="1"/>
  <c r="S1916" i="1"/>
  <c r="S1917" i="1"/>
  <c r="S1918" i="1"/>
  <c r="V1918" i="1" s="1"/>
  <c r="W1918" i="1" s="1"/>
  <c r="S1919" i="1"/>
  <c r="V1919" i="1" s="1"/>
  <c r="W1919" i="1" s="1"/>
  <c r="S1920" i="1"/>
  <c r="S1921" i="1"/>
  <c r="S1922" i="1"/>
  <c r="V1922" i="1" s="1"/>
  <c r="W1922" i="1" s="1"/>
  <c r="S1923" i="1"/>
  <c r="V1923" i="1" s="1"/>
  <c r="W1923" i="1" s="1"/>
  <c r="S1924" i="1"/>
  <c r="S1925" i="1"/>
  <c r="V1925" i="1" s="1"/>
  <c r="W1925" i="1" s="1"/>
  <c r="S1926" i="1"/>
  <c r="S1927" i="1"/>
  <c r="S1928" i="1"/>
  <c r="S1929" i="1"/>
  <c r="S1930" i="1"/>
  <c r="V1930" i="1" s="1"/>
  <c r="W1930" i="1" s="1"/>
  <c r="S1931" i="1"/>
  <c r="V1931" i="1" s="1"/>
  <c r="W1931" i="1" s="1"/>
  <c r="S1932" i="1"/>
  <c r="S1933" i="1"/>
  <c r="V1933" i="1" s="1"/>
  <c r="W1933" i="1" s="1"/>
  <c r="S1934" i="1"/>
  <c r="S1935" i="1"/>
  <c r="V1935" i="1" s="1"/>
  <c r="W1935" i="1" s="1"/>
  <c r="S1936" i="1"/>
  <c r="S1937" i="1"/>
  <c r="V1937" i="1" s="1"/>
  <c r="W1937" i="1" s="1"/>
  <c r="S1938" i="1"/>
  <c r="S1939" i="1"/>
  <c r="S1940" i="1"/>
  <c r="S1941" i="1"/>
  <c r="S1942" i="1"/>
  <c r="S1943" i="1"/>
  <c r="S1944" i="1"/>
  <c r="S1945" i="1"/>
  <c r="S1946" i="1"/>
  <c r="S1947" i="1"/>
  <c r="V1947" i="1" s="1"/>
  <c r="W1947" i="1" s="1"/>
  <c r="S1948" i="1"/>
  <c r="S1949" i="1"/>
  <c r="S1950" i="1"/>
  <c r="S1951" i="1"/>
  <c r="S1952" i="1"/>
  <c r="S1953" i="1"/>
  <c r="S1954" i="1"/>
  <c r="S1955" i="1"/>
  <c r="S1956" i="1"/>
  <c r="S1957" i="1"/>
  <c r="V1957" i="1" s="1"/>
  <c r="W1957" i="1" s="1"/>
  <c r="S1958" i="1"/>
  <c r="U1958" i="1" s="1"/>
  <c r="S1959" i="1"/>
  <c r="V1959" i="1" s="1"/>
  <c r="W1959" i="1" s="1"/>
  <c r="S1960" i="1"/>
  <c r="U1960" i="1" s="1"/>
  <c r="S1961" i="1"/>
  <c r="S1962" i="1"/>
  <c r="S1963" i="1"/>
  <c r="S1964" i="1"/>
  <c r="S1965" i="1"/>
  <c r="V1965" i="1" s="1"/>
  <c r="W1965" i="1" s="1"/>
  <c r="S1966" i="1"/>
  <c r="V1966" i="1" s="1"/>
  <c r="W1966" i="1" s="1"/>
  <c r="S1967" i="1"/>
  <c r="S1968" i="1"/>
  <c r="S1969" i="1"/>
  <c r="V1969" i="1" s="1"/>
  <c r="W1969" i="1" s="1"/>
  <c r="S1970" i="1"/>
  <c r="S1971" i="1"/>
  <c r="V1971" i="1" s="1"/>
  <c r="W1971" i="1" s="1"/>
  <c r="S1972" i="1"/>
  <c r="S1973" i="1"/>
  <c r="V1973" i="1" s="1"/>
  <c r="W1973" i="1" s="1"/>
  <c r="S1974" i="1"/>
  <c r="S1975" i="1"/>
  <c r="S1976" i="1"/>
  <c r="S1977" i="1"/>
  <c r="S1978" i="1"/>
  <c r="V1978" i="1" s="1"/>
  <c r="W1978" i="1" s="1"/>
  <c r="S1979" i="1"/>
  <c r="S1980" i="1"/>
  <c r="V1980" i="1" s="1"/>
  <c r="W1980" i="1" s="1"/>
  <c r="S1981" i="1"/>
  <c r="V1981" i="1" s="1"/>
  <c r="W1981" i="1" s="1"/>
  <c r="S1982" i="1"/>
  <c r="S1983" i="1"/>
  <c r="V1983" i="1" s="1"/>
  <c r="W1983" i="1" s="1"/>
  <c r="S1984" i="1"/>
  <c r="S1985" i="1"/>
  <c r="V1985" i="1" s="1"/>
  <c r="W1985" i="1" s="1"/>
  <c r="S1986" i="1"/>
  <c r="S1987" i="1"/>
  <c r="S1988" i="1"/>
  <c r="S1989" i="1"/>
  <c r="S1990" i="1"/>
  <c r="V1990" i="1" s="1"/>
  <c r="W1990" i="1" s="1"/>
  <c r="S1991" i="1"/>
  <c r="V1991" i="1" s="1"/>
  <c r="W1991" i="1" s="1"/>
  <c r="S1992" i="1"/>
  <c r="S1993" i="1"/>
  <c r="V1993" i="1" s="1"/>
  <c r="W1993" i="1" s="1"/>
  <c r="S1994" i="1"/>
  <c r="S1995" i="1"/>
  <c r="S1996" i="1"/>
  <c r="S1997" i="1"/>
  <c r="V1997" i="1" s="1"/>
  <c r="W1997" i="1" s="1"/>
  <c r="S1998" i="1"/>
  <c r="S1999" i="1"/>
  <c r="S2000" i="1"/>
  <c r="S2001" i="1"/>
  <c r="S2002" i="1"/>
  <c r="S2003" i="1"/>
  <c r="S2004" i="1"/>
  <c r="S2005" i="1"/>
  <c r="V2005" i="1" s="1"/>
  <c r="W2005" i="1" s="1"/>
  <c r="S2006" i="1"/>
  <c r="S2007" i="1"/>
  <c r="S2008" i="1"/>
  <c r="U2008" i="1" s="1"/>
  <c r="S2009" i="1"/>
  <c r="V2009" i="1" s="1"/>
  <c r="W2009" i="1" s="1"/>
  <c r="S2010" i="1"/>
  <c r="S2011" i="1"/>
  <c r="S2012" i="1"/>
  <c r="S2013" i="1"/>
  <c r="S2014" i="1"/>
  <c r="S2015" i="1"/>
  <c r="S2016" i="1"/>
  <c r="V2016" i="1" s="1"/>
  <c r="W2016" i="1" s="1"/>
  <c r="S2017" i="1"/>
  <c r="V2017" i="1" s="1"/>
  <c r="W2017" i="1" s="1"/>
  <c r="S2018" i="1"/>
  <c r="S2019" i="1"/>
  <c r="V2019" i="1" s="1"/>
  <c r="W2019" i="1" s="1"/>
  <c r="S2020" i="1"/>
  <c r="S2021" i="1"/>
  <c r="S2022" i="1"/>
  <c r="S2023" i="1"/>
  <c r="S2024" i="1"/>
  <c r="S2025" i="1"/>
  <c r="V2025" i="1" s="1"/>
  <c r="W2025" i="1" s="1"/>
  <c r="S2026" i="1"/>
  <c r="V2026" i="1" s="1"/>
  <c r="W2026" i="1" s="1"/>
  <c r="S2027" i="1"/>
  <c r="S2028" i="1"/>
  <c r="S2029" i="1"/>
  <c r="V2029" i="1" s="1"/>
  <c r="W2029" i="1" s="1"/>
  <c r="S2030" i="1"/>
  <c r="U2030" i="1" s="1"/>
  <c r="S2031" i="1"/>
  <c r="V2031" i="1" s="1"/>
  <c r="W2031" i="1" s="1"/>
  <c r="S2032" i="1"/>
  <c r="S2033" i="1"/>
  <c r="S2034" i="1"/>
  <c r="S2035" i="1"/>
  <c r="S2036" i="1"/>
  <c r="S2037" i="1"/>
  <c r="V2037" i="1" s="1"/>
  <c r="W2037" i="1" s="1"/>
  <c r="S2038" i="1"/>
  <c r="V2038" i="1" s="1"/>
  <c r="W2038" i="1" s="1"/>
  <c r="S2039" i="1"/>
  <c r="V2039" i="1" s="1"/>
  <c r="W2039" i="1" s="1"/>
  <c r="S2040" i="1"/>
  <c r="S2041" i="1"/>
  <c r="V2041" i="1" s="1"/>
  <c r="W2041" i="1" s="1"/>
  <c r="S2042" i="1"/>
  <c r="S2043" i="1"/>
  <c r="V2043" i="1" s="1"/>
  <c r="W2043" i="1" s="1"/>
  <c r="S2044" i="1"/>
  <c r="U2044" i="1" s="1"/>
  <c r="S2045" i="1"/>
  <c r="V2045" i="1" s="1"/>
  <c r="W2045" i="1" s="1"/>
  <c r="S2046" i="1"/>
  <c r="S2047" i="1"/>
  <c r="S2048" i="1"/>
  <c r="S2049" i="1"/>
  <c r="V2049" i="1" s="1"/>
  <c r="W2049" i="1" s="1"/>
  <c r="S2050" i="1"/>
  <c r="V2050" i="1" s="1"/>
  <c r="W2050" i="1" s="1"/>
  <c r="S2051" i="1"/>
  <c r="V2051" i="1" s="1"/>
  <c r="W2051" i="1" s="1"/>
  <c r="S2052" i="1"/>
  <c r="V2052" i="1" s="1"/>
  <c r="W2052" i="1" s="1"/>
  <c r="S2053" i="1"/>
  <c r="V2053" i="1" s="1"/>
  <c r="W2053" i="1" s="1"/>
  <c r="S2054" i="1"/>
  <c r="V2054" i="1" s="1"/>
  <c r="W2054" i="1" s="1"/>
  <c r="S2055" i="1"/>
  <c r="V2055" i="1" s="1"/>
  <c r="W2055" i="1" s="1"/>
  <c r="S2056" i="1"/>
  <c r="S2057" i="1"/>
  <c r="V2057" i="1" s="1"/>
  <c r="W2057" i="1" s="1"/>
  <c r="S2058" i="1"/>
  <c r="S2059" i="1"/>
  <c r="S2060" i="1"/>
  <c r="S2061" i="1"/>
  <c r="S2062" i="1"/>
  <c r="V2062" i="1" s="1"/>
  <c r="W2062" i="1" s="1"/>
  <c r="S2063" i="1"/>
  <c r="V2063" i="1" s="1"/>
  <c r="W2063" i="1" s="1"/>
  <c r="S2064" i="1"/>
  <c r="S2065" i="1"/>
  <c r="U2065" i="1" s="1"/>
  <c r="S2066" i="1"/>
  <c r="V2066" i="1" s="1"/>
  <c r="W2066" i="1" s="1"/>
  <c r="S2067" i="1"/>
  <c r="V2067" i="1" s="1"/>
  <c r="W2067" i="1" s="1"/>
  <c r="S2068" i="1"/>
  <c r="S2069" i="1"/>
  <c r="V2069" i="1" s="1"/>
  <c r="W2069" i="1" s="1"/>
  <c r="S2070" i="1"/>
  <c r="S2071" i="1"/>
  <c r="S2072" i="1"/>
  <c r="S2073" i="1"/>
  <c r="S2074" i="1"/>
  <c r="S2075" i="1"/>
  <c r="S2076" i="1"/>
  <c r="V2076" i="1" s="1"/>
  <c r="W2076" i="1" s="1"/>
  <c r="S2077" i="1"/>
  <c r="U2077" i="1" s="1"/>
  <c r="S2078" i="1"/>
  <c r="S2079" i="1"/>
  <c r="V2079" i="1" s="1"/>
  <c r="W2079" i="1" s="1"/>
  <c r="S2080" i="1"/>
  <c r="S2081" i="1"/>
  <c r="S2082" i="1"/>
  <c r="S2083" i="1"/>
  <c r="S2084" i="1"/>
  <c r="S2085" i="1"/>
  <c r="V2085" i="1" s="1"/>
  <c r="W2085" i="1" s="1"/>
  <c r="S2086" i="1"/>
  <c r="V2086" i="1" s="1"/>
  <c r="W2086" i="1" s="1"/>
  <c r="S2087" i="1"/>
  <c r="S2088" i="1"/>
  <c r="S2089" i="1"/>
  <c r="V2089" i="1" s="1"/>
  <c r="W2089" i="1" s="1"/>
  <c r="S2090" i="1"/>
  <c r="S2091" i="1"/>
  <c r="V2091" i="1" s="1"/>
  <c r="W2091" i="1" s="1"/>
  <c r="S2092" i="1"/>
  <c r="S2093" i="1"/>
  <c r="S2094" i="1"/>
  <c r="S2095" i="1"/>
  <c r="S2096" i="1"/>
  <c r="S2097" i="1"/>
  <c r="S2098" i="1"/>
  <c r="V2098" i="1" s="1"/>
  <c r="W2098" i="1" s="1"/>
  <c r="S2099" i="1"/>
  <c r="S2100" i="1"/>
  <c r="V2100" i="1" s="1"/>
  <c r="W2100" i="1" s="1"/>
  <c r="S2101" i="1"/>
  <c r="V2101" i="1" s="1"/>
  <c r="W2101" i="1" s="1"/>
  <c r="S2102" i="1"/>
  <c r="S2103" i="1"/>
  <c r="V2103" i="1" s="1"/>
  <c r="W2103" i="1" s="1"/>
  <c r="S2104" i="1"/>
  <c r="S2105" i="1"/>
  <c r="V2105" i="1" s="1"/>
  <c r="W2105" i="1" s="1"/>
  <c r="S2106" i="1"/>
  <c r="S2107" i="1"/>
  <c r="S2108" i="1"/>
  <c r="S2109" i="1"/>
  <c r="V2109" i="1" s="1"/>
  <c r="W2109" i="1" s="1"/>
  <c r="S2110" i="1"/>
  <c r="S2111" i="1"/>
  <c r="S2112" i="1"/>
  <c r="S2113" i="1"/>
  <c r="U2113" i="1" s="1"/>
  <c r="S2114" i="1"/>
  <c r="S2115" i="1"/>
  <c r="V2115" i="1" s="1"/>
  <c r="W2115" i="1" s="1"/>
  <c r="S2116" i="1"/>
  <c r="S2117" i="1"/>
  <c r="V2117" i="1" s="1"/>
  <c r="W2117" i="1" s="1"/>
  <c r="S2118" i="1"/>
  <c r="S2119" i="1"/>
  <c r="S2120" i="1"/>
  <c r="S2121" i="1"/>
  <c r="S2122" i="1"/>
  <c r="V2122" i="1" s="1"/>
  <c r="W2122" i="1" s="1"/>
  <c r="S2123" i="1"/>
  <c r="V2123" i="1" s="1"/>
  <c r="W2123" i="1" s="1"/>
  <c r="S2124" i="1"/>
  <c r="V2124" i="1" s="1"/>
  <c r="W2124" i="1" s="1"/>
  <c r="S2125" i="1"/>
  <c r="V2125" i="1" s="1"/>
  <c r="W2125" i="1" s="1"/>
  <c r="S2126" i="1"/>
  <c r="S2127" i="1"/>
  <c r="V2127" i="1" s="1"/>
  <c r="W2127" i="1" s="1"/>
  <c r="S2128" i="1"/>
  <c r="S2129" i="1"/>
  <c r="V2129" i="1" s="1"/>
  <c r="W2129" i="1" s="1"/>
  <c r="S2130" i="1"/>
  <c r="S2131" i="1"/>
  <c r="S2132" i="1"/>
  <c r="S2133" i="1"/>
  <c r="S2134" i="1"/>
  <c r="V2134" i="1" s="1"/>
  <c r="W2134" i="1" s="1"/>
  <c r="S2135" i="1"/>
  <c r="V2135" i="1" s="1"/>
  <c r="W2135" i="1" s="1"/>
  <c r="S2136" i="1"/>
  <c r="S2137" i="1"/>
  <c r="U2137" i="1" s="1"/>
  <c r="S2138" i="1"/>
  <c r="S2139" i="1"/>
  <c r="V2139" i="1" s="1"/>
  <c r="W2139" i="1" s="1"/>
  <c r="S2140" i="1"/>
  <c r="S2141" i="1"/>
  <c r="S2142" i="1"/>
  <c r="S2143" i="1"/>
  <c r="S2144" i="1"/>
  <c r="S2145" i="1"/>
  <c r="V2145" i="1" s="1"/>
  <c r="W2145" i="1" s="1"/>
  <c r="S2146" i="1"/>
  <c r="V2146" i="1" s="1"/>
  <c r="W2146" i="1" s="1"/>
  <c r="S2147" i="1"/>
  <c r="V2147" i="1" s="1"/>
  <c r="W2147" i="1" s="1"/>
  <c r="S2148" i="1"/>
  <c r="V2148" i="1" s="1"/>
  <c r="W2148" i="1" s="1"/>
  <c r="S2149" i="1"/>
  <c r="U2149" i="1" s="1"/>
  <c r="S2150" i="1"/>
  <c r="S2151" i="1"/>
  <c r="V2151" i="1" s="1"/>
  <c r="W2151" i="1" s="1"/>
  <c r="S2152" i="1"/>
  <c r="S2153" i="1"/>
  <c r="V2153" i="1" s="1"/>
  <c r="W2153" i="1" s="1"/>
  <c r="S2154" i="1"/>
  <c r="S2155" i="1"/>
  <c r="S2156" i="1"/>
  <c r="S2157" i="1"/>
  <c r="V2157" i="1" s="1"/>
  <c r="W2157" i="1" s="1"/>
  <c r="S2158" i="1"/>
  <c r="V2158" i="1" s="1"/>
  <c r="W2158" i="1" s="1"/>
  <c r="S2159" i="1"/>
  <c r="S2160" i="1"/>
  <c r="S2161" i="1"/>
  <c r="V2161" i="1" s="1"/>
  <c r="W2161" i="1" s="1"/>
  <c r="S2162" i="1"/>
  <c r="S2163" i="1"/>
  <c r="S2164" i="1"/>
  <c r="S2165" i="1"/>
  <c r="V2165" i="1" s="1"/>
  <c r="W2165" i="1" s="1"/>
  <c r="S2166" i="1"/>
  <c r="S2167" i="1"/>
  <c r="S2168" i="1"/>
  <c r="S2169" i="1"/>
  <c r="V2169" i="1" s="1"/>
  <c r="W2169" i="1" s="1"/>
  <c r="S2170" i="1"/>
  <c r="S2171" i="1"/>
  <c r="V2171" i="1" s="1"/>
  <c r="W2171" i="1" s="1"/>
  <c r="S2172" i="1"/>
  <c r="S2173" i="1"/>
  <c r="V2173" i="1" s="1"/>
  <c r="W2173" i="1" s="1"/>
  <c r="S2174" i="1"/>
  <c r="S2175" i="1"/>
  <c r="V2175" i="1" s="1"/>
  <c r="W2175" i="1" s="1"/>
  <c r="S2176" i="1"/>
  <c r="S2177" i="1"/>
  <c r="V2177" i="1" s="1"/>
  <c r="W2177" i="1" s="1"/>
  <c r="S2178" i="1"/>
  <c r="S2179" i="1"/>
  <c r="S2180" i="1"/>
  <c r="S2181" i="1"/>
  <c r="V2181" i="1" s="1"/>
  <c r="W2181" i="1" s="1"/>
  <c r="S2182" i="1"/>
  <c r="V2182" i="1" s="1"/>
  <c r="W2182" i="1" s="1"/>
  <c r="S2183" i="1"/>
  <c r="V2183" i="1" s="1"/>
  <c r="W2183" i="1" s="1"/>
  <c r="S2184" i="1"/>
  <c r="S2185" i="1"/>
  <c r="U2185" i="1" s="1"/>
  <c r="S2186" i="1"/>
  <c r="S2187" i="1"/>
  <c r="V2187" i="1" s="1"/>
  <c r="W2187" i="1" s="1"/>
  <c r="S2188" i="1"/>
  <c r="S2189" i="1"/>
  <c r="S2190" i="1"/>
  <c r="S2191" i="1"/>
  <c r="S2192" i="1"/>
  <c r="S2193" i="1"/>
  <c r="V2193" i="1" s="1"/>
  <c r="W2193" i="1" s="1"/>
  <c r="S2194" i="1"/>
  <c r="V2194" i="1" s="1"/>
  <c r="W2194" i="1" s="1"/>
  <c r="S2195" i="1"/>
  <c r="V2195" i="1" s="1"/>
  <c r="W2195" i="1" s="1"/>
  <c r="S2196" i="1"/>
  <c r="S2197" i="1"/>
  <c r="V2197" i="1" s="1"/>
  <c r="W2197" i="1" s="1"/>
  <c r="S2198" i="1"/>
  <c r="V2198" i="1" s="1"/>
  <c r="W2198" i="1" s="1"/>
  <c r="S2199" i="1"/>
  <c r="S2200" i="1"/>
  <c r="S2201" i="1"/>
  <c r="V2201" i="1" s="1"/>
  <c r="W2201" i="1" s="1"/>
  <c r="S2202" i="1"/>
  <c r="S2203" i="1"/>
  <c r="S2204" i="1"/>
  <c r="S2205" i="1"/>
  <c r="V2205" i="1" s="1"/>
  <c r="W2205" i="1" s="1"/>
  <c r="S2206" i="1"/>
  <c r="V2206" i="1" s="1"/>
  <c r="W2206" i="1" s="1"/>
  <c r="S2207" i="1"/>
  <c r="V2207" i="1" s="1"/>
  <c r="W2207" i="1" s="1"/>
  <c r="S2208" i="1"/>
  <c r="V2208" i="1" s="1"/>
  <c r="W2208" i="1" s="1"/>
  <c r="S2209" i="1"/>
  <c r="U2209" i="1" s="1"/>
  <c r="S2210" i="1"/>
  <c r="V2210" i="1" s="1"/>
  <c r="W2210" i="1" s="1"/>
  <c r="S2211" i="1"/>
  <c r="V2211" i="1" s="1"/>
  <c r="W2211" i="1" s="1"/>
  <c r="S2212" i="1"/>
  <c r="S2213" i="1"/>
  <c r="V2213" i="1" s="1"/>
  <c r="W2213" i="1" s="1"/>
  <c r="S2214" i="1"/>
  <c r="S2215" i="1"/>
  <c r="S2216" i="1"/>
  <c r="S2217" i="1"/>
  <c r="V2217" i="1" s="1"/>
  <c r="W2217" i="1" s="1"/>
  <c r="S2218" i="1"/>
  <c r="V2218" i="1" s="1"/>
  <c r="W2218" i="1" s="1"/>
  <c r="S2219" i="1"/>
  <c r="V2219" i="1" s="1"/>
  <c r="W2219" i="1" s="1"/>
  <c r="S2220" i="1"/>
  <c r="S2221" i="1"/>
  <c r="V2221" i="1" s="1"/>
  <c r="W2221" i="1" s="1"/>
  <c r="S2222" i="1"/>
  <c r="S2223" i="1"/>
  <c r="V2223" i="1" s="1"/>
  <c r="W2223" i="1" s="1"/>
  <c r="S2224" i="1"/>
  <c r="S2225" i="1"/>
  <c r="V2225" i="1" s="1"/>
  <c r="W2225" i="1" s="1"/>
  <c r="S2226" i="1"/>
  <c r="S2227" i="1"/>
  <c r="S2228" i="1"/>
  <c r="S2229" i="1"/>
  <c r="S2230" i="1"/>
  <c r="V2230" i="1" s="1"/>
  <c r="W2230" i="1" s="1"/>
  <c r="S2231" i="1"/>
  <c r="V2231" i="1" s="1"/>
  <c r="W2231" i="1" s="1"/>
  <c r="S2232" i="1"/>
  <c r="V2232" i="1" s="1"/>
  <c r="W2232" i="1" s="1"/>
  <c r="S2233" i="1"/>
  <c r="U2233" i="1" s="1"/>
  <c r="S2234" i="1"/>
  <c r="S2235" i="1"/>
  <c r="V2235" i="1" s="1"/>
  <c r="W2235" i="1" s="1"/>
  <c r="S2236" i="1"/>
  <c r="U2236" i="1" s="1"/>
  <c r="S2237" i="1"/>
  <c r="S2238" i="1"/>
  <c r="S2239" i="1"/>
  <c r="S2240" i="1"/>
  <c r="S2241" i="1"/>
  <c r="S2242" i="1"/>
  <c r="V2242" i="1" s="1"/>
  <c r="W2242" i="1" s="1"/>
  <c r="S2243" i="1"/>
  <c r="S2244" i="1"/>
  <c r="S2245" i="1"/>
  <c r="V2245" i="1" s="1"/>
  <c r="W2245" i="1" s="1"/>
  <c r="S2246" i="1"/>
  <c r="S2247" i="1"/>
  <c r="V2247" i="1" s="1"/>
  <c r="W2247" i="1" s="1"/>
  <c r="S2248" i="1"/>
  <c r="U2248" i="1" s="1"/>
  <c r="S2249" i="1"/>
  <c r="S2250" i="1"/>
  <c r="S2251" i="1"/>
  <c r="S2252" i="1"/>
  <c r="S2253" i="1"/>
  <c r="V2253" i="1" s="1"/>
  <c r="W2253" i="1" s="1"/>
  <c r="S2254" i="1"/>
  <c r="V2254" i="1" s="1"/>
  <c r="W2254" i="1" s="1"/>
  <c r="S2255" i="1"/>
  <c r="V2255" i="1" s="1"/>
  <c r="W2255" i="1" s="1"/>
  <c r="S2256" i="1"/>
  <c r="V2256" i="1" s="1"/>
  <c r="W2256" i="1" s="1"/>
  <c r="S2257" i="1"/>
  <c r="V2257" i="1" s="1"/>
  <c r="W2257" i="1" s="1"/>
  <c r="S2258" i="1"/>
  <c r="S2259" i="1"/>
  <c r="V2259" i="1" s="1"/>
  <c r="W2259" i="1" s="1"/>
  <c r="S2260" i="1"/>
  <c r="S2261" i="1"/>
  <c r="V2261" i="1" s="1"/>
  <c r="W2261" i="1" s="1"/>
  <c r="S2262" i="1"/>
  <c r="S2263" i="1"/>
  <c r="S2264" i="1"/>
  <c r="S2265" i="1"/>
  <c r="V2265" i="1" s="1"/>
  <c r="W2265" i="1" s="1"/>
  <c r="S2266" i="1"/>
  <c r="V2266" i="1" s="1"/>
  <c r="W2266" i="1" s="1"/>
  <c r="S2267" i="1"/>
  <c r="S2268" i="1"/>
  <c r="S2269" i="1"/>
  <c r="V2269" i="1" s="1"/>
  <c r="W2269" i="1" s="1"/>
  <c r="S2270" i="1"/>
  <c r="S2271" i="1"/>
  <c r="V2271" i="1" s="1"/>
  <c r="W2271" i="1" s="1"/>
  <c r="S2272" i="1"/>
  <c r="S2273" i="1"/>
  <c r="V2273" i="1" s="1"/>
  <c r="W2273" i="1" s="1"/>
  <c r="S2274" i="1"/>
  <c r="S2275" i="1"/>
  <c r="S2276" i="1"/>
  <c r="S2277" i="1"/>
  <c r="V2277" i="1" s="1"/>
  <c r="W2277" i="1" s="1"/>
  <c r="S2278" i="1"/>
  <c r="V2278" i="1" s="1"/>
  <c r="W2278" i="1" s="1"/>
  <c r="S2279" i="1"/>
  <c r="V2279" i="1" s="1"/>
  <c r="W2279" i="1" s="1"/>
  <c r="S2280" i="1"/>
  <c r="S2281" i="1"/>
  <c r="S2282" i="1"/>
  <c r="S2283" i="1"/>
  <c r="V2283" i="1" s="1"/>
  <c r="W2283" i="1" s="1"/>
  <c r="S2284" i="1"/>
  <c r="U2284" i="1" s="1"/>
  <c r="S2285" i="1"/>
  <c r="V2285" i="1" s="1"/>
  <c r="W2285" i="1" s="1"/>
  <c r="S2286" i="1"/>
  <c r="S2287" i="1"/>
  <c r="S2288" i="1"/>
  <c r="S2289" i="1"/>
  <c r="S2290" i="1"/>
  <c r="V2290" i="1" s="1"/>
  <c r="W2290" i="1" s="1"/>
  <c r="S2291" i="1"/>
  <c r="V2291" i="1" s="1"/>
  <c r="W2291" i="1" s="1"/>
  <c r="S2292" i="1"/>
  <c r="V2292" i="1" s="1"/>
  <c r="W2292" i="1" s="1"/>
  <c r="S2293" i="1"/>
  <c r="V2293" i="1" s="1"/>
  <c r="W2293" i="1" s="1"/>
  <c r="S2294" i="1"/>
  <c r="S2295" i="1"/>
  <c r="V2295" i="1" s="1"/>
  <c r="W2295" i="1" s="1"/>
  <c r="S2296" i="1"/>
  <c r="S2297" i="1"/>
  <c r="S2298" i="1"/>
  <c r="S2299" i="1"/>
  <c r="S2300" i="1"/>
  <c r="S2301" i="1"/>
  <c r="S2302" i="1"/>
  <c r="V2302" i="1" s="1"/>
  <c r="W2302" i="1" s="1"/>
  <c r="S2303" i="1"/>
  <c r="V2303" i="1" s="1"/>
  <c r="W2303" i="1" s="1"/>
  <c r="S2304" i="1"/>
  <c r="S2305" i="1"/>
  <c r="U2305" i="1" s="1"/>
  <c r="S2306" i="1"/>
  <c r="S2307" i="1"/>
  <c r="S2308" i="1"/>
  <c r="S2309" i="1"/>
  <c r="V2309" i="1" s="1"/>
  <c r="W2309" i="1" s="1"/>
  <c r="S2310" i="1"/>
  <c r="S2311" i="1"/>
  <c r="S2312" i="1"/>
  <c r="S2313" i="1"/>
  <c r="V2313" i="1" s="1"/>
  <c r="W2313" i="1" s="1"/>
  <c r="S2314" i="1"/>
  <c r="V2314" i="1" s="1"/>
  <c r="W2314" i="1" s="1"/>
  <c r="S2315" i="1"/>
  <c r="V2315" i="1" s="1"/>
  <c r="W2315" i="1" s="1"/>
  <c r="S2316" i="1"/>
  <c r="V2316" i="1" s="1"/>
  <c r="W2316" i="1" s="1"/>
  <c r="S2317" i="1"/>
  <c r="V2317" i="1" s="1"/>
  <c r="W2317" i="1" s="1"/>
  <c r="S2318" i="1"/>
  <c r="V2318" i="1" s="1"/>
  <c r="W2318" i="1" s="1"/>
  <c r="S2319" i="1"/>
  <c r="V2319" i="1" s="1"/>
  <c r="W2319" i="1" s="1"/>
  <c r="S2320" i="1"/>
  <c r="S2321" i="1"/>
  <c r="V2321" i="1" s="1"/>
  <c r="W2321" i="1" s="1"/>
  <c r="S2322" i="1"/>
  <c r="S2323" i="1"/>
  <c r="S2324" i="1"/>
  <c r="S2325" i="1"/>
  <c r="V2325" i="1" s="1"/>
  <c r="W2325" i="1" s="1"/>
  <c r="S2326" i="1"/>
  <c r="V2326" i="1" s="1"/>
  <c r="W2326" i="1" s="1"/>
  <c r="S2327" i="1"/>
  <c r="V2327" i="1" s="1"/>
  <c r="W2327" i="1" s="1"/>
  <c r="S2328" i="1"/>
  <c r="S2329" i="1"/>
  <c r="V2329" i="1" s="1"/>
  <c r="W2329" i="1" s="1"/>
  <c r="S2330" i="1"/>
  <c r="V2330" i="1" s="1"/>
  <c r="W2330" i="1" s="1"/>
  <c r="S2331" i="1"/>
  <c r="V2331" i="1" s="1"/>
  <c r="W2331" i="1" s="1"/>
  <c r="S2332" i="1"/>
  <c r="U2332" i="1" s="1"/>
  <c r="S2333" i="1"/>
  <c r="V2333" i="1" s="1"/>
  <c r="W2333" i="1" s="1"/>
  <c r="S2334" i="1"/>
  <c r="S2335" i="1"/>
  <c r="S2336" i="1"/>
  <c r="S2337" i="1"/>
  <c r="S2338" i="1"/>
  <c r="V2338" i="1" s="1"/>
  <c r="W2338" i="1" s="1"/>
  <c r="S2339" i="1"/>
  <c r="V2339" i="1" s="1"/>
  <c r="W2339" i="1" s="1"/>
  <c r="S2340" i="1"/>
  <c r="S2341" i="1"/>
  <c r="S2342" i="1"/>
  <c r="S2343" i="1"/>
  <c r="V2343" i="1" s="1"/>
  <c r="W2343" i="1" s="1"/>
  <c r="S2344" i="1"/>
  <c r="S2345" i="1"/>
  <c r="S2346" i="1"/>
  <c r="S2347" i="1"/>
  <c r="S2348" i="1"/>
  <c r="S2349" i="1"/>
  <c r="S2350" i="1"/>
  <c r="S2351" i="1"/>
  <c r="V2351" i="1" s="1"/>
  <c r="W2351" i="1" s="1"/>
  <c r="S2352" i="1"/>
  <c r="S2353" i="1"/>
  <c r="V2353" i="1" s="1"/>
  <c r="W2353" i="1" s="1"/>
  <c r="S2354" i="1"/>
  <c r="S2355" i="1"/>
  <c r="V2355" i="1" s="1"/>
  <c r="W2355" i="1" s="1"/>
  <c r="S2356" i="1"/>
  <c r="S2357" i="1"/>
  <c r="V2357" i="1" s="1"/>
  <c r="W2357" i="1" s="1"/>
  <c r="S2358" i="1"/>
  <c r="S2359" i="1"/>
  <c r="S2360" i="1"/>
  <c r="S2361" i="1"/>
  <c r="V2361" i="1" s="1"/>
  <c r="W2361" i="1" s="1"/>
  <c r="S2362" i="1"/>
  <c r="S2363" i="1"/>
  <c r="S2364" i="1"/>
  <c r="S2365" i="1"/>
  <c r="V2365" i="1" s="1"/>
  <c r="W2365" i="1" s="1"/>
  <c r="S2366" i="1"/>
  <c r="S2367" i="1"/>
  <c r="V2367" i="1" s="1"/>
  <c r="W2367" i="1" s="1"/>
  <c r="S2368" i="1"/>
  <c r="U2368" i="1" s="1"/>
  <c r="S2369" i="1"/>
  <c r="V2369" i="1" s="1"/>
  <c r="W2369" i="1" s="1"/>
  <c r="S2370" i="1"/>
  <c r="S2371" i="1"/>
  <c r="S2372" i="1"/>
  <c r="S2373" i="1"/>
  <c r="V2373" i="1" s="1"/>
  <c r="W2373" i="1" s="1"/>
  <c r="S2374" i="1"/>
  <c r="V2374" i="1" s="1"/>
  <c r="W2374" i="1" s="1"/>
  <c r="S2375" i="1"/>
  <c r="S2376" i="1"/>
  <c r="S2377" i="1"/>
  <c r="V2377" i="1" s="1"/>
  <c r="W2377" i="1" s="1"/>
  <c r="S2378" i="1"/>
  <c r="S2379" i="1"/>
  <c r="V2379" i="1" s="1"/>
  <c r="W2379" i="1" s="1"/>
  <c r="S2380" i="1"/>
  <c r="S2381" i="1"/>
  <c r="V2381" i="1" s="1"/>
  <c r="W2381" i="1" s="1"/>
  <c r="S2382" i="1"/>
  <c r="S2383" i="1"/>
  <c r="S2384" i="1"/>
  <c r="S2385" i="1"/>
  <c r="S2386" i="1"/>
  <c r="V2386" i="1" s="1"/>
  <c r="W2386" i="1" s="1"/>
  <c r="S2387" i="1"/>
  <c r="V2387" i="1" s="1"/>
  <c r="W2387" i="1" s="1"/>
  <c r="S2388" i="1"/>
  <c r="S2389" i="1"/>
  <c r="V2389" i="1" s="1"/>
  <c r="W2389" i="1" s="1"/>
  <c r="S2390" i="1"/>
  <c r="S2391" i="1"/>
  <c r="V2391" i="1" s="1"/>
  <c r="W2391" i="1" s="1"/>
  <c r="S2392" i="1"/>
  <c r="S2393" i="1"/>
  <c r="S2394" i="1"/>
  <c r="S2395" i="1"/>
  <c r="S2396" i="1"/>
  <c r="S2397" i="1"/>
  <c r="V2397" i="1" s="1"/>
  <c r="W2397" i="1" s="1"/>
  <c r="S2398" i="1"/>
  <c r="S2399" i="1"/>
  <c r="S2400" i="1"/>
  <c r="V2400" i="1" s="1"/>
  <c r="W2400" i="1" s="1"/>
  <c r="S2401" i="1"/>
  <c r="V2401" i="1" s="1"/>
  <c r="W2401" i="1" s="1"/>
  <c r="S2402" i="1"/>
  <c r="S2403" i="1"/>
  <c r="V2403" i="1" s="1"/>
  <c r="W2403" i="1" s="1"/>
  <c r="S2404" i="1"/>
  <c r="S2405" i="1"/>
  <c r="V2405" i="1" s="1"/>
  <c r="W2405" i="1" s="1"/>
  <c r="S2406" i="1"/>
  <c r="S2407" i="1"/>
  <c r="S2408" i="1"/>
  <c r="S2409" i="1"/>
  <c r="S2410" i="1"/>
  <c r="V2410" i="1" s="1"/>
  <c r="W2410" i="1" s="1"/>
  <c r="S2411" i="1"/>
  <c r="V2411" i="1" s="1"/>
  <c r="W2411" i="1" s="1"/>
  <c r="S2412" i="1"/>
  <c r="S2413" i="1"/>
  <c r="V2413" i="1" s="1"/>
  <c r="W2413" i="1" s="1"/>
  <c r="S2414" i="1"/>
  <c r="S2415" i="1"/>
  <c r="V2415" i="1" s="1"/>
  <c r="W2415" i="1" s="1"/>
  <c r="S2416" i="1"/>
  <c r="S2417" i="1"/>
  <c r="V2417" i="1" s="1"/>
  <c r="W2417" i="1" s="1"/>
  <c r="S2418" i="1"/>
  <c r="S2419" i="1"/>
  <c r="S2420" i="1"/>
  <c r="S2421" i="1"/>
  <c r="V2421" i="1" s="1"/>
  <c r="W2421" i="1" s="1"/>
  <c r="S2422" i="1"/>
  <c r="S2423" i="1"/>
  <c r="V2423" i="1" s="1"/>
  <c r="W2423" i="1" s="1"/>
  <c r="S2424" i="1"/>
  <c r="V2424" i="1" s="1"/>
  <c r="W2424" i="1" s="1"/>
  <c r="S2425" i="1"/>
  <c r="U2425" i="1" s="1"/>
  <c r="S2426" i="1"/>
  <c r="S2427" i="1"/>
  <c r="V2427" i="1" s="1"/>
  <c r="W2427" i="1" s="1"/>
  <c r="S2428" i="1"/>
  <c r="S2429" i="1"/>
  <c r="V2429" i="1" s="1"/>
  <c r="W2429" i="1" s="1"/>
  <c r="S2430" i="1"/>
  <c r="S2431" i="1"/>
  <c r="S2432" i="1"/>
  <c r="S2433" i="1"/>
  <c r="V2433" i="1" s="1"/>
  <c r="W2433" i="1" s="1"/>
  <c r="S2434" i="1"/>
  <c r="V2434" i="1" s="1"/>
  <c r="W2434" i="1" s="1"/>
  <c r="S2435" i="1"/>
  <c r="S2436" i="1"/>
  <c r="S2437" i="1"/>
  <c r="V2437" i="1" s="1"/>
  <c r="W2437" i="1" s="1"/>
  <c r="S2438" i="1"/>
  <c r="V2438" i="1" s="1"/>
  <c r="W2438" i="1" s="1"/>
  <c r="S2439" i="1"/>
  <c r="V2439" i="1" s="1"/>
  <c r="W2439" i="1" s="1"/>
  <c r="S2440" i="1"/>
  <c r="S2441" i="1"/>
  <c r="S2442" i="1"/>
  <c r="S2443" i="1"/>
  <c r="S2444" i="1"/>
  <c r="S2445" i="1"/>
  <c r="S2446" i="1"/>
  <c r="V2446" i="1" s="1"/>
  <c r="W2446" i="1" s="1"/>
  <c r="S2447" i="1"/>
  <c r="V2447" i="1" s="1"/>
  <c r="W2447" i="1" s="1"/>
  <c r="S2448" i="1"/>
  <c r="S2449" i="1"/>
  <c r="U2449" i="1" s="1"/>
  <c r="S2450" i="1"/>
  <c r="S2451" i="1"/>
  <c r="V2451" i="1" s="1"/>
  <c r="W2451" i="1" s="1"/>
  <c r="S2452" i="1"/>
  <c r="S2453" i="1"/>
  <c r="V2453" i="1" s="1"/>
  <c r="W2453" i="1" s="1"/>
  <c r="S2454" i="1"/>
  <c r="S2455" i="1"/>
  <c r="S2456" i="1"/>
  <c r="S2457" i="1"/>
  <c r="V2457" i="1" s="1"/>
  <c r="W2457" i="1" s="1"/>
  <c r="S2458" i="1"/>
  <c r="V2458" i="1" s="1"/>
  <c r="W2458" i="1" s="1"/>
  <c r="S2459" i="1"/>
  <c r="S2460" i="1"/>
  <c r="S2461" i="1"/>
  <c r="V2461" i="1" s="1"/>
  <c r="W2461" i="1" s="1"/>
  <c r="S2462" i="1"/>
  <c r="S2463" i="1"/>
  <c r="V2463" i="1" s="1"/>
  <c r="W2463" i="1" s="1"/>
  <c r="S2464" i="1"/>
  <c r="S2465" i="1"/>
  <c r="V2465" i="1" s="1"/>
  <c r="W2465" i="1" s="1"/>
  <c r="S2466" i="1"/>
  <c r="S2467" i="1"/>
  <c r="S2468" i="1"/>
  <c r="S2469" i="1"/>
  <c r="V2469" i="1" s="1"/>
  <c r="W2469" i="1" s="1"/>
  <c r="S2470" i="1"/>
  <c r="V2470" i="1" s="1"/>
  <c r="W2470" i="1" s="1"/>
  <c r="S2471" i="1"/>
  <c r="V2471" i="1" s="1"/>
  <c r="W2471" i="1" s="1"/>
  <c r="S2472" i="1"/>
  <c r="S2473" i="1"/>
  <c r="V2473" i="1" s="1"/>
  <c r="W2473" i="1" s="1"/>
  <c r="S2474" i="1"/>
  <c r="S2475" i="1"/>
  <c r="V2475" i="1" s="1"/>
  <c r="W2475" i="1" s="1"/>
  <c r="S2476" i="1"/>
  <c r="S2477" i="1"/>
  <c r="V2477" i="1" s="1"/>
  <c r="W2477" i="1" s="1"/>
  <c r="S2478" i="1"/>
  <c r="S2479" i="1"/>
  <c r="S2480" i="1"/>
  <c r="S2481" i="1"/>
  <c r="S2482" i="1"/>
  <c r="V2482" i="1" s="1"/>
  <c r="W2482" i="1" s="1"/>
  <c r="S2483" i="1"/>
  <c r="V2483" i="1" s="1"/>
  <c r="W2483" i="1" s="1"/>
  <c r="S2484" i="1"/>
  <c r="V2484" i="1" s="1"/>
  <c r="W2484" i="1" s="1"/>
  <c r="S2485" i="1"/>
  <c r="U2485" i="1" s="1"/>
  <c r="S2486" i="1"/>
  <c r="S2487" i="1"/>
  <c r="V2487" i="1" s="1"/>
  <c r="W2487" i="1" s="1"/>
  <c r="S2488" i="1"/>
  <c r="S2489" i="1"/>
  <c r="S2490" i="1"/>
  <c r="S2491" i="1"/>
  <c r="S2492" i="1"/>
  <c r="S2493" i="1"/>
  <c r="V2493" i="1" s="1"/>
  <c r="W2493" i="1" s="1"/>
  <c r="S2494" i="1"/>
  <c r="V2494" i="1" s="1"/>
  <c r="W2494" i="1" s="1"/>
  <c r="S2495" i="1"/>
  <c r="V2495" i="1" s="1"/>
  <c r="W2495" i="1" s="1"/>
  <c r="S2496" i="1"/>
  <c r="S2497" i="1"/>
  <c r="V2497" i="1" s="1"/>
  <c r="W2497" i="1" s="1"/>
  <c r="S2498" i="1"/>
  <c r="S2499" i="1"/>
  <c r="V2499" i="1" s="1"/>
  <c r="W2499" i="1" s="1"/>
  <c r="S2500" i="1"/>
  <c r="S2501" i="1"/>
  <c r="S2502" i="1"/>
  <c r="S2503" i="1"/>
  <c r="S2504" i="1"/>
  <c r="S2505" i="1"/>
  <c r="S2506" i="1"/>
  <c r="S2507" i="1"/>
  <c r="V2507" i="1" s="1"/>
  <c r="W2507" i="1" s="1"/>
  <c r="S2508" i="1"/>
  <c r="S2509" i="1"/>
  <c r="V2509" i="1" s="1"/>
  <c r="W2509" i="1" s="1"/>
  <c r="S2510" i="1"/>
  <c r="S2511" i="1"/>
  <c r="V2511" i="1" s="1"/>
  <c r="W2511" i="1" s="1"/>
  <c r="S2512" i="1"/>
  <c r="S2513" i="1"/>
  <c r="V2513" i="1" s="1"/>
  <c r="W2513" i="1" s="1"/>
  <c r="S2514" i="1"/>
  <c r="S2515" i="1"/>
  <c r="S2516" i="1"/>
  <c r="S2517" i="1"/>
  <c r="S2518" i="1"/>
  <c r="S2519" i="1"/>
  <c r="V2519" i="1" s="1"/>
  <c r="W2519" i="1" s="1"/>
  <c r="S2520" i="1"/>
  <c r="S2521" i="1"/>
  <c r="V2521" i="1" s="1"/>
  <c r="W2521" i="1" s="1"/>
  <c r="S2522" i="1"/>
  <c r="S2523" i="1"/>
  <c r="V2523" i="1" s="1"/>
  <c r="W2523" i="1" s="1"/>
  <c r="S2524" i="1"/>
  <c r="S2525" i="1"/>
  <c r="V2525" i="1" s="1"/>
  <c r="W2525" i="1" s="1"/>
  <c r="S2526" i="1"/>
  <c r="S2527" i="1"/>
  <c r="S2528" i="1"/>
  <c r="S2529" i="1"/>
  <c r="S2530" i="1"/>
  <c r="S2531" i="1"/>
  <c r="V2531" i="1" s="1"/>
  <c r="W2531" i="1" s="1"/>
  <c r="S2532" i="1"/>
  <c r="S2533" i="1"/>
  <c r="V2533" i="1" s="1"/>
  <c r="W2533" i="1" s="1"/>
  <c r="S2534" i="1"/>
  <c r="S2535" i="1"/>
  <c r="V2535" i="1" s="1"/>
  <c r="W2535" i="1" s="1"/>
  <c r="S2536" i="1"/>
  <c r="S2537" i="1"/>
  <c r="V2537" i="1" s="1"/>
  <c r="W2537" i="1" s="1"/>
  <c r="S2538" i="1"/>
  <c r="S2539" i="1"/>
  <c r="S2540" i="1"/>
  <c r="S2541" i="1"/>
  <c r="V2541" i="1" s="1"/>
  <c r="W2541" i="1" s="1"/>
  <c r="S2542" i="1"/>
  <c r="V2542" i="1" s="1"/>
  <c r="W2542" i="1" s="1"/>
  <c r="S2543" i="1"/>
  <c r="S2544" i="1"/>
  <c r="S2545" i="1"/>
  <c r="V2545" i="1" s="1"/>
  <c r="W2545" i="1" s="1"/>
  <c r="S2546" i="1"/>
  <c r="S2547" i="1"/>
  <c r="V2547" i="1" s="1"/>
  <c r="W2547" i="1" s="1"/>
  <c r="S2548" i="1"/>
  <c r="S2549" i="1"/>
  <c r="S2550" i="1"/>
  <c r="S2551" i="1"/>
  <c r="S2552" i="1"/>
  <c r="S2553" i="1"/>
  <c r="S2554" i="1"/>
  <c r="S2555" i="1"/>
  <c r="V2555" i="1" s="1"/>
  <c r="W2555" i="1" s="1"/>
  <c r="S2556" i="1"/>
  <c r="S2557" i="1"/>
  <c r="V2557" i="1" s="1"/>
  <c r="W2557" i="1" s="1"/>
  <c r="S2558" i="1"/>
  <c r="V2558" i="1" s="1"/>
  <c r="W2558" i="1" s="1"/>
  <c r="S2559" i="1"/>
  <c r="S2560" i="1"/>
  <c r="S2561" i="1"/>
  <c r="V2561" i="1" s="1"/>
  <c r="W2561" i="1" s="1"/>
  <c r="S2562" i="1"/>
  <c r="S2563" i="1"/>
  <c r="S2564" i="1"/>
  <c r="S2565" i="1"/>
  <c r="V2565" i="1" s="1"/>
  <c r="W2565" i="1" s="1"/>
  <c r="S2566" i="1"/>
  <c r="S2567" i="1"/>
  <c r="V2567" i="1" s="1"/>
  <c r="W2567" i="1" s="1"/>
  <c r="S2568" i="1"/>
  <c r="S2569" i="1"/>
  <c r="S2570" i="1"/>
  <c r="S2571" i="1"/>
  <c r="V2571" i="1" s="1"/>
  <c r="W2571" i="1" s="1"/>
  <c r="S2572" i="1"/>
  <c r="S2573" i="1"/>
  <c r="V2573" i="1" s="1"/>
  <c r="W2573" i="1" s="1"/>
  <c r="S2574" i="1"/>
  <c r="S2575" i="1"/>
  <c r="S2576" i="1"/>
  <c r="S2577" i="1"/>
  <c r="S2578" i="1"/>
  <c r="V2578" i="1" s="1"/>
  <c r="W2578" i="1" s="1"/>
  <c r="S2579" i="1"/>
  <c r="V2579" i="1" s="1"/>
  <c r="W2579" i="1" s="1"/>
  <c r="S2580" i="1"/>
  <c r="S2581" i="1"/>
  <c r="V2581" i="1" s="1"/>
  <c r="W2581" i="1" s="1"/>
  <c r="S2582" i="1"/>
  <c r="S2583" i="1"/>
  <c r="V2583" i="1" s="1"/>
  <c r="W2583" i="1" s="1"/>
  <c r="S2584" i="1"/>
  <c r="S2585" i="1"/>
  <c r="V2585" i="1" s="1"/>
  <c r="W2585" i="1" s="1"/>
  <c r="S2586" i="1"/>
  <c r="S2587" i="1"/>
  <c r="S2588" i="1"/>
  <c r="S2589" i="1"/>
  <c r="S2590" i="1"/>
  <c r="V2590" i="1" s="1"/>
  <c r="W2590" i="1" s="1"/>
  <c r="S2591" i="1"/>
  <c r="V2591" i="1" s="1"/>
  <c r="W2591" i="1" s="1"/>
  <c r="S2592" i="1"/>
  <c r="V2592" i="1" s="1"/>
  <c r="W2592" i="1" s="1"/>
  <c r="S2593" i="1"/>
  <c r="U2593" i="1" s="1"/>
  <c r="S2594" i="1"/>
  <c r="S2595" i="1"/>
  <c r="V2595" i="1" s="1"/>
  <c r="W2595" i="1" s="1"/>
  <c r="S2596" i="1"/>
  <c r="S2597" i="1"/>
  <c r="S2598" i="1"/>
  <c r="S2599" i="1"/>
  <c r="S2600" i="1"/>
  <c r="S2601" i="1"/>
  <c r="V2601" i="1" s="1"/>
  <c r="W2601" i="1" s="1"/>
  <c r="S2602" i="1"/>
  <c r="S2603" i="1"/>
  <c r="S2604" i="1"/>
  <c r="S2605" i="1"/>
  <c r="V2605" i="1" s="1"/>
  <c r="W2605" i="1" s="1"/>
  <c r="S2606" i="1"/>
  <c r="S2607" i="1"/>
  <c r="V2607" i="1" s="1"/>
  <c r="W2607" i="1" s="1"/>
  <c r="S2608" i="1"/>
  <c r="S2609" i="1"/>
  <c r="V2609" i="1" s="1"/>
  <c r="W2609" i="1" s="1"/>
  <c r="S2610" i="1"/>
  <c r="S2611" i="1"/>
  <c r="S2612" i="1"/>
  <c r="S2613" i="1"/>
  <c r="V2613" i="1" s="1"/>
  <c r="W2613" i="1" s="1"/>
  <c r="S2614" i="1"/>
  <c r="V2614" i="1" s="1"/>
  <c r="W2614" i="1" s="1"/>
  <c r="S2615" i="1"/>
  <c r="S2616" i="1"/>
  <c r="V2616" i="1" s="1"/>
  <c r="W2616" i="1" s="1"/>
  <c r="S2617" i="1"/>
  <c r="V2617" i="1" s="1"/>
  <c r="W2617" i="1" s="1"/>
  <c r="S2618" i="1"/>
  <c r="S2619" i="1"/>
  <c r="V2619" i="1" s="1"/>
  <c r="W2619" i="1" s="1"/>
  <c r="S2620" i="1"/>
  <c r="S2621" i="1"/>
  <c r="V2621" i="1" s="1"/>
  <c r="W2621" i="1" s="1"/>
  <c r="S2622" i="1"/>
  <c r="S2623" i="1"/>
  <c r="S2624" i="1"/>
  <c r="S2625" i="1"/>
  <c r="V2625" i="1" s="1"/>
  <c r="W2625" i="1" s="1"/>
  <c r="S2626" i="1"/>
  <c r="V2626" i="1" s="1"/>
  <c r="W2626" i="1" s="1"/>
  <c r="S2627" i="1"/>
  <c r="V2627" i="1" s="1"/>
  <c r="W2627" i="1" s="1"/>
  <c r="S2628" i="1"/>
  <c r="S2629" i="1"/>
  <c r="S2630" i="1"/>
  <c r="S2631" i="1"/>
  <c r="S2632" i="1"/>
  <c r="U2632" i="1" s="1"/>
  <c r="S2633" i="1"/>
  <c r="V2633" i="1" s="1"/>
  <c r="W2633" i="1" s="1"/>
  <c r="S2634" i="1"/>
  <c r="S2635" i="1"/>
  <c r="S2636" i="1"/>
  <c r="S2637" i="1"/>
  <c r="S2638" i="1"/>
  <c r="S2639" i="1"/>
  <c r="V2639" i="1" s="1"/>
  <c r="W2639" i="1" s="1"/>
  <c r="S2640" i="1"/>
  <c r="V2640" i="1" s="1"/>
  <c r="W2640" i="1" s="1"/>
  <c r="S2641" i="1"/>
  <c r="V2641" i="1" s="1"/>
  <c r="W2641" i="1" s="1"/>
  <c r="S2642" i="1"/>
  <c r="S2643" i="1"/>
  <c r="V2643" i="1" s="1"/>
  <c r="W2643" i="1" s="1"/>
  <c r="S2644" i="1"/>
  <c r="U2644" i="1" s="1"/>
  <c r="S2645" i="1"/>
  <c r="S2646" i="1"/>
  <c r="S2647" i="1"/>
  <c r="S2648" i="1"/>
  <c r="S2649" i="1"/>
  <c r="S2650" i="1"/>
  <c r="V2650" i="1" s="1"/>
  <c r="W2650" i="1" s="1"/>
  <c r="S2651" i="1"/>
  <c r="S2652" i="1"/>
  <c r="S2653" i="1"/>
  <c r="V2653" i="1" s="1"/>
  <c r="W2653" i="1" s="1"/>
  <c r="S2654" i="1"/>
  <c r="S2655" i="1"/>
  <c r="V2655" i="1" s="1"/>
  <c r="W2655" i="1" s="1"/>
  <c r="S2656" i="1"/>
  <c r="S2657" i="1"/>
  <c r="V2657" i="1" s="1"/>
  <c r="W2657" i="1" s="1"/>
  <c r="S2658" i="1"/>
  <c r="S2659" i="1"/>
  <c r="S2660" i="1"/>
  <c r="S2661" i="1"/>
  <c r="S2662" i="1"/>
  <c r="V2662" i="1" s="1"/>
  <c r="W2662" i="1" s="1"/>
  <c r="S2663" i="1"/>
  <c r="V2663" i="1" s="1"/>
  <c r="W2663" i="1" s="1"/>
  <c r="S2664" i="1"/>
  <c r="S2665" i="1"/>
  <c r="V2665" i="1" s="1"/>
  <c r="W2665" i="1" s="1"/>
  <c r="S2666" i="1"/>
  <c r="V2666" i="1" s="1"/>
  <c r="W2666" i="1" s="1"/>
  <c r="S2667" i="1"/>
  <c r="V2667" i="1" s="1"/>
  <c r="W2667" i="1" s="1"/>
  <c r="S2668" i="1"/>
  <c r="S2669" i="1"/>
  <c r="V2669" i="1" s="1"/>
  <c r="W2669" i="1" s="1"/>
  <c r="S2670" i="1"/>
  <c r="S2671" i="1"/>
  <c r="S2672" i="1"/>
  <c r="S2673" i="1"/>
  <c r="S2674" i="1"/>
  <c r="S2675" i="1"/>
  <c r="V2675" i="1" s="1"/>
  <c r="W2675" i="1" s="1"/>
  <c r="S2676" i="1"/>
  <c r="S2677" i="1"/>
  <c r="V2677" i="1" s="1"/>
  <c r="W2677" i="1" s="1"/>
  <c r="S2678" i="1"/>
  <c r="V2678" i="1" s="1"/>
  <c r="W2678" i="1" s="1"/>
  <c r="S2679" i="1"/>
  <c r="S2680" i="1"/>
  <c r="U2680" i="1" s="1"/>
  <c r="S2681" i="1"/>
  <c r="V2681" i="1" s="1"/>
  <c r="W2681" i="1" s="1"/>
  <c r="S2682" i="1"/>
  <c r="S2683" i="1"/>
  <c r="S2684" i="1"/>
  <c r="S2685" i="1"/>
  <c r="S2686" i="1"/>
  <c r="S2687" i="1"/>
  <c r="V2687" i="1" s="1"/>
  <c r="W2687" i="1" s="1"/>
  <c r="S2688" i="1"/>
  <c r="S2689" i="1"/>
  <c r="V2689" i="1" s="1"/>
  <c r="W2689" i="1" s="1"/>
  <c r="S2690" i="1"/>
  <c r="U2690" i="1" s="1"/>
  <c r="S2691" i="1"/>
  <c r="V2691" i="1" s="1"/>
  <c r="W2691" i="1" s="1"/>
  <c r="S2692" i="1"/>
  <c r="S2693" i="1"/>
  <c r="S2694" i="1"/>
  <c r="S2695" i="1"/>
  <c r="S2696" i="1"/>
  <c r="S2697" i="1"/>
  <c r="S2698" i="1"/>
  <c r="V2698" i="1" s="1"/>
  <c r="W2698" i="1" s="1"/>
  <c r="S2699" i="1"/>
  <c r="V2699" i="1" s="1"/>
  <c r="W2699" i="1" s="1"/>
  <c r="S2700" i="1"/>
  <c r="S2701" i="1"/>
  <c r="V2701" i="1" s="1"/>
  <c r="W2701" i="1" s="1"/>
  <c r="S2702" i="1"/>
  <c r="S2703" i="1"/>
  <c r="V2703" i="1" s="1"/>
  <c r="W2703" i="1" s="1"/>
  <c r="S2704" i="1"/>
  <c r="S2705" i="1"/>
  <c r="V2705" i="1" s="1"/>
  <c r="W2705" i="1" s="1"/>
  <c r="S2706" i="1"/>
  <c r="S2707" i="1"/>
  <c r="S2708" i="1"/>
  <c r="S2709" i="1"/>
  <c r="S2710" i="1"/>
  <c r="S2711" i="1"/>
  <c r="V2711" i="1" s="1"/>
  <c r="W2711" i="1" s="1"/>
  <c r="S2712" i="1"/>
  <c r="S2713" i="1"/>
  <c r="S2714" i="1"/>
  <c r="S2715" i="1"/>
  <c r="U2715" i="1" s="1"/>
  <c r="S2716" i="1"/>
  <c r="V2716" i="1" s="1"/>
  <c r="W2716" i="1" s="1"/>
  <c r="S2717" i="1"/>
  <c r="V2717" i="1" s="1"/>
  <c r="W2717" i="1" s="1"/>
  <c r="S2718" i="1"/>
  <c r="S2719" i="1"/>
  <c r="S2720" i="1"/>
  <c r="S2721" i="1"/>
  <c r="S2722" i="1"/>
  <c r="V2722" i="1" s="1"/>
  <c r="W2722" i="1" s="1"/>
  <c r="S2723" i="1"/>
  <c r="S2724" i="1"/>
  <c r="S2725" i="1"/>
  <c r="S2726" i="1"/>
  <c r="S2727" i="1"/>
  <c r="V2727" i="1" s="1"/>
  <c r="W2727" i="1" s="1"/>
  <c r="S2728" i="1"/>
  <c r="V2728" i="1" s="1"/>
  <c r="W2728" i="1" s="1"/>
  <c r="S2729" i="1"/>
  <c r="V2729" i="1" s="1"/>
  <c r="W2729" i="1" s="1"/>
  <c r="S2730" i="1"/>
  <c r="S2731" i="1"/>
  <c r="S2732" i="1"/>
  <c r="S2733" i="1"/>
  <c r="V2733" i="1" s="1"/>
  <c r="W2733" i="1" s="1"/>
  <c r="S2734" i="1"/>
  <c r="V2734" i="1" s="1"/>
  <c r="W2734" i="1" s="1"/>
  <c r="S2735" i="1"/>
  <c r="S2736" i="1"/>
  <c r="V2736" i="1" s="1"/>
  <c r="W2736" i="1" s="1"/>
  <c r="S2737" i="1"/>
  <c r="U2737" i="1" s="1"/>
  <c r="S2738" i="1"/>
  <c r="S2739" i="1"/>
  <c r="S2740" i="1"/>
  <c r="V2740" i="1" s="1"/>
  <c r="W2740" i="1" s="1"/>
  <c r="S2741" i="1"/>
  <c r="V2741" i="1" s="1"/>
  <c r="W2741" i="1" s="1"/>
  <c r="S2742" i="1"/>
  <c r="S2743" i="1"/>
  <c r="S2744" i="1"/>
  <c r="S2745" i="1"/>
  <c r="S2746" i="1"/>
  <c r="V2746" i="1" s="1"/>
  <c r="W2746" i="1" s="1"/>
  <c r="S2747" i="1"/>
  <c r="S2748" i="1"/>
  <c r="S2749" i="1"/>
  <c r="U2749" i="1" s="1"/>
  <c r="S2750" i="1"/>
  <c r="S2751" i="1"/>
  <c r="S2752" i="1"/>
  <c r="S2753" i="1"/>
  <c r="S2754" i="1"/>
  <c r="S2755" i="1"/>
  <c r="S2756" i="1"/>
  <c r="S2757" i="1"/>
  <c r="V2757" i="1" s="1"/>
  <c r="W2757" i="1" s="1"/>
  <c r="S2758" i="1"/>
  <c r="S2759" i="1"/>
  <c r="V2759" i="1" s="1"/>
  <c r="W2759" i="1" s="1"/>
  <c r="S2760" i="1"/>
  <c r="S2761" i="1"/>
  <c r="S2762" i="1"/>
  <c r="S2763" i="1"/>
  <c r="V2763" i="1" s="1"/>
  <c r="W2763" i="1" s="1"/>
  <c r="S2764" i="1"/>
  <c r="V2764" i="1" s="1"/>
  <c r="W2764" i="1" s="1"/>
  <c r="S2765" i="1"/>
  <c r="S2766" i="1"/>
  <c r="S2767" i="1"/>
  <c r="S2768" i="1"/>
  <c r="S2769" i="1"/>
  <c r="S2770" i="1"/>
  <c r="V2770" i="1" s="1"/>
  <c r="W2770" i="1" s="1"/>
  <c r="S2771" i="1"/>
  <c r="S2772" i="1"/>
  <c r="S2773" i="1"/>
  <c r="U2773" i="1" s="1"/>
  <c r="S2774" i="1"/>
  <c r="S2775" i="1"/>
  <c r="V2775" i="1" s="1"/>
  <c r="W2775" i="1" s="1"/>
  <c r="S2776" i="1"/>
  <c r="V2776" i="1" s="1"/>
  <c r="W2776" i="1" s="1"/>
  <c r="S2777" i="1"/>
  <c r="V2777" i="1" s="1"/>
  <c r="W2777" i="1" s="1"/>
  <c r="S2778" i="1"/>
  <c r="S2779" i="1"/>
  <c r="S2780" i="1"/>
  <c r="S2781" i="1"/>
  <c r="S2782" i="1"/>
  <c r="S2783" i="1"/>
  <c r="V2783" i="1" s="1"/>
  <c r="W2783" i="1" s="1"/>
  <c r="S2784" i="1"/>
  <c r="V2784" i="1" s="1"/>
  <c r="W2784" i="1" s="1"/>
  <c r="S2785" i="1"/>
  <c r="U2785" i="1" s="1"/>
  <c r="S2786" i="1"/>
  <c r="S2787" i="1"/>
  <c r="V2787" i="1" s="1"/>
  <c r="W2787" i="1" s="1"/>
  <c r="S2788" i="1"/>
  <c r="V2788" i="1" s="1"/>
  <c r="W2788" i="1" s="1"/>
  <c r="S2789" i="1"/>
  <c r="V2789" i="1" s="1"/>
  <c r="W2789" i="1" s="1"/>
  <c r="S2790" i="1"/>
  <c r="S2791" i="1"/>
  <c r="S2792" i="1"/>
  <c r="S2793" i="1"/>
  <c r="S2794" i="1"/>
  <c r="V2794" i="1" s="1"/>
  <c r="W2794" i="1" s="1"/>
  <c r="S2795" i="1"/>
  <c r="S2796" i="1"/>
  <c r="S2797" i="1"/>
  <c r="S2798" i="1"/>
  <c r="V2798" i="1" s="1"/>
  <c r="W2798" i="1" s="1"/>
  <c r="S2799" i="1"/>
  <c r="V2799" i="1" s="1"/>
  <c r="W2799" i="1" s="1"/>
  <c r="S2800" i="1"/>
  <c r="V2800" i="1" s="1"/>
  <c r="W2800" i="1" s="1"/>
  <c r="S2801" i="1"/>
  <c r="V2801" i="1" s="1"/>
  <c r="W2801" i="1" s="1"/>
  <c r="S2802" i="1"/>
  <c r="S2803" i="1"/>
  <c r="S2804" i="1"/>
  <c r="S2805" i="1"/>
  <c r="S2806" i="1"/>
  <c r="V2806" i="1" s="1"/>
  <c r="W2806" i="1" s="1"/>
  <c r="S2807" i="1"/>
  <c r="V2807" i="1" s="1"/>
  <c r="W2807" i="1" s="1"/>
  <c r="S2808" i="1"/>
  <c r="S2809" i="1"/>
  <c r="U2809" i="1" s="1"/>
  <c r="S2810" i="1"/>
  <c r="V2810" i="1" s="1"/>
  <c r="W2810" i="1" s="1"/>
  <c r="S2811" i="1"/>
  <c r="S2812" i="1"/>
  <c r="V2812" i="1" s="1"/>
  <c r="W2812" i="1" s="1"/>
  <c r="S2813" i="1"/>
  <c r="V2813" i="1" s="1"/>
  <c r="W2813" i="1" s="1"/>
  <c r="S2814" i="1"/>
  <c r="S2815" i="1"/>
  <c r="S2816" i="1"/>
  <c r="S2817" i="1"/>
  <c r="S2818" i="1"/>
  <c r="S2819" i="1"/>
  <c r="V2819" i="1" s="1"/>
  <c r="W2819" i="1" s="1"/>
  <c r="S2820" i="1"/>
  <c r="S2821" i="1"/>
  <c r="U2821" i="1" s="1"/>
  <c r="S2822" i="1"/>
  <c r="S2823" i="1"/>
  <c r="U2823" i="1" s="1"/>
  <c r="S2824" i="1"/>
  <c r="S2825" i="1"/>
  <c r="S2826" i="1"/>
  <c r="S2827" i="1"/>
  <c r="S2828" i="1"/>
  <c r="S2829" i="1"/>
  <c r="S2830" i="1"/>
  <c r="S2831" i="1"/>
  <c r="S2832" i="1"/>
  <c r="V2832" i="1" s="1"/>
  <c r="W2832" i="1" s="1"/>
  <c r="S2833" i="1"/>
  <c r="S2834" i="1"/>
  <c r="S2835" i="1"/>
  <c r="V2835" i="1" s="1"/>
  <c r="W2835" i="1" s="1"/>
  <c r="S2836" i="1"/>
  <c r="V2836" i="1" s="1"/>
  <c r="W2836" i="1" s="1"/>
  <c r="S2837" i="1"/>
  <c r="S2838" i="1"/>
  <c r="S2839" i="1"/>
  <c r="S2840" i="1"/>
  <c r="S2841" i="1"/>
  <c r="V2841" i="1" s="1"/>
  <c r="W2841" i="1" s="1"/>
  <c r="S2842" i="1"/>
  <c r="S2843" i="1"/>
  <c r="V2843" i="1" s="1"/>
  <c r="W2843" i="1" s="1"/>
  <c r="S2844" i="1"/>
  <c r="S2845" i="1"/>
  <c r="S2846" i="1"/>
  <c r="S2847" i="1"/>
  <c r="V2847" i="1" s="1"/>
  <c r="W2847" i="1" s="1"/>
  <c r="S2848" i="1"/>
  <c r="V2848" i="1" s="1"/>
  <c r="W2848" i="1" s="1"/>
  <c r="S2849" i="1"/>
  <c r="V2849" i="1" s="1"/>
  <c r="W2849" i="1" s="1"/>
  <c r="S2850" i="1"/>
  <c r="S2851" i="1"/>
  <c r="S2852" i="1"/>
  <c r="S2853" i="1"/>
  <c r="S2854" i="1"/>
  <c r="V2854" i="1" s="1"/>
  <c r="W2854" i="1" s="1"/>
  <c r="S2855" i="1"/>
  <c r="S2856" i="1"/>
  <c r="V2856" i="1" s="1"/>
  <c r="W2856" i="1" s="1"/>
  <c r="S2857" i="1"/>
  <c r="U2857" i="1" s="1"/>
  <c r="S2858" i="1"/>
  <c r="S2859" i="1"/>
  <c r="V2859" i="1" s="1"/>
  <c r="W2859" i="1" s="1"/>
  <c r="S2860" i="1"/>
  <c r="V2860" i="1" s="1"/>
  <c r="W2860" i="1" s="1"/>
  <c r="S2861" i="1"/>
  <c r="V2861" i="1" s="1"/>
  <c r="W2861" i="1" s="1"/>
  <c r="S2862" i="1"/>
  <c r="S2863" i="1"/>
  <c r="S2864" i="1"/>
  <c r="S2865" i="1"/>
  <c r="S2866" i="1"/>
  <c r="V2866" i="1" s="1"/>
  <c r="W2866" i="1" s="1"/>
  <c r="S2867" i="1"/>
  <c r="V2867" i="1" s="1"/>
  <c r="W2867" i="1" s="1"/>
  <c r="S2868" i="1"/>
  <c r="S2869" i="1"/>
  <c r="S2870" i="1"/>
  <c r="S2871" i="1"/>
  <c r="V2871" i="1" s="1"/>
  <c r="W2871" i="1" s="1"/>
  <c r="S2872" i="1"/>
  <c r="V2872" i="1" s="1"/>
  <c r="W2872" i="1" s="1"/>
  <c r="S2873" i="1"/>
  <c r="V2873" i="1" s="1"/>
  <c r="W2873" i="1" s="1"/>
  <c r="S2874" i="1"/>
  <c r="S2875" i="1"/>
  <c r="S2876" i="1"/>
  <c r="S2877" i="1"/>
  <c r="S2878" i="1"/>
  <c r="S2879" i="1"/>
  <c r="V2879" i="1" s="1"/>
  <c r="W2879" i="1" s="1"/>
  <c r="S2880" i="1"/>
  <c r="V2880" i="1" s="1"/>
  <c r="W2880" i="1" s="1"/>
  <c r="S2881" i="1"/>
  <c r="S2882" i="1"/>
  <c r="U2882" i="1" s="1"/>
  <c r="S2883" i="1"/>
  <c r="S2884" i="1"/>
  <c r="V2884" i="1" s="1"/>
  <c r="W2884" i="1" s="1"/>
  <c r="S2885" i="1"/>
  <c r="V2885" i="1" s="1"/>
  <c r="W2885" i="1" s="1"/>
  <c r="S2886" i="1"/>
  <c r="S2887" i="1"/>
  <c r="S2888" i="1"/>
  <c r="S2889" i="1"/>
  <c r="V2889" i="1" s="1"/>
  <c r="W2889" i="1" s="1"/>
  <c r="S2890" i="1"/>
  <c r="S2891" i="1"/>
  <c r="V2891" i="1" s="1"/>
  <c r="W2891" i="1" s="1"/>
  <c r="S2892" i="1"/>
  <c r="S2893" i="1"/>
  <c r="U2893" i="1" s="1"/>
  <c r="S2894" i="1"/>
  <c r="S2895" i="1"/>
  <c r="V2895" i="1" s="1"/>
  <c r="W2895" i="1" s="1"/>
  <c r="S2896" i="1"/>
  <c r="S2897" i="1"/>
  <c r="S2898" i="1"/>
  <c r="S2899" i="1"/>
  <c r="S2900" i="1"/>
  <c r="S2901" i="1"/>
  <c r="S2902" i="1"/>
  <c r="S2903" i="1"/>
  <c r="S2904" i="1"/>
  <c r="V2904" i="1" s="1"/>
  <c r="W2904" i="1" s="1"/>
  <c r="S2905" i="1"/>
  <c r="S2906" i="1"/>
  <c r="S2907" i="1"/>
  <c r="V2907" i="1" s="1"/>
  <c r="W2907" i="1" s="1"/>
  <c r="S2908" i="1"/>
  <c r="V2908" i="1" s="1"/>
  <c r="W2908" i="1" s="1"/>
  <c r="S2909" i="1"/>
  <c r="V2909" i="1" s="1"/>
  <c r="W2909" i="1" s="1"/>
  <c r="S2910" i="1"/>
  <c r="S2911" i="1"/>
  <c r="S2912" i="1"/>
  <c r="S2913" i="1"/>
  <c r="S2914" i="1"/>
  <c r="S2915" i="1"/>
  <c r="S2916" i="1"/>
  <c r="S2917" i="1"/>
  <c r="U2917" i="1" s="1"/>
  <c r="S2918" i="1"/>
  <c r="S2919" i="1"/>
  <c r="V2919" i="1" s="1"/>
  <c r="W2919" i="1" s="1"/>
  <c r="S2920" i="1"/>
  <c r="V2920" i="1" s="1"/>
  <c r="W2920" i="1" s="1"/>
  <c r="S2921" i="1"/>
  <c r="V2921" i="1" s="1"/>
  <c r="W2921" i="1" s="1"/>
  <c r="S2922" i="1"/>
  <c r="S2923" i="1"/>
  <c r="S2924" i="1"/>
  <c r="S2925" i="1"/>
  <c r="V2925" i="1" s="1"/>
  <c r="W2925" i="1" s="1"/>
  <c r="S2926" i="1"/>
  <c r="S2927" i="1"/>
  <c r="V2927" i="1" s="1"/>
  <c r="W2927" i="1" s="1"/>
  <c r="S2928" i="1"/>
  <c r="V2928" i="1" s="1"/>
  <c r="W2928" i="1" s="1"/>
  <c r="S2929" i="1"/>
  <c r="S2930" i="1"/>
  <c r="S2931" i="1"/>
  <c r="V2931" i="1" s="1"/>
  <c r="W2931" i="1" s="1"/>
  <c r="S2932" i="1"/>
  <c r="V2932" i="1" s="1"/>
  <c r="W2932" i="1" s="1"/>
  <c r="S2933" i="1"/>
  <c r="V2933" i="1" s="1"/>
  <c r="W2933" i="1" s="1"/>
  <c r="S2934" i="1"/>
  <c r="S2935" i="1"/>
  <c r="S2936" i="1"/>
  <c r="S2937" i="1"/>
  <c r="S2938" i="1"/>
  <c r="V2938" i="1" s="1"/>
  <c r="W2938" i="1" s="1"/>
  <c r="S2939" i="1"/>
  <c r="S2940" i="1"/>
  <c r="S2941" i="1"/>
  <c r="U2941" i="1" s="1"/>
  <c r="S2942" i="1"/>
  <c r="V2942" i="1" s="1"/>
  <c r="W2942" i="1" s="1"/>
  <c r="S2943" i="1"/>
  <c r="V2943" i="1" s="1"/>
  <c r="W2943" i="1" s="1"/>
  <c r="S2944" i="1"/>
  <c r="V2944" i="1" s="1"/>
  <c r="W2944" i="1" s="1"/>
  <c r="S2945" i="1"/>
  <c r="V2945" i="1" s="1"/>
  <c r="W2945" i="1" s="1"/>
  <c r="S2946" i="1"/>
  <c r="S2947" i="1"/>
  <c r="S2948" i="1"/>
  <c r="S2949" i="1"/>
  <c r="S2950" i="1"/>
  <c r="V2950" i="1" s="1"/>
  <c r="W2950" i="1" s="1"/>
  <c r="S2951" i="1"/>
  <c r="V2951" i="1" s="1"/>
  <c r="W2951" i="1" s="1"/>
  <c r="S2952" i="1"/>
  <c r="V2952" i="1" s="1"/>
  <c r="W2952" i="1" s="1"/>
  <c r="S2953" i="1"/>
  <c r="S2954" i="1"/>
  <c r="V2954" i="1" s="1"/>
  <c r="W2954" i="1" s="1"/>
  <c r="S2955" i="1"/>
  <c r="S2956" i="1"/>
  <c r="V2956" i="1" s="1"/>
  <c r="W2956" i="1" s="1"/>
  <c r="S2957" i="1"/>
  <c r="V2957" i="1" s="1"/>
  <c r="W2957" i="1" s="1"/>
  <c r="S2958" i="1"/>
  <c r="S2959" i="1"/>
  <c r="S2960" i="1"/>
  <c r="S2961" i="1"/>
  <c r="S2962" i="1"/>
  <c r="S2963" i="1"/>
  <c r="V2963" i="1" s="1"/>
  <c r="W2963" i="1" s="1"/>
  <c r="S2964" i="1"/>
  <c r="S2965" i="1"/>
  <c r="S2966" i="1"/>
  <c r="S2967" i="1"/>
  <c r="V2967" i="1" s="1"/>
  <c r="W2967" i="1" s="1"/>
  <c r="S2968" i="1"/>
  <c r="S2969" i="1"/>
  <c r="S2970" i="1"/>
  <c r="S2971" i="1"/>
  <c r="S2972" i="1"/>
  <c r="S2973" i="1"/>
  <c r="S2974" i="1"/>
  <c r="V2974" i="1" s="1"/>
  <c r="W2974" i="1" s="1"/>
  <c r="S2975" i="1"/>
  <c r="S2976" i="1"/>
  <c r="V2976" i="1" s="1"/>
  <c r="W2976" i="1" s="1"/>
  <c r="S2977" i="1"/>
  <c r="S2978" i="1"/>
  <c r="S2979" i="1"/>
  <c r="V2979" i="1" s="1"/>
  <c r="W2979" i="1" s="1"/>
  <c r="S2980" i="1"/>
  <c r="V2980" i="1" s="1"/>
  <c r="W2980" i="1" s="1"/>
  <c r="S2981" i="1"/>
  <c r="V2981" i="1" s="1"/>
  <c r="W2981" i="1" s="1"/>
  <c r="S2982" i="1"/>
  <c r="S2983" i="1"/>
  <c r="S2984" i="1"/>
  <c r="S2985" i="1"/>
  <c r="V2985" i="1" s="1"/>
  <c r="W2985" i="1" s="1"/>
  <c r="S2986" i="1"/>
  <c r="S2987" i="1"/>
  <c r="S2988" i="1"/>
  <c r="S2989" i="1"/>
  <c r="U2989" i="1" s="1"/>
  <c r="S2990" i="1"/>
  <c r="S2991" i="1"/>
  <c r="U2991" i="1" s="1"/>
  <c r="S2992" i="1"/>
  <c r="U2992" i="1" s="1"/>
  <c r="S2993" i="1"/>
  <c r="V2993" i="1" s="1"/>
  <c r="W2993" i="1" s="1"/>
  <c r="S2994" i="1"/>
  <c r="S2995" i="1"/>
  <c r="S2996" i="1"/>
  <c r="S2997" i="1"/>
  <c r="V2997" i="1" s="1"/>
  <c r="W2997" i="1" s="1"/>
  <c r="S2998" i="1"/>
  <c r="V2998" i="1" s="1"/>
  <c r="W2998" i="1" s="1"/>
  <c r="S2999" i="1"/>
  <c r="S3000" i="1"/>
  <c r="S3001" i="1"/>
  <c r="S3002" i="1"/>
  <c r="S3003" i="1"/>
  <c r="V3003" i="1" s="1"/>
  <c r="W3003" i="1" s="1"/>
  <c r="S3004" i="1"/>
  <c r="V3004" i="1" s="1"/>
  <c r="W3004" i="1" s="1"/>
  <c r="S3005" i="1"/>
  <c r="V3005" i="1" s="1"/>
  <c r="W3005" i="1" s="1"/>
  <c r="S3006" i="1"/>
  <c r="S3007" i="1"/>
  <c r="S3008" i="1"/>
  <c r="S3009" i="1"/>
  <c r="S3010" i="1"/>
  <c r="V3010" i="1" s="1"/>
  <c r="W3010" i="1" s="1"/>
  <c r="S3011" i="1"/>
  <c r="V3011" i="1" s="1"/>
  <c r="W3011" i="1" s="1"/>
  <c r="S3012" i="1"/>
  <c r="S3013" i="1"/>
  <c r="S3014" i="1"/>
  <c r="U3014" i="1" s="1"/>
  <c r="S3015" i="1"/>
  <c r="V3015" i="1" s="1"/>
  <c r="W3015" i="1" s="1"/>
  <c r="S3016" i="1"/>
  <c r="V3016" i="1" s="1"/>
  <c r="W3016" i="1" s="1"/>
  <c r="S3017" i="1"/>
  <c r="V3017" i="1" s="1"/>
  <c r="W3017" i="1" s="1"/>
  <c r="S3018" i="1"/>
  <c r="S3019" i="1"/>
  <c r="S3020" i="1"/>
  <c r="S3021" i="1"/>
  <c r="S3022" i="1"/>
  <c r="V3022" i="1" s="1"/>
  <c r="W3022" i="1" s="1"/>
  <c r="S3023" i="1"/>
  <c r="V3023" i="1" s="1"/>
  <c r="W3023" i="1" s="1"/>
  <c r="S3024" i="1"/>
  <c r="V3024" i="1" s="1"/>
  <c r="W3024" i="1" s="1"/>
  <c r="S3025" i="1"/>
  <c r="S3026" i="1"/>
  <c r="S3027" i="1"/>
  <c r="S3028" i="1"/>
  <c r="V3028" i="1" s="1"/>
  <c r="W3028" i="1" s="1"/>
  <c r="S3029" i="1"/>
  <c r="V3029" i="1" s="1"/>
  <c r="W3029" i="1" s="1"/>
  <c r="S3030" i="1"/>
  <c r="S3031" i="1"/>
  <c r="S3032" i="1"/>
  <c r="S3033" i="1"/>
  <c r="S3034" i="1"/>
  <c r="S3035" i="1"/>
  <c r="S3036" i="1"/>
  <c r="S3037" i="1"/>
  <c r="S3038" i="1"/>
  <c r="S3039" i="1"/>
  <c r="V3039" i="1" s="1"/>
  <c r="W3039" i="1" s="1"/>
  <c r="S3040" i="1"/>
  <c r="S3041" i="1"/>
  <c r="S3042" i="1"/>
  <c r="S3043" i="1"/>
  <c r="S3044" i="1"/>
  <c r="S3045" i="1"/>
  <c r="S3046" i="1"/>
  <c r="S3047" i="1"/>
  <c r="S3048" i="1"/>
  <c r="S3049" i="1"/>
  <c r="U3049" i="1" s="1"/>
  <c r="S3050" i="1"/>
  <c r="U3050" i="1" s="1"/>
  <c r="S3051" i="1"/>
  <c r="V3051" i="1" s="1"/>
  <c r="W3051" i="1" s="1"/>
  <c r="S3052" i="1"/>
  <c r="V3052" i="1" s="1"/>
  <c r="W3052" i="1" s="1"/>
  <c r="S3053" i="1"/>
  <c r="V3053" i="1" s="1"/>
  <c r="W3053" i="1" s="1"/>
  <c r="S3054" i="1"/>
  <c r="S3055" i="1"/>
  <c r="S3056" i="1"/>
  <c r="S3057" i="1"/>
  <c r="S3058" i="1"/>
  <c r="V3058" i="1" s="1"/>
  <c r="W3058" i="1" s="1"/>
  <c r="S3059" i="1"/>
  <c r="S3060" i="1"/>
  <c r="S3061" i="1"/>
  <c r="S3062" i="1"/>
  <c r="S3063" i="1"/>
  <c r="V3063" i="1" s="1"/>
  <c r="W3063" i="1" s="1"/>
  <c r="S3064" i="1"/>
  <c r="V3064" i="1" s="1"/>
  <c r="W3064" i="1" s="1"/>
  <c r="S3065" i="1"/>
  <c r="V3065" i="1" s="1"/>
  <c r="W3065" i="1" s="1"/>
  <c r="S3066" i="1"/>
  <c r="S3067" i="1"/>
  <c r="S3068" i="1"/>
  <c r="S3069" i="1"/>
  <c r="V3069" i="1" s="1"/>
  <c r="W3069" i="1" s="1"/>
  <c r="S3070" i="1"/>
  <c r="S3071" i="1"/>
  <c r="S3072" i="1"/>
  <c r="S3073" i="1"/>
  <c r="U3073" i="1" s="1"/>
  <c r="S3074" i="1"/>
  <c r="S3075" i="1"/>
  <c r="V3075" i="1" s="1"/>
  <c r="W3075" i="1" s="1"/>
  <c r="S3076" i="1"/>
  <c r="V3076" i="1" s="1"/>
  <c r="W3076" i="1" s="1"/>
  <c r="S3077" i="1"/>
  <c r="V3077" i="1" s="1"/>
  <c r="W3077" i="1" s="1"/>
  <c r="S3078" i="1"/>
  <c r="S3079" i="1"/>
  <c r="S3080" i="1"/>
  <c r="S3081" i="1"/>
  <c r="V3081" i="1" s="1"/>
  <c r="W3081" i="1" s="1"/>
  <c r="S3082" i="1"/>
  <c r="V3082" i="1" s="1"/>
  <c r="W3082" i="1" s="1"/>
  <c r="S3083" i="1"/>
  <c r="S3084" i="1"/>
  <c r="S3085" i="1"/>
  <c r="S3086" i="1"/>
  <c r="V3086" i="1" s="1"/>
  <c r="W3086" i="1" s="1"/>
  <c r="S3087" i="1"/>
  <c r="V3087" i="1" s="1"/>
  <c r="W3087" i="1" s="1"/>
  <c r="S3088" i="1"/>
  <c r="V3088" i="1" s="1"/>
  <c r="W3088" i="1" s="1"/>
  <c r="S3089" i="1"/>
  <c r="V3089" i="1" s="1"/>
  <c r="W3089" i="1" s="1"/>
  <c r="S3090" i="1"/>
  <c r="S3091" i="1"/>
  <c r="S3092" i="1"/>
  <c r="S3093" i="1"/>
  <c r="S3094" i="1"/>
  <c r="V3094" i="1" s="1"/>
  <c r="W3094" i="1" s="1"/>
  <c r="S3095" i="1"/>
  <c r="V3095" i="1" s="1"/>
  <c r="W3095" i="1" s="1"/>
  <c r="S3096" i="1"/>
  <c r="S3097" i="1"/>
  <c r="S3098" i="1"/>
  <c r="V3098" i="1" s="1"/>
  <c r="W3098" i="1" s="1"/>
  <c r="S3099" i="1"/>
  <c r="S3100" i="1"/>
  <c r="V3100" i="1" s="1"/>
  <c r="W3100" i="1" s="1"/>
  <c r="S3101" i="1"/>
  <c r="V3101" i="1" s="1"/>
  <c r="W3101" i="1" s="1"/>
  <c r="S3102" i="1"/>
  <c r="S3103" i="1"/>
  <c r="S3104" i="1"/>
  <c r="S3105" i="1"/>
  <c r="V3105" i="1" s="1"/>
  <c r="W3105" i="1" s="1"/>
  <c r="S3106" i="1"/>
  <c r="S3107" i="1"/>
  <c r="V3107" i="1" s="1"/>
  <c r="W3107" i="1" s="1"/>
  <c r="S3108" i="1"/>
  <c r="S3109" i="1"/>
  <c r="U3109" i="1" s="1"/>
  <c r="S3110" i="1"/>
  <c r="S3111" i="1"/>
  <c r="V3111" i="1" s="1"/>
  <c r="W3111" i="1" s="1"/>
  <c r="S3112" i="1"/>
  <c r="S3113" i="1"/>
  <c r="S3114" i="1"/>
  <c r="S3115" i="1"/>
  <c r="S3116" i="1"/>
  <c r="S3117" i="1"/>
  <c r="S3118" i="1"/>
  <c r="S3119" i="1"/>
  <c r="S3120" i="1"/>
  <c r="S3121" i="1"/>
  <c r="U3121" i="1" s="1"/>
  <c r="S3122" i="1"/>
  <c r="S3123" i="1"/>
  <c r="V3123" i="1" s="1"/>
  <c r="W3123" i="1" s="1"/>
  <c r="S3124" i="1"/>
  <c r="V3124" i="1" s="1"/>
  <c r="W3124" i="1" s="1"/>
  <c r="S3125" i="1"/>
  <c r="V3125" i="1" s="1"/>
  <c r="W3125" i="1" s="1"/>
  <c r="S3126" i="1"/>
  <c r="S3127" i="1"/>
  <c r="S3128" i="1"/>
  <c r="S3129" i="1"/>
  <c r="V3129" i="1" s="1"/>
  <c r="W3129" i="1" s="1"/>
  <c r="S3130" i="1"/>
  <c r="S3131" i="1"/>
  <c r="V3131" i="1" s="1"/>
  <c r="W3131" i="1" s="1"/>
  <c r="S3132" i="1"/>
  <c r="S3133" i="1"/>
  <c r="S3134" i="1"/>
  <c r="S3135" i="1"/>
  <c r="U3135" i="1" s="1"/>
  <c r="S3136" i="1"/>
  <c r="V3136" i="1" s="1"/>
  <c r="W3136" i="1" s="1"/>
  <c r="S3137" i="1"/>
  <c r="V3137" i="1" s="1"/>
  <c r="W3137" i="1" s="1"/>
  <c r="S3138" i="1"/>
  <c r="S3139" i="1"/>
  <c r="S3140" i="1"/>
  <c r="S3141" i="1"/>
  <c r="S3142" i="1"/>
  <c r="V3142" i="1" s="1"/>
  <c r="W3142" i="1" s="1"/>
  <c r="S3143" i="1"/>
  <c r="S3144" i="1"/>
  <c r="S3145" i="1"/>
  <c r="S3146" i="1"/>
  <c r="U3146" i="1" s="1"/>
  <c r="S3147" i="1"/>
  <c r="V3147" i="1" s="1"/>
  <c r="W3147" i="1" s="1"/>
  <c r="S3148" i="1"/>
  <c r="V3148" i="1" s="1"/>
  <c r="W3148" i="1" s="1"/>
  <c r="S3149" i="1"/>
  <c r="V3149" i="1" s="1"/>
  <c r="W3149" i="1" s="1"/>
  <c r="S3150" i="1"/>
  <c r="S3151" i="1"/>
  <c r="S3152" i="1"/>
  <c r="S3153" i="1"/>
  <c r="V3153" i="1" s="1"/>
  <c r="W3153" i="1" s="1"/>
  <c r="S3154" i="1"/>
  <c r="V3154" i="1" s="1"/>
  <c r="W3154" i="1" s="1"/>
  <c r="S3155" i="1"/>
  <c r="V3155" i="1" s="1"/>
  <c r="W3155" i="1" s="1"/>
  <c r="S3156" i="1"/>
  <c r="S3157" i="1"/>
  <c r="U3157" i="1" s="1"/>
  <c r="S3158" i="1"/>
  <c r="S3159" i="1"/>
  <c r="V3159" i="1" s="1"/>
  <c r="W3159" i="1" s="1"/>
  <c r="S3160" i="1"/>
  <c r="V3160" i="1" s="1"/>
  <c r="W3160" i="1" s="1"/>
  <c r="S3161" i="1"/>
  <c r="V3161" i="1" s="1"/>
  <c r="W3161" i="1" s="1"/>
  <c r="S3162" i="1"/>
  <c r="S3163" i="1"/>
  <c r="S3164" i="1"/>
  <c r="S3165" i="1"/>
  <c r="S3166" i="1"/>
  <c r="S3167" i="1"/>
  <c r="V3167" i="1" s="1"/>
  <c r="W3167" i="1" s="1"/>
  <c r="S3168" i="1"/>
  <c r="V3168" i="1" s="1"/>
  <c r="W3168" i="1" s="1"/>
  <c r="S3169" i="1"/>
  <c r="S3170" i="1"/>
  <c r="S3171" i="1"/>
  <c r="S3172" i="1"/>
  <c r="V3172" i="1" s="1"/>
  <c r="W3172" i="1" s="1"/>
  <c r="S3173" i="1"/>
  <c r="V3173" i="1" s="1"/>
  <c r="W3173" i="1" s="1"/>
  <c r="S3174" i="1"/>
  <c r="S3175" i="1"/>
  <c r="S3176" i="1"/>
  <c r="S3177" i="1"/>
  <c r="V3177" i="1" s="1"/>
  <c r="W3177" i="1" s="1"/>
  <c r="S3178" i="1"/>
  <c r="S3179" i="1"/>
  <c r="S3180" i="1"/>
  <c r="S3181" i="1"/>
  <c r="S3182" i="1"/>
  <c r="S3183" i="1"/>
  <c r="U3183" i="1" s="1"/>
  <c r="S3184" i="1"/>
  <c r="V3184" i="1" s="1"/>
  <c r="W3184" i="1" s="1"/>
  <c r="S3185" i="1"/>
  <c r="V3185" i="1" s="1"/>
  <c r="W3185" i="1" s="1"/>
  <c r="S3186" i="1"/>
  <c r="S3187" i="1"/>
  <c r="S3188" i="1"/>
  <c r="S3189" i="1"/>
  <c r="S3190" i="1"/>
  <c r="S3191" i="1"/>
  <c r="V3191" i="1" s="1"/>
  <c r="W3191" i="1" s="1"/>
  <c r="S3192" i="1"/>
  <c r="S3193" i="1"/>
  <c r="U3193" i="1" s="1"/>
  <c r="S3194" i="1"/>
  <c r="S3195" i="1"/>
  <c r="V3195" i="1" s="1"/>
  <c r="W3195" i="1" s="1"/>
  <c r="S3196" i="1"/>
  <c r="V3196" i="1" s="1"/>
  <c r="W3196" i="1" s="1"/>
  <c r="S3197" i="1"/>
  <c r="V3197" i="1" s="1"/>
  <c r="W3197" i="1" s="1"/>
  <c r="S3198" i="1"/>
  <c r="S3199" i="1"/>
  <c r="S3200" i="1"/>
  <c r="S3201" i="1"/>
  <c r="S3202" i="1"/>
  <c r="S3203" i="1"/>
  <c r="S3204" i="1"/>
  <c r="S3205" i="1"/>
  <c r="U3205" i="1" s="1"/>
  <c r="S3206" i="1"/>
  <c r="S3207" i="1"/>
  <c r="V3207" i="1" s="1"/>
  <c r="W3207" i="1" s="1"/>
  <c r="S3208" i="1"/>
  <c r="V3208" i="1" s="1"/>
  <c r="W3208" i="1" s="1"/>
  <c r="S3209" i="1"/>
  <c r="V3209" i="1" s="1"/>
  <c r="W3209" i="1" s="1"/>
  <c r="S3210" i="1"/>
  <c r="S3211" i="1"/>
  <c r="S3212" i="1"/>
  <c r="S3213" i="1"/>
  <c r="V3213" i="1" s="1"/>
  <c r="W3213" i="1" s="1"/>
  <c r="S3214" i="1"/>
  <c r="S3215" i="1"/>
  <c r="V3215" i="1" s="1"/>
  <c r="W3215" i="1" s="1"/>
  <c r="S3216" i="1"/>
  <c r="S3217" i="1"/>
  <c r="U3217" i="1" s="1"/>
  <c r="S3218" i="1"/>
  <c r="U3218" i="1" s="1"/>
  <c r="S3219" i="1"/>
  <c r="V3219" i="1" s="1"/>
  <c r="W3219" i="1" s="1"/>
  <c r="S3220" i="1"/>
  <c r="V3220" i="1" s="1"/>
  <c r="W3220" i="1" s="1"/>
  <c r="S3221" i="1"/>
  <c r="V3221" i="1" s="1"/>
  <c r="W3221" i="1" s="1"/>
  <c r="S3222" i="1"/>
  <c r="S3223" i="1"/>
  <c r="S3224" i="1"/>
  <c r="S3225" i="1"/>
  <c r="S3226" i="1"/>
  <c r="V3226" i="1" s="1"/>
  <c r="W3226" i="1" s="1"/>
  <c r="S3227" i="1"/>
  <c r="V3227" i="1" s="1"/>
  <c r="W3227" i="1" s="1"/>
  <c r="S3228" i="1"/>
  <c r="S3229" i="1"/>
  <c r="S3230" i="1"/>
  <c r="V3230" i="1" s="1"/>
  <c r="W3230" i="1" s="1"/>
  <c r="S3231" i="1"/>
  <c r="V3231" i="1" s="1"/>
  <c r="W3231" i="1" s="1"/>
  <c r="S3232" i="1"/>
  <c r="V3232" i="1" s="1"/>
  <c r="W3232" i="1" s="1"/>
  <c r="S3233" i="1"/>
  <c r="V3233" i="1" s="1"/>
  <c r="W3233" i="1" s="1"/>
  <c r="S3234" i="1"/>
  <c r="S3235" i="1"/>
  <c r="S3236" i="1"/>
  <c r="S3237" i="1"/>
  <c r="V3237" i="1" s="1"/>
  <c r="W3237" i="1" s="1"/>
  <c r="S3238" i="1"/>
  <c r="S3239" i="1"/>
  <c r="V3239" i="1" s="1"/>
  <c r="W3239" i="1" s="1"/>
  <c r="S3240" i="1"/>
  <c r="V3240" i="1" s="1"/>
  <c r="W3240" i="1" s="1"/>
  <c r="S3241" i="1"/>
  <c r="U3241" i="1" s="1"/>
  <c r="S3242" i="1"/>
  <c r="V3242" i="1" s="1"/>
  <c r="W3242" i="1" s="1"/>
  <c r="S3243" i="1"/>
  <c r="V3243" i="1" s="1"/>
  <c r="W3243" i="1" s="1"/>
  <c r="S3244" i="1"/>
  <c r="V3244" i="1" s="1"/>
  <c r="W3244" i="1" s="1"/>
  <c r="S3245" i="1"/>
  <c r="V3245" i="1" s="1"/>
  <c r="W3245" i="1" s="1"/>
  <c r="S3246" i="1"/>
  <c r="S3247" i="1"/>
  <c r="S3248" i="1"/>
  <c r="S3249" i="1"/>
  <c r="S3250" i="1"/>
  <c r="S3251" i="1"/>
  <c r="S3252" i="1"/>
  <c r="S3253" i="1"/>
  <c r="S3254" i="1"/>
  <c r="S3255" i="1"/>
  <c r="U3255" i="1" s="1"/>
  <c r="S3256" i="1"/>
  <c r="V3256" i="1" s="1"/>
  <c r="W3256" i="1" s="1"/>
  <c r="S3257" i="1"/>
  <c r="V3257" i="1" s="1"/>
  <c r="W3257" i="1" s="1"/>
  <c r="S3258" i="1"/>
  <c r="S3259" i="1"/>
  <c r="S3260" i="1"/>
  <c r="S3261" i="1"/>
  <c r="S3262" i="1"/>
  <c r="S3263" i="1"/>
  <c r="S3264" i="1"/>
  <c r="S3265" i="1"/>
  <c r="U3265" i="1" s="1"/>
  <c r="S3266" i="1"/>
  <c r="S3267" i="1"/>
  <c r="V3267" i="1" s="1"/>
  <c r="W3267" i="1" s="1"/>
  <c r="S3268" i="1"/>
  <c r="V3268" i="1" s="1"/>
  <c r="W3268" i="1" s="1"/>
  <c r="S3269" i="1"/>
  <c r="V3269" i="1" s="1"/>
  <c r="W3269" i="1" s="1"/>
  <c r="S3270" i="1"/>
  <c r="S3271" i="1"/>
  <c r="S3272" i="1"/>
  <c r="S3273" i="1"/>
  <c r="V3273" i="1" s="1"/>
  <c r="W3273" i="1" s="1"/>
  <c r="S3274" i="1"/>
  <c r="S3275" i="1"/>
  <c r="V3275" i="1" s="1"/>
  <c r="W3275" i="1" s="1"/>
  <c r="S3276" i="1"/>
  <c r="V3276" i="1" s="1"/>
  <c r="W3276" i="1" s="1"/>
  <c r="S3277" i="1"/>
  <c r="S3278" i="1"/>
  <c r="S3279" i="1"/>
  <c r="V3279" i="1" s="1"/>
  <c r="W3279" i="1" s="1"/>
  <c r="S3280" i="1"/>
  <c r="V3280" i="1" s="1"/>
  <c r="W3280" i="1" s="1"/>
  <c r="S3281" i="1"/>
  <c r="V3281" i="1" s="1"/>
  <c r="W3281" i="1" s="1"/>
  <c r="S3282" i="1"/>
  <c r="S3283" i="1"/>
  <c r="S3284" i="1"/>
  <c r="S3285" i="1"/>
  <c r="S3286" i="1"/>
  <c r="V3286" i="1" s="1"/>
  <c r="W3286" i="1" s="1"/>
  <c r="S3287" i="1"/>
  <c r="S3288" i="1"/>
  <c r="S3289" i="1"/>
  <c r="S3290" i="1"/>
  <c r="S3291" i="1"/>
  <c r="V3291" i="1" s="1"/>
  <c r="W3291" i="1" s="1"/>
  <c r="S3292" i="1"/>
  <c r="V3292" i="1" s="1"/>
  <c r="W3292" i="1" s="1"/>
  <c r="S3293" i="1"/>
  <c r="V3293" i="1" s="1"/>
  <c r="W3293" i="1" s="1"/>
  <c r="S3294" i="1"/>
  <c r="S3295" i="1"/>
  <c r="S3296" i="1"/>
  <c r="S3297" i="1"/>
  <c r="S3298" i="1"/>
  <c r="V3298" i="1" s="1"/>
  <c r="W3298" i="1" s="1"/>
  <c r="S3299" i="1"/>
  <c r="V3299" i="1" s="1"/>
  <c r="W3299" i="1" s="1"/>
  <c r="S3300" i="1"/>
  <c r="S3301" i="1"/>
  <c r="U3301" i="1" s="1"/>
  <c r="S3302" i="1"/>
  <c r="S3303" i="1"/>
  <c r="V3303" i="1" s="1"/>
  <c r="W3303" i="1" s="1"/>
  <c r="S3304" i="1"/>
  <c r="V3304" i="1" s="1"/>
  <c r="W3304" i="1" s="1"/>
  <c r="S3305" i="1"/>
  <c r="V3305" i="1" s="1"/>
  <c r="W3305" i="1" s="1"/>
  <c r="S3306" i="1"/>
  <c r="S3307" i="1"/>
  <c r="S3308" i="1"/>
  <c r="S3309" i="1"/>
  <c r="S3310" i="1"/>
  <c r="S3311" i="1"/>
  <c r="S3312" i="1"/>
  <c r="S3313" i="1"/>
  <c r="S3314" i="1"/>
  <c r="S3315" i="1"/>
  <c r="V3315" i="1" s="1"/>
  <c r="W3315" i="1" s="1"/>
  <c r="S3316" i="1"/>
  <c r="V3316" i="1" s="1"/>
  <c r="W3316" i="1" s="1"/>
  <c r="S3317" i="1"/>
  <c r="V3317" i="1" s="1"/>
  <c r="W3317" i="1" s="1"/>
  <c r="S3318" i="1"/>
  <c r="S3319" i="1"/>
  <c r="S3320" i="1"/>
  <c r="S3321" i="1"/>
  <c r="V3321" i="1" s="1"/>
  <c r="W3321" i="1" s="1"/>
  <c r="S3322" i="1"/>
  <c r="S3323" i="1"/>
  <c r="V3323" i="1" s="1"/>
  <c r="W3323" i="1" s="1"/>
  <c r="S3324" i="1"/>
  <c r="S3325" i="1"/>
  <c r="U3325" i="1" s="1"/>
  <c r="S3326" i="1"/>
  <c r="S3327" i="1"/>
  <c r="V3327" i="1" s="1"/>
  <c r="W3327" i="1" s="1"/>
  <c r="S3328" i="1"/>
  <c r="V3328" i="1" s="1"/>
  <c r="W3328" i="1" s="1"/>
  <c r="S3329" i="1"/>
  <c r="V3329" i="1" s="1"/>
  <c r="W3329" i="1" s="1"/>
  <c r="S3330" i="1"/>
  <c r="S3331" i="1"/>
  <c r="S3332" i="1"/>
  <c r="S3333" i="1"/>
  <c r="S3334" i="1"/>
  <c r="S3335" i="1"/>
  <c r="V3335" i="1" s="1"/>
  <c r="W3335" i="1" s="1"/>
  <c r="S3336" i="1"/>
  <c r="S3337" i="1"/>
  <c r="S3338" i="1"/>
  <c r="S3339" i="1"/>
  <c r="U3339" i="1" s="1"/>
  <c r="S3340" i="1"/>
  <c r="V3340" i="1" s="1"/>
  <c r="W3340" i="1" s="1"/>
  <c r="S3341" i="1"/>
  <c r="V3341" i="1" s="1"/>
  <c r="W3341" i="1" s="1"/>
  <c r="S3342" i="1"/>
  <c r="S3343" i="1"/>
  <c r="S3344" i="1"/>
  <c r="S3345" i="1"/>
  <c r="S3346" i="1"/>
  <c r="S3347" i="1"/>
  <c r="S3348" i="1"/>
  <c r="V3348" i="1" s="1"/>
  <c r="W3348" i="1" s="1"/>
  <c r="S3349" i="1"/>
  <c r="V3349" i="1" s="1"/>
  <c r="W3349" i="1" s="1"/>
  <c r="S3350" i="1"/>
  <c r="S3351" i="1"/>
  <c r="V3351" i="1" s="1"/>
  <c r="W3351" i="1" s="1"/>
  <c r="S3352" i="1"/>
  <c r="V3352" i="1" s="1"/>
  <c r="W3352" i="1" s="1"/>
  <c r="S3353" i="1"/>
  <c r="V3353" i="1" s="1"/>
  <c r="W3353" i="1" s="1"/>
  <c r="S3354" i="1"/>
  <c r="S3355" i="1"/>
  <c r="S3356" i="1"/>
  <c r="S3357" i="1"/>
  <c r="V3357" i="1" s="1"/>
  <c r="W3357" i="1" s="1"/>
  <c r="S3358" i="1"/>
  <c r="S3359" i="1"/>
  <c r="S3360" i="1"/>
  <c r="S3361" i="1"/>
  <c r="V3361" i="1" s="1"/>
  <c r="W3361" i="1" s="1"/>
  <c r="S3362" i="1"/>
  <c r="S3363" i="1"/>
  <c r="V3363" i="1" s="1"/>
  <c r="W3363" i="1" s="1"/>
  <c r="S3364" i="1"/>
  <c r="V3364" i="1" s="1"/>
  <c r="W3364" i="1" s="1"/>
  <c r="S3365" i="1"/>
  <c r="V3365" i="1" s="1"/>
  <c r="W3365" i="1" s="1"/>
  <c r="S3366" i="1"/>
  <c r="S3367" i="1"/>
  <c r="S3368" i="1"/>
  <c r="S3369" i="1"/>
  <c r="S3370" i="1"/>
  <c r="V3370" i="1" s="1"/>
  <c r="W3370" i="1" s="1"/>
  <c r="S3371" i="1"/>
  <c r="V3371" i="1" s="1"/>
  <c r="W3371" i="1" s="1"/>
  <c r="S3372" i="1"/>
  <c r="V3372" i="1" s="1"/>
  <c r="W3372" i="1" s="1"/>
  <c r="S3373" i="1"/>
  <c r="V3373" i="1" s="1"/>
  <c r="W3373" i="1" s="1"/>
  <c r="S3374" i="1"/>
  <c r="V3374" i="1" s="1"/>
  <c r="W3374" i="1" s="1"/>
  <c r="S3375" i="1"/>
  <c r="V3375" i="1" s="1"/>
  <c r="W3375" i="1" s="1"/>
  <c r="S3376" i="1"/>
  <c r="V3376" i="1" s="1"/>
  <c r="W3376" i="1" s="1"/>
  <c r="S3377" i="1"/>
  <c r="V3377" i="1" s="1"/>
  <c r="W3377" i="1" s="1"/>
  <c r="S3378" i="1"/>
  <c r="S3379" i="1"/>
  <c r="S3380" i="1"/>
  <c r="S3381" i="1"/>
  <c r="S3382" i="1"/>
  <c r="V3382" i="1" s="1"/>
  <c r="W3382" i="1" s="1"/>
  <c r="S3383" i="1"/>
  <c r="V3383" i="1" s="1"/>
  <c r="W3383" i="1" s="1"/>
  <c r="S3384" i="1"/>
  <c r="S3385" i="1"/>
  <c r="V3385" i="1" s="1"/>
  <c r="W3385" i="1" s="1"/>
  <c r="S3386" i="1"/>
  <c r="V3386" i="1" s="1"/>
  <c r="W3386" i="1" s="1"/>
  <c r="S3387" i="1"/>
  <c r="V3387" i="1" s="1"/>
  <c r="W3387" i="1" s="1"/>
  <c r="S3388" i="1"/>
  <c r="V3388" i="1" s="1"/>
  <c r="W3388" i="1" s="1"/>
  <c r="S3389" i="1"/>
  <c r="V3389" i="1" s="1"/>
  <c r="W3389" i="1" s="1"/>
  <c r="S3390" i="1"/>
  <c r="S3391" i="1"/>
  <c r="S3392" i="1"/>
  <c r="S3393" i="1"/>
  <c r="S3394" i="1"/>
  <c r="S3395" i="1"/>
  <c r="S3396" i="1"/>
  <c r="V3396" i="1" s="1"/>
  <c r="W3396" i="1" s="1"/>
  <c r="S3397" i="1"/>
  <c r="V3397" i="1" s="1"/>
  <c r="W3397" i="1" s="1"/>
  <c r="S3398" i="1"/>
  <c r="S3399" i="1"/>
  <c r="V3399" i="1" s="1"/>
  <c r="W3399" i="1" s="1"/>
  <c r="S3400" i="1"/>
  <c r="V3400" i="1" s="1"/>
  <c r="W3400" i="1" s="1"/>
  <c r="S3401" i="1"/>
  <c r="V3401" i="1" s="1"/>
  <c r="W3401" i="1" s="1"/>
  <c r="S3402" i="1"/>
  <c r="S3403" i="1"/>
  <c r="S3404" i="1"/>
  <c r="S3405" i="1"/>
  <c r="V3405" i="1" s="1"/>
  <c r="W3405" i="1" s="1"/>
  <c r="S3406" i="1"/>
  <c r="S3407" i="1"/>
  <c r="V3407" i="1" s="1"/>
  <c r="W3407" i="1" s="1"/>
  <c r="S3408" i="1"/>
  <c r="S3409" i="1"/>
  <c r="V3409" i="1" s="1"/>
  <c r="W3409" i="1" s="1"/>
  <c r="S3410" i="1"/>
  <c r="S3411" i="1"/>
  <c r="U3411" i="1" s="1"/>
  <c r="S3412" i="1"/>
  <c r="V3412" i="1" s="1"/>
  <c r="W3412" i="1" s="1"/>
  <c r="S3413" i="1"/>
  <c r="V3413" i="1" s="1"/>
  <c r="W3413" i="1" s="1"/>
  <c r="S3414" i="1"/>
  <c r="S3415" i="1"/>
  <c r="S3416" i="1"/>
  <c r="S3417" i="1"/>
  <c r="V3417" i="1" s="1"/>
  <c r="W3417" i="1" s="1"/>
  <c r="S3418" i="1"/>
  <c r="S3419" i="1"/>
  <c r="S3420" i="1"/>
  <c r="V3420" i="1" s="1"/>
  <c r="W3420" i="1" s="1"/>
  <c r="S3421" i="1"/>
  <c r="V3421" i="1" s="1"/>
  <c r="W3421" i="1" s="1"/>
  <c r="S3422" i="1"/>
  <c r="S3423" i="1"/>
  <c r="V3423" i="1" s="1"/>
  <c r="W3423" i="1" s="1"/>
  <c r="S3424" i="1"/>
  <c r="V3424" i="1" s="1"/>
  <c r="W3424" i="1" s="1"/>
  <c r="S3425" i="1"/>
  <c r="V3425" i="1" s="1"/>
  <c r="W3425" i="1" s="1"/>
  <c r="S3426" i="1"/>
  <c r="S3427" i="1"/>
  <c r="S3428" i="1"/>
  <c r="S3429" i="1"/>
  <c r="S3430" i="1"/>
  <c r="V3430" i="1" s="1"/>
  <c r="W3430" i="1" s="1"/>
  <c r="S3431" i="1"/>
  <c r="V3431" i="1" s="1"/>
  <c r="W3431" i="1" s="1"/>
  <c r="S3432" i="1"/>
  <c r="S3433" i="1"/>
  <c r="U3433" i="1" s="1"/>
  <c r="S3434" i="1"/>
  <c r="S3435" i="1"/>
  <c r="V3435" i="1" s="1"/>
  <c r="W3435" i="1" s="1"/>
  <c r="S3436" i="1"/>
  <c r="V3436" i="1" s="1"/>
  <c r="W3436" i="1" s="1"/>
  <c r="S3437" i="1"/>
  <c r="V3437" i="1" s="1"/>
  <c r="W3437" i="1" s="1"/>
  <c r="S3438" i="1"/>
  <c r="S3439" i="1"/>
  <c r="S3440" i="1"/>
  <c r="S3441" i="1"/>
  <c r="S3442" i="1"/>
  <c r="S3443" i="1"/>
  <c r="V3443" i="1" s="1"/>
  <c r="W3443" i="1" s="1"/>
  <c r="S3444" i="1"/>
  <c r="V3444" i="1" s="1"/>
  <c r="W3444" i="1" s="1"/>
  <c r="S3445" i="1"/>
  <c r="U3445" i="1" s="1"/>
  <c r="S3446" i="1"/>
  <c r="S3447" i="1"/>
  <c r="V3447" i="1" s="1"/>
  <c r="W3447" i="1" s="1"/>
  <c r="S3448" i="1"/>
  <c r="V3448" i="1" s="1"/>
  <c r="W3448" i="1" s="1"/>
  <c r="S3449" i="1"/>
  <c r="V3449" i="1" s="1"/>
  <c r="W3449" i="1" s="1"/>
  <c r="S3450" i="1"/>
  <c r="S3451" i="1"/>
  <c r="S3452" i="1"/>
  <c r="S3453" i="1"/>
  <c r="S3454" i="1"/>
  <c r="S3455" i="1"/>
  <c r="S3456" i="1"/>
  <c r="S3457" i="1"/>
  <c r="V3457" i="1" s="1"/>
  <c r="W3457" i="1" s="1"/>
  <c r="S3458" i="1"/>
  <c r="S3459" i="1"/>
  <c r="V3459" i="1" s="1"/>
  <c r="W3459" i="1" s="1"/>
  <c r="S3460" i="1"/>
  <c r="U3460" i="1" s="1"/>
  <c r="S3461" i="1"/>
  <c r="V3461" i="1" s="1"/>
  <c r="W3461" i="1" s="1"/>
  <c r="S3462" i="1"/>
  <c r="S3463" i="1"/>
  <c r="S3464" i="1"/>
  <c r="S3465" i="1"/>
  <c r="S3466" i="1"/>
  <c r="V3466" i="1" s="1"/>
  <c r="W3466" i="1" s="1"/>
  <c r="S3467" i="1"/>
  <c r="V3467" i="1" s="1"/>
  <c r="W3467" i="1" s="1"/>
  <c r="S3468" i="1"/>
  <c r="S3469" i="1"/>
  <c r="V3469" i="1" s="1"/>
  <c r="W3469" i="1" s="1"/>
  <c r="S3470" i="1"/>
  <c r="U3470" i="1" s="1"/>
  <c r="S3471" i="1"/>
  <c r="V3471" i="1" s="1"/>
  <c r="W3471" i="1" s="1"/>
  <c r="S3472" i="1"/>
  <c r="V3472" i="1" s="1"/>
  <c r="W3472" i="1" s="1"/>
  <c r="S3473" i="1"/>
  <c r="V3473" i="1" s="1"/>
  <c r="W3473" i="1" s="1"/>
  <c r="S3474" i="1"/>
  <c r="S3475" i="1"/>
  <c r="S3476" i="1"/>
  <c r="S3477" i="1"/>
  <c r="S3478" i="1"/>
  <c r="S3479" i="1"/>
  <c r="S3480" i="1"/>
  <c r="S3481" i="1"/>
  <c r="V3481" i="1" s="1"/>
  <c r="W3481" i="1" s="1"/>
  <c r="S3482" i="1"/>
  <c r="S3483" i="1"/>
  <c r="V3483" i="1" s="1"/>
  <c r="W3483" i="1" s="1"/>
  <c r="S3484" i="1"/>
  <c r="V3484" i="1" s="1"/>
  <c r="W3484" i="1" s="1"/>
  <c r="S3485" i="1"/>
  <c r="V3485" i="1" s="1"/>
  <c r="W3485" i="1" s="1"/>
  <c r="S3486" i="1"/>
  <c r="S3487" i="1"/>
  <c r="S3488" i="1"/>
  <c r="S3489" i="1"/>
  <c r="S3490" i="1"/>
  <c r="V3490" i="1" s="1"/>
  <c r="W3490" i="1" s="1"/>
  <c r="S3491" i="1"/>
  <c r="S3492" i="1"/>
  <c r="S3493" i="1"/>
  <c r="V3493" i="1" s="1"/>
  <c r="W3493" i="1" s="1"/>
  <c r="S3494" i="1"/>
  <c r="S3495" i="1"/>
  <c r="V3495" i="1" s="1"/>
  <c r="W3495" i="1" s="1"/>
  <c r="S3496" i="1"/>
  <c r="V3496" i="1" s="1"/>
  <c r="W3496" i="1" s="1"/>
  <c r="S3497" i="1"/>
  <c r="V3497" i="1" s="1"/>
  <c r="W3497" i="1" s="1"/>
  <c r="S3498" i="1"/>
  <c r="S3499" i="1"/>
  <c r="S3500" i="1"/>
  <c r="S3501" i="1"/>
  <c r="V3501" i="1" s="1"/>
  <c r="W3501" i="1" s="1"/>
  <c r="S3502" i="1"/>
  <c r="S3503" i="1"/>
  <c r="S3504" i="1"/>
  <c r="S3505" i="1"/>
  <c r="V3505" i="1" s="1"/>
  <c r="W3505" i="1" s="1"/>
  <c r="S3506" i="1"/>
  <c r="S3507" i="1"/>
  <c r="V3507" i="1" s="1"/>
  <c r="W3507" i="1" s="1"/>
  <c r="S3508" i="1"/>
  <c r="S3509" i="1"/>
  <c r="V3509" i="1" s="1"/>
  <c r="W3509" i="1" s="1"/>
  <c r="S3510" i="1"/>
  <c r="S3511" i="1"/>
  <c r="S3512" i="1"/>
  <c r="S3513" i="1"/>
  <c r="V3513" i="1" s="1"/>
  <c r="W3513" i="1" s="1"/>
  <c r="S3514" i="1"/>
  <c r="V3514" i="1" s="1"/>
  <c r="W3514" i="1" s="1"/>
  <c r="S3515" i="1"/>
  <c r="S3516" i="1"/>
  <c r="S3517" i="1"/>
  <c r="U3517" i="1" s="1"/>
  <c r="S3518" i="1"/>
  <c r="S3519" i="1"/>
  <c r="V3519" i="1" s="1"/>
  <c r="W3519" i="1" s="1"/>
  <c r="S3520" i="1"/>
  <c r="U3520" i="1" s="1"/>
  <c r="S3521" i="1"/>
  <c r="V3521" i="1" s="1"/>
  <c r="W3521" i="1" s="1"/>
  <c r="S3522" i="1"/>
  <c r="S3523" i="1"/>
  <c r="S3524" i="1"/>
  <c r="S3525" i="1"/>
  <c r="S3526" i="1"/>
  <c r="S3527" i="1"/>
  <c r="V3527" i="1" s="1"/>
  <c r="W3527" i="1" s="1"/>
  <c r="S3528" i="1"/>
  <c r="S3529" i="1"/>
  <c r="V3529" i="1" s="1"/>
  <c r="W3529" i="1" s="1"/>
  <c r="S3530" i="1"/>
  <c r="S3531" i="1"/>
  <c r="V3531" i="1" s="1"/>
  <c r="W3531" i="1" s="1"/>
  <c r="S3532" i="1"/>
  <c r="U3532" i="1" s="1"/>
  <c r="S3533" i="1"/>
  <c r="V3533" i="1" s="1"/>
  <c r="W3533" i="1" s="1"/>
  <c r="S3534" i="1"/>
  <c r="S3535" i="1"/>
  <c r="S3536" i="1"/>
  <c r="S3537" i="1"/>
  <c r="S3538" i="1"/>
  <c r="S3539" i="1"/>
  <c r="S3540" i="1"/>
  <c r="S3541" i="1"/>
  <c r="V3541" i="1" s="1"/>
  <c r="W3541" i="1" s="1"/>
  <c r="S3542" i="1"/>
  <c r="S3543" i="1"/>
  <c r="V3543" i="1" s="1"/>
  <c r="W3543" i="1" s="1"/>
  <c r="S3544" i="1"/>
  <c r="U3544" i="1" s="1"/>
  <c r="S3545" i="1"/>
  <c r="V3545" i="1" s="1"/>
  <c r="W3545" i="1" s="1"/>
  <c r="S3546" i="1"/>
  <c r="S3547" i="1"/>
  <c r="S3548" i="1"/>
  <c r="S3549" i="1"/>
  <c r="S3550" i="1"/>
  <c r="V3550" i="1" s="1"/>
  <c r="W3550" i="1" s="1"/>
  <c r="S3551" i="1"/>
  <c r="V3551" i="1" s="1"/>
  <c r="W3551" i="1" s="1"/>
  <c r="S3552" i="1"/>
  <c r="S3553" i="1"/>
  <c r="V3553" i="1" s="1"/>
  <c r="W3553" i="1" s="1"/>
  <c r="S3554" i="1"/>
  <c r="S3555" i="1"/>
  <c r="V3555" i="1" s="1"/>
  <c r="W3555" i="1" s="1"/>
  <c r="S3556" i="1"/>
  <c r="V3556" i="1" s="1"/>
  <c r="W3556" i="1" s="1"/>
  <c r="S3557" i="1"/>
  <c r="V3557" i="1" s="1"/>
  <c r="W3557" i="1" s="1"/>
  <c r="S3558" i="1"/>
  <c r="S3559" i="1"/>
  <c r="S3560" i="1"/>
  <c r="S3561" i="1"/>
  <c r="V3561" i="1" s="1"/>
  <c r="W3561" i="1" s="1"/>
  <c r="S3562" i="1"/>
  <c r="S3563" i="1"/>
  <c r="S3564" i="1"/>
  <c r="S3565" i="1"/>
  <c r="V3565" i="1" s="1"/>
  <c r="W3565" i="1" s="1"/>
  <c r="S3566" i="1"/>
  <c r="S3567" i="1"/>
  <c r="U3567" i="1" s="1"/>
  <c r="S3568" i="1"/>
  <c r="V3568" i="1" s="1"/>
  <c r="W3568" i="1" s="1"/>
  <c r="S3569" i="1"/>
  <c r="V3569" i="1" s="1"/>
  <c r="W3569" i="1" s="1"/>
  <c r="S3570" i="1"/>
  <c r="S3571" i="1"/>
  <c r="S3572" i="1"/>
  <c r="S3573" i="1"/>
  <c r="V3573" i="1" s="1"/>
  <c r="W3573" i="1" s="1"/>
  <c r="S3574" i="1"/>
  <c r="V3574" i="1" s="1"/>
  <c r="W3574" i="1" s="1"/>
  <c r="S3575" i="1"/>
  <c r="V3575" i="1" s="1"/>
  <c r="W3575" i="1" s="1"/>
  <c r="S3576" i="1"/>
  <c r="S3577" i="1"/>
  <c r="V3577" i="1" s="1"/>
  <c r="W3577" i="1" s="1"/>
  <c r="S3578" i="1"/>
  <c r="V3578" i="1" s="1"/>
  <c r="W3578" i="1" s="1"/>
  <c r="S3579" i="1"/>
  <c r="V3579" i="1" s="1"/>
  <c r="W3579" i="1" s="1"/>
  <c r="S3580" i="1"/>
  <c r="V3580" i="1" s="1"/>
  <c r="W3580" i="1" s="1"/>
  <c r="S3581" i="1"/>
  <c r="V3581" i="1" s="1"/>
  <c r="W3581" i="1" s="1"/>
  <c r="S3582" i="1"/>
  <c r="S3583" i="1"/>
  <c r="S3584" i="1"/>
  <c r="S3585" i="1"/>
  <c r="S3586" i="1"/>
  <c r="S3587" i="1"/>
  <c r="V3587" i="1" s="1"/>
  <c r="W3587" i="1" s="1"/>
  <c r="S3588" i="1"/>
  <c r="S3589" i="1"/>
  <c r="V3589" i="1" s="1"/>
  <c r="W3589" i="1" s="1"/>
  <c r="S3590" i="1"/>
  <c r="V3590" i="1" s="1"/>
  <c r="W3590" i="1" s="1"/>
  <c r="S3591" i="1"/>
  <c r="V3591" i="1" s="1"/>
  <c r="W3591" i="1" s="1"/>
  <c r="S3592" i="1"/>
  <c r="V3592" i="1" s="1"/>
  <c r="W3592" i="1" s="1"/>
  <c r="S3593" i="1"/>
  <c r="V3593" i="1" s="1"/>
  <c r="W3593" i="1" s="1"/>
  <c r="S3594" i="1"/>
  <c r="S3595" i="1"/>
  <c r="S3596" i="1"/>
  <c r="S3597" i="1"/>
  <c r="S3598" i="1"/>
  <c r="V3598" i="1" s="1"/>
  <c r="W3598" i="1" s="1"/>
  <c r="S3599" i="1"/>
  <c r="S3600" i="1"/>
  <c r="S3601" i="1"/>
  <c r="V3601" i="1" s="1"/>
  <c r="W3601" i="1" s="1"/>
  <c r="S3602" i="1"/>
  <c r="S3603" i="1"/>
  <c r="V3603" i="1" s="1"/>
  <c r="W3603" i="1" s="1"/>
  <c r="S3604" i="1"/>
  <c r="V3604" i="1" s="1"/>
  <c r="W3604" i="1" s="1"/>
  <c r="S3605" i="1"/>
  <c r="V3605" i="1" s="1"/>
  <c r="W3605" i="1" s="1"/>
  <c r="S3606" i="1"/>
  <c r="S3607" i="1"/>
  <c r="S3608" i="1"/>
  <c r="S3609" i="1"/>
  <c r="S3610" i="1"/>
  <c r="S3611" i="1"/>
  <c r="S3612" i="1"/>
  <c r="S3613" i="1"/>
  <c r="V3613" i="1" s="1"/>
  <c r="W3613" i="1" s="1"/>
  <c r="S3614" i="1"/>
  <c r="S3615" i="1"/>
  <c r="U3615" i="1" s="1"/>
  <c r="S3616" i="1"/>
  <c r="V3616" i="1" s="1"/>
  <c r="W3616" i="1" s="1"/>
  <c r="S3617" i="1"/>
  <c r="V3617" i="1" s="1"/>
  <c r="W3617" i="1" s="1"/>
  <c r="S3618" i="1"/>
  <c r="S3619" i="1"/>
  <c r="S3620" i="1"/>
  <c r="S3621" i="1"/>
  <c r="S3622" i="1"/>
  <c r="S3623" i="1"/>
  <c r="S3624" i="1"/>
  <c r="V3624" i="1" s="1"/>
  <c r="W3624" i="1" s="1"/>
  <c r="S3625" i="1"/>
  <c r="V3625" i="1" s="1"/>
  <c r="W3625" i="1" s="1"/>
  <c r="S3626" i="1"/>
  <c r="S3627" i="1"/>
  <c r="V3627" i="1" s="1"/>
  <c r="W3627" i="1" s="1"/>
  <c r="S3628" i="1"/>
  <c r="S3629" i="1"/>
  <c r="V3629" i="1" s="1"/>
  <c r="W3629" i="1" s="1"/>
  <c r="S3630" i="1"/>
  <c r="S3631" i="1"/>
  <c r="S3632" i="1"/>
  <c r="S3633" i="1"/>
  <c r="S3634" i="1"/>
  <c r="V3634" i="1" s="1"/>
  <c r="W3634" i="1" s="1"/>
  <c r="S3635" i="1"/>
  <c r="S3636" i="1"/>
  <c r="S3637" i="1"/>
  <c r="V3637" i="1" s="1"/>
  <c r="W3637" i="1" s="1"/>
  <c r="S3638" i="1"/>
  <c r="S3639" i="1"/>
  <c r="V3639" i="1" s="1"/>
  <c r="W3639" i="1" s="1"/>
  <c r="S3640" i="1"/>
  <c r="V3640" i="1" s="1"/>
  <c r="W3640" i="1" s="1"/>
  <c r="S3641" i="1"/>
  <c r="V3641" i="1" s="1"/>
  <c r="W3641" i="1" s="1"/>
  <c r="S3642" i="1"/>
  <c r="S3643" i="1"/>
  <c r="S3644" i="1"/>
  <c r="S3645" i="1"/>
  <c r="V3645" i="1" s="1"/>
  <c r="W3645" i="1" s="1"/>
  <c r="S3646" i="1"/>
  <c r="S3647" i="1"/>
  <c r="S3648" i="1"/>
  <c r="V3648" i="1" s="1"/>
  <c r="W3648" i="1" s="1"/>
  <c r="S3649" i="1"/>
  <c r="V3649" i="1" s="1"/>
  <c r="W3649" i="1" s="1"/>
  <c r="S3650" i="1"/>
  <c r="U3650" i="1" s="1"/>
  <c r="S3651" i="1"/>
  <c r="V3651" i="1" s="1"/>
  <c r="W3651" i="1" s="1"/>
  <c r="S3652" i="1"/>
  <c r="S3653" i="1"/>
  <c r="V3653" i="1" s="1"/>
  <c r="W3653" i="1" s="1"/>
  <c r="S3654" i="1"/>
  <c r="S3655" i="1"/>
  <c r="S3656" i="1"/>
  <c r="S3657" i="1"/>
  <c r="S3658" i="1"/>
  <c r="V3658" i="1" s="1"/>
  <c r="W3658" i="1" s="1"/>
  <c r="S3659" i="1"/>
  <c r="S3660" i="1"/>
  <c r="S3661" i="1"/>
  <c r="V3661" i="1" s="1"/>
  <c r="W3661" i="1" s="1"/>
  <c r="S3662" i="1"/>
  <c r="S3663" i="1"/>
  <c r="V3663" i="1" s="1"/>
  <c r="W3663" i="1" s="1"/>
  <c r="S3664" i="1"/>
  <c r="S3665" i="1"/>
  <c r="V3665" i="1" s="1"/>
  <c r="W3665" i="1" s="1"/>
  <c r="S3666" i="1"/>
  <c r="S3667" i="1"/>
  <c r="S3668" i="1"/>
  <c r="S3669" i="1"/>
  <c r="S3670" i="1"/>
  <c r="S3671" i="1"/>
  <c r="V3671" i="1" s="1"/>
  <c r="W3671" i="1" s="1"/>
  <c r="S3672" i="1"/>
  <c r="S3673" i="1"/>
  <c r="V3673" i="1" s="1"/>
  <c r="W3673" i="1" s="1"/>
  <c r="S3674" i="1"/>
  <c r="V3674" i="1" s="1"/>
  <c r="W3674" i="1" s="1"/>
  <c r="S3675" i="1"/>
  <c r="V3675" i="1" s="1"/>
  <c r="W3675" i="1" s="1"/>
  <c r="S3676" i="1"/>
  <c r="U3676" i="1" s="1"/>
  <c r="S3677" i="1"/>
  <c r="V3677" i="1" s="1"/>
  <c r="W3677" i="1" s="1"/>
  <c r="S3678" i="1"/>
  <c r="S3679" i="1"/>
  <c r="S3680" i="1"/>
  <c r="S3681" i="1"/>
  <c r="S3682" i="1"/>
  <c r="S3683" i="1"/>
  <c r="V3683" i="1" s="1"/>
  <c r="W3683" i="1" s="1"/>
  <c r="S3684" i="1"/>
  <c r="S3685" i="1"/>
  <c r="U3685" i="1" s="1"/>
  <c r="S3686" i="1"/>
  <c r="S3687" i="1"/>
  <c r="U3687" i="1" s="1"/>
  <c r="S3688" i="1"/>
  <c r="S3689" i="1"/>
  <c r="V3689" i="1" s="1"/>
  <c r="W3689" i="1" s="1"/>
  <c r="S3690" i="1"/>
  <c r="S3691" i="1"/>
  <c r="S3692" i="1"/>
  <c r="S3693" i="1"/>
  <c r="V3693" i="1" s="1"/>
  <c r="W3693" i="1" s="1"/>
  <c r="S3694" i="1"/>
  <c r="S3695" i="1"/>
  <c r="S3696" i="1"/>
  <c r="S3697" i="1"/>
  <c r="V3697" i="1" s="1"/>
  <c r="W3697" i="1" s="1"/>
  <c r="S3698" i="1"/>
  <c r="S3699" i="1"/>
  <c r="V3699" i="1" s="1"/>
  <c r="W3699" i="1" s="1"/>
  <c r="S3700" i="1"/>
  <c r="V3700" i="1" s="1"/>
  <c r="W3700" i="1" s="1"/>
  <c r="S3701" i="1"/>
  <c r="V3701" i="1" s="1"/>
  <c r="W3701" i="1" s="1"/>
  <c r="S3702" i="1"/>
  <c r="S3703" i="1"/>
  <c r="S3704" i="1"/>
  <c r="S3705" i="1"/>
  <c r="V3705" i="1" s="1"/>
  <c r="W3705" i="1" s="1"/>
  <c r="S3706" i="1"/>
  <c r="S3707" i="1"/>
  <c r="V3707" i="1" s="1"/>
  <c r="W3707" i="1" s="1"/>
  <c r="S3708" i="1"/>
  <c r="V3708" i="1" s="1"/>
  <c r="W3708" i="1" s="1"/>
  <c r="S3709" i="1"/>
  <c r="V3709" i="1" s="1"/>
  <c r="W3709" i="1" s="1"/>
  <c r="S3710" i="1"/>
  <c r="S3711" i="1"/>
  <c r="V3711" i="1" s="1"/>
  <c r="W3711" i="1" s="1"/>
  <c r="S3712" i="1"/>
  <c r="V3712" i="1" s="1"/>
  <c r="W3712" i="1" s="1"/>
  <c r="S3713" i="1"/>
  <c r="V3713" i="1" s="1"/>
  <c r="W3713" i="1" s="1"/>
  <c r="S3714" i="1"/>
  <c r="S3715" i="1"/>
  <c r="S3716" i="1"/>
  <c r="S3717" i="1"/>
  <c r="S3718" i="1"/>
  <c r="S3719" i="1"/>
  <c r="S3720" i="1"/>
  <c r="S3721" i="1"/>
  <c r="V3721" i="1" s="1"/>
  <c r="W3721" i="1" s="1"/>
  <c r="S3722" i="1"/>
  <c r="S3723" i="1"/>
  <c r="V3723" i="1" s="1"/>
  <c r="W3723" i="1" s="1"/>
  <c r="S3724" i="1"/>
  <c r="V3724" i="1" s="1"/>
  <c r="W3724" i="1" s="1"/>
  <c r="S3725" i="1"/>
  <c r="V3725" i="1" s="1"/>
  <c r="W3725" i="1" s="1"/>
  <c r="S3726" i="1"/>
  <c r="S3727" i="1"/>
  <c r="S3728" i="1"/>
  <c r="S3729" i="1"/>
  <c r="V3729" i="1" s="1"/>
  <c r="W3729" i="1" s="1"/>
  <c r="S3730" i="1"/>
  <c r="S3731" i="1"/>
  <c r="V3731" i="1" s="1"/>
  <c r="W3731" i="1" s="1"/>
  <c r="S3732" i="1"/>
  <c r="V3732" i="1" s="1"/>
  <c r="W3732" i="1" s="1"/>
  <c r="S3733" i="1"/>
  <c r="V3733" i="1" s="1"/>
  <c r="W3733" i="1" s="1"/>
  <c r="S3734" i="1"/>
  <c r="S3735" i="1"/>
  <c r="V3735" i="1" s="1"/>
  <c r="W3735" i="1" s="1"/>
  <c r="S3736" i="1"/>
  <c r="V3736" i="1" s="1"/>
  <c r="W3736" i="1" s="1"/>
  <c r="S3737" i="1"/>
  <c r="V3737" i="1" s="1"/>
  <c r="W3737" i="1" s="1"/>
  <c r="S3738" i="1"/>
  <c r="S3739" i="1"/>
  <c r="S3740" i="1"/>
  <c r="S3741" i="1"/>
  <c r="S3742" i="1"/>
  <c r="S3743" i="1"/>
  <c r="S3744" i="1"/>
  <c r="S3745" i="1"/>
  <c r="V3745" i="1" s="1"/>
  <c r="W3745" i="1" s="1"/>
  <c r="S3746" i="1"/>
  <c r="U3746" i="1" s="1"/>
  <c r="S3747" i="1"/>
  <c r="V3747" i="1" s="1"/>
  <c r="W3747" i="1" s="1"/>
  <c r="S3748" i="1"/>
  <c r="U3748" i="1" s="1"/>
  <c r="S3749" i="1"/>
  <c r="V3749" i="1" s="1"/>
  <c r="W3749" i="1" s="1"/>
  <c r="S3750" i="1"/>
  <c r="S3751" i="1"/>
  <c r="S3752" i="1"/>
  <c r="S3753" i="1"/>
  <c r="S3754" i="1"/>
  <c r="S3755" i="1"/>
  <c r="S3756" i="1"/>
  <c r="S3757" i="1"/>
  <c r="U3757" i="1" s="1"/>
  <c r="S3758" i="1"/>
  <c r="V3758" i="1" s="1"/>
  <c r="W3758" i="1" s="1"/>
  <c r="S3759" i="1"/>
  <c r="V3759" i="1" s="1"/>
  <c r="W3759" i="1" s="1"/>
  <c r="S3760" i="1"/>
  <c r="U3760" i="1" s="1"/>
  <c r="S3761" i="1"/>
  <c r="V3761" i="1" s="1"/>
  <c r="W3761" i="1" s="1"/>
  <c r="S3762" i="1"/>
  <c r="S3763" i="1"/>
  <c r="S3764" i="1"/>
  <c r="S3765" i="1"/>
  <c r="S3766" i="1"/>
  <c r="V3766" i="1" s="1"/>
  <c r="W3766" i="1" s="1"/>
  <c r="S3767" i="1"/>
  <c r="V3767" i="1" s="1"/>
  <c r="W3767" i="1" s="1"/>
  <c r="S3768" i="1"/>
  <c r="S3769" i="1"/>
  <c r="V3769" i="1" s="1"/>
  <c r="W3769" i="1" s="1"/>
  <c r="S3770" i="1"/>
  <c r="S3771" i="1"/>
  <c r="V3771" i="1" s="1"/>
  <c r="W3771" i="1" s="1"/>
  <c r="S3772" i="1"/>
  <c r="V3772" i="1" s="1"/>
  <c r="W3772" i="1" s="1"/>
  <c r="S3773" i="1"/>
  <c r="V3773" i="1" s="1"/>
  <c r="W3773" i="1" s="1"/>
  <c r="S3774" i="1"/>
  <c r="S3775" i="1"/>
  <c r="S3776" i="1"/>
  <c r="S3777" i="1"/>
  <c r="S3778" i="1"/>
  <c r="S3779" i="1"/>
  <c r="S3780" i="1"/>
  <c r="S3781" i="1"/>
  <c r="V3781" i="1" s="1"/>
  <c r="W3781" i="1" s="1"/>
  <c r="S3782" i="1"/>
  <c r="S3783" i="1"/>
  <c r="V3783" i="1" s="1"/>
  <c r="W3783" i="1" s="1"/>
  <c r="S3784" i="1"/>
  <c r="V3784" i="1" s="1"/>
  <c r="W3784" i="1" s="1"/>
  <c r="S3785" i="1"/>
  <c r="V3785" i="1" s="1"/>
  <c r="W3785" i="1" s="1"/>
  <c r="S3786" i="1"/>
  <c r="S3787" i="1"/>
  <c r="S3788" i="1"/>
  <c r="S3789" i="1"/>
  <c r="V3789" i="1" s="1"/>
  <c r="W3789" i="1" s="1"/>
  <c r="S3790" i="1"/>
  <c r="S3791" i="1"/>
  <c r="S3792" i="1"/>
  <c r="V3792" i="1" s="1"/>
  <c r="W3792" i="1" s="1"/>
  <c r="S3793" i="1"/>
  <c r="V3793" i="1" s="1"/>
  <c r="W3793" i="1" s="1"/>
  <c r="S3794" i="1"/>
  <c r="U3794" i="1" s="1"/>
  <c r="S3795" i="1"/>
  <c r="V3795" i="1" s="1"/>
  <c r="W3795" i="1" s="1"/>
  <c r="S3796" i="1"/>
  <c r="V3796" i="1" s="1"/>
  <c r="W3796" i="1" s="1"/>
  <c r="S3797" i="1"/>
  <c r="U3797" i="1" s="1"/>
  <c r="S3798" i="1"/>
  <c r="S3799" i="1"/>
  <c r="S3800" i="1"/>
  <c r="S3801" i="1"/>
  <c r="S3802" i="1"/>
  <c r="V3802" i="1" s="1"/>
  <c r="W3802" i="1" s="1"/>
  <c r="S3803" i="1"/>
  <c r="V3803" i="1" s="1"/>
  <c r="W3803" i="1" s="1"/>
  <c r="S3804" i="1"/>
  <c r="S3805" i="1"/>
  <c r="V3805" i="1" s="1"/>
  <c r="W3805" i="1" s="1"/>
  <c r="S3806" i="1"/>
  <c r="S3807" i="1"/>
  <c r="U3807" i="1" s="1"/>
  <c r="S3808" i="1"/>
  <c r="U3808" i="1" s="1"/>
  <c r="S3809" i="1"/>
  <c r="U3809" i="1" s="1"/>
  <c r="S3810" i="1"/>
  <c r="S3811" i="1"/>
  <c r="S3812" i="1"/>
  <c r="S3813" i="1"/>
  <c r="S3814" i="1"/>
  <c r="S3815" i="1"/>
  <c r="V3815" i="1" s="1"/>
  <c r="W3815" i="1" s="1"/>
  <c r="S3816" i="1"/>
  <c r="V3816" i="1" s="1"/>
  <c r="W3816" i="1" s="1"/>
  <c r="S3817" i="1"/>
  <c r="V3817" i="1" s="1"/>
  <c r="W3817" i="1" s="1"/>
  <c r="S3818" i="1"/>
  <c r="V3818" i="1" s="1"/>
  <c r="W3818" i="1" s="1"/>
  <c r="S3819" i="1"/>
  <c r="V3819" i="1" s="1"/>
  <c r="W3819" i="1" s="1"/>
  <c r="S3820" i="1"/>
  <c r="U3820" i="1" s="1"/>
  <c r="S3821" i="1"/>
  <c r="U3821" i="1" s="1"/>
  <c r="S3822" i="1"/>
  <c r="S3823" i="1"/>
  <c r="S3824" i="1"/>
  <c r="S3825" i="1"/>
  <c r="S3826" i="1"/>
  <c r="S3827" i="1"/>
  <c r="V3827" i="1" s="1"/>
  <c r="W3827" i="1" s="1"/>
  <c r="S3828" i="1"/>
  <c r="S3829" i="1"/>
  <c r="V3829" i="1" s="1"/>
  <c r="W3829" i="1" s="1"/>
  <c r="S3830" i="1"/>
  <c r="S3831" i="1"/>
  <c r="U3831" i="1" s="1"/>
  <c r="S3832" i="1"/>
  <c r="U3832" i="1" s="1"/>
  <c r="S3833" i="1"/>
  <c r="U3833" i="1" s="1"/>
  <c r="S3834" i="1"/>
  <c r="S3835" i="1"/>
  <c r="S3836" i="1"/>
  <c r="S3837" i="1"/>
  <c r="S3838" i="1"/>
  <c r="V3838" i="1" s="1"/>
  <c r="W3838" i="1" s="1"/>
  <c r="S3839" i="1"/>
  <c r="S3840" i="1"/>
  <c r="S3841" i="1"/>
  <c r="V3841" i="1" s="1"/>
  <c r="W3841" i="1" s="1"/>
  <c r="S3842" i="1"/>
  <c r="S3843" i="1"/>
  <c r="V3843" i="1" s="1"/>
  <c r="W3843" i="1" s="1"/>
  <c r="S3844" i="1"/>
  <c r="V3844" i="1" s="1"/>
  <c r="W3844" i="1" s="1"/>
  <c r="S3845" i="1"/>
  <c r="U3845" i="1" s="1"/>
  <c r="S3846" i="1"/>
  <c r="S3847" i="1"/>
  <c r="S3848" i="1"/>
  <c r="S3849" i="1"/>
  <c r="S3850" i="1"/>
  <c r="S3851" i="1"/>
  <c r="S3852" i="1"/>
  <c r="V3852" i="1" s="1"/>
  <c r="W3852" i="1" s="1"/>
  <c r="S3853" i="1"/>
  <c r="V3853" i="1" s="1"/>
  <c r="W3853" i="1" s="1"/>
  <c r="S3854" i="1"/>
  <c r="S3855" i="1"/>
  <c r="V3855" i="1" s="1"/>
  <c r="W3855" i="1" s="1"/>
  <c r="S3856" i="1"/>
  <c r="V3856" i="1" s="1"/>
  <c r="W3856" i="1" s="1"/>
  <c r="S3857" i="1"/>
  <c r="U3857" i="1" s="1"/>
  <c r="S3858" i="1"/>
  <c r="S3859" i="1"/>
  <c r="S3860" i="1"/>
  <c r="S3861" i="1"/>
  <c r="S3862" i="1"/>
  <c r="S3863" i="1"/>
  <c r="V3863" i="1" s="1"/>
  <c r="W3863" i="1" s="1"/>
  <c r="S3864" i="1"/>
  <c r="S3865" i="1"/>
  <c r="V3865" i="1" s="1"/>
  <c r="W3865" i="1" s="1"/>
  <c r="S3866" i="1"/>
  <c r="S3867" i="1"/>
  <c r="V3867" i="1" s="1"/>
  <c r="W3867" i="1" s="1"/>
  <c r="S3868" i="1"/>
  <c r="V3868" i="1" s="1"/>
  <c r="W3868" i="1" s="1"/>
  <c r="S3869" i="1"/>
  <c r="U3869" i="1" s="1"/>
  <c r="S3870" i="1"/>
  <c r="S3871" i="1"/>
  <c r="S3872" i="1"/>
  <c r="S3873" i="1"/>
  <c r="S3874" i="1"/>
  <c r="S3875" i="1"/>
  <c r="S3876" i="1"/>
  <c r="V3876" i="1" s="1"/>
  <c r="W3876" i="1" s="1"/>
  <c r="S3877" i="1"/>
  <c r="V3877" i="1" s="1"/>
  <c r="W3877" i="1" s="1"/>
  <c r="S3878" i="1"/>
  <c r="S3879" i="1"/>
  <c r="V3879" i="1" s="1"/>
  <c r="W3879" i="1" s="1"/>
  <c r="S3880" i="1"/>
  <c r="V3880" i="1" s="1"/>
  <c r="W3880" i="1" s="1"/>
  <c r="S3881" i="1"/>
  <c r="U3881" i="1" s="1"/>
  <c r="S3882" i="1"/>
  <c r="S3883" i="1"/>
  <c r="S3884" i="1"/>
  <c r="S3885" i="1"/>
  <c r="S3886" i="1"/>
  <c r="S3887" i="1"/>
  <c r="V3887" i="1" s="1"/>
  <c r="W3887" i="1" s="1"/>
  <c r="S3888" i="1"/>
  <c r="S3889" i="1"/>
  <c r="V3889" i="1" s="1"/>
  <c r="W3889" i="1" s="1"/>
  <c r="S3890" i="1"/>
  <c r="U3890" i="1" s="1"/>
  <c r="S3891" i="1"/>
  <c r="V3891" i="1" s="1"/>
  <c r="W3891" i="1" s="1"/>
  <c r="S3892" i="1"/>
  <c r="U3892" i="1" s="1"/>
  <c r="S3893" i="1"/>
  <c r="U3893" i="1" s="1"/>
  <c r="S3894" i="1"/>
  <c r="S3895" i="1"/>
  <c r="S3896" i="1"/>
  <c r="S3897" i="1"/>
  <c r="V3897" i="1" s="1"/>
  <c r="W3897" i="1" s="1"/>
  <c r="S3898" i="1"/>
  <c r="S3899" i="1"/>
  <c r="S3900" i="1"/>
  <c r="S3901" i="1"/>
  <c r="V3901" i="1" s="1"/>
  <c r="W3901" i="1" s="1"/>
  <c r="S3902" i="1"/>
  <c r="V3902" i="1" s="1"/>
  <c r="W3902" i="1" s="1"/>
  <c r="S3903" i="1"/>
  <c r="V3903" i="1" s="1"/>
  <c r="W3903" i="1" s="1"/>
  <c r="S3904" i="1"/>
  <c r="U3904" i="1" s="1"/>
  <c r="S3905" i="1"/>
  <c r="U3905" i="1" s="1"/>
  <c r="S3906" i="1"/>
  <c r="S3907" i="1"/>
  <c r="S3908" i="1"/>
  <c r="S3909" i="1"/>
  <c r="S3910" i="1"/>
  <c r="S3911" i="1"/>
  <c r="V3911" i="1" s="1"/>
  <c r="W3911" i="1" s="1"/>
  <c r="S3912" i="1"/>
  <c r="S3913" i="1"/>
  <c r="V3913" i="1" s="1"/>
  <c r="W3913" i="1" s="1"/>
  <c r="S3914" i="1"/>
  <c r="S3915" i="1"/>
  <c r="V3915" i="1" s="1"/>
  <c r="W3915" i="1" s="1"/>
  <c r="S3916" i="1"/>
  <c r="V3916" i="1" s="1"/>
  <c r="W3916" i="1" s="1"/>
  <c r="S3917" i="1"/>
  <c r="U3917" i="1" s="1"/>
  <c r="S3918" i="1"/>
  <c r="S3919" i="1"/>
  <c r="S3920" i="1"/>
  <c r="S3921" i="1"/>
  <c r="S3922" i="1"/>
  <c r="S3923" i="1"/>
  <c r="S3924" i="1"/>
  <c r="S3925" i="1"/>
  <c r="V3925" i="1" s="1"/>
  <c r="W3925" i="1" s="1"/>
  <c r="S3926" i="1"/>
  <c r="S3927" i="1"/>
  <c r="V3927" i="1" s="1"/>
  <c r="W3927" i="1" s="1"/>
  <c r="S3928" i="1"/>
  <c r="V3928" i="1" s="1"/>
  <c r="W3928" i="1" s="1"/>
  <c r="S3929" i="1"/>
  <c r="U3929" i="1" s="1"/>
  <c r="S3930" i="1"/>
  <c r="S3931" i="1"/>
  <c r="S3932" i="1"/>
  <c r="S3933" i="1"/>
  <c r="S3934" i="1"/>
  <c r="V3934" i="1" s="1"/>
  <c r="W3934" i="1" s="1"/>
  <c r="S3935" i="1"/>
  <c r="V3935" i="1" s="1"/>
  <c r="W3935" i="1" s="1"/>
  <c r="S3936" i="1"/>
  <c r="S3937" i="1"/>
  <c r="V3937" i="1" s="1"/>
  <c r="W3937" i="1" s="1"/>
  <c r="S3938" i="1"/>
  <c r="S3939" i="1"/>
  <c r="V3939" i="1" s="1"/>
  <c r="W3939" i="1" s="1"/>
  <c r="S3940" i="1"/>
  <c r="V3940" i="1" s="1"/>
  <c r="W3940" i="1" s="1"/>
  <c r="S3941" i="1"/>
  <c r="U3941" i="1" s="1"/>
  <c r="S3942" i="1"/>
  <c r="S3943" i="1"/>
  <c r="S3944" i="1"/>
  <c r="S3945" i="1"/>
  <c r="S3946" i="1"/>
  <c r="S3947" i="1"/>
  <c r="V3947" i="1" s="1"/>
  <c r="W3947" i="1" s="1"/>
  <c r="S3948" i="1"/>
  <c r="S3949" i="1"/>
  <c r="V3949" i="1" s="1"/>
  <c r="W3949" i="1" s="1"/>
  <c r="S3950" i="1"/>
  <c r="S3951" i="1"/>
  <c r="V3951" i="1" s="1"/>
  <c r="W3951" i="1" s="1"/>
  <c r="S3952" i="1"/>
  <c r="U3952" i="1" s="1"/>
  <c r="S3953" i="1"/>
  <c r="U3953" i="1" s="1"/>
  <c r="S3954" i="1"/>
  <c r="S3955" i="1"/>
  <c r="S3956" i="1"/>
  <c r="S3957" i="1"/>
  <c r="V3957" i="1" s="1"/>
  <c r="W3957" i="1" s="1"/>
  <c r="S3958" i="1"/>
  <c r="S3959" i="1"/>
  <c r="S3960" i="1"/>
  <c r="V3960" i="1" s="1"/>
  <c r="W3960" i="1" s="1"/>
  <c r="S3961" i="1"/>
  <c r="V3961" i="1" s="1"/>
  <c r="W3961" i="1" s="1"/>
  <c r="S3962" i="1"/>
  <c r="V3962" i="1" s="1"/>
  <c r="W3962" i="1" s="1"/>
  <c r="S3963" i="1"/>
  <c r="V3963" i="1" s="1"/>
  <c r="W3963" i="1" s="1"/>
  <c r="S3964" i="1"/>
  <c r="S3965" i="1"/>
  <c r="U3965" i="1" s="1"/>
  <c r="S3966" i="1"/>
  <c r="S3967" i="1"/>
  <c r="S3968" i="1"/>
  <c r="S3969" i="1"/>
  <c r="S3970" i="1"/>
  <c r="V3970" i="1" s="1"/>
  <c r="W3970" i="1" s="1"/>
  <c r="S3971" i="1"/>
  <c r="V3971" i="1" s="1"/>
  <c r="W3971" i="1" s="1"/>
  <c r="S3972" i="1"/>
  <c r="S3973" i="1"/>
  <c r="V3973" i="1" s="1"/>
  <c r="W3973" i="1" s="1"/>
  <c r="S3974" i="1"/>
  <c r="S3975" i="1"/>
  <c r="V3975" i="1" s="1"/>
  <c r="W3975" i="1" s="1"/>
  <c r="S3976" i="1"/>
  <c r="V3976" i="1" s="1"/>
  <c r="W3976" i="1" s="1"/>
  <c r="S3977" i="1"/>
  <c r="U3977" i="1" s="1"/>
  <c r="S3978" i="1"/>
  <c r="S3979" i="1"/>
  <c r="S3980" i="1"/>
  <c r="S3981" i="1"/>
  <c r="S3982" i="1"/>
  <c r="S3983" i="1"/>
  <c r="S3984" i="1"/>
  <c r="S3985" i="1"/>
  <c r="V3985" i="1" s="1"/>
  <c r="W3985" i="1" s="1"/>
  <c r="S3986" i="1"/>
  <c r="S3987" i="1"/>
  <c r="V3987" i="1" s="1"/>
  <c r="W3987" i="1" s="1"/>
  <c r="S3988" i="1"/>
  <c r="V3988" i="1" s="1"/>
  <c r="W3988" i="1" s="1"/>
  <c r="S3989" i="1"/>
  <c r="U3989" i="1" s="1"/>
  <c r="S3990" i="1"/>
  <c r="S3991" i="1"/>
  <c r="S3992" i="1"/>
  <c r="S3993" i="1"/>
  <c r="S3994" i="1"/>
  <c r="S3995" i="1"/>
  <c r="S3996" i="1"/>
  <c r="V3996" i="1" s="1"/>
  <c r="W3996" i="1" s="1"/>
  <c r="S3997" i="1"/>
  <c r="V3997" i="1" s="1"/>
  <c r="W3997" i="1" s="1"/>
  <c r="S3998" i="1"/>
  <c r="S3999" i="1"/>
  <c r="V3999" i="1" s="1"/>
  <c r="W3999" i="1" s="1"/>
  <c r="S4000" i="1"/>
  <c r="V4000" i="1" s="1"/>
  <c r="W4000" i="1" s="1"/>
  <c r="S4001" i="1"/>
  <c r="U4001" i="1" s="1"/>
  <c r="S4002" i="1"/>
  <c r="S4003" i="1"/>
  <c r="S4004" i="1"/>
  <c r="S4005" i="1"/>
  <c r="S4006" i="1"/>
  <c r="S4007" i="1"/>
  <c r="V4007" i="1" s="1"/>
  <c r="W4007" i="1" s="1"/>
  <c r="S4008" i="1"/>
  <c r="S4009" i="1"/>
  <c r="V4009" i="1" s="1"/>
  <c r="W4009" i="1" s="1"/>
  <c r="S4010" i="1"/>
  <c r="S4011" i="1"/>
  <c r="V4011" i="1" s="1"/>
  <c r="W4011" i="1" s="1"/>
  <c r="S4012" i="1"/>
  <c r="V4012" i="1" s="1"/>
  <c r="W4012" i="1" s="1"/>
  <c r="S4013" i="1"/>
  <c r="U4013" i="1" s="1"/>
  <c r="S4014" i="1"/>
  <c r="S4015" i="1"/>
  <c r="S4016" i="1"/>
  <c r="S4017" i="1"/>
  <c r="S4018" i="1"/>
  <c r="S4019" i="1"/>
  <c r="S4020" i="1"/>
  <c r="V4020" i="1" s="1"/>
  <c r="W4020" i="1" s="1"/>
  <c r="S4021" i="1"/>
  <c r="V4021" i="1" s="1"/>
  <c r="W4021" i="1" s="1"/>
  <c r="S4022" i="1"/>
  <c r="S4023" i="1"/>
  <c r="V4023" i="1" s="1"/>
  <c r="W4023" i="1" s="1"/>
  <c r="S4024" i="1"/>
  <c r="V4024" i="1" s="1"/>
  <c r="W4024" i="1" s="1"/>
  <c r="S4025" i="1"/>
  <c r="U4025" i="1" s="1"/>
  <c r="S4026" i="1"/>
  <c r="S4027" i="1"/>
  <c r="S4028" i="1"/>
  <c r="S4029" i="1"/>
  <c r="S4030" i="1"/>
  <c r="V4030" i="1" s="1"/>
  <c r="W4030" i="1" s="1"/>
  <c r="S4031" i="1"/>
  <c r="V4031" i="1" s="1"/>
  <c r="W4031" i="1" s="1"/>
  <c r="S4032" i="1"/>
  <c r="S4033" i="1"/>
  <c r="V4033" i="1" s="1"/>
  <c r="W4033" i="1" s="1"/>
  <c r="S4034" i="1"/>
  <c r="U4034" i="1" s="1"/>
  <c r="S4035" i="1"/>
  <c r="V4035" i="1" s="1"/>
  <c r="W4035" i="1" s="1"/>
  <c r="S4036" i="1"/>
  <c r="U4036" i="1" s="1"/>
  <c r="S4037" i="1"/>
  <c r="U4037" i="1" s="1"/>
  <c r="S4038" i="1"/>
  <c r="S4039" i="1"/>
  <c r="S4040" i="1"/>
  <c r="S4041" i="1"/>
  <c r="S4042" i="1"/>
  <c r="V4042" i="1" s="1"/>
  <c r="W4042" i="1" s="1"/>
  <c r="S4043" i="1"/>
  <c r="V4043" i="1" s="1"/>
  <c r="W4043" i="1" s="1"/>
  <c r="S4044" i="1"/>
  <c r="V4044" i="1" s="1"/>
  <c r="W4044" i="1" s="1"/>
  <c r="S4045" i="1"/>
  <c r="U4045" i="1" s="1"/>
  <c r="S4046" i="1"/>
  <c r="S4047" i="1"/>
  <c r="V4047" i="1" s="1"/>
  <c r="W4047" i="1" s="1"/>
  <c r="S4048" i="1"/>
  <c r="S4049" i="1"/>
  <c r="U4049" i="1" s="1"/>
  <c r="S4050" i="1"/>
  <c r="S4051" i="1"/>
  <c r="S4052" i="1"/>
  <c r="S4053" i="1"/>
  <c r="S4054" i="1"/>
  <c r="S4055" i="1"/>
  <c r="S4056" i="1"/>
  <c r="S4057" i="1"/>
  <c r="V4057" i="1" s="1"/>
  <c r="W4057" i="1" s="1"/>
  <c r="S4058" i="1"/>
  <c r="S4059" i="1"/>
  <c r="V4059" i="1" s="1"/>
  <c r="W4059" i="1" s="1"/>
  <c r="S4060" i="1"/>
  <c r="V4060" i="1" s="1"/>
  <c r="W4060" i="1" s="1"/>
  <c r="S4061" i="1"/>
  <c r="U4061" i="1" s="1"/>
  <c r="S4062" i="1"/>
  <c r="S4063" i="1"/>
  <c r="S4064" i="1"/>
  <c r="S4065" i="1"/>
  <c r="S4066" i="1"/>
  <c r="S4067" i="1"/>
  <c r="S4068" i="1"/>
  <c r="S4069" i="1"/>
  <c r="V4069" i="1" s="1"/>
  <c r="W4069" i="1" s="1"/>
  <c r="S4070" i="1"/>
  <c r="S4071" i="1"/>
  <c r="V4071" i="1" s="1"/>
  <c r="W4071" i="1" s="1"/>
  <c r="S4072" i="1"/>
  <c r="V4072" i="1" s="1"/>
  <c r="W4072" i="1" s="1"/>
  <c r="S4073" i="1"/>
  <c r="U4073" i="1" s="1"/>
  <c r="S4074" i="1"/>
  <c r="S4075" i="1"/>
  <c r="S4076" i="1"/>
  <c r="S4077" i="1"/>
  <c r="S4078" i="1"/>
  <c r="S4079" i="1"/>
  <c r="V4079" i="1" s="1"/>
  <c r="W4079" i="1" s="1"/>
  <c r="S4080" i="1"/>
  <c r="S4081" i="1"/>
  <c r="V4081" i="1" s="1"/>
  <c r="W4081" i="1" s="1"/>
  <c r="S4082" i="1"/>
  <c r="U4082" i="1" s="1"/>
  <c r="S4083" i="1"/>
  <c r="V4083" i="1" s="1"/>
  <c r="W4083" i="1" s="1"/>
  <c r="S4084" i="1"/>
  <c r="V4084" i="1" s="1"/>
  <c r="W4084" i="1" s="1"/>
  <c r="S4085" i="1"/>
  <c r="U4085" i="1" s="1"/>
  <c r="S4086" i="1"/>
  <c r="S4087" i="1"/>
  <c r="S4088" i="1"/>
  <c r="S4089" i="1"/>
  <c r="S4090" i="1"/>
  <c r="S4091" i="1"/>
  <c r="V4091" i="1" s="1"/>
  <c r="W4091" i="1" s="1"/>
  <c r="S4092" i="1"/>
  <c r="S4093" i="1"/>
  <c r="U4093" i="1" s="1"/>
  <c r="S4094" i="1"/>
  <c r="S4095" i="1"/>
  <c r="U4095" i="1" s="1"/>
  <c r="S4096" i="1"/>
  <c r="U4096" i="1" s="1"/>
  <c r="S4097" i="1"/>
  <c r="U4097" i="1" s="1"/>
  <c r="S4098" i="1"/>
  <c r="S4099" i="1"/>
  <c r="S4100" i="1"/>
  <c r="S4101" i="1"/>
  <c r="V4101" i="1" s="1"/>
  <c r="W4101" i="1" s="1"/>
  <c r="S4102" i="1"/>
  <c r="S4103" i="1"/>
  <c r="V4103" i="1" s="1"/>
  <c r="W4103" i="1" s="1"/>
  <c r="S4104" i="1"/>
  <c r="V4104" i="1" s="1"/>
  <c r="W4104" i="1" s="1"/>
  <c r="S4105" i="1"/>
  <c r="V4105" i="1" s="1"/>
  <c r="W4105" i="1" s="1"/>
  <c r="S4106" i="1"/>
  <c r="V4106" i="1" s="1"/>
  <c r="W4106" i="1" s="1"/>
  <c r="S4107" i="1"/>
  <c r="V4107" i="1" s="1"/>
  <c r="W4107" i="1" s="1"/>
  <c r="S4108" i="1"/>
  <c r="S4109" i="1"/>
  <c r="U4109" i="1" s="1"/>
  <c r="S4110" i="1"/>
  <c r="S4111" i="1"/>
  <c r="S4112" i="1"/>
  <c r="S4113" i="1"/>
  <c r="S4114" i="1"/>
  <c r="S4115" i="1"/>
  <c r="V4115" i="1" s="1"/>
  <c r="W4115" i="1" s="1"/>
  <c r="S3" i="1"/>
  <c r="S4" i="1"/>
  <c r="S5" i="1"/>
  <c r="S6" i="1"/>
  <c r="S7" i="1"/>
  <c r="S8" i="1"/>
  <c r="S9" i="1"/>
  <c r="S10" i="1"/>
  <c r="S11" i="1"/>
  <c r="S12" i="1"/>
  <c r="S13" i="1"/>
  <c r="U13" i="1" s="1"/>
  <c r="S14" i="1"/>
  <c r="S15" i="1"/>
  <c r="S16" i="1"/>
  <c r="S17" i="1"/>
  <c r="S18" i="1"/>
  <c r="S19" i="1"/>
  <c r="S20" i="1"/>
  <c r="S21" i="1"/>
  <c r="S22" i="1"/>
  <c r="S23" i="1"/>
  <c r="S24" i="1"/>
  <c r="S25" i="1"/>
  <c r="U25" i="1" s="1"/>
  <c r="S26" i="1"/>
  <c r="S27" i="1"/>
  <c r="S28" i="1"/>
  <c r="S29" i="1"/>
  <c r="S30" i="1"/>
  <c r="S31" i="1"/>
  <c r="S32" i="1"/>
  <c r="S33" i="1"/>
  <c r="S34" i="1"/>
  <c r="S35" i="1"/>
  <c r="S36" i="1"/>
  <c r="S37" i="1"/>
  <c r="U37" i="1" s="1"/>
  <c r="S38" i="1"/>
  <c r="S39" i="1"/>
  <c r="S40" i="1"/>
  <c r="S41" i="1"/>
  <c r="S42" i="1"/>
  <c r="S43" i="1"/>
  <c r="S44" i="1"/>
  <c r="S45" i="1"/>
  <c r="S46" i="1"/>
  <c r="S47" i="1"/>
  <c r="S48" i="1"/>
  <c r="S49" i="1"/>
  <c r="U49" i="1" s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U73" i="1" s="1"/>
  <c r="S74" i="1"/>
  <c r="S75" i="1"/>
  <c r="S76" i="1"/>
  <c r="S77" i="1"/>
  <c r="S78" i="1"/>
  <c r="S79" i="1"/>
  <c r="S80" i="1"/>
  <c r="S81" i="1"/>
  <c r="S82" i="1"/>
  <c r="S83" i="1"/>
  <c r="S84" i="1"/>
  <c r="S85" i="1"/>
  <c r="U85" i="1" s="1"/>
  <c r="S86" i="1"/>
  <c r="S87" i="1"/>
  <c r="S88" i="1"/>
  <c r="S89" i="1"/>
  <c r="S90" i="1"/>
  <c r="S91" i="1"/>
  <c r="S92" i="1"/>
  <c r="S93" i="1"/>
  <c r="S94" i="1"/>
  <c r="S95" i="1"/>
  <c r="S96" i="1"/>
  <c r="S97" i="1"/>
  <c r="U97" i="1" s="1"/>
  <c r="S98" i="1"/>
  <c r="S99" i="1"/>
  <c r="S100" i="1"/>
  <c r="S101" i="1"/>
  <c r="S102" i="1"/>
  <c r="S103" i="1"/>
  <c r="S104" i="1"/>
  <c r="S105" i="1"/>
  <c r="S106" i="1"/>
  <c r="S107" i="1"/>
  <c r="S108" i="1"/>
  <c r="S109" i="1"/>
  <c r="U109" i="1" s="1"/>
  <c r="S110" i="1"/>
  <c r="S111" i="1"/>
  <c r="S112" i="1"/>
  <c r="S113" i="1"/>
  <c r="S114" i="1"/>
  <c r="S115" i="1"/>
  <c r="S116" i="1"/>
  <c r="S117" i="1"/>
  <c r="S118" i="1"/>
  <c r="S119" i="1"/>
  <c r="S120" i="1"/>
  <c r="S121" i="1"/>
  <c r="U121" i="1" s="1"/>
  <c r="S122" i="1"/>
  <c r="S123" i="1"/>
  <c r="S124" i="1"/>
  <c r="S125" i="1"/>
  <c r="S126" i="1"/>
  <c r="S127" i="1"/>
  <c r="S128" i="1"/>
  <c r="S129" i="1"/>
  <c r="S130" i="1"/>
  <c r="S131" i="1"/>
  <c r="S132" i="1"/>
  <c r="S133" i="1"/>
  <c r="U133" i="1" s="1"/>
  <c r="S134" i="1"/>
  <c r="S135" i="1"/>
  <c r="S136" i="1"/>
  <c r="S137" i="1"/>
  <c r="S138" i="1"/>
  <c r="S139" i="1"/>
  <c r="S140" i="1"/>
  <c r="S141" i="1"/>
  <c r="S142" i="1"/>
  <c r="S143" i="1"/>
  <c r="S144" i="1"/>
  <c r="S145" i="1"/>
  <c r="U145" i="1" s="1"/>
  <c r="S146" i="1"/>
  <c r="S147" i="1"/>
  <c r="S148" i="1"/>
  <c r="S149" i="1"/>
  <c r="S150" i="1"/>
  <c r="S151" i="1"/>
  <c r="S152" i="1"/>
  <c r="S153" i="1"/>
  <c r="S154" i="1"/>
  <c r="S155" i="1"/>
  <c r="S156" i="1"/>
  <c r="S157" i="1"/>
  <c r="U157" i="1" s="1"/>
  <c r="S158" i="1"/>
  <c r="S159" i="1"/>
  <c r="S160" i="1"/>
  <c r="S161" i="1"/>
  <c r="S162" i="1"/>
  <c r="S163" i="1"/>
  <c r="S164" i="1"/>
  <c r="S165" i="1"/>
  <c r="S166" i="1"/>
  <c r="S167" i="1"/>
  <c r="S168" i="1"/>
  <c r="S169" i="1"/>
  <c r="U169" i="1" s="1"/>
  <c r="S170" i="1"/>
  <c r="S171" i="1"/>
  <c r="S172" i="1"/>
  <c r="S173" i="1"/>
  <c r="S174" i="1"/>
  <c r="S175" i="1"/>
  <c r="S176" i="1"/>
  <c r="S177" i="1"/>
  <c r="S178" i="1"/>
  <c r="S179" i="1"/>
  <c r="S180" i="1"/>
  <c r="S181" i="1"/>
  <c r="U181" i="1" s="1"/>
  <c r="S182" i="1"/>
  <c r="S183" i="1"/>
  <c r="S184" i="1"/>
  <c r="S185" i="1"/>
  <c r="S186" i="1"/>
  <c r="S187" i="1"/>
  <c r="S188" i="1"/>
  <c r="S189" i="1"/>
  <c r="S190" i="1"/>
  <c r="S191" i="1"/>
  <c r="S192" i="1"/>
  <c r="S193" i="1"/>
  <c r="U193" i="1" s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U217" i="1" s="1"/>
  <c r="S218" i="1"/>
  <c r="S219" i="1"/>
  <c r="S220" i="1"/>
  <c r="S221" i="1"/>
  <c r="S222" i="1"/>
  <c r="S223" i="1"/>
  <c r="S224" i="1"/>
  <c r="S225" i="1"/>
  <c r="S226" i="1"/>
  <c r="S227" i="1"/>
  <c r="S228" i="1"/>
  <c r="S229" i="1"/>
  <c r="U229" i="1" s="1"/>
  <c r="S230" i="1"/>
  <c r="S231" i="1"/>
  <c r="S232" i="1"/>
  <c r="S233" i="1"/>
  <c r="S234" i="1"/>
  <c r="S235" i="1"/>
  <c r="S236" i="1"/>
  <c r="S237" i="1"/>
  <c r="S238" i="1"/>
  <c r="S239" i="1"/>
  <c r="S240" i="1"/>
  <c r="S241" i="1"/>
  <c r="U241" i="1" s="1"/>
  <c r="S242" i="1"/>
  <c r="S243" i="1"/>
  <c r="S244" i="1"/>
  <c r="S245" i="1"/>
  <c r="S246" i="1"/>
  <c r="S247" i="1"/>
  <c r="S248" i="1"/>
  <c r="S249" i="1"/>
  <c r="S250" i="1"/>
  <c r="S251" i="1"/>
  <c r="S252" i="1"/>
  <c r="S253" i="1"/>
  <c r="U253" i="1" s="1"/>
  <c r="S254" i="1"/>
  <c r="S255" i="1"/>
  <c r="S256" i="1"/>
  <c r="S257" i="1"/>
  <c r="S258" i="1"/>
  <c r="S259" i="1"/>
  <c r="S260" i="1"/>
  <c r="S261" i="1"/>
  <c r="S262" i="1"/>
  <c r="S263" i="1"/>
  <c r="S264" i="1"/>
  <c r="S265" i="1"/>
  <c r="U265" i="1" s="1"/>
  <c r="S266" i="1"/>
  <c r="S267" i="1"/>
  <c r="S268" i="1"/>
  <c r="S269" i="1"/>
  <c r="S270" i="1"/>
  <c r="S271" i="1"/>
  <c r="S272" i="1"/>
  <c r="S273" i="1"/>
  <c r="S274" i="1"/>
  <c r="S275" i="1"/>
  <c r="S276" i="1"/>
  <c r="S277" i="1"/>
  <c r="U277" i="1" s="1"/>
  <c r="S278" i="1"/>
  <c r="S279" i="1"/>
  <c r="S280" i="1"/>
  <c r="S281" i="1"/>
  <c r="S282" i="1"/>
  <c r="S283" i="1"/>
  <c r="S284" i="1"/>
  <c r="S285" i="1"/>
  <c r="S286" i="1"/>
  <c r="S287" i="1"/>
  <c r="S288" i="1"/>
  <c r="S289" i="1"/>
  <c r="U289" i="1" s="1"/>
  <c r="S290" i="1"/>
  <c r="S291" i="1"/>
  <c r="S292" i="1"/>
  <c r="S293" i="1"/>
  <c r="S294" i="1"/>
  <c r="S295" i="1"/>
  <c r="S296" i="1"/>
  <c r="S297" i="1"/>
  <c r="S298" i="1"/>
  <c r="S299" i="1"/>
  <c r="S300" i="1"/>
  <c r="S301" i="1"/>
  <c r="U301" i="1" s="1"/>
  <c r="S302" i="1"/>
  <c r="S303" i="1"/>
  <c r="S304" i="1"/>
  <c r="S305" i="1"/>
  <c r="S306" i="1"/>
  <c r="S307" i="1"/>
  <c r="S308" i="1"/>
  <c r="S309" i="1"/>
  <c r="S310" i="1"/>
  <c r="S311" i="1"/>
  <c r="S312" i="1"/>
  <c r="S313" i="1"/>
  <c r="U313" i="1" s="1"/>
  <c r="S314" i="1"/>
  <c r="S315" i="1"/>
  <c r="S316" i="1"/>
  <c r="S317" i="1"/>
  <c r="S318" i="1"/>
  <c r="S319" i="1"/>
  <c r="S320" i="1"/>
  <c r="S321" i="1"/>
  <c r="S322" i="1"/>
  <c r="S323" i="1"/>
  <c r="S324" i="1"/>
  <c r="S325" i="1"/>
  <c r="U325" i="1" s="1"/>
  <c r="S326" i="1"/>
  <c r="S327" i="1"/>
  <c r="S328" i="1"/>
  <c r="S329" i="1"/>
  <c r="S330" i="1"/>
  <c r="S331" i="1"/>
  <c r="S332" i="1"/>
  <c r="S333" i="1"/>
  <c r="S334" i="1"/>
  <c r="S335" i="1"/>
  <c r="S336" i="1"/>
  <c r="S337" i="1"/>
  <c r="U337" i="1" s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U361" i="1" s="1"/>
  <c r="S362" i="1"/>
  <c r="S363" i="1"/>
  <c r="S364" i="1"/>
  <c r="S365" i="1"/>
  <c r="S366" i="1"/>
  <c r="S367" i="1"/>
  <c r="S368" i="1"/>
  <c r="S369" i="1"/>
  <c r="S370" i="1"/>
  <c r="S371" i="1"/>
  <c r="S372" i="1"/>
  <c r="S373" i="1"/>
  <c r="U373" i="1" s="1"/>
  <c r="S374" i="1"/>
  <c r="S375" i="1"/>
  <c r="S376" i="1"/>
  <c r="S377" i="1"/>
  <c r="S378" i="1"/>
  <c r="S379" i="1"/>
  <c r="S380" i="1"/>
  <c r="S381" i="1"/>
  <c r="S382" i="1"/>
  <c r="S383" i="1"/>
  <c r="S384" i="1"/>
  <c r="S385" i="1"/>
  <c r="U385" i="1" s="1"/>
  <c r="S386" i="1"/>
  <c r="S387" i="1"/>
  <c r="S388" i="1"/>
  <c r="S389" i="1"/>
  <c r="S390" i="1"/>
  <c r="S391" i="1"/>
  <c r="S392" i="1"/>
  <c r="S393" i="1"/>
  <c r="S394" i="1"/>
  <c r="S395" i="1"/>
  <c r="S396" i="1"/>
  <c r="S397" i="1"/>
  <c r="U397" i="1" s="1"/>
  <c r="S398" i="1"/>
  <c r="S399" i="1"/>
  <c r="S400" i="1"/>
  <c r="S401" i="1"/>
  <c r="S402" i="1"/>
  <c r="S403" i="1"/>
  <c r="S404" i="1"/>
  <c r="S405" i="1"/>
  <c r="S406" i="1"/>
  <c r="S407" i="1"/>
  <c r="S408" i="1"/>
  <c r="S409" i="1"/>
  <c r="U409" i="1" s="1"/>
  <c r="S410" i="1"/>
  <c r="S411" i="1"/>
  <c r="S412" i="1"/>
  <c r="S413" i="1"/>
  <c r="S414" i="1"/>
  <c r="S415" i="1"/>
  <c r="S416" i="1"/>
  <c r="S417" i="1"/>
  <c r="S418" i="1"/>
  <c r="S419" i="1"/>
  <c r="S420" i="1"/>
  <c r="S421" i="1"/>
  <c r="U421" i="1" s="1"/>
  <c r="S422" i="1"/>
  <c r="S423" i="1"/>
  <c r="S424" i="1"/>
  <c r="S425" i="1"/>
  <c r="S426" i="1"/>
  <c r="S427" i="1"/>
  <c r="S428" i="1"/>
  <c r="S429" i="1"/>
  <c r="S430" i="1"/>
  <c r="S431" i="1"/>
  <c r="S432" i="1"/>
  <c r="S433" i="1"/>
  <c r="U433" i="1" s="1"/>
  <c r="S434" i="1"/>
  <c r="S435" i="1"/>
  <c r="S436" i="1"/>
  <c r="S437" i="1"/>
  <c r="S438" i="1"/>
  <c r="S439" i="1"/>
  <c r="S440" i="1"/>
  <c r="S441" i="1"/>
  <c r="S442" i="1"/>
  <c r="S443" i="1"/>
  <c r="S444" i="1"/>
  <c r="S445" i="1"/>
  <c r="U445" i="1" s="1"/>
  <c r="S446" i="1"/>
  <c r="S447" i="1"/>
  <c r="S448" i="1"/>
  <c r="S449" i="1"/>
  <c r="S450" i="1"/>
  <c r="S451" i="1"/>
  <c r="S452" i="1"/>
  <c r="S453" i="1"/>
  <c r="S454" i="1"/>
  <c r="S455" i="1"/>
  <c r="S456" i="1"/>
  <c r="S457" i="1"/>
  <c r="U457" i="1" s="1"/>
  <c r="S458" i="1"/>
  <c r="S459" i="1"/>
  <c r="S460" i="1"/>
  <c r="S461" i="1"/>
  <c r="S462" i="1"/>
  <c r="S463" i="1"/>
  <c r="S464" i="1"/>
  <c r="S465" i="1"/>
  <c r="S466" i="1"/>
  <c r="S467" i="1"/>
  <c r="S468" i="1"/>
  <c r="S469" i="1"/>
  <c r="U469" i="1" s="1"/>
  <c r="S470" i="1"/>
  <c r="S471" i="1"/>
  <c r="S472" i="1"/>
  <c r="S473" i="1"/>
  <c r="S474" i="1"/>
  <c r="S475" i="1"/>
  <c r="S476" i="1"/>
  <c r="S477" i="1"/>
  <c r="S478" i="1"/>
  <c r="S479" i="1"/>
  <c r="S480" i="1"/>
  <c r="S481" i="1"/>
  <c r="U481" i="1" s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U505" i="1" s="1"/>
  <c r="S506" i="1"/>
  <c r="S507" i="1"/>
  <c r="S508" i="1"/>
  <c r="S509" i="1"/>
  <c r="S510" i="1"/>
  <c r="S511" i="1"/>
  <c r="S512" i="1"/>
  <c r="S513" i="1"/>
  <c r="S514" i="1"/>
  <c r="S515" i="1"/>
  <c r="S516" i="1"/>
  <c r="S517" i="1"/>
  <c r="U517" i="1" s="1"/>
  <c r="S518" i="1"/>
  <c r="S519" i="1"/>
  <c r="S520" i="1"/>
  <c r="S521" i="1"/>
  <c r="S522" i="1"/>
  <c r="S523" i="1"/>
  <c r="S524" i="1"/>
  <c r="S525" i="1"/>
  <c r="S526" i="1"/>
  <c r="S527" i="1"/>
  <c r="S528" i="1"/>
  <c r="S529" i="1"/>
  <c r="U529" i="1" s="1"/>
  <c r="S530" i="1"/>
  <c r="S531" i="1"/>
  <c r="S532" i="1"/>
  <c r="S533" i="1"/>
  <c r="S534" i="1"/>
  <c r="S535" i="1"/>
  <c r="S536" i="1"/>
  <c r="S537" i="1"/>
  <c r="S538" i="1"/>
  <c r="S539" i="1"/>
  <c r="S540" i="1"/>
  <c r="S541" i="1"/>
  <c r="U541" i="1" s="1"/>
  <c r="S542" i="1"/>
  <c r="S543" i="1"/>
  <c r="S544" i="1"/>
  <c r="S545" i="1"/>
  <c r="S546" i="1"/>
  <c r="S547" i="1"/>
  <c r="S548" i="1"/>
  <c r="S549" i="1"/>
  <c r="S550" i="1"/>
  <c r="S551" i="1"/>
  <c r="S552" i="1"/>
  <c r="S553" i="1"/>
  <c r="U553" i="1" s="1"/>
  <c r="S554" i="1"/>
  <c r="S555" i="1"/>
  <c r="S556" i="1"/>
  <c r="S557" i="1"/>
  <c r="S558" i="1"/>
  <c r="S559" i="1"/>
  <c r="S560" i="1"/>
  <c r="S561" i="1"/>
  <c r="S562" i="1"/>
  <c r="S563" i="1"/>
  <c r="S564" i="1"/>
  <c r="S565" i="1"/>
  <c r="U565" i="1" s="1"/>
  <c r="S566" i="1"/>
  <c r="S567" i="1"/>
  <c r="S568" i="1"/>
  <c r="S569" i="1"/>
  <c r="S570" i="1"/>
  <c r="S571" i="1"/>
  <c r="S572" i="1"/>
  <c r="S573" i="1"/>
  <c r="S574" i="1"/>
  <c r="S575" i="1"/>
  <c r="S576" i="1"/>
  <c r="S577" i="1"/>
  <c r="U577" i="1" s="1"/>
  <c r="S578" i="1"/>
  <c r="S579" i="1"/>
  <c r="S580" i="1"/>
  <c r="S581" i="1"/>
  <c r="S582" i="1"/>
  <c r="S583" i="1"/>
  <c r="S584" i="1"/>
  <c r="S585" i="1"/>
  <c r="S586" i="1"/>
  <c r="S587" i="1"/>
  <c r="S588" i="1"/>
  <c r="S589" i="1"/>
  <c r="U589" i="1" s="1"/>
  <c r="S590" i="1"/>
  <c r="S591" i="1"/>
  <c r="S592" i="1"/>
  <c r="S593" i="1"/>
  <c r="S594" i="1"/>
  <c r="S595" i="1"/>
  <c r="S596" i="1"/>
  <c r="S597" i="1"/>
  <c r="S598" i="1"/>
  <c r="S599" i="1"/>
  <c r="S600" i="1"/>
  <c r="S601" i="1"/>
  <c r="U601" i="1" s="1"/>
  <c r="S602" i="1"/>
  <c r="S603" i="1"/>
  <c r="S604" i="1"/>
  <c r="S605" i="1"/>
  <c r="S606" i="1"/>
  <c r="S607" i="1"/>
  <c r="S608" i="1"/>
  <c r="S609" i="1"/>
  <c r="S610" i="1"/>
  <c r="S611" i="1"/>
  <c r="S612" i="1"/>
  <c r="S613" i="1"/>
  <c r="U613" i="1" s="1"/>
  <c r="S614" i="1"/>
  <c r="S615" i="1"/>
  <c r="S616" i="1"/>
  <c r="S617" i="1"/>
  <c r="S618" i="1"/>
  <c r="S619" i="1"/>
  <c r="S620" i="1"/>
  <c r="S621" i="1"/>
  <c r="S622" i="1"/>
  <c r="S623" i="1"/>
  <c r="S624" i="1"/>
  <c r="S625" i="1"/>
  <c r="U625" i="1" s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U649" i="1" s="1"/>
  <c r="S650" i="1"/>
  <c r="S651" i="1"/>
  <c r="S652" i="1"/>
  <c r="S653" i="1"/>
  <c r="S654" i="1"/>
  <c r="S655" i="1"/>
  <c r="S656" i="1"/>
  <c r="S657" i="1"/>
  <c r="S658" i="1"/>
  <c r="S659" i="1"/>
  <c r="S660" i="1"/>
  <c r="S661" i="1"/>
  <c r="U661" i="1" s="1"/>
  <c r="S662" i="1"/>
  <c r="S663" i="1"/>
  <c r="S664" i="1"/>
  <c r="S665" i="1"/>
  <c r="S666" i="1"/>
  <c r="S667" i="1"/>
  <c r="S668" i="1"/>
  <c r="S669" i="1"/>
  <c r="S670" i="1"/>
  <c r="S671" i="1"/>
  <c r="S672" i="1"/>
  <c r="S673" i="1"/>
  <c r="U673" i="1" s="1"/>
  <c r="S674" i="1"/>
  <c r="S675" i="1"/>
  <c r="S676" i="1"/>
  <c r="S677" i="1"/>
  <c r="S678" i="1"/>
  <c r="W1373" i="1"/>
  <c r="W1102" i="1"/>
  <c r="W1006" i="1"/>
  <c r="W970" i="1"/>
  <c r="W958" i="1"/>
  <c r="W898" i="1"/>
  <c r="W851" i="1"/>
  <c r="W838" i="1"/>
  <c r="W766" i="1"/>
  <c r="W755" i="1"/>
  <c r="W695" i="1"/>
  <c r="V679" i="1"/>
  <c r="W679" i="1" s="1"/>
  <c r="V680" i="1"/>
  <c r="W680" i="1" s="1"/>
  <c r="V684" i="1"/>
  <c r="W684" i="1" s="1"/>
  <c r="V690" i="1"/>
  <c r="W690" i="1" s="1"/>
  <c r="V691" i="1"/>
  <c r="W691" i="1" s="1"/>
  <c r="V692" i="1"/>
  <c r="W692" i="1" s="1"/>
  <c r="V693" i="1"/>
  <c r="W693" i="1" s="1"/>
  <c r="V696" i="1"/>
  <c r="W696" i="1" s="1"/>
  <c r="V697" i="1"/>
  <c r="W697" i="1" s="1"/>
  <c r="V699" i="1"/>
  <c r="W699" i="1" s="1"/>
  <c r="V702" i="1"/>
  <c r="W702" i="1" s="1"/>
  <c r="V703" i="1"/>
  <c r="W703" i="1" s="1"/>
  <c r="V704" i="1"/>
  <c r="W704" i="1" s="1"/>
  <c r="V705" i="1"/>
  <c r="W705" i="1" s="1"/>
  <c r="V706" i="1"/>
  <c r="W706" i="1" s="1"/>
  <c r="V714" i="1"/>
  <c r="W714" i="1" s="1"/>
  <c r="V715" i="1"/>
  <c r="W715" i="1" s="1"/>
  <c r="V716" i="1"/>
  <c r="W716" i="1" s="1"/>
  <c r="V717" i="1"/>
  <c r="W717" i="1" s="1"/>
  <c r="V719" i="1"/>
  <c r="W719" i="1" s="1"/>
  <c r="V720" i="1"/>
  <c r="W720" i="1" s="1"/>
  <c r="V721" i="1"/>
  <c r="W721" i="1" s="1"/>
  <c r="V723" i="1"/>
  <c r="W723" i="1" s="1"/>
  <c r="V724" i="1"/>
  <c r="W724" i="1" s="1"/>
  <c r="V726" i="1"/>
  <c r="W726" i="1" s="1"/>
  <c r="V727" i="1"/>
  <c r="W727" i="1" s="1"/>
  <c r="V728" i="1"/>
  <c r="W728" i="1" s="1"/>
  <c r="V730" i="1"/>
  <c r="W730" i="1" s="1"/>
  <c r="V731" i="1"/>
  <c r="W731" i="1" s="1"/>
  <c r="V732" i="1"/>
  <c r="W732" i="1" s="1"/>
  <c r="V735" i="1"/>
  <c r="W735" i="1" s="1"/>
  <c r="V736" i="1"/>
  <c r="W736" i="1" s="1"/>
  <c r="V738" i="1"/>
  <c r="W738" i="1" s="1"/>
  <c r="V739" i="1"/>
  <c r="W739" i="1" s="1"/>
  <c r="V740" i="1"/>
  <c r="W740" i="1" s="1"/>
  <c r="V743" i="1"/>
  <c r="W743" i="1" s="1"/>
  <c r="V744" i="1"/>
  <c r="W744" i="1" s="1"/>
  <c r="V750" i="1"/>
  <c r="W750" i="1" s="1"/>
  <c r="V751" i="1"/>
  <c r="W751" i="1" s="1"/>
  <c r="V752" i="1"/>
  <c r="W752" i="1" s="1"/>
  <c r="V756" i="1"/>
  <c r="W756" i="1" s="1"/>
  <c r="V757" i="1"/>
  <c r="W757" i="1" s="1"/>
  <c r="V762" i="1"/>
  <c r="W762" i="1" s="1"/>
  <c r="V763" i="1"/>
  <c r="W763" i="1" s="1"/>
  <c r="V764" i="1"/>
  <c r="W764" i="1" s="1"/>
  <c r="V765" i="1"/>
  <c r="W765" i="1" s="1"/>
  <c r="V768" i="1"/>
  <c r="W768" i="1" s="1"/>
  <c r="V774" i="1"/>
  <c r="W774" i="1" s="1"/>
  <c r="V775" i="1"/>
  <c r="W775" i="1" s="1"/>
  <c r="V776" i="1"/>
  <c r="W776" i="1" s="1"/>
  <c r="V777" i="1"/>
  <c r="W777" i="1" s="1"/>
  <c r="V786" i="1"/>
  <c r="W786" i="1" s="1"/>
  <c r="V787" i="1"/>
  <c r="W787" i="1" s="1"/>
  <c r="V788" i="1"/>
  <c r="W788" i="1" s="1"/>
  <c r="V789" i="1"/>
  <c r="W789" i="1" s="1"/>
  <c r="V790" i="1"/>
  <c r="W790" i="1" s="1"/>
  <c r="V791" i="1"/>
  <c r="W791" i="1" s="1"/>
  <c r="V792" i="1"/>
  <c r="W792" i="1" s="1"/>
  <c r="V793" i="1"/>
  <c r="W793" i="1" s="1"/>
  <c r="V798" i="1"/>
  <c r="W798" i="1" s="1"/>
  <c r="V799" i="1"/>
  <c r="W799" i="1" s="1"/>
  <c r="V800" i="1"/>
  <c r="W800" i="1" s="1"/>
  <c r="V801" i="1"/>
  <c r="W801" i="1" s="1"/>
  <c r="V802" i="1"/>
  <c r="W802" i="1" s="1"/>
  <c r="V803" i="1"/>
  <c r="W803" i="1" s="1"/>
  <c r="V804" i="1"/>
  <c r="W804" i="1" s="1"/>
  <c r="V808" i="1"/>
  <c r="W808" i="1" s="1"/>
  <c r="V810" i="1"/>
  <c r="W810" i="1" s="1"/>
  <c r="V811" i="1"/>
  <c r="W811" i="1" s="1"/>
  <c r="V812" i="1"/>
  <c r="W812" i="1" s="1"/>
  <c r="V814" i="1"/>
  <c r="W814" i="1" s="1"/>
  <c r="V815" i="1"/>
  <c r="W815" i="1" s="1"/>
  <c r="V816" i="1"/>
  <c r="W816" i="1" s="1"/>
  <c r="V822" i="1"/>
  <c r="W822" i="1" s="1"/>
  <c r="V823" i="1"/>
  <c r="W823" i="1" s="1"/>
  <c r="V824" i="1"/>
  <c r="W824" i="1" s="1"/>
  <c r="V827" i="1"/>
  <c r="W827" i="1" s="1"/>
  <c r="V828" i="1"/>
  <c r="W828" i="1" s="1"/>
  <c r="V834" i="1"/>
  <c r="W834" i="1" s="1"/>
  <c r="V835" i="1"/>
  <c r="W835" i="1" s="1"/>
  <c r="V836" i="1"/>
  <c r="W836" i="1" s="1"/>
  <c r="V837" i="1"/>
  <c r="W837" i="1" s="1"/>
  <c r="V846" i="1"/>
  <c r="W846" i="1" s="1"/>
  <c r="V847" i="1"/>
  <c r="W847" i="1" s="1"/>
  <c r="V848" i="1"/>
  <c r="W848" i="1" s="1"/>
  <c r="V849" i="1"/>
  <c r="W849" i="1" s="1"/>
  <c r="V852" i="1"/>
  <c r="W852" i="1" s="1"/>
  <c r="V855" i="1"/>
  <c r="W855" i="1" s="1"/>
  <c r="V856" i="1"/>
  <c r="W856" i="1" s="1"/>
  <c r="V858" i="1"/>
  <c r="W858" i="1" s="1"/>
  <c r="V859" i="1"/>
  <c r="W859" i="1" s="1"/>
  <c r="V860" i="1"/>
  <c r="W860" i="1" s="1"/>
  <c r="V861" i="1"/>
  <c r="W861" i="1" s="1"/>
  <c r="V862" i="1"/>
  <c r="W862" i="1" s="1"/>
  <c r="V863" i="1"/>
  <c r="W863" i="1" s="1"/>
  <c r="V864" i="1"/>
  <c r="W864" i="1" s="1"/>
  <c r="V865" i="1"/>
  <c r="W865" i="1" s="1"/>
  <c r="V867" i="1"/>
  <c r="W867" i="1" s="1"/>
  <c r="V868" i="1"/>
  <c r="W868" i="1" s="1"/>
  <c r="V870" i="1"/>
  <c r="W870" i="1" s="1"/>
  <c r="V871" i="1"/>
  <c r="W871" i="1" s="1"/>
  <c r="V872" i="1"/>
  <c r="W872" i="1" s="1"/>
  <c r="V874" i="1"/>
  <c r="W874" i="1" s="1"/>
  <c r="V875" i="1"/>
  <c r="W875" i="1" s="1"/>
  <c r="V882" i="1"/>
  <c r="W882" i="1" s="1"/>
  <c r="V883" i="1"/>
  <c r="W883" i="1" s="1"/>
  <c r="V884" i="1"/>
  <c r="W884" i="1" s="1"/>
  <c r="V887" i="1"/>
  <c r="W887" i="1" s="1"/>
  <c r="V888" i="1"/>
  <c r="W888" i="1" s="1"/>
  <c r="V892" i="1"/>
  <c r="W892" i="1" s="1"/>
  <c r="V894" i="1"/>
  <c r="W894" i="1" s="1"/>
  <c r="V895" i="1"/>
  <c r="W895" i="1" s="1"/>
  <c r="V896" i="1"/>
  <c r="W896" i="1" s="1"/>
  <c r="V906" i="1"/>
  <c r="W906" i="1" s="1"/>
  <c r="V907" i="1"/>
  <c r="W907" i="1" s="1"/>
  <c r="V908" i="1"/>
  <c r="W908" i="1" s="1"/>
  <c r="V909" i="1"/>
  <c r="W909" i="1" s="1"/>
  <c r="V912" i="1"/>
  <c r="W912" i="1" s="1"/>
  <c r="V918" i="1"/>
  <c r="W918" i="1" s="1"/>
  <c r="V919" i="1"/>
  <c r="W919" i="1" s="1"/>
  <c r="V920" i="1"/>
  <c r="W920" i="1" s="1"/>
  <c r="V921" i="1"/>
  <c r="W921" i="1" s="1"/>
  <c r="V922" i="1"/>
  <c r="W922" i="1" s="1"/>
  <c r="V930" i="1"/>
  <c r="W930" i="1" s="1"/>
  <c r="V931" i="1"/>
  <c r="W931" i="1" s="1"/>
  <c r="V932" i="1"/>
  <c r="W932" i="1" s="1"/>
  <c r="V933" i="1"/>
  <c r="W933" i="1" s="1"/>
  <c r="V934" i="1"/>
  <c r="W934" i="1" s="1"/>
  <c r="V935" i="1"/>
  <c r="W935" i="1" s="1"/>
  <c r="V936" i="1"/>
  <c r="W936" i="1" s="1"/>
  <c r="V939" i="1"/>
  <c r="W939" i="1" s="1"/>
  <c r="V940" i="1"/>
  <c r="W940" i="1" s="1"/>
  <c r="V942" i="1"/>
  <c r="W942" i="1" s="1"/>
  <c r="V943" i="1"/>
  <c r="W943" i="1" s="1"/>
  <c r="V944" i="1"/>
  <c r="W944" i="1" s="1"/>
  <c r="V945" i="1"/>
  <c r="W945" i="1" s="1"/>
  <c r="V946" i="1"/>
  <c r="W946" i="1" s="1"/>
  <c r="V947" i="1"/>
  <c r="W947" i="1" s="1"/>
  <c r="V948" i="1"/>
  <c r="W948" i="1" s="1"/>
  <c r="V954" i="1"/>
  <c r="W954" i="1" s="1"/>
  <c r="V955" i="1"/>
  <c r="W955" i="1" s="1"/>
  <c r="V956" i="1"/>
  <c r="W956" i="1" s="1"/>
  <c r="V959" i="1"/>
  <c r="W959" i="1" s="1"/>
  <c r="V960" i="1"/>
  <c r="W960" i="1" s="1"/>
  <c r="V966" i="1"/>
  <c r="W966" i="1" s="1"/>
  <c r="V967" i="1"/>
  <c r="W967" i="1" s="1"/>
  <c r="V968" i="1"/>
  <c r="W968" i="1" s="1"/>
  <c r="V971" i="1"/>
  <c r="W971" i="1" s="1"/>
  <c r="V972" i="1"/>
  <c r="W972" i="1" s="1"/>
  <c r="V978" i="1"/>
  <c r="W978" i="1" s="1"/>
  <c r="V979" i="1"/>
  <c r="W979" i="1" s="1"/>
  <c r="V980" i="1"/>
  <c r="W980" i="1" s="1"/>
  <c r="V981" i="1"/>
  <c r="W981" i="1" s="1"/>
  <c r="V982" i="1"/>
  <c r="W982" i="1" s="1"/>
  <c r="V984" i="1"/>
  <c r="W984" i="1" s="1"/>
  <c r="V990" i="1"/>
  <c r="W990" i="1" s="1"/>
  <c r="V991" i="1"/>
  <c r="W991" i="1" s="1"/>
  <c r="V992" i="1"/>
  <c r="W992" i="1" s="1"/>
  <c r="V993" i="1"/>
  <c r="W993" i="1" s="1"/>
  <c r="V994" i="1"/>
  <c r="W994" i="1" s="1"/>
  <c r="V995" i="1"/>
  <c r="W995" i="1" s="1"/>
  <c r="V996" i="1"/>
  <c r="W996" i="1" s="1"/>
  <c r="V1002" i="1"/>
  <c r="W1002" i="1" s="1"/>
  <c r="V1003" i="1"/>
  <c r="W1003" i="1" s="1"/>
  <c r="V1004" i="1"/>
  <c r="W1004" i="1" s="1"/>
  <c r="V1005" i="1"/>
  <c r="W1005" i="1" s="1"/>
  <c r="V1007" i="1"/>
  <c r="W1007" i="1" s="1"/>
  <c r="V1011" i="1"/>
  <c r="W1011" i="1" s="1"/>
  <c r="V1014" i="1"/>
  <c r="W1014" i="1" s="1"/>
  <c r="V1015" i="1"/>
  <c r="W1015" i="1" s="1"/>
  <c r="V1016" i="1"/>
  <c r="W1016" i="1" s="1"/>
  <c r="V1018" i="1"/>
  <c r="W1018" i="1" s="1"/>
  <c r="V1019" i="1"/>
  <c r="W1019" i="1" s="1"/>
  <c r="V1020" i="1"/>
  <c r="W1020" i="1" s="1"/>
  <c r="V1023" i="1"/>
  <c r="W1023" i="1" s="1"/>
  <c r="V1026" i="1"/>
  <c r="W1026" i="1" s="1"/>
  <c r="V1027" i="1"/>
  <c r="W1027" i="1" s="1"/>
  <c r="V1028" i="1"/>
  <c r="W1028" i="1" s="1"/>
  <c r="V1031" i="1"/>
  <c r="W1031" i="1" s="1"/>
  <c r="V1032" i="1"/>
  <c r="W1032" i="1" s="1"/>
  <c r="V1038" i="1"/>
  <c r="W1038" i="1" s="1"/>
  <c r="V1039" i="1"/>
  <c r="W1039" i="1" s="1"/>
  <c r="V1040" i="1"/>
  <c r="W1040" i="1" s="1"/>
  <c r="V1041" i="1"/>
  <c r="W1041" i="1" s="1"/>
  <c r="V1044" i="1"/>
  <c r="W1044" i="1" s="1"/>
  <c r="V1045" i="1"/>
  <c r="W1045" i="1" s="1"/>
  <c r="V1050" i="1"/>
  <c r="W1050" i="1" s="1"/>
  <c r="V1051" i="1"/>
  <c r="W1051" i="1" s="1"/>
  <c r="V1052" i="1"/>
  <c r="W1052" i="1" s="1"/>
  <c r="V1053" i="1"/>
  <c r="W1053" i="1" s="1"/>
  <c r="V1054" i="1"/>
  <c r="W1054" i="1" s="1"/>
  <c r="V1056" i="1"/>
  <c r="W1056" i="1" s="1"/>
  <c r="V1059" i="1"/>
  <c r="W1059" i="1" s="1"/>
  <c r="V1062" i="1"/>
  <c r="W1062" i="1" s="1"/>
  <c r="V1063" i="1"/>
  <c r="W1063" i="1" s="1"/>
  <c r="V1064" i="1"/>
  <c r="W1064" i="1" s="1"/>
  <c r="V1065" i="1"/>
  <c r="W1065" i="1" s="1"/>
  <c r="V1067" i="1"/>
  <c r="W1067" i="1" s="1"/>
  <c r="V1074" i="1"/>
  <c r="W1074" i="1" s="1"/>
  <c r="V1075" i="1"/>
  <c r="W1075" i="1" s="1"/>
  <c r="V1076" i="1"/>
  <c r="W1076" i="1" s="1"/>
  <c r="V1077" i="1"/>
  <c r="W1077" i="1" s="1"/>
  <c r="V1078" i="1"/>
  <c r="W1078" i="1" s="1"/>
  <c r="V1079" i="1"/>
  <c r="W1079" i="1" s="1"/>
  <c r="V1080" i="1"/>
  <c r="W1080" i="1" s="1"/>
  <c r="V1086" i="1"/>
  <c r="W1086" i="1" s="1"/>
  <c r="V1087" i="1"/>
  <c r="W1087" i="1" s="1"/>
  <c r="V1088" i="1"/>
  <c r="W1088" i="1" s="1"/>
  <c r="V1089" i="1"/>
  <c r="W1089" i="1" s="1"/>
  <c r="V1090" i="1"/>
  <c r="W1090" i="1" s="1"/>
  <c r="V1091" i="1"/>
  <c r="W1091" i="1" s="1"/>
  <c r="V1092" i="1"/>
  <c r="W1092" i="1" s="1"/>
  <c r="V1096" i="1"/>
  <c r="W1096" i="1" s="1"/>
  <c r="V1098" i="1"/>
  <c r="W1098" i="1" s="1"/>
  <c r="V1099" i="1"/>
  <c r="W1099" i="1" s="1"/>
  <c r="V1100" i="1"/>
  <c r="W1100" i="1" s="1"/>
  <c r="V1110" i="1"/>
  <c r="W1110" i="1" s="1"/>
  <c r="V1111" i="1"/>
  <c r="W1111" i="1" s="1"/>
  <c r="V1112" i="1"/>
  <c r="W1112" i="1" s="1"/>
  <c r="V1113" i="1"/>
  <c r="W1113" i="1" s="1"/>
  <c r="V1115" i="1"/>
  <c r="W1115" i="1" s="1"/>
  <c r="V1116" i="1"/>
  <c r="W1116" i="1" s="1"/>
  <c r="V1122" i="1"/>
  <c r="W1122" i="1" s="1"/>
  <c r="V1123" i="1"/>
  <c r="W1123" i="1" s="1"/>
  <c r="V1124" i="1"/>
  <c r="W1124" i="1" s="1"/>
  <c r="V1125" i="1"/>
  <c r="W1125" i="1" s="1"/>
  <c r="V1134" i="1"/>
  <c r="W1134" i="1" s="1"/>
  <c r="V1135" i="1"/>
  <c r="W1135" i="1" s="1"/>
  <c r="V1136" i="1"/>
  <c r="W1136" i="1" s="1"/>
  <c r="V1137" i="1"/>
  <c r="W1137" i="1" s="1"/>
  <c r="V1138" i="1"/>
  <c r="W1138" i="1" s="1"/>
  <c r="V1139" i="1"/>
  <c r="W1139" i="1" s="1"/>
  <c r="V1140" i="1"/>
  <c r="W1140" i="1" s="1"/>
  <c r="V1141" i="1"/>
  <c r="W1141" i="1" s="1"/>
  <c r="V1146" i="1"/>
  <c r="W1146" i="1" s="1"/>
  <c r="V1147" i="1"/>
  <c r="W1147" i="1" s="1"/>
  <c r="V1148" i="1"/>
  <c r="W1148" i="1" s="1"/>
  <c r="V1149" i="1"/>
  <c r="W1149" i="1" s="1"/>
  <c r="V1150" i="1"/>
  <c r="W1150" i="1" s="1"/>
  <c r="V1151" i="1"/>
  <c r="W1151" i="1" s="1"/>
  <c r="V1152" i="1"/>
  <c r="W1152" i="1" s="1"/>
  <c r="V1153" i="1"/>
  <c r="W1153" i="1" s="1"/>
  <c r="V1155" i="1"/>
  <c r="W1155" i="1" s="1"/>
  <c r="V1156" i="1"/>
  <c r="W1156" i="1" s="1"/>
  <c r="V1158" i="1"/>
  <c r="W1158" i="1" s="1"/>
  <c r="V1159" i="1"/>
  <c r="W1159" i="1" s="1"/>
  <c r="V1160" i="1"/>
  <c r="W1160" i="1" s="1"/>
  <c r="V1163" i="1"/>
  <c r="W1163" i="1" s="1"/>
  <c r="V1164" i="1"/>
  <c r="W1164" i="1" s="1"/>
  <c r="V1170" i="1"/>
  <c r="W1170" i="1" s="1"/>
  <c r="V1171" i="1"/>
  <c r="W1171" i="1" s="1"/>
  <c r="V1172" i="1"/>
  <c r="W1172" i="1" s="1"/>
  <c r="V1175" i="1"/>
  <c r="W1175" i="1" s="1"/>
  <c r="V1176" i="1"/>
  <c r="W1176" i="1" s="1"/>
  <c r="V1180" i="1"/>
  <c r="W1180" i="1" s="1"/>
  <c r="V1182" i="1"/>
  <c r="W1182" i="1" s="1"/>
  <c r="V1183" i="1"/>
  <c r="W1183" i="1" s="1"/>
  <c r="V1184" i="1"/>
  <c r="W1184" i="1" s="1"/>
  <c r="V1185" i="1"/>
  <c r="W1185" i="1" s="1"/>
  <c r="V1188" i="1"/>
  <c r="W1188" i="1" s="1"/>
  <c r="V1189" i="1"/>
  <c r="W1189" i="1" s="1"/>
  <c r="V1191" i="1"/>
  <c r="W1191" i="1" s="1"/>
  <c r="V1194" i="1"/>
  <c r="W1194" i="1" s="1"/>
  <c r="V1195" i="1"/>
  <c r="W1195" i="1" s="1"/>
  <c r="V1196" i="1"/>
  <c r="W1196" i="1" s="1"/>
  <c r="V1197" i="1"/>
  <c r="W1197" i="1" s="1"/>
  <c r="V1198" i="1"/>
  <c r="W1198" i="1" s="1"/>
  <c r="V1200" i="1"/>
  <c r="W1200" i="1" s="1"/>
  <c r="V1206" i="1"/>
  <c r="W1206" i="1" s="1"/>
  <c r="V1207" i="1"/>
  <c r="W1207" i="1" s="1"/>
  <c r="V1208" i="1"/>
  <c r="W1208" i="1" s="1"/>
  <c r="V1209" i="1"/>
  <c r="W1209" i="1" s="1"/>
  <c r="V1210" i="1"/>
  <c r="W1210" i="1" s="1"/>
  <c r="V1211" i="1"/>
  <c r="W1211" i="1" s="1"/>
  <c r="V1212" i="1"/>
  <c r="W1212" i="1" s="1"/>
  <c r="V1218" i="1"/>
  <c r="W1218" i="1" s="1"/>
  <c r="V1219" i="1"/>
  <c r="W1219" i="1" s="1"/>
  <c r="V1220" i="1"/>
  <c r="W1220" i="1" s="1"/>
  <c r="V1221" i="1"/>
  <c r="W1221" i="1" s="1"/>
  <c r="V1223" i="1"/>
  <c r="W1223" i="1" s="1"/>
  <c r="V1224" i="1"/>
  <c r="W1224" i="1" s="1"/>
  <c r="V1225" i="1"/>
  <c r="W1225" i="1" s="1"/>
  <c r="V1230" i="1"/>
  <c r="W1230" i="1" s="1"/>
  <c r="V1231" i="1"/>
  <c r="W1231" i="1" s="1"/>
  <c r="V1232" i="1"/>
  <c r="W1232" i="1" s="1"/>
  <c r="V1233" i="1"/>
  <c r="W1233" i="1" s="1"/>
  <c r="V1236" i="1"/>
  <c r="W1236" i="1" s="1"/>
  <c r="V1237" i="1"/>
  <c r="W1237" i="1" s="1"/>
  <c r="V1242" i="1"/>
  <c r="W1242" i="1" s="1"/>
  <c r="V1243" i="1"/>
  <c r="W1243" i="1" s="1"/>
  <c r="V1244" i="1"/>
  <c r="W1244" i="1" s="1"/>
  <c r="V1246" i="1"/>
  <c r="W1246" i="1" s="1"/>
  <c r="V1247" i="1"/>
  <c r="W1247" i="1" s="1"/>
  <c r="V1248" i="1"/>
  <c r="W1248" i="1" s="1"/>
  <c r="V1254" i="1"/>
  <c r="W1254" i="1" s="1"/>
  <c r="V1255" i="1"/>
  <c r="W1255" i="1" s="1"/>
  <c r="V1256" i="1"/>
  <c r="W1256" i="1" s="1"/>
  <c r="V1257" i="1"/>
  <c r="W1257" i="1" s="1"/>
  <c r="V1259" i="1"/>
  <c r="W1259" i="1" s="1"/>
  <c r="V1260" i="1"/>
  <c r="W1260" i="1" s="1"/>
  <c r="V1263" i="1"/>
  <c r="W1263" i="1" s="1"/>
  <c r="V1266" i="1"/>
  <c r="W1266" i="1" s="1"/>
  <c r="V1267" i="1"/>
  <c r="W1267" i="1" s="1"/>
  <c r="V1268" i="1"/>
  <c r="W1268" i="1" s="1"/>
  <c r="V1269" i="1"/>
  <c r="W1269" i="1" s="1"/>
  <c r="V1270" i="1"/>
  <c r="W1270" i="1" s="1"/>
  <c r="V1272" i="1"/>
  <c r="W1272" i="1" s="1"/>
  <c r="V1273" i="1"/>
  <c r="W1273" i="1" s="1"/>
  <c r="V1278" i="1"/>
  <c r="W1278" i="1" s="1"/>
  <c r="V1279" i="1"/>
  <c r="W1279" i="1" s="1"/>
  <c r="V1280" i="1"/>
  <c r="W1280" i="1" s="1"/>
  <c r="V1281" i="1"/>
  <c r="W1281" i="1" s="1"/>
  <c r="V1283" i="1"/>
  <c r="W1283" i="1" s="1"/>
  <c r="V1290" i="1"/>
  <c r="W1290" i="1" s="1"/>
  <c r="V1291" i="1"/>
  <c r="W1291" i="1" s="1"/>
  <c r="V1292" i="1"/>
  <c r="W1292" i="1" s="1"/>
  <c r="V1293" i="1"/>
  <c r="W1293" i="1" s="1"/>
  <c r="V1296" i="1"/>
  <c r="W1296" i="1" s="1"/>
  <c r="V1302" i="1"/>
  <c r="W1302" i="1" s="1"/>
  <c r="V1303" i="1"/>
  <c r="W1303" i="1" s="1"/>
  <c r="V1304" i="1"/>
  <c r="W1304" i="1" s="1"/>
  <c r="V1306" i="1"/>
  <c r="W1306" i="1" s="1"/>
  <c r="V1307" i="1"/>
  <c r="W1307" i="1" s="1"/>
  <c r="V1314" i="1"/>
  <c r="W1314" i="1" s="1"/>
  <c r="V1315" i="1"/>
  <c r="W1315" i="1" s="1"/>
  <c r="V1316" i="1"/>
  <c r="W1316" i="1" s="1"/>
  <c r="V1319" i="1"/>
  <c r="W1319" i="1" s="1"/>
  <c r="V1320" i="1"/>
  <c r="W1320" i="1" s="1"/>
  <c r="V1326" i="1"/>
  <c r="W1326" i="1" s="1"/>
  <c r="V1327" i="1"/>
  <c r="W1327" i="1" s="1"/>
  <c r="V1328" i="1"/>
  <c r="W1328" i="1" s="1"/>
  <c r="V1329" i="1"/>
  <c r="W1329" i="1" s="1"/>
  <c r="V1338" i="1"/>
  <c r="W1338" i="1" s="1"/>
  <c r="V1339" i="1"/>
  <c r="W1339" i="1" s="1"/>
  <c r="V1340" i="1"/>
  <c r="W1340" i="1" s="1"/>
  <c r="V1341" i="1"/>
  <c r="W1341" i="1" s="1"/>
  <c r="V1344" i="1"/>
  <c r="W1344" i="1" s="1"/>
  <c r="V1345" i="1"/>
  <c r="W1345" i="1" s="1"/>
  <c r="V1350" i="1"/>
  <c r="W1350" i="1" s="1"/>
  <c r="V1351" i="1"/>
  <c r="W1351" i="1" s="1"/>
  <c r="V1352" i="1"/>
  <c r="W1352" i="1" s="1"/>
  <c r="V1353" i="1"/>
  <c r="W1353" i="1" s="1"/>
  <c r="V1354" i="1"/>
  <c r="W1354" i="1" s="1"/>
  <c r="V1362" i="1"/>
  <c r="W1362" i="1" s="1"/>
  <c r="V1363" i="1"/>
  <c r="W1363" i="1" s="1"/>
  <c r="V1364" i="1"/>
  <c r="W1364" i="1" s="1"/>
  <c r="V1365" i="1"/>
  <c r="W1365" i="1" s="1"/>
  <c r="V1366" i="1"/>
  <c r="W1366" i="1" s="1"/>
  <c r="V1367" i="1"/>
  <c r="W1367" i="1" s="1"/>
  <c r="V1368" i="1"/>
  <c r="W1368" i="1" s="1"/>
  <c r="V1371" i="1"/>
  <c r="W1371" i="1" s="1"/>
  <c r="V1374" i="1"/>
  <c r="W1374" i="1" s="1"/>
  <c r="V1375" i="1"/>
  <c r="W1375" i="1" s="1"/>
  <c r="V1376" i="1"/>
  <c r="W1376" i="1" s="1"/>
  <c r="V1377" i="1"/>
  <c r="W1377" i="1" s="1"/>
  <c r="V1378" i="1"/>
  <c r="W1378" i="1" s="1"/>
  <c r="V1379" i="1"/>
  <c r="W1379" i="1" s="1"/>
  <c r="V1380" i="1"/>
  <c r="W1380" i="1" s="1"/>
  <c r="V1381" i="1"/>
  <c r="W1381" i="1" s="1"/>
  <c r="V1386" i="1"/>
  <c r="W1386" i="1" s="1"/>
  <c r="V1387" i="1"/>
  <c r="W1387" i="1" s="1"/>
  <c r="V1388" i="1"/>
  <c r="W1388" i="1" s="1"/>
  <c r="V1391" i="1"/>
  <c r="W1391" i="1" s="1"/>
  <c r="V1398" i="1"/>
  <c r="W1398" i="1" s="1"/>
  <c r="V1399" i="1"/>
  <c r="W1399" i="1" s="1"/>
  <c r="V1400" i="1"/>
  <c r="W1400" i="1" s="1"/>
  <c r="V1401" i="1"/>
  <c r="W1401" i="1" s="1"/>
  <c r="V1403" i="1"/>
  <c r="W1403" i="1" s="1"/>
  <c r="V1404" i="1"/>
  <c r="W1404" i="1" s="1"/>
  <c r="V1410" i="1"/>
  <c r="W1410" i="1" s="1"/>
  <c r="V1411" i="1"/>
  <c r="W1411" i="1" s="1"/>
  <c r="V1412" i="1"/>
  <c r="W1412" i="1" s="1"/>
  <c r="V1413" i="1"/>
  <c r="W1413" i="1" s="1"/>
  <c r="V1422" i="1"/>
  <c r="W1422" i="1" s="1"/>
  <c r="V1423" i="1"/>
  <c r="W1423" i="1" s="1"/>
  <c r="V1424" i="1"/>
  <c r="W1424" i="1" s="1"/>
  <c r="V1425" i="1"/>
  <c r="W1425" i="1" s="1"/>
  <c r="V1426" i="1"/>
  <c r="W1426" i="1" s="1"/>
  <c r="V1427" i="1"/>
  <c r="W1427" i="1" s="1"/>
  <c r="V1428" i="1"/>
  <c r="W1428" i="1" s="1"/>
  <c r="V1431" i="1"/>
  <c r="W1431" i="1" s="1"/>
  <c r="V1434" i="1"/>
  <c r="W1434" i="1" s="1"/>
  <c r="V1435" i="1"/>
  <c r="W1435" i="1" s="1"/>
  <c r="V1436" i="1"/>
  <c r="W1436" i="1" s="1"/>
  <c r="V1437" i="1"/>
  <c r="W1437" i="1" s="1"/>
  <c r="V1438" i="1"/>
  <c r="W1438" i="1" s="1"/>
  <c r="V1439" i="1"/>
  <c r="W1439" i="1" s="1"/>
  <c r="V1440" i="1"/>
  <c r="W1440" i="1" s="1"/>
  <c r="V1441" i="1"/>
  <c r="W1441" i="1" s="1"/>
  <c r="V1443" i="1"/>
  <c r="W1443" i="1" s="1"/>
  <c r="V1446" i="1"/>
  <c r="W1446" i="1" s="1"/>
  <c r="V1447" i="1"/>
  <c r="W1447" i="1" s="1"/>
  <c r="V1448" i="1"/>
  <c r="W1448" i="1" s="1"/>
  <c r="V1450" i="1"/>
  <c r="W1450" i="1" s="1"/>
  <c r="V1451" i="1"/>
  <c r="W1451" i="1" s="1"/>
  <c r="V1452" i="1"/>
  <c r="W1452" i="1" s="1"/>
  <c r="V1453" i="1"/>
  <c r="W1453" i="1" s="1"/>
  <c r="V1458" i="1"/>
  <c r="W1458" i="1" s="1"/>
  <c r="V1459" i="1"/>
  <c r="W1459" i="1" s="1"/>
  <c r="V1460" i="1"/>
  <c r="W1460" i="1" s="1"/>
  <c r="V1463" i="1"/>
  <c r="W1463" i="1" s="1"/>
  <c r="V1464" i="1"/>
  <c r="W1464" i="1" s="1"/>
  <c r="V1470" i="1"/>
  <c r="W1470" i="1" s="1"/>
  <c r="V1471" i="1"/>
  <c r="W1471" i="1" s="1"/>
  <c r="V1472" i="1"/>
  <c r="W1472" i="1" s="1"/>
  <c r="V1473" i="1"/>
  <c r="W1473" i="1" s="1"/>
  <c r="V1476" i="1"/>
  <c r="W1476" i="1" s="1"/>
  <c r="V1477" i="1"/>
  <c r="W1477" i="1" s="1"/>
  <c r="V1482" i="1"/>
  <c r="W1482" i="1" s="1"/>
  <c r="V1483" i="1"/>
  <c r="W1483" i="1" s="1"/>
  <c r="V1484" i="1"/>
  <c r="W1484" i="1" s="1"/>
  <c r="V1485" i="1"/>
  <c r="W1485" i="1" s="1"/>
  <c r="V1486" i="1"/>
  <c r="W1486" i="1" s="1"/>
  <c r="V1488" i="1"/>
  <c r="W1488" i="1" s="1"/>
  <c r="V1494" i="1"/>
  <c r="W1494" i="1" s="1"/>
  <c r="V1495" i="1"/>
  <c r="W1495" i="1" s="1"/>
  <c r="V1496" i="1"/>
  <c r="W1496" i="1" s="1"/>
  <c r="V1497" i="1"/>
  <c r="W1497" i="1" s="1"/>
  <c r="V1498" i="1"/>
  <c r="W1498" i="1" s="1"/>
  <c r="V1499" i="1"/>
  <c r="W1499" i="1" s="1"/>
  <c r="V1500" i="1"/>
  <c r="W1500" i="1" s="1"/>
  <c r="V1506" i="1"/>
  <c r="W1506" i="1" s="1"/>
  <c r="V1507" i="1"/>
  <c r="W1507" i="1" s="1"/>
  <c r="V1508" i="1"/>
  <c r="W1508" i="1" s="1"/>
  <c r="V1509" i="1"/>
  <c r="W1509" i="1" s="1"/>
  <c r="V1510" i="1"/>
  <c r="W1510" i="1" s="1"/>
  <c r="V1511" i="1"/>
  <c r="W1511" i="1" s="1"/>
  <c r="V1512" i="1"/>
  <c r="W1512" i="1" s="1"/>
  <c r="V1518" i="1"/>
  <c r="W1518" i="1" s="1"/>
  <c r="V1519" i="1"/>
  <c r="W1519" i="1" s="1"/>
  <c r="V1520" i="1"/>
  <c r="W1520" i="1" s="1"/>
  <c r="V1521" i="1"/>
  <c r="W1521" i="1" s="1"/>
  <c r="V1523" i="1"/>
  <c r="W1523" i="1" s="1"/>
  <c r="V1524" i="1"/>
  <c r="W1524" i="1" s="1"/>
  <c r="V1530" i="1"/>
  <c r="W1530" i="1" s="1"/>
  <c r="V1531" i="1"/>
  <c r="W1531" i="1" s="1"/>
  <c r="V1532" i="1"/>
  <c r="W1532" i="1" s="1"/>
  <c r="V1534" i="1"/>
  <c r="W1534" i="1" s="1"/>
  <c r="V1535" i="1"/>
  <c r="W1535" i="1" s="1"/>
  <c r="V1536" i="1"/>
  <c r="W1536" i="1" s="1"/>
  <c r="V1537" i="1"/>
  <c r="W1537" i="1" s="1"/>
  <c r="V1542" i="1"/>
  <c r="W1542" i="1" s="1"/>
  <c r="V1543" i="1"/>
  <c r="W1543" i="1" s="1"/>
  <c r="V1544" i="1"/>
  <c r="W1544" i="1" s="1"/>
  <c r="V1545" i="1"/>
  <c r="W1545" i="1" s="1"/>
  <c r="V1554" i="1"/>
  <c r="W1554" i="1" s="1"/>
  <c r="V1555" i="1"/>
  <c r="W1555" i="1" s="1"/>
  <c r="V1556" i="1"/>
  <c r="W1556" i="1" s="1"/>
  <c r="V1557" i="1"/>
  <c r="W1557" i="1" s="1"/>
  <c r="V1558" i="1"/>
  <c r="W1558" i="1" s="1"/>
  <c r="V1560" i="1"/>
  <c r="W1560" i="1" s="1"/>
  <c r="V1566" i="1"/>
  <c r="W1566" i="1" s="1"/>
  <c r="V1567" i="1"/>
  <c r="W1567" i="1" s="1"/>
  <c r="V1568" i="1"/>
  <c r="W1568" i="1" s="1"/>
  <c r="V1569" i="1"/>
  <c r="W1569" i="1" s="1"/>
  <c r="V1570" i="1"/>
  <c r="W1570" i="1" s="1"/>
  <c r="V1571" i="1"/>
  <c r="W1571" i="1" s="1"/>
  <c r="V1572" i="1"/>
  <c r="W1572" i="1" s="1"/>
  <c r="V1573" i="1"/>
  <c r="W1573" i="1" s="1"/>
  <c r="V1578" i="1"/>
  <c r="W1578" i="1" s="1"/>
  <c r="V1579" i="1"/>
  <c r="W1579" i="1" s="1"/>
  <c r="V1580" i="1"/>
  <c r="W1580" i="1" s="1"/>
  <c r="V1581" i="1"/>
  <c r="W1581" i="1" s="1"/>
  <c r="V1583" i="1"/>
  <c r="W1583" i="1" s="1"/>
  <c r="V1584" i="1"/>
  <c r="W1584" i="1" s="1"/>
  <c r="V1585" i="1"/>
  <c r="W1585" i="1" s="1"/>
  <c r="V1590" i="1"/>
  <c r="W1590" i="1" s="1"/>
  <c r="V1591" i="1"/>
  <c r="W1591" i="1" s="1"/>
  <c r="V1592" i="1"/>
  <c r="W1592" i="1" s="1"/>
  <c r="V1594" i="1"/>
  <c r="W1594" i="1" s="1"/>
  <c r="V1595" i="1"/>
  <c r="W1595" i="1" s="1"/>
  <c r="V1596" i="1"/>
  <c r="W1596" i="1" s="1"/>
  <c r="V1599" i="1"/>
  <c r="W1599" i="1" s="1"/>
  <c r="V1600" i="1"/>
  <c r="W1600" i="1" s="1"/>
  <c r="V1602" i="1"/>
  <c r="W1602" i="1" s="1"/>
  <c r="V1603" i="1"/>
  <c r="W1603" i="1" s="1"/>
  <c r="V1604" i="1"/>
  <c r="W1604" i="1" s="1"/>
  <c r="V1607" i="1"/>
  <c r="W1607" i="1" s="1"/>
  <c r="V1614" i="1"/>
  <c r="W1614" i="1" s="1"/>
  <c r="V1615" i="1"/>
  <c r="W1615" i="1" s="1"/>
  <c r="V1616" i="1"/>
  <c r="W1616" i="1" s="1"/>
  <c r="V1617" i="1"/>
  <c r="W1617" i="1" s="1"/>
  <c r="V1620" i="1"/>
  <c r="W1620" i="1" s="1"/>
  <c r="V1623" i="1"/>
  <c r="W1623" i="1" s="1"/>
  <c r="V1626" i="1"/>
  <c r="W1626" i="1" s="1"/>
  <c r="V1627" i="1"/>
  <c r="W1627" i="1" s="1"/>
  <c r="V1628" i="1"/>
  <c r="W1628" i="1" s="1"/>
  <c r="V1629" i="1"/>
  <c r="W1629" i="1" s="1"/>
  <c r="V1630" i="1"/>
  <c r="W1630" i="1" s="1"/>
  <c r="V1638" i="1"/>
  <c r="W1638" i="1" s="1"/>
  <c r="V1639" i="1"/>
  <c r="W1639" i="1" s="1"/>
  <c r="V1640" i="1"/>
  <c r="W1640" i="1" s="1"/>
  <c r="V1641" i="1"/>
  <c r="W1641" i="1" s="1"/>
  <c r="V1644" i="1"/>
  <c r="W1644" i="1" s="1"/>
  <c r="V1645" i="1"/>
  <c r="W1645" i="1" s="1"/>
  <c r="V1650" i="1"/>
  <c r="W1650" i="1" s="1"/>
  <c r="V1651" i="1"/>
  <c r="W1651" i="1" s="1"/>
  <c r="V1652" i="1"/>
  <c r="W1652" i="1" s="1"/>
  <c r="V1653" i="1"/>
  <c r="W1653" i="1" s="1"/>
  <c r="V1654" i="1"/>
  <c r="W1654" i="1" s="1"/>
  <c r="V1655" i="1"/>
  <c r="W1655" i="1" s="1"/>
  <c r="V1656" i="1"/>
  <c r="W1656" i="1" s="1"/>
  <c r="V1662" i="1"/>
  <c r="W1662" i="1" s="1"/>
  <c r="V1663" i="1"/>
  <c r="W1663" i="1" s="1"/>
  <c r="V1664" i="1"/>
  <c r="W1664" i="1" s="1"/>
  <c r="V1665" i="1"/>
  <c r="W1665" i="1" s="1"/>
  <c r="V1666" i="1"/>
  <c r="W1666" i="1" s="1"/>
  <c r="V1667" i="1"/>
  <c r="W1667" i="1" s="1"/>
  <c r="V1674" i="1"/>
  <c r="W1674" i="1" s="1"/>
  <c r="V1675" i="1"/>
  <c r="W1675" i="1" s="1"/>
  <c r="V1676" i="1"/>
  <c r="W1676" i="1" s="1"/>
  <c r="V1680" i="1"/>
  <c r="W1680" i="1" s="1"/>
  <c r="V1686" i="1"/>
  <c r="W1686" i="1" s="1"/>
  <c r="V1687" i="1"/>
  <c r="W1687" i="1" s="1"/>
  <c r="V1688" i="1"/>
  <c r="W1688" i="1" s="1"/>
  <c r="V1689" i="1"/>
  <c r="W1689" i="1" s="1"/>
  <c r="V1691" i="1"/>
  <c r="W1691" i="1" s="1"/>
  <c r="V1698" i="1"/>
  <c r="W1698" i="1" s="1"/>
  <c r="V1699" i="1"/>
  <c r="W1699" i="1" s="1"/>
  <c r="V1700" i="1"/>
  <c r="W1700" i="1" s="1"/>
  <c r="V1701" i="1"/>
  <c r="W1701" i="1" s="1"/>
  <c r="V1704" i="1"/>
  <c r="W1704" i="1" s="1"/>
  <c r="V1707" i="1"/>
  <c r="W1707" i="1" s="1"/>
  <c r="V1710" i="1"/>
  <c r="W1710" i="1" s="1"/>
  <c r="V1711" i="1"/>
  <c r="W1711" i="1" s="1"/>
  <c r="V1712" i="1"/>
  <c r="W1712" i="1" s="1"/>
  <c r="V1713" i="1"/>
  <c r="W1713" i="1" s="1"/>
  <c r="V1714" i="1"/>
  <c r="W1714" i="1" s="1"/>
  <c r="V1715" i="1"/>
  <c r="W1715" i="1" s="1"/>
  <c r="V1716" i="1"/>
  <c r="W1716" i="1" s="1"/>
  <c r="V1722" i="1"/>
  <c r="W1722" i="1" s="1"/>
  <c r="V1723" i="1"/>
  <c r="W1723" i="1" s="1"/>
  <c r="V1724" i="1"/>
  <c r="W1724" i="1" s="1"/>
  <c r="V1725" i="1"/>
  <c r="W1725" i="1" s="1"/>
  <c r="V1726" i="1"/>
  <c r="W1726" i="1" s="1"/>
  <c r="V1727" i="1"/>
  <c r="W1727" i="1" s="1"/>
  <c r="V1734" i="1"/>
  <c r="W1734" i="1" s="1"/>
  <c r="V1735" i="1"/>
  <c r="W1735" i="1" s="1"/>
  <c r="V1736" i="1"/>
  <c r="W1736" i="1" s="1"/>
  <c r="V1739" i="1"/>
  <c r="W1739" i="1" s="1"/>
  <c r="V1740" i="1"/>
  <c r="W1740" i="1" s="1"/>
  <c r="V1741" i="1"/>
  <c r="W1741" i="1" s="1"/>
  <c r="V1746" i="1"/>
  <c r="W1746" i="1" s="1"/>
  <c r="V1747" i="1"/>
  <c r="W1747" i="1" s="1"/>
  <c r="V1748" i="1"/>
  <c r="W1748" i="1" s="1"/>
  <c r="V1751" i="1"/>
  <c r="W1751" i="1" s="1"/>
  <c r="V1758" i="1"/>
  <c r="W1758" i="1" s="1"/>
  <c r="V1759" i="1"/>
  <c r="W1759" i="1" s="1"/>
  <c r="V1760" i="1"/>
  <c r="W1760" i="1" s="1"/>
  <c r="V1761" i="1"/>
  <c r="W1761" i="1" s="1"/>
  <c r="V1764" i="1"/>
  <c r="W1764" i="1" s="1"/>
  <c r="V1770" i="1"/>
  <c r="W1770" i="1" s="1"/>
  <c r="V1771" i="1"/>
  <c r="W1771" i="1" s="1"/>
  <c r="V1772" i="1"/>
  <c r="W1772" i="1" s="1"/>
  <c r="V1773" i="1"/>
  <c r="W1773" i="1" s="1"/>
  <c r="V1774" i="1"/>
  <c r="W1774" i="1" s="1"/>
  <c r="V1782" i="1"/>
  <c r="W1782" i="1" s="1"/>
  <c r="V1783" i="1"/>
  <c r="W1783" i="1" s="1"/>
  <c r="V1784" i="1"/>
  <c r="W1784" i="1" s="1"/>
  <c r="V1786" i="1"/>
  <c r="W1786" i="1" s="1"/>
  <c r="V1787" i="1"/>
  <c r="W1787" i="1" s="1"/>
  <c r="V1788" i="1"/>
  <c r="W1788" i="1" s="1"/>
  <c r="V1794" i="1"/>
  <c r="W1794" i="1" s="1"/>
  <c r="V1795" i="1"/>
  <c r="W1795" i="1" s="1"/>
  <c r="V1796" i="1"/>
  <c r="W1796" i="1" s="1"/>
  <c r="V1797" i="1"/>
  <c r="W1797" i="1" s="1"/>
  <c r="V1800" i="1"/>
  <c r="W1800" i="1" s="1"/>
  <c r="V1806" i="1"/>
  <c r="W1806" i="1" s="1"/>
  <c r="V1807" i="1"/>
  <c r="W1807" i="1" s="1"/>
  <c r="V1808" i="1"/>
  <c r="W1808" i="1" s="1"/>
  <c r="V1809" i="1"/>
  <c r="W1809" i="1" s="1"/>
  <c r="V1812" i="1"/>
  <c r="W1812" i="1" s="1"/>
  <c r="V1813" i="1"/>
  <c r="W1813" i="1" s="1"/>
  <c r="V1818" i="1"/>
  <c r="W1818" i="1" s="1"/>
  <c r="V1819" i="1"/>
  <c r="W1819" i="1" s="1"/>
  <c r="V1820" i="1"/>
  <c r="W1820" i="1" s="1"/>
  <c r="V1822" i="1"/>
  <c r="W1822" i="1" s="1"/>
  <c r="V1823" i="1"/>
  <c r="W1823" i="1" s="1"/>
  <c r="V1824" i="1"/>
  <c r="W1824" i="1" s="1"/>
  <c r="V1830" i="1"/>
  <c r="W1830" i="1" s="1"/>
  <c r="V1831" i="1"/>
  <c r="W1831" i="1" s="1"/>
  <c r="V1832" i="1"/>
  <c r="W1832" i="1" s="1"/>
  <c r="V1833" i="1"/>
  <c r="W1833" i="1" s="1"/>
  <c r="V1836" i="1"/>
  <c r="W1836" i="1" s="1"/>
  <c r="V1839" i="1"/>
  <c r="W1839" i="1" s="1"/>
  <c r="V1842" i="1"/>
  <c r="W1842" i="1" s="1"/>
  <c r="V1843" i="1"/>
  <c r="W1843" i="1" s="1"/>
  <c r="V1844" i="1"/>
  <c r="W1844" i="1" s="1"/>
  <c r="V1845" i="1"/>
  <c r="W1845" i="1" s="1"/>
  <c r="V1846" i="1"/>
  <c r="W1846" i="1" s="1"/>
  <c r="V1848" i="1"/>
  <c r="W1848" i="1" s="1"/>
  <c r="V1849" i="1"/>
  <c r="W1849" i="1" s="1"/>
  <c r="V1854" i="1"/>
  <c r="W1854" i="1" s="1"/>
  <c r="V1855" i="1"/>
  <c r="W1855" i="1" s="1"/>
  <c r="V1856" i="1"/>
  <c r="W1856" i="1" s="1"/>
  <c r="V1857" i="1"/>
  <c r="W1857" i="1" s="1"/>
  <c r="V1859" i="1"/>
  <c r="W1859" i="1" s="1"/>
  <c r="V1866" i="1"/>
  <c r="W1866" i="1" s="1"/>
  <c r="V1867" i="1"/>
  <c r="W1867" i="1" s="1"/>
  <c r="V1868" i="1"/>
  <c r="W1868" i="1" s="1"/>
  <c r="V1869" i="1"/>
  <c r="W1869" i="1" s="1"/>
  <c r="V1872" i="1"/>
  <c r="W1872" i="1" s="1"/>
  <c r="V1878" i="1"/>
  <c r="W1878" i="1" s="1"/>
  <c r="V1879" i="1"/>
  <c r="W1879" i="1" s="1"/>
  <c r="V1880" i="1"/>
  <c r="W1880" i="1" s="1"/>
  <c r="V1882" i="1"/>
  <c r="W1882" i="1" s="1"/>
  <c r="V1883" i="1"/>
  <c r="W1883" i="1" s="1"/>
  <c r="V1884" i="1"/>
  <c r="W1884" i="1" s="1"/>
  <c r="V1890" i="1"/>
  <c r="W1890" i="1" s="1"/>
  <c r="V1891" i="1"/>
  <c r="W1891" i="1" s="1"/>
  <c r="V1892" i="1"/>
  <c r="W1892" i="1" s="1"/>
  <c r="V1895" i="1"/>
  <c r="W1895" i="1" s="1"/>
  <c r="V1896" i="1"/>
  <c r="W1896" i="1" s="1"/>
  <c r="V1897" i="1"/>
  <c r="W1897" i="1" s="1"/>
  <c r="V1902" i="1"/>
  <c r="W1902" i="1" s="1"/>
  <c r="V1903" i="1"/>
  <c r="W1903" i="1" s="1"/>
  <c r="V1904" i="1"/>
  <c r="W1904" i="1" s="1"/>
  <c r="V1905" i="1"/>
  <c r="W1905" i="1" s="1"/>
  <c r="V1908" i="1"/>
  <c r="W1908" i="1" s="1"/>
  <c r="V1914" i="1"/>
  <c r="W1914" i="1" s="1"/>
  <c r="V1915" i="1"/>
  <c r="W1915" i="1" s="1"/>
  <c r="V1916" i="1"/>
  <c r="W1916" i="1" s="1"/>
  <c r="V1917" i="1"/>
  <c r="W1917" i="1" s="1"/>
  <c r="V1920" i="1"/>
  <c r="W1920" i="1" s="1"/>
  <c r="V1921" i="1"/>
  <c r="W1921" i="1" s="1"/>
  <c r="V1926" i="1"/>
  <c r="W1926" i="1" s="1"/>
  <c r="V1927" i="1"/>
  <c r="W1927" i="1" s="1"/>
  <c r="V1928" i="1"/>
  <c r="W1928" i="1" s="1"/>
  <c r="V1929" i="1"/>
  <c r="W1929" i="1" s="1"/>
  <c r="V1932" i="1"/>
  <c r="W1932" i="1" s="1"/>
  <c r="V1938" i="1"/>
  <c r="W1938" i="1" s="1"/>
  <c r="V1939" i="1"/>
  <c r="W1939" i="1" s="1"/>
  <c r="V1940" i="1"/>
  <c r="W1940" i="1" s="1"/>
  <c r="V1941" i="1"/>
  <c r="W1941" i="1" s="1"/>
  <c r="V1942" i="1"/>
  <c r="W1942" i="1" s="1"/>
  <c r="V1943" i="1"/>
  <c r="W1943" i="1" s="1"/>
  <c r="V1944" i="1"/>
  <c r="W1944" i="1" s="1"/>
  <c r="V1945" i="1"/>
  <c r="W1945" i="1" s="1"/>
  <c r="V1950" i="1"/>
  <c r="W1950" i="1" s="1"/>
  <c r="V1951" i="1"/>
  <c r="W1951" i="1" s="1"/>
  <c r="V1952" i="1"/>
  <c r="W1952" i="1" s="1"/>
  <c r="V1953" i="1"/>
  <c r="W1953" i="1" s="1"/>
  <c r="V1954" i="1"/>
  <c r="W1954" i="1" s="1"/>
  <c r="V1955" i="1"/>
  <c r="W1955" i="1" s="1"/>
  <c r="V1956" i="1"/>
  <c r="W1956" i="1" s="1"/>
  <c r="V1962" i="1"/>
  <c r="W1962" i="1" s="1"/>
  <c r="V1963" i="1"/>
  <c r="W1963" i="1" s="1"/>
  <c r="V1964" i="1"/>
  <c r="W1964" i="1" s="1"/>
  <c r="V1967" i="1"/>
  <c r="W1967" i="1" s="1"/>
  <c r="V1968" i="1"/>
  <c r="W1968" i="1" s="1"/>
  <c r="V1974" i="1"/>
  <c r="W1974" i="1" s="1"/>
  <c r="V1975" i="1"/>
  <c r="W1975" i="1" s="1"/>
  <c r="V1976" i="1"/>
  <c r="W1976" i="1" s="1"/>
  <c r="V1977" i="1"/>
  <c r="W1977" i="1" s="1"/>
  <c r="V1979" i="1"/>
  <c r="W1979" i="1" s="1"/>
  <c r="V1986" i="1"/>
  <c r="W1986" i="1" s="1"/>
  <c r="V1987" i="1"/>
  <c r="W1987" i="1" s="1"/>
  <c r="V1988" i="1"/>
  <c r="W1988" i="1" s="1"/>
  <c r="V1989" i="1"/>
  <c r="W1989" i="1" s="1"/>
  <c r="V1992" i="1"/>
  <c r="W1992" i="1" s="1"/>
  <c r="V1995" i="1"/>
  <c r="W1995" i="1" s="1"/>
  <c r="V1998" i="1"/>
  <c r="W1998" i="1" s="1"/>
  <c r="V1999" i="1"/>
  <c r="W1999" i="1" s="1"/>
  <c r="V2000" i="1"/>
  <c r="W2000" i="1" s="1"/>
  <c r="V2001" i="1"/>
  <c r="W2001" i="1" s="1"/>
  <c r="V2002" i="1"/>
  <c r="W2002" i="1" s="1"/>
  <c r="V2003" i="1"/>
  <c r="W2003" i="1" s="1"/>
  <c r="V2004" i="1"/>
  <c r="W2004" i="1" s="1"/>
  <c r="V2007" i="1"/>
  <c r="W2007" i="1" s="1"/>
  <c r="V2010" i="1"/>
  <c r="W2010" i="1" s="1"/>
  <c r="V2011" i="1"/>
  <c r="W2011" i="1" s="1"/>
  <c r="V2012" i="1"/>
  <c r="W2012" i="1" s="1"/>
  <c r="V2013" i="1"/>
  <c r="W2013" i="1" s="1"/>
  <c r="V2014" i="1"/>
  <c r="W2014" i="1" s="1"/>
  <c r="V2015" i="1"/>
  <c r="W2015" i="1" s="1"/>
  <c r="V2022" i="1"/>
  <c r="W2022" i="1" s="1"/>
  <c r="V2023" i="1"/>
  <c r="W2023" i="1" s="1"/>
  <c r="V2024" i="1"/>
  <c r="W2024" i="1" s="1"/>
  <c r="V2027" i="1"/>
  <c r="W2027" i="1" s="1"/>
  <c r="V2028" i="1"/>
  <c r="W2028" i="1" s="1"/>
  <c r="V2034" i="1"/>
  <c r="W2034" i="1" s="1"/>
  <c r="V2035" i="1"/>
  <c r="W2035" i="1" s="1"/>
  <c r="V2036" i="1"/>
  <c r="W2036" i="1" s="1"/>
  <c r="V2040" i="1"/>
  <c r="W2040" i="1" s="1"/>
  <c r="V2046" i="1"/>
  <c r="W2046" i="1" s="1"/>
  <c r="V2047" i="1"/>
  <c r="W2047" i="1" s="1"/>
  <c r="V2048" i="1"/>
  <c r="W2048" i="1" s="1"/>
  <c r="V2058" i="1"/>
  <c r="W2058" i="1" s="1"/>
  <c r="V2059" i="1"/>
  <c r="W2059" i="1" s="1"/>
  <c r="V2060" i="1"/>
  <c r="W2060" i="1" s="1"/>
  <c r="V2061" i="1"/>
  <c r="W2061" i="1" s="1"/>
  <c r="V2064" i="1"/>
  <c r="W2064" i="1" s="1"/>
  <c r="V2070" i="1"/>
  <c r="W2070" i="1" s="1"/>
  <c r="V2071" i="1"/>
  <c r="W2071" i="1" s="1"/>
  <c r="V2072" i="1"/>
  <c r="W2072" i="1" s="1"/>
  <c r="V2073" i="1"/>
  <c r="W2073" i="1" s="1"/>
  <c r="V2074" i="1"/>
  <c r="W2074" i="1" s="1"/>
  <c r="V2075" i="1"/>
  <c r="W2075" i="1" s="1"/>
  <c r="V2082" i="1"/>
  <c r="W2082" i="1" s="1"/>
  <c r="V2083" i="1"/>
  <c r="W2083" i="1" s="1"/>
  <c r="V2084" i="1"/>
  <c r="W2084" i="1" s="1"/>
  <c r="V2087" i="1"/>
  <c r="W2087" i="1" s="1"/>
  <c r="V2088" i="1"/>
  <c r="W2088" i="1" s="1"/>
  <c r="V2094" i="1"/>
  <c r="W2094" i="1" s="1"/>
  <c r="V2095" i="1"/>
  <c r="W2095" i="1" s="1"/>
  <c r="V2096" i="1"/>
  <c r="W2096" i="1" s="1"/>
  <c r="V2097" i="1"/>
  <c r="W2097" i="1" s="1"/>
  <c r="V2099" i="1"/>
  <c r="W2099" i="1" s="1"/>
  <c r="V2106" i="1"/>
  <c r="W2106" i="1" s="1"/>
  <c r="V2107" i="1"/>
  <c r="W2107" i="1" s="1"/>
  <c r="V2108" i="1"/>
  <c r="W2108" i="1" s="1"/>
  <c r="V2110" i="1"/>
  <c r="W2110" i="1" s="1"/>
  <c r="V2111" i="1"/>
  <c r="W2111" i="1" s="1"/>
  <c r="V2112" i="1"/>
  <c r="W2112" i="1" s="1"/>
  <c r="V2113" i="1"/>
  <c r="W2113" i="1" s="1"/>
  <c r="V2118" i="1"/>
  <c r="W2118" i="1" s="1"/>
  <c r="V2119" i="1"/>
  <c r="W2119" i="1" s="1"/>
  <c r="V2120" i="1"/>
  <c r="W2120" i="1" s="1"/>
  <c r="V2121" i="1"/>
  <c r="W2121" i="1" s="1"/>
  <c r="V2130" i="1"/>
  <c r="W2130" i="1" s="1"/>
  <c r="V2131" i="1"/>
  <c r="W2131" i="1" s="1"/>
  <c r="V2132" i="1"/>
  <c r="W2132" i="1" s="1"/>
  <c r="V2133" i="1"/>
  <c r="W2133" i="1" s="1"/>
  <c r="V2136" i="1"/>
  <c r="W2136" i="1" s="1"/>
  <c r="V2137" i="1"/>
  <c r="W2137" i="1" s="1"/>
  <c r="V2142" i="1"/>
  <c r="W2142" i="1" s="1"/>
  <c r="V2143" i="1"/>
  <c r="W2143" i="1" s="1"/>
  <c r="V2144" i="1"/>
  <c r="W2144" i="1" s="1"/>
  <c r="V2154" i="1"/>
  <c r="W2154" i="1" s="1"/>
  <c r="V2155" i="1"/>
  <c r="W2155" i="1" s="1"/>
  <c r="V2156" i="1"/>
  <c r="W2156" i="1" s="1"/>
  <c r="V2159" i="1"/>
  <c r="W2159" i="1" s="1"/>
  <c r="V2160" i="1"/>
  <c r="W2160" i="1" s="1"/>
  <c r="V2163" i="1"/>
  <c r="W2163" i="1" s="1"/>
  <c r="V2166" i="1"/>
  <c r="W2166" i="1" s="1"/>
  <c r="V2167" i="1"/>
  <c r="W2167" i="1" s="1"/>
  <c r="V2168" i="1"/>
  <c r="W2168" i="1" s="1"/>
  <c r="V2170" i="1"/>
  <c r="W2170" i="1" s="1"/>
  <c r="V2172" i="1"/>
  <c r="W2172" i="1" s="1"/>
  <c r="V2178" i="1"/>
  <c r="W2178" i="1" s="1"/>
  <c r="V2179" i="1"/>
  <c r="W2179" i="1" s="1"/>
  <c r="V2180" i="1"/>
  <c r="W2180" i="1" s="1"/>
  <c r="V2184" i="1"/>
  <c r="W2184" i="1" s="1"/>
  <c r="V2190" i="1"/>
  <c r="W2190" i="1" s="1"/>
  <c r="V2191" i="1"/>
  <c r="W2191" i="1" s="1"/>
  <c r="V2192" i="1"/>
  <c r="W2192" i="1" s="1"/>
  <c r="V2196" i="1"/>
  <c r="W2196" i="1" s="1"/>
  <c r="V2199" i="1"/>
  <c r="W2199" i="1" s="1"/>
  <c r="V2202" i="1"/>
  <c r="W2202" i="1" s="1"/>
  <c r="V2203" i="1"/>
  <c r="W2203" i="1" s="1"/>
  <c r="V2204" i="1"/>
  <c r="W2204" i="1" s="1"/>
  <c r="V2214" i="1"/>
  <c r="W2214" i="1" s="1"/>
  <c r="V2215" i="1"/>
  <c r="W2215" i="1" s="1"/>
  <c r="V2216" i="1"/>
  <c r="W2216" i="1" s="1"/>
  <c r="V2220" i="1"/>
  <c r="W2220" i="1" s="1"/>
  <c r="V2226" i="1"/>
  <c r="W2226" i="1" s="1"/>
  <c r="V2227" i="1"/>
  <c r="W2227" i="1" s="1"/>
  <c r="V2228" i="1"/>
  <c r="W2228" i="1" s="1"/>
  <c r="V2229" i="1"/>
  <c r="W2229" i="1" s="1"/>
  <c r="V2238" i="1"/>
  <c r="W2238" i="1" s="1"/>
  <c r="V2239" i="1"/>
  <c r="W2239" i="1" s="1"/>
  <c r="V2240" i="1"/>
  <c r="W2240" i="1" s="1"/>
  <c r="V2241" i="1"/>
  <c r="W2241" i="1" s="1"/>
  <c r="V2243" i="1"/>
  <c r="W2243" i="1" s="1"/>
  <c r="V2244" i="1"/>
  <c r="W2244" i="1" s="1"/>
  <c r="V2250" i="1"/>
  <c r="W2250" i="1" s="1"/>
  <c r="V2251" i="1"/>
  <c r="W2251" i="1" s="1"/>
  <c r="V2252" i="1"/>
  <c r="W2252" i="1" s="1"/>
  <c r="V2262" i="1"/>
  <c r="W2262" i="1" s="1"/>
  <c r="V2263" i="1"/>
  <c r="W2263" i="1" s="1"/>
  <c r="V2264" i="1"/>
  <c r="W2264" i="1" s="1"/>
  <c r="V2267" i="1"/>
  <c r="W2267" i="1" s="1"/>
  <c r="V2268" i="1"/>
  <c r="W2268" i="1" s="1"/>
  <c r="V2274" i="1"/>
  <c r="W2274" i="1" s="1"/>
  <c r="V2275" i="1"/>
  <c r="W2275" i="1" s="1"/>
  <c r="V2276" i="1"/>
  <c r="W2276" i="1" s="1"/>
  <c r="V2280" i="1"/>
  <c r="W2280" i="1" s="1"/>
  <c r="V2286" i="1"/>
  <c r="W2286" i="1" s="1"/>
  <c r="V2287" i="1"/>
  <c r="W2287" i="1" s="1"/>
  <c r="V2288" i="1"/>
  <c r="W2288" i="1" s="1"/>
  <c r="V2289" i="1"/>
  <c r="W2289" i="1" s="1"/>
  <c r="V2298" i="1"/>
  <c r="W2298" i="1" s="1"/>
  <c r="V2299" i="1"/>
  <c r="W2299" i="1" s="1"/>
  <c r="V2300" i="1"/>
  <c r="W2300" i="1" s="1"/>
  <c r="V2301" i="1"/>
  <c r="W2301" i="1" s="1"/>
  <c r="V2304" i="1"/>
  <c r="W2304" i="1" s="1"/>
  <c r="V2307" i="1"/>
  <c r="W2307" i="1" s="1"/>
  <c r="V2310" i="1"/>
  <c r="W2310" i="1" s="1"/>
  <c r="V2311" i="1"/>
  <c r="W2311" i="1" s="1"/>
  <c r="V2312" i="1"/>
  <c r="W2312" i="1" s="1"/>
  <c r="V2322" i="1"/>
  <c r="W2322" i="1" s="1"/>
  <c r="V2323" i="1"/>
  <c r="W2323" i="1" s="1"/>
  <c r="V2324" i="1"/>
  <c r="W2324" i="1" s="1"/>
  <c r="V2328" i="1"/>
  <c r="W2328" i="1" s="1"/>
  <c r="V2334" i="1"/>
  <c r="W2334" i="1" s="1"/>
  <c r="V2335" i="1"/>
  <c r="W2335" i="1" s="1"/>
  <c r="V2336" i="1"/>
  <c r="W2336" i="1" s="1"/>
  <c r="V2337" i="1"/>
  <c r="W2337" i="1" s="1"/>
  <c r="V2340" i="1"/>
  <c r="W2340" i="1" s="1"/>
  <c r="V2346" i="1"/>
  <c r="W2346" i="1" s="1"/>
  <c r="V2347" i="1"/>
  <c r="W2347" i="1" s="1"/>
  <c r="V2348" i="1"/>
  <c r="W2348" i="1" s="1"/>
  <c r="V2349" i="1"/>
  <c r="W2349" i="1" s="1"/>
  <c r="V2350" i="1"/>
  <c r="W2350" i="1" s="1"/>
  <c r="V2352" i="1"/>
  <c r="W2352" i="1" s="1"/>
  <c r="V2358" i="1"/>
  <c r="W2358" i="1" s="1"/>
  <c r="V2359" i="1"/>
  <c r="W2359" i="1" s="1"/>
  <c r="V2360" i="1"/>
  <c r="W2360" i="1" s="1"/>
  <c r="V2362" i="1"/>
  <c r="W2362" i="1" s="1"/>
  <c r="V2363" i="1"/>
  <c r="W2363" i="1" s="1"/>
  <c r="V2364" i="1"/>
  <c r="W2364" i="1" s="1"/>
  <c r="V2370" i="1"/>
  <c r="W2370" i="1" s="1"/>
  <c r="V2371" i="1"/>
  <c r="W2371" i="1" s="1"/>
  <c r="V2372" i="1"/>
  <c r="W2372" i="1" s="1"/>
  <c r="V2375" i="1"/>
  <c r="W2375" i="1" s="1"/>
  <c r="V2376" i="1"/>
  <c r="W2376" i="1" s="1"/>
  <c r="V2382" i="1"/>
  <c r="W2382" i="1" s="1"/>
  <c r="V2383" i="1"/>
  <c r="W2383" i="1" s="1"/>
  <c r="V2384" i="1"/>
  <c r="W2384" i="1" s="1"/>
  <c r="V2385" i="1"/>
  <c r="W2385" i="1" s="1"/>
  <c r="V2388" i="1"/>
  <c r="W2388" i="1" s="1"/>
  <c r="V2394" i="1"/>
  <c r="W2394" i="1" s="1"/>
  <c r="V2395" i="1"/>
  <c r="W2395" i="1" s="1"/>
  <c r="V2396" i="1"/>
  <c r="W2396" i="1" s="1"/>
  <c r="V2398" i="1"/>
  <c r="W2398" i="1" s="1"/>
  <c r="V2399" i="1"/>
  <c r="W2399" i="1" s="1"/>
  <c r="V2406" i="1"/>
  <c r="W2406" i="1" s="1"/>
  <c r="V2407" i="1"/>
  <c r="W2407" i="1" s="1"/>
  <c r="V2408" i="1"/>
  <c r="W2408" i="1" s="1"/>
  <c r="V2409" i="1"/>
  <c r="W2409" i="1" s="1"/>
  <c r="V2412" i="1"/>
  <c r="W2412" i="1" s="1"/>
  <c r="V2418" i="1"/>
  <c r="W2418" i="1" s="1"/>
  <c r="V2419" i="1"/>
  <c r="W2419" i="1" s="1"/>
  <c r="V2420" i="1"/>
  <c r="W2420" i="1" s="1"/>
  <c r="V2422" i="1"/>
  <c r="W2422" i="1" s="1"/>
  <c r="V2430" i="1"/>
  <c r="W2430" i="1" s="1"/>
  <c r="V2431" i="1"/>
  <c r="W2431" i="1" s="1"/>
  <c r="V2432" i="1"/>
  <c r="W2432" i="1" s="1"/>
  <c r="V2435" i="1"/>
  <c r="W2435" i="1" s="1"/>
  <c r="V2436" i="1"/>
  <c r="W2436" i="1" s="1"/>
  <c r="V2442" i="1"/>
  <c r="W2442" i="1" s="1"/>
  <c r="V2443" i="1"/>
  <c r="W2443" i="1" s="1"/>
  <c r="V2444" i="1"/>
  <c r="W2444" i="1" s="1"/>
  <c r="V2445" i="1"/>
  <c r="W2445" i="1" s="1"/>
  <c r="V2448" i="1"/>
  <c r="W2448" i="1" s="1"/>
  <c r="V2454" i="1"/>
  <c r="W2454" i="1" s="1"/>
  <c r="V2455" i="1"/>
  <c r="W2455" i="1" s="1"/>
  <c r="V2456" i="1"/>
  <c r="W2456" i="1" s="1"/>
  <c r="V2459" i="1"/>
  <c r="W2459" i="1" s="1"/>
  <c r="V2460" i="1"/>
  <c r="W2460" i="1" s="1"/>
  <c r="V2466" i="1"/>
  <c r="W2466" i="1" s="1"/>
  <c r="V2467" i="1"/>
  <c r="W2467" i="1" s="1"/>
  <c r="V2468" i="1"/>
  <c r="W2468" i="1" s="1"/>
  <c r="V2472" i="1"/>
  <c r="W2472" i="1" s="1"/>
  <c r="V2478" i="1"/>
  <c r="W2478" i="1" s="1"/>
  <c r="V2479" i="1"/>
  <c r="W2479" i="1" s="1"/>
  <c r="V2480" i="1"/>
  <c r="W2480" i="1" s="1"/>
  <c r="V2481" i="1"/>
  <c r="W2481" i="1" s="1"/>
  <c r="V2490" i="1"/>
  <c r="W2490" i="1" s="1"/>
  <c r="V2491" i="1"/>
  <c r="W2491" i="1" s="1"/>
  <c r="V2492" i="1"/>
  <c r="W2492" i="1" s="1"/>
  <c r="V2496" i="1"/>
  <c r="W2496" i="1" s="1"/>
  <c r="V2502" i="1"/>
  <c r="W2502" i="1" s="1"/>
  <c r="V2503" i="1"/>
  <c r="W2503" i="1" s="1"/>
  <c r="V2504" i="1"/>
  <c r="W2504" i="1" s="1"/>
  <c r="V2505" i="1"/>
  <c r="W2505" i="1" s="1"/>
  <c r="V2506" i="1"/>
  <c r="W2506" i="1" s="1"/>
  <c r="V2508" i="1"/>
  <c r="W2508" i="1" s="1"/>
  <c r="V2514" i="1"/>
  <c r="W2514" i="1" s="1"/>
  <c r="V2515" i="1"/>
  <c r="W2515" i="1" s="1"/>
  <c r="V2516" i="1"/>
  <c r="W2516" i="1" s="1"/>
  <c r="V2517" i="1"/>
  <c r="W2517" i="1" s="1"/>
  <c r="V2518" i="1"/>
  <c r="W2518" i="1" s="1"/>
  <c r="V2520" i="1"/>
  <c r="W2520" i="1" s="1"/>
  <c r="V2526" i="1"/>
  <c r="W2526" i="1" s="1"/>
  <c r="V2527" i="1"/>
  <c r="W2527" i="1" s="1"/>
  <c r="V2528" i="1"/>
  <c r="W2528" i="1" s="1"/>
  <c r="V2529" i="1"/>
  <c r="W2529" i="1" s="1"/>
  <c r="V2530" i="1"/>
  <c r="W2530" i="1" s="1"/>
  <c r="V2532" i="1"/>
  <c r="W2532" i="1" s="1"/>
  <c r="V2538" i="1"/>
  <c r="W2538" i="1" s="1"/>
  <c r="V2539" i="1"/>
  <c r="W2539" i="1" s="1"/>
  <c r="V2540" i="1"/>
  <c r="W2540" i="1" s="1"/>
  <c r="V2543" i="1"/>
  <c r="W2543" i="1" s="1"/>
  <c r="V2544" i="1"/>
  <c r="W2544" i="1" s="1"/>
  <c r="V2550" i="1"/>
  <c r="W2550" i="1" s="1"/>
  <c r="V2551" i="1"/>
  <c r="W2551" i="1" s="1"/>
  <c r="V2552" i="1"/>
  <c r="W2552" i="1" s="1"/>
  <c r="V2553" i="1"/>
  <c r="W2553" i="1" s="1"/>
  <c r="V2554" i="1"/>
  <c r="W2554" i="1" s="1"/>
  <c r="V2556" i="1"/>
  <c r="W2556" i="1" s="1"/>
  <c r="V2559" i="1"/>
  <c r="W2559" i="1" s="1"/>
  <c r="V2562" i="1"/>
  <c r="W2562" i="1" s="1"/>
  <c r="V2563" i="1"/>
  <c r="W2563" i="1" s="1"/>
  <c r="V2564" i="1"/>
  <c r="W2564" i="1" s="1"/>
  <c r="V2566" i="1"/>
  <c r="W2566" i="1" s="1"/>
  <c r="V2568" i="1"/>
  <c r="W2568" i="1" s="1"/>
  <c r="V2574" i="1"/>
  <c r="W2574" i="1" s="1"/>
  <c r="V2575" i="1"/>
  <c r="W2575" i="1" s="1"/>
  <c r="V2576" i="1"/>
  <c r="W2576" i="1" s="1"/>
  <c r="V2577" i="1"/>
  <c r="W2577" i="1" s="1"/>
  <c r="V2580" i="1"/>
  <c r="W2580" i="1" s="1"/>
  <c r="V2586" i="1"/>
  <c r="W2586" i="1" s="1"/>
  <c r="V2587" i="1"/>
  <c r="W2587" i="1" s="1"/>
  <c r="V2588" i="1"/>
  <c r="W2588" i="1" s="1"/>
  <c r="V2589" i="1"/>
  <c r="W2589" i="1" s="1"/>
  <c r="V2598" i="1"/>
  <c r="W2598" i="1" s="1"/>
  <c r="V2599" i="1"/>
  <c r="W2599" i="1" s="1"/>
  <c r="V2600" i="1"/>
  <c r="W2600" i="1" s="1"/>
  <c r="V2602" i="1"/>
  <c r="W2602" i="1" s="1"/>
  <c r="V2603" i="1"/>
  <c r="W2603" i="1" s="1"/>
  <c r="V2604" i="1"/>
  <c r="W2604" i="1" s="1"/>
  <c r="V2610" i="1"/>
  <c r="W2610" i="1" s="1"/>
  <c r="V2611" i="1"/>
  <c r="W2611" i="1" s="1"/>
  <c r="V2612" i="1"/>
  <c r="W2612" i="1" s="1"/>
  <c r="V2615" i="1"/>
  <c r="W2615" i="1" s="1"/>
  <c r="V2622" i="1"/>
  <c r="W2622" i="1" s="1"/>
  <c r="V2623" i="1"/>
  <c r="W2623" i="1" s="1"/>
  <c r="V2624" i="1"/>
  <c r="W2624" i="1" s="1"/>
  <c r="V2628" i="1"/>
  <c r="W2628" i="1" s="1"/>
  <c r="V2634" i="1"/>
  <c r="W2634" i="1" s="1"/>
  <c r="V2635" i="1"/>
  <c r="W2635" i="1" s="1"/>
  <c r="V2636" i="1"/>
  <c r="W2636" i="1" s="1"/>
  <c r="V2637" i="1"/>
  <c r="W2637" i="1" s="1"/>
  <c r="V2638" i="1"/>
  <c r="W2638" i="1" s="1"/>
  <c r="V2646" i="1"/>
  <c r="W2646" i="1" s="1"/>
  <c r="V2647" i="1"/>
  <c r="W2647" i="1" s="1"/>
  <c r="V2648" i="1"/>
  <c r="W2648" i="1" s="1"/>
  <c r="V2649" i="1"/>
  <c r="W2649" i="1" s="1"/>
  <c r="V2651" i="1"/>
  <c r="W2651" i="1" s="1"/>
  <c r="V2652" i="1"/>
  <c r="W2652" i="1" s="1"/>
  <c r="V2658" i="1"/>
  <c r="W2658" i="1" s="1"/>
  <c r="V2659" i="1"/>
  <c r="W2659" i="1" s="1"/>
  <c r="V2660" i="1"/>
  <c r="W2660" i="1" s="1"/>
  <c r="V2661" i="1"/>
  <c r="W2661" i="1" s="1"/>
  <c r="V2664" i="1"/>
  <c r="W2664" i="1" s="1"/>
  <c r="V2670" i="1"/>
  <c r="W2670" i="1" s="1"/>
  <c r="V2671" i="1"/>
  <c r="W2671" i="1" s="1"/>
  <c r="V2672" i="1"/>
  <c r="W2672" i="1" s="1"/>
  <c r="V2673" i="1"/>
  <c r="W2673" i="1" s="1"/>
  <c r="V2674" i="1"/>
  <c r="W2674" i="1" s="1"/>
  <c r="V2676" i="1"/>
  <c r="W2676" i="1" s="1"/>
  <c r="V2682" i="1"/>
  <c r="W2682" i="1" s="1"/>
  <c r="V2683" i="1"/>
  <c r="W2683" i="1" s="1"/>
  <c r="V2684" i="1"/>
  <c r="W2684" i="1" s="1"/>
  <c r="V2685" i="1"/>
  <c r="W2685" i="1" s="1"/>
  <c r="V2686" i="1"/>
  <c r="W2686" i="1" s="1"/>
  <c r="V2688" i="1"/>
  <c r="W2688" i="1" s="1"/>
  <c r="V2694" i="1"/>
  <c r="W2694" i="1" s="1"/>
  <c r="V2695" i="1"/>
  <c r="W2695" i="1" s="1"/>
  <c r="V2696" i="1"/>
  <c r="W2696" i="1" s="1"/>
  <c r="V2697" i="1"/>
  <c r="W2697" i="1" s="1"/>
  <c r="V2700" i="1"/>
  <c r="W2700" i="1" s="1"/>
  <c r="V2706" i="1"/>
  <c r="W2706" i="1" s="1"/>
  <c r="V2707" i="1"/>
  <c r="W2707" i="1" s="1"/>
  <c r="V2708" i="1"/>
  <c r="W2708" i="1" s="1"/>
  <c r="V2709" i="1"/>
  <c r="W2709" i="1" s="1"/>
  <c r="V2710" i="1"/>
  <c r="W2710" i="1" s="1"/>
  <c r="V2712" i="1"/>
  <c r="W2712" i="1" s="1"/>
  <c r="V2715" i="1"/>
  <c r="W2715" i="1" s="1"/>
  <c r="V2718" i="1"/>
  <c r="W2718" i="1" s="1"/>
  <c r="V2719" i="1"/>
  <c r="W2719" i="1" s="1"/>
  <c r="V2720" i="1"/>
  <c r="W2720" i="1" s="1"/>
  <c r="V2721" i="1"/>
  <c r="W2721" i="1" s="1"/>
  <c r="V2723" i="1"/>
  <c r="W2723" i="1" s="1"/>
  <c r="V2724" i="1"/>
  <c r="W2724" i="1" s="1"/>
  <c r="V2730" i="1"/>
  <c r="W2730" i="1" s="1"/>
  <c r="V2731" i="1"/>
  <c r="W2731" i="1" s="1"/>
  <c r="V2732" i="1"/>
  <c r="W2732" i="1" s="1"/>
  <c r="V2735" i="1"/>
  <c r="W2735" i="1" s="1"/>
  <c r="V2742" i="1"/>
  <c r="W2742" i="1" s="1"/>
  <c r="V2743" i="1"/>
  <c r="W2743" i="1" s="1"/>
  <c r="V2744" i="1"/>
  <c r="W2744" i="1" s="1"/>
  <c r="V2745" i="1"/>
  <c r="W2745" i="1" s="1"/>
  <c r="V2747" i="1"/>
  <c r="W2747" i="1" s="1"/>
  <c r="V2748" i="1"/>
  <c r="W2748" i="1" s="1"/>
  <c r="V2754" i="1"/>
  <c r="W2754" i="1" s="1"/>
  <c r="V2755" i="1"/>
  <c r="W2755" i="1" s="1"/>
  <c r="V2756" i="1"/>
  <c r="W2756" i="1" s="1"/>
  <c r="V2758" i="1"/>
  <c r="W2758" i="1" s="1"/>
  <c r="V2760" i="1"/>
  <c r="W2760" i="1" s="1"/>
  <c r="V2766" i="1"/>
  <c r="W2766" i="1" s="1"/>
  <c r="V2767" i="1"/>
  <c r="W2767" i="1" s="1"/>
  <c r="V2768" i="1"/>
  <c r="W2768" i="1" s="1"/>
  <c r="V2769" i="1"/>
  <c r="W2769" i="1" s="1"/>
  <c r="V2771" i="1"/>
  <c r="W2771" i="1" s="1"/>
  <c r="V2772" i="1"/>
  <c r="W2772" i="1" s="1"/>
  <c r="V2778" i="1"/>
  <c r="W2778" i="1" s="1"/>
  <c r="V2779" i="1"/>
  <c r="W2779" i="1" s="1"/>
  <c r="V2780" i="1"/>
  <c r="W2780" i="1" s="1"/>
  <c r="V2781" i="1"/>
  <c r="W2781" i="1" s="1"/>
  <c r="V2782" i="1"/>
  <c r="W2782" i="1" s="1"/>
  <c r="V2790" i="1"/>
  <c r="W2790" i="1" s="1"/>
  <c r="V2791" i="1"/>
  <c r="W2791" i="1" s="1"/>
  <c r="V2792" i="1"/>
  <c r="W2792" i="1" s="1"/>
  <c r="V2793" i="1"/>
  <c r="W2793" i="1" s="1"/>
  <c r="V2795" i="1"/>
  <c r="W2795" i="1" s="1"/>
  <c r="V2796" i="1"/>
  <c r="W2796" i="1" s="1"/>
  <c r="V2802" i="1"/>
  <c r="W2802" i="1" s="1"/>
  <c r="V2803" i="1"/>
  <c r="W2803" i="1" s="1"/>
  <c r="V2804" i="1"/>
  <c r="W2804" i="1" s="1"/>
  <c r="V2805" i="1"/>
  <c r="W2805" i="1" s="1"/>
  <c r="V2808" i="1"/>
  <c r="W2808" i="1" s="1"/>
  <c r="V2814" i="1"/>
  <c r="W2814" i="1" s="1"/>
  <c r="V2815" i="1"/>
  <c r="W2815" i="1" s="1"/>
  <c r="V2816" i="1"/>
  <c r="W2816" i="1" s="1"/>
  <c r="V2817" i="1"/>
  <c r="W2817" i="1" s="1"/>
  <c r="V2818" i="1"/>
  <c r="W2818" i="1" s="1"/>
  <c r="V2820" i="1"/>
  <c r="W2820" i="1" s="1"/>
  <c r="V2826" i="1"/>
  <c r="W2826" i="1" s="1"/>
  <c r="V2827" i="1"/>
  <c r="W2827" i="1" s="1"/>
  <c r="V2828" i="1"/>
  <c r="W2828" i="1" s="1"/>
  <c r="V2829" i="1"/>
  <c r="W2829" i="1" s="1"/>
  <c r="V2830" i="1"/>
  <c r="W2830" i="1" s="1"/>
  <c r="V2831" i="1"/>
  <c r="W2831" i="1" s="1"/>
  <c r="V2838" i="1"/>
  <c r="W2838" i="1" s="1"/>
  <c r="V2839" i="1"/>
  <c r="W2839" i="1" s="1"/>
  <c r="V2840" i="1"/>
  <c r="W2840" i="1" s="1"/>
  <c r="V2842" i="1"/>
  <c r="W2842" i="1" s="1"/>
  <c r="V2844" i="1"/>
  <c r="W2844" i="1" s="1"/>
  <c r="V2850" i="1"/>
  <c r="W2850" i="1" s="1"/>
  <c r="V2851" i="1"/>
  <c r="W2851" i="1" s="1"/>
  <c r="V2852" i="1"/>
  <c r="W2852" i="1" s="1"/>
  <c r="V2853" i="1"/>
  <c r="W2853" i="1" s="1"/>
  <c r="V2855" i="1"/>
  <c r="W2855" i="1" s="1"/>
  <c r="V2862" i="1"/>
  <c r="W2862" i="1" s="1"/>
  <c r="V2863" i="1"/>
  <c r="W2863" i="1" s="1"/>
  <c r="V2864" i="1"/>
  <c r="W2864" i="1" s="1"/>
  <c r="V2865" i="1"/>
  <c r="W2865" i="1" s="1"/>
  <c r="V2868" i="1"/>
  <c r="W2868" i="1" s="1"/>
  <c r="V2874" i="1"/>
  <c r="W2874" i="1" s="1"/>
  <c r="V2875" i="1"/>
  <c r="W2875" i="1" s="1"/>
  <c r="V2876" i="1"/>
  <c r="W2876" i="1" s="1"/>
  <c r="V2877" i="1"/>
  <c r="W2877" i="1" s="1"/>
  <c r="V2878" i="1"/>
  <c r="W2878" i="1" s="1"/>
  <c r="V2886" i="1"/>
  <c r="W2886" i="1" s="1"/>
  <c r="V2887" i="1"/>
  <c r="W2887" i="1" s="1"/>
  <c r="V2888" i="1"/>
  <c r="W2888" i="1" s="1"/>
  <c r="V2890" i="1"/>
  <c r="W2890" i="1" s="1"/>
  <c r="V2892" i="1"/>
  <c r="W2892" i="1" s="1"/>
  <c r="V2898" i="1"/>
  <c r="W2898" i="1" s="1"/>
  <c r="V2899" i="1"/>
  <c r="W2899" i="1" s="1"/>
  <c r="V2900" i="1"/>
  <c r="W2900" i="1" s="1"/>
  <c r="V2901" i="1"/>
  <c r="W2901" i="1" s="1"/>
  <c r="V2902" i="1"/>
  <c r="W2902" i="1" s="1"/>
  <c r="V2903" i="1"/>
  <c r="W2903" i="1" s="1"/>
  <c r="V2910" i="1"/>
  <c r="W2910" i="1" s="1"/>
  <c r="V2911" i="1"/>
  <c r="W2911" i="1" s="1"/>
  <c r="V2912" i="1"/>
  <c r="W2912" i="1" s="1"/>
  <c r="V2913" i="1"/>
  <c r="W2913" i="1" s="1"/>
  <c r="V2914" i="1"/>
  <c r="W2914" i="1" s="1"/>
  <c r="V2915" i="1"/>
  <c r="W2915" i="1" s="1"/>
  <c r="V2916" i="1"/>
  <c r="W2916" i="1" s="1"/>
  <c r="V2922" i="1"/>
  <c r="W2922" i="1" s="1"/>
  <c r="V2923" i="1"/>
  <c r="W2923" i="1" s="1"/>
  <c r="V2924" i="1"/>
  <c r="W2924" i="1" s="1"/>
  <c r="V2926" i="1"/>
  <c r="W2926" i="1" s="1"/>
  <c r="V2934" i="1"/>
  <c r="W2934" i="1" s="1"/>
  <c r="V2935" i="1"/>
  <c r="W2935" i="1" s="1"/>
  <c r="V2936" i="1"/>
  <c r="W2936" i="1" s="1"/>
  <c r="V2937" i="1"/>
  <c r="W2937" i="1" s="1"/>
  <c r="V2939" i="1"/>
  <c r="W2939" i="1" s="1"/>
  <c r="V2940" i="1"/>
  <c r="W2940" i="1" s="1"/>
  <c r="V2946" i="1"/>
  <c r="W2946" i="1" s="1"/>
  <c r="V2947" i="1"/>
  <c r="W2947" i="1" s="1"/>
  <c r="V2948" i="1"/>
  <c r="W2948" i="1" s="1"/>
  <c r="V2949" i="1"/>
  <c r="W2949" i="1" s="1"/>
  <c r="V2958" i="1"/>
  <c r="W2958" i="1" s="1"/>
  <c r="V2959" i="1"/>
  <c r="W2959" i="1" s="1"/>
  <c r="V2960" i="1"/>
  <c r="W2960" i="1" s="1"/>
  <c r="V2961" i="1"/>
  <c r="W2961" i="1" s="1"/>
  <c r="V2962" i="1"/>
  <c r="W2962" i="1" s="1"/>
  <c r="V2964" i="1"/>
  <c r="W2964" i="1" s="1"/>
  <c r="V2970" i="1"/>
  <c r="W2970" i="1" s="1"/>
  <c r="V2971" i="1"/>
  <c r="W2971" i="1" s="1"/>
  <c r="V2972" i="1"/>
  <c r="W2972" i="1" s="1"/>
  <c r="V2973" i="1"/>
  <c r="W2973" i="1" s="1"/>
  <c r="V2975" i="1"/>
  <c r="W2975" i="1" s="1"/>
  <c r="V2982" i="1"/>
  <c r="W2982" i="1" s="1"/>
  <c r="V2983" i="1"/>
  <c r="W2983" i="1" s="1"/>
  <c r="V2984" i="1"/>
  <c r="W2984" i="1" s="1"/>
  <c r="V2986" i="1"/>
  <c r="W2986" i="1" s="1"/>
  <c r="V2987" i="1"/>
  <c r="W2987" i="1" s="1"/>
  <c r="V2988" i="1"/>
  <c r="W2988" i="1" s="1"/>
  <c r="V2991" i="1"/>
  <c r="W2991" i="1" s="1"/>
  <c r="V2992" i="1"/>
  <c r="W2992" i="1" s="1"/>
  <c r="V2994" i="1"/>
  <c r="W2994" i="1" s="1"/>
  <c r="V2995" i="1"/>
  <c r="W2995" i="1" s="1"/>
  <c r="V2996" i="1"/>
  <c r="W2996" i="1" s="1"/>
  <c r="V2999" i="1"/>
  <c r="W2999" i="1" s="1"/>
  <c r="V3000" i="1"/>
  <c r="W3000" i="1" s="1"/>
  <c r="V3006" i="1"/>
  <c r="W3006" i="1" s="1"/>
  <c r="V3007" i="1"/>
  <c r="W3007" i="1" s="1"/>
  <c r="V3008" i="1"/>
  <c r="W3008" i="1" s="1"/>
  <c r="V3009" i="1"/>
  <c r="W3009" i="1" s="1"/>
  <c r="V3012" i="1"/>
  <c r="W3012" i="1" s="1"/>
  <c r="V3018" i="1"/>
  <c r="W3018" i="1" s="1"/>
  <c r="V3019" i="1"/>
  <c r="W3019" i="1" s="1"/>
  <c r="V3020" i="1"/>
  <c r="W3020" i="1" s="1"/>
  <c r="V3021" i="1"/>
  <c r="W3021" i="1" s="1"/>
  <c r="V3030" i="1"/>
  <c r="W3030" i="1" s="1"/>
  <c r="V3031" i="1"/>
  <c r="W3031" i="1" s="1"/>
  <c r="V3032" i="1"/>
  <c r="W3032" i="1" s="1"/>
  <c r="V3033" i="1"/>
  <c r="W3033" i="1" s="1"/>
  <c r="V3034" i="1"/>
  <c r="W3034" i="1" s="1"/>
  <c r="V3035" i="1"/>
  <c r="W3035" i="1" s="1"/>
  <c r="V3036" i="1"/>
  <c r="W3036" i="1" s="1"/>
  <c r="V3042" i="1"/>
  <c r="W3042" i="1" s="1"/>
  <c r="V3043" i="1"/>
  <c r="W3043" i="1" s="1"/>
  <c r="V3044" i="1"/>
  <c r="W3044" i="1" s="1"/>
  <c r="V3045" i="1"/>
  <c r="W3045" i="1" s="1"/>
  <c r="V3046" i="1"/>
  <c r="W3046" i="1" s="1"/>
  <c r="V3047" i="1"/>
  <c r="W3047" i="1" s="1"/>
  <c r="V3048" i="1"/>
  <c r="W3048" i="1" s="1"/>
  <c r="V3054" i="1"/>
  <c r="W3054" i="1" s="1"/>
  <c r="V3055" i="1"/>
  <c r="W3055" i="1" s="1"/>
  <c r="V3056" i="1"/>
  <c r="W3056" i="1" s="1"/>
  <c r="V3057" i="1"/>
  <c r="W3057" i="1" s="1"/>
  <c r="V3059" i="1"/>
  <c r="W3059" i="1" s="1"/>
  <c r="V3060" i="1"/>
  <c r="W3060" i="1" s="1"/>
  <c r="V3066" i="1"/>
  <c r="W3066" i="1" s="1"/>
  <c r="V3067" i="1"/>
  <c r="W3067" i="1" s="1"/>
  <c r="V3068" i="1"/>
  <c r="W3068" i="1" s="1"/>
  <c r="V3070" i="1"/>
  <c r="W3070" i="1" s="1"/>
  <c r="V3071" i="1"/>
  <c r="W3071" i="1" s="1"/>
  <c r="V3072" i="1"/>
  <c r="W3072" i="1" s="1"/>
  <c r="V3078" i="1"/>
  <c r="W3078" i="1" s="1"/>
  <c r="V3079" i="1"/>
  <c r="W3079" i="1" s="1"/>
  <c r="V3080" i="1"/>
  <c r="W3080" i="1" s="1"/>
  <c r="V3083" i="1"/>
  <c r="W3083" i="1" s="1"/>
  <c r="V3084" i="1"/>
  <c r="W3084" i="1" s="1"/>
  <c r="V3090" i="1"/>
  <c r="W3090" i="1" s="1"/>
  <c r="V3091" i="1"/>
  <c r="W3091" i="1" s="1"/>
  <c r="V3092" i="1"/>
  <c r="W3092" i="1" s="1"/>
  <c r="V3093" i="1"/>
  <c r="W3093" i="1" s="1"/>
  <c r="V3096" i="1"/>
  <c r="W3096" i="1" s="1"/>
  <c r="V3102" i="1"/>
  <c r="W3102" i="1" s="1"/>
  <c r="V3103" i="1"/>
  <c r="W3103" i="1" s="1"/>
  <c r="V3104" i="1"/>
  <c r="W3104" i="1" s="1"/>
  <c r="V3106" i="1"/>
  <c r="W3106" i="1" s="1"/>
  <c r="V3108" i="1"/>
  <c r="W3108" i="1" s="1"/>
  <c r="V3114" i="1"/>
  <c r="W3114" i="1" s="1"/>
  <c r="V3115" i="1"/>
  <c r="W3115" i="1" s="1"/>
  <c r="V3116" i="1"/>
  <c r="W3116" i="1" s="1"/>
  <c r="V3117" i="1"/>
  <c r="W3117" i="1" s="1"/>
  <c r="V3118" i="1"/>
  <c r="W3118" i="1" s="1"/>
  <c r="V3119" i="1"/>
  <c r="W3119" i="1" s="1"/>
  <c r="V3120" i="1"/>
  <c r="W3120" i="1" s="1"/>
  <c r="V3126" i="1"/>
  <c r="W3126" i="1" s="1"/>
  <c r="V3127" i="1"/>
  <c r="W3127" i="1" s="1"/>
  <c r="V3128" i="1"/>
  <c r="W3128" i="1" s="1"/>
  <c r="V3130" i="1"/>
  <c r="W3130" i="1" s="1"/>
  <c r="V3132" i="1"/>
  <c r="W3132" i="1" s="1"/>
  <c r="V3138" i="1"/>
  <c r="W3138" i="1" s="1"/>
  <c r="V3139" i="1"/>
  <c r="W3139" i="1" s="1"/>
  <c r="V3140" i="1"/>
  <c r="W3140" i="1" s="1"/>
  <c r="V3141" i="1"/>
  <c r="W3141" i="1" s="1"/>
  <c r="V3143" i="1"/>
  <c r="W3143" i="1" s="1"/>
  <c r="V3144" i="1"/>
  <c r="W3144" i="1" s="1"/>
  <c r="V3150" i="1"/>
  <c r="W3150" i="1" s="1"/>
  <c r="V3151" i="1"/>
  <c r="W3151" i="1" s="1"/>
  <c r="V3152" i="1"/>
  <c r="W3152" i="1" s="1"/>
  <c r="V3156" i="1"/>
  <c r="W3156" i="1" s="1"/>
  <c r="V3162" i="1"/>
  <c r="W3162" i="1" s="1"/>
  <c r="V3163" i="1"/>
  <c r="W3163" i="1" s="1"/>
  <c r="V3164" i="1"/>
  <c r="W3164" i="1" s="1"/>
  <c r="V3165" i="1"/>
  <c r="W3165" i="1" s="1"/>
  <c r="V3166" i="1"/>
  <c r="W3166" i="1" s="1"/>
  <c r="V3174" i="1"/>
  <c r="W3174" i="1" s="1"/>
  <c r="V3175" i="1"/>
  <c r="W3175" i="1" s="1"/>
  <c r="V3176" i="1"/>
  <c r="W3176" i="1" s="1"/>
  <c r="V3178" i="1"/>
  <c r="W3178" i="1" s="1"/>
  <c r="V3179" i="1"/>
  <c r="W3179" i="1" s="1"/>
  <c r="V3180" i="1"/>
  <c r="W3180" i="1" s="1"/>
  <c r="V3186" i="1"/>
  <c r="W3186" i="1" s="1"/>
  <c r="V3187" i="1"/>
  <c r="W3187" i="1" s="1"/>
  <c r="V3188" i="1"/>
  <c r="W3188" i="1" s="1"/>
  <c r="V3189" i="1"/>
  <c r="W3189" i="1" s="1"/>
  <c r="V3190" i="1"/>
  <c r="W3190" i="1" s="1"/>
  <c r="V3192" i="1"/>
  <c r="W3192" i="1" s="1"/>
  <c r="V3198" i="1"/>
  <c r="W3198" i="1" s="1"/>
  <c r="V3199" i="1"/>
  <c r="W3199" i="1" s="1"/>
  <c r="V3200" i="1"/>
  <c r="W3200" i="1" s="1"/>
  <c r="V3201" i="1"/>
  <c r="W3201" i="1" s="1"/>
  <c r="V3202" i="1"/>
  <c r="W3202" i="1" s="1"/>
  <c r="V3203" i="1"/>
  <c r="W3203" i="1" s="1"/>
  <c r="V3204" i="1"/>
  <c r="W3204" i="1" s="1"/>
  <c r="V3210" i="1"/>
  <c r="W3210" i="1" s="1"/>
  <c r="V3211" i="1"/>
  <c r="W3211" i="1" s="1"/>
  <c r="V3212" i="1"/>
  <c r="W3212" i="1" s="1"/>
  <c r="V3214" i="1"/>
  <c r="W3214" i="1" s="1"/>
  <c r="V3216" i="1"/>
  <c r="W3216" i="1" s="1"/>
  <c r="V3222" i="1"/>
  <c r="W3222" i="1" s="1"/>
  <c r="V3223" i="1"/>
  <c r="W3223" i="1" s="1"/>
  <c r="V3224" i="1"/>
  <c r="W3224" i="1" s="1"/>
  <c r="V3225" i="1"/>
  <c r="W3225" i="1" s="1"/>
  <c r="V3228" i="1"/>
  <c r="W3228" i="1" s="1"/>
  <c r="V3234" i="1"/>
  <c r="W3234" i="1" s="1"/>
  <c r="V3235" i="1"/>
  <c r="W3235" i="1" s="1"/>
  <c r="V3236" i="1"/>
  <c r="W3236" i="1" s="1"/>
  <c r="V3238" i="1"/>
  <c r="W3238" i="1" s="1"/>
  <c r="V3246" i="1"/>
  <c r="W3246" i="1" s="1"/>
  <c r="V3247" i="1"/>
  <c r="W3247" i="1" s="1"/>
  <c r="V3248" i="1"/>
  <c r="W3248" i="1" s="1"/>
  <c r="V3249" i="1"/>
  <c r="W3249" i="1" s="1"/>
  <c r="V3250" i="1"/>
  <c r="W3250" i="1" s="1"/>
  <c r="V3251" i="1"/>
  <c r="W3251" i="1" s="1"/>
  <c r="V3252" i="1"/>
  <c r="W3252" i="1" s="1"/>
  <c r="V3258" i="1"/>
  <c r="W3258" i="1" s="1"/>
  <c r="V3259" i="1"/>
  <c r="W3259" i="1" s="1"/>
  <c r="V3260" i="1"/>
  <c r="W3260" i="1" s="1"/>
  <c r="V3261" i="1"/>
  <c r="W3261" i="1" s="1"/>
  <c r="V3262" i="1"/>
  <c r="W3262" i="1" s="1"/>
  <c r="V3263" i="1"/>
  <c r="W3263" i="1" s="1"/>
  <c r="V3264" i="1"/>
  <c r="W3264" i="1" s="1"/>
  <c r="V3270" i="1"/>
  <c r="W3270" i="1" s="1"/>
  <c r="V3271" i="1"/>
  <c r="W3271" i="1" s="1"/>
  <c r="V3272" i="1"/>
  <c r="W3272" i="1" s="1"/>
  <c r="V3274" i="1"/>
  <c r="W3274" i="1" s="1"/>
  <c r="V3282" i="1"/>
  <c r="W3282" i="1" s="1"/>
  <c r="V3283" i="1"/>
  <c r="W3283" i="1" s="1"/>
  <c r="V3284" i="1"/>
  <c r="W3284" i="1" s="1"/>
  <c r="V3285" i="1"/>
  <c r="W3285" i="1" s="1"/>
  <c r="V3287" i="1"/>
  <c r="W3287" i="1" s="1"/>
  <c r="V3288" i="1"/>
  <c r="W3288" i="1" s="1"/>
  <c r="V3294" i="1"/>
  <c r="W3294" i="1" s="1"/>
  <c r="V3295" i="1"/>
  <c r="W3295" i="1" s="1"/>
  <c r="V3296" i="1"/>
  <c r="W3296" i="1" s="1"/>
  <c r="V3297" i="1"/>
  <c r="W3297" i="1" s="1"/>
  <c r="V3300" i="1"/>
  <c r="W3300" i="1" s="1"/>
  <c r="V3306" i="1"/>
  <c r="W3306" i="1" s="1"/>
  <c r="V3307" i="1"/>
  <c r="W3307" i="1" s="1"/>
  <c r="V3308" i="1"/>
  <c r="W3308" i="1" s="1"/>
  <c r="V3309" i="1"/>
  <c r="W3309" i="1" s="1"/>
  <c r="V3310" i="1"/>
  <c r="W3310" i="1" s="1"/>
  <c r="V3311" i="1"/>
  <c r="W3311" i="1" s="1"/>
  <c r="V3312" i="1"/>
  <c r="W3312" i="1" s="1"/>
  <c r="V3318" i="1"/>
  <c r="W3318" i="1" s="1"/>
  <c r="V3319" i="1"/>
  <c r="W3319" i="1" s="1"/>
  <c r="V3320" i="1"/>
  <c r="W3320" i="1" s="1"/>
  <c r="V3322" i="1"/>
  <c r="W3322" i="1" s="1"/>
  <c r="V3324" i="1"/>
  <c r="W3324" i="1" s="1"/>
  <c r="V3330" i="1"/>
  <c r="W3330" i="1" s="1"/>
  <c r="V3331" i="1"/>
  <c r="W3331" i="1" s="1"/>
  <c r="V3332" i="1"/>
  <c r="W3332" i="1" s="1"/>
  <c r="V3333" i="1"/>
  <c r="W3333" i="1" s="1"/>
  <c r="V3334" i="1"/>
  <c r="W3334" i="1" s="1"/>
  <c r="V3336" i="1"/>
  <c r="W3336" i="1" s="1"/>
  <c r="V3342" i="1"/>
  <c r="W3342" i="1" s="1"/>
  <c r="V3343" i="1"/>
  <c r="W3343" i="1" s="1"/>
  <c r="V3344" i="1"/>
  <c r="W3344" i="1" s="1"/>
  <c r="V3345" i="1"/>
  <c r="W3345" i="1" s="1"/>
  <c r="V3346" i="1"/>
  <c r="W3346" i="1" s="1"/>
  <c r="V3347" i="1"/>
  <c r="W3347" i="1" s="1"/>
  <c r="V3354" i="1"/>
  <c r="W3354" i="1" s="1"/>
  <c r="V3355" i="1"/>
  <c r="W3355" i="1" s="1"/>
  <c r="V3356" i="1"/>
  <c r="W3356" i="1" s="1"/>
  <c r="V3358" i="1"/>
  <c r="W3358" i="1" s="1"/>
  <c r="V3359" i="1"/>
  <c r="W3359" i="1" s="1"/>
  <c r="V3360" i="1"/>
  <c r="W3360" i="1" s="1"/>
  <c r="V3366" i="1"/>
  <c r="W3366" i="1" s="1"/>
  <c r="V3367" i="1"/>
  <c r="W3367" i="1" s="1"/>
  <c r="V3368" i="1"/>
  <c r="W3368" i="1" s="1"/>
  <c r="V3369" i="1"/>
  <c r="W3369" i="1" s="1"/>
  <c r="V3378" i="1"/>
  <c r="W3378" i="1" s="1"/>
  <c r="V3379" i="1"/>
  <c r="W3379" i="1" s="1"/>
  <c r="V3380" i="1"/>
  <c r="W3380" i="1" s="1"/>
  <c r="V3381" i="1"/>
  <c r="W3381" i="1" s="1"/>
  <c r="V3384" i="1"/>
  <c r="W3384" i="1" s="1"/>
  <c r="V3390" i="1"/>
  <c r="W3390" i="1" s="1"/>
  <c r="V3391" i="1"/>
  <c r="W3391" i="1" s="1"/>
  <c r="V3392" i="1"/>
  <c r="W3392" i="1" s="1"/>
  <c r="V3393" i="1"/>
  <c r="W3393" i="1" s="1"/>
  <c r="V3394" i="1"/>
  <c r="W3394" i="1" s="1"/>
  <c r="V3395" i="1"/>
  <c r="W3395" i="1" s="1"/>
  <c r="V3402" i="1"/>
  <c r="W3402" i="1" s="1"/>
  <c r="V3403" i="1"/>
  <c r="W3403" i="1" s="1"/>
  <c r="V3404" i="1"/>
  <c r="W3404" i="1" s="1"/>
  <c r="V3406" i="1"/>
  <c r="W3406" i="1" s="1"/>
  <c r="V3408" i="1"/>
  <c r="W3408" i="1" s="1"/>
  <c r="V3411" i="1"/>
  <c r="W3411" i="1" s="1"/>
  <c r="V3414" i="1"/>
  <c r="W3414" i="1" s="1"/>
  <c r="V3415" i="1"/>
  <c r="W3415" i="1" s="1"/>
  <c r="V3416" i="1"/>
  <c r="W3416" i="1" s="1"/>
  <c r="V3418" i="1"/>
  <c r="W3418" i="1" s="1"/>
  <c r="V3419" i="1"/>
  <c r="W3419" i="1" s="1"/>
  <c r="V3426" i="1"/>
  <c r="W3426" i="1" s="1"/>
  <c r="V3427" i="1"/>
  <c r="W3427" i="1" s="1"/>
  <c r="V3428" i="1"/>
  <c r="W3428" i="1" s="1"/>
  <c r="V3429" i="1"/>
  <c r="W3429" i="1" s="1"/>
  <c r="V3432" i="1"/>
  <c r="W3432" i="1" s="1"/>
  <c r="V3438" i="1"/>
  <c r="W3438" i="1" s="1"/>
  <c r="V3439" i="1"/>
  <c r="W3439" i="1" s="1"/>
  <c r="V3440" i="1"/>
  <c r="W3440" i="1" s="1"/>
  <c r="V3441" i="1"/>
  <c r="W3441" i="1" s="1"/>
  <c r="V3442" i="1"/>
  <c r="W3442" i="1" s="1"/>
  <c r="V3450" i="1"/>
  <c r="W3450" i="1" s="1"/>
  <c r="V3451" i="1"/>
  <c r="W3451" i="1" s="1"/>
  <c r="V3452" i="1"/>
  <c r="W3452" i="1" s="1"/>
  <c r="V3453" i="1"/>
  <c r="W3453" i="1" s="1"/>
  <c r="V3454" i="1"/>
  <c r="W3454" i="1" s="1"/>
  <c r="V3455" i="1"/>
  <c r="W3455" i="1" s="1"/>
  <c r="V3456" i="1"/>
  <c r="W3456" i="1" s="1"/>
  <c r="V3462" i="1"/>
  <c r="W3462" i="1" s="1"/>
  <c r="V3463" i="1"/>
  <c r="W3463" i="1" s="1"/>
  <c r="V3464" i="1"/>
  <c r="W3464" i="1" s="1"/>
  <c r="V3465" i="1"/>
  <c r="W3465" i="1" s="1"/>
  <c r="V3468" i="1"/>
  <c r="W3468" i="1" s="1"/>
  <c r="V3474" i="1"/>
  <c r="W3474" i="1" s="1"/>
  <c r="V3475" i="1"/>
  <c r="W3475" i="1" s="1"/>
  <c r="V3476" i="1"/>
  <c r="W3476" i="1" s="1"/>
  <c r="V3477" i="1"/>
  <c r="W3477" i="1" s="1"/>
  <c r="V3478" i="1"/>
  <c r="W3478" i="1" s="1"/>
  <c r="V3479" i="1"/>
  <c r="W3479" i="1" s="1"/>
  <c r="V3480" i="1"/>
  <c r="W3480" i="1" s="1"/>
  <c r="V3486" i="1"/>
  <c r="W3486" i="1" s="1"/>
  <c r="V3487" i="1"/>
  <c r="W3487" i="1" s="1"/>
  <c r="V3488" i="1"/>
  <c r="W3488" i="1" s="1"/>
  <c r="V3489" i="1"/>
  <c r="W3489" i="1" s="1"/>
  <c r="V3491" i="1"/>
  <c r="W3491" i="1" s="1"/>
  <c r="V3492" i="1"/>
  <c r="W3492" i="1" s="1"/>
  <c r="V3498" i="1"/>
  <c r="W3498" i="1" s="1"/>
  <c r="V3499" i="1"/>
  <c r="W3499" i="1" s="1"/>
  <c r="V3500" i="1"/>
  <c r="W3500" i="1" s="1"/>
  <c r="V3502" i="1"/>
  <c r="W3502" i="1" s="1"/>
  <c r="V3503" i="1"/>
  <c r="W3503" i="1" s="1"/>
  <c r="V3504" i="1"/>
  <c r="W3504" i="1" s="1"/>
  <c r="V3510" i="1"/>
  <c r="W3510" i="1" s="1"/>
  <c r="V3511" i="1"/>
  <c r="W3511" i="1" s="1"/>
  <c r="V3512" i="1"/>
  <c r="W3512" i="1" s="1"/>
  <c r="V3515" i="1"/>
  <c r="W3515" i="1" s="1"/>
  <c r="V3516" i="1"/>
  <c r="W3516" i="1" s="1"/>
  <c r="V3522" i="1"/>
  <c r="W3522" i="1" s="1"/>
  <c r="V3523" i="1"/>
  <c r="W3523" i="1" s="1"/>
  <c r="V3524" i="1"/>
  <c r="W3524" i="1" s="1"/>
  <c r="V3525" i="1"/>
  <c r="W3525" i="1" s="1"/>
  <c r="V3526" i="1"/>
  <c r="W3526" i="1" s="1"/>
  <c r="V3528" i="1"/>
  <c r="W3528" i="1" s="1"/>
  <c r="V3534" i="1"/>
  <c r="W3534" i="1" s="1"/>
  <c r="V3535" i="1"/>
  <c r="W3535" i="1" s="1"/>
  <c r="V3536" i="1"/>
  <c r="W3536" i="1" s="1"/>
  <c r="V3537" i="1"/>
  <c r="W3537" i="1" s="1"/>
  <c r="V3538" i="1"/>
  <c r="W3538" i="1" s="1"/>
  <c r="V3539" i="1"/>
  <c r="W3539" i="1" s="1"/>
  <c r="V3540" i="1"/>
  <c r="W3540" i="1" s="1"/>
  <c r="V3546" i="1"/>
  <c r="W3546" i="1" s="1"/>
  <c r="V3547" i="1"/>
  <c r="W3547" i="1" s="1"/>
  <c r="V3548" i="1"/>
  <c r="W3548" i="1" s="1"/>
  <c r="V3549" i="1"/>
  <c r="W3549" i="1" s="1"/>
  <c r="V3552" i="1"/>
  <c r="W3552" i="1" s="1"/>
  <c r="V3558" i="1"/>
  <c r="W3558" i="1" s="1"/>
  <c r="V3559" i="1"/>
  <c r="W3559" i="1" s="1"/>
  <c r="V3560" i="1"/>
  <c r="W3560" i="1" s="1"/>
  <c r="V3562" i="1"/>
  <c r="W3562" i="1" s="1"/>
  <c r="V3563" i="1"/>
  <c r="W3563" i="1" s="1"/>
  <c r="V3564" i="1"/>
  <c r="W3564" i="1" s="1"/>
  <c r="V3570" i="1"/>
  <c r="W3570" i="1" s="1"/>
  <c r="V3571" i="1"/>
  <c r="W3571" i="1" s="1"/>
  <c r="V3572" i="1"/>
  <c r="W3572" i="1" s="1"/>
  <c r="V3576" i="1"/>
  <c r="W3576" i="1" s="1"/>
  <c r="V3582" i="1"/>
  <c r="W3582" i="1" s="1"/>
  <c r="V3583" i="1"/>
  <c r="W3583" i="1" s="1"/>
  <c r="V3584" i="1"/>
  <c r="W3584" i="1" s="1"/>
  <c r="V3585" i="1"/>
  <c r="W3585" i="1" s="1"/>
  <c r="V3586" i="1"/>
  <c r="W3586" i="1" s="1"/>
  <c r="V3588" i="1"/>
  <c r="W3588" i="1" s="1"/>
  <c r="V3594" i="1"/>
  <c r="W3594" i="1" s="1"/>
  <c r="V3595" i="1"/>
  <c r="W3595" i="1" s="1"/>
  <c r="V3596" i="1"/>
  <c r="W3596" i="1" s="1"/>
  <c r="V3597" i="1"/>
  <c r="W3597" i="1" s="1"/>
  <c r="V3599" i="1"/>
  <c r="W3599" i="1" s="1"/>
  <c r="V3600" i="1"/>
  <c r="W3600" i="1" s="1"/>
  <c r="V3606" i="1"/>
  <c r="W3606" i="1" s="1"/>
  <c r="V3607" i="1"/>
  <c r="W3607" i="1" s="1"/>
  <c r="V3608" i="1"/>
  <c r="W3608" i="1" s="1"/>
  <c r="V3609" i="1"/>
  <c r="W3609" i="1" s="1"/>
  <c r="V3610" i="1"/>
  <c r="W3610" i="1" s="1"/>
  <c r="V3611" i="1"/>
  <c r="W3611" i="1" s="1"/>
  <c r="V3612" i="1"/>
  <c r="W3612" i="1" s="1"/>
  <c r="V3618" i="1"/>
  <c r="W3618" i="1" s="1"/>
  <c r="V3619" i="1"/>
  <c r="W3619" i="1" s="1"/>
  <c r="V3620" i="1"/>
  <c r="W3620" i="1" s="1"/>
  <c r="V3621" i="1"/>
  <c r="W3621" i="1" s="1"/>
  <c r="V3622" i="1"/>
  <c r="W3622" i="1" s="1"/>
  <c r="V3623" i="1"/>
  <c r="W3623" i="1" s="1"/>
  <c r="V3630" i="1"/>
  <c r="W3630" i="1" s="1"/>
  <c r="V3631" i="1"/>
  <c r="W3631" i="1" s="1"/>
  <c r="V3632" i="1"/>
  <c r="W3632" i="1" s="1"/>
  <c r="V3633" i="1"/>
  <c r="W3633" i="1" s="1"/>
  <c r="V3635" i="1"/>
  <c r="W3635" i="1" s="1"/>
  <c r="V3636" i="1"/>
  <c r="W3636" i="1" s="1"/>
  <c r="V3642" i="1"/>
  <c r="W3642" i="1" s="1"/>
  <c r="V3643" i="1"/>
  <c r="W3643" i="1" s="1"/>
  <c r="V3644" i="1"/>
  <c r="W3644" i="1" s="1"/>
  <c r="V3646" i="1"/>
  <c r="W3646" i="1" s="1"/>
  <c r="V3647" i="1"/>
  <c r="W3647" i="1" s="1"/>
  <c r="V3654" i="1"/>
  <c r="W3654" i="1" s="1"/>
  <c r="V3655" i="1"/>
  <c r="W3655" i="1" s="1"/>
  <c r="V3656" i="1"/>
  <c r="W3656" i="1" s="1"/>
  <c r="V3657" i="1"/>
  <c r="W3657" i="1" s="1"/>
  <c r="V3659" i="1"/>
  <c r="W3659" i="1" s="1"/>
  <c r="V3660" i="1"/>
  <c r="W3660" i="1" s="1"/>
  <c r="V3666" i="1"/>
  <c r="W3666" i="1" s="1"/>
  <c r="V3667" i="1"/>
  <c r="W3667" i="1" s="1"/>
  <c r="V3668" i="1"/>
  <c r="W3668" i="1" s="1"/>
  <c r="V3669" i="1"/>
  <c r="W3669" i="1" s="1"/>
  <c r="V3670" i="1"/>
  <c r="W3670" i="1" s="1"/>
  <c r="V3672" i="1"/>
  <c r="W3672" i="1" s="1"/>
  <c r="V3678" i="1"/>
  <c r="W3678" i="1" s="1"/>
  <c r="V3679" i="1"/>
  <c r="W3679" i="1" s="1"/>
  <c r="V3680" i="1"/>
  <c r="W3680" i="1" s="1"/>
  <c r="V3681" i="1"/>
  <c r="W3681" i="1" s="1"/>
  <c r="V3682" i="1"/>
  <c r="W3682" i="1" s="1"/>
  <c r="V3684" i="1"/>
  <c r="W3684" i="1" s="1"/>
  <c r="V3690" i="1"/>
  <c r="W3690" i="1" s="1"/>
  <c r="V3691" i="1"/>
  <c r="W3691" i="1" s="1"/>
  <c r="V3692" i="1"/>
  <c r="W3692" i="1" s="1"/>
  <c r="V3694" i="1"/>
  <c r="W3694" i="1" s="1"/>
  <c r="V3695" i="1"/>
  <c r="W3695" i="1" s="1"/>
  <c r="V3696" i="1"/>
  <c r="W3696" i="1" s="1"/>
  <c r="V3702" i="1"/>
  <c r="W3702" i="1" s="1"/>
  <c r="V3703" i="1"/>
  <c r="W3703" i="1" s="1"/>
  <c r="V3704" i="1"/>
  <c r="W3704" i="1" s="1"/>
  <c r="V3706" i="1"/>
  <c r="W3706" i="1" s="1"/>
  <c r="V3714" i="1"/>
  <c r="W3714" i="1" s="1"/>
  <c r="V3715" i="1"/>
  <c r="W3715" i="1" s="1"/>
  <c r="V3716" i="1"/>
  <c r="W3716" i="1" s="1"/>
  <c r="V3717" i="1"/>
  <c r="W3717" i="1" s="1"/>
  <c r="V3718" i="1"/>
  <c r="W3718" i="1" s="1"/>
  <c r="V3719" i="1"/>
  <c r="W3719" i="1" s="1"/>
  <c r="V3720" i="1"/>
  <c r="W3720" i="1" s="1"/>
  <c r="V3726" i="1"/>
  <c r="W3726" i="1" s="1"/>
  <c r="V3727" i="1"/>
  <c r="W3727" i="1" s="1"/>
  <c r="V3728" i="1"/>
  <c r="W3728" i="1" s="1"/>
  <c r="V3730" i="1"/>
  <c r="W3730" i="1" s="1"/>
  <c r="V3738" i="1"/>
  <c r="W3738" i="1" s="1"/>
  <c r="V3739" i="1"/>
  <c r="W3739" i="1" s="1"/>
  <c r="V3740" i="1"/>
  <c r="W3740" i="1" s="1"/>
  <c r="V3741" i="1"/>
  <c r="W3741" i="1" s="1"/>
  <c r="V3742" i="1"/>
  <c r="W3742" i="1" s="1"/>
  <c r="V3743" i="1"/>
  <c r="W3743" i="1" s="1"/>
  <c r="V3744" i="1"/>
  <c r="W3744" i="1" s="1"/>
  <c r="V3750" i="1"/>
  <c r="W3750" i="1" s="1"/>
  <c r="V3751" i="1"/>
  <c r="W3751" i="1" s="1"/>
  <c r="V3752" i="1"/>
  <c r="W3752" i="1" s="1"/>
  <c r="V3753" i="1"/>
  <c r="W3753" i="1" s="1"/>
  <c r="V3754" i="1"/>
  <c r="W3754" i="1" s="1"/>
  <c r="V3755" i="1"/>
  <c r="W3755" i="1" s="1"/>
  <c r="V3756" i="1"/>
  <c r="W3756" i="1" s="1"/>
  <c r="V3762" i="1"/>
  <c r="W3762" i="1" s="1"/>
  <c r="V3763" i="1"/>
  <c r="W3763" i="1" s="1"/>
  <c r="V3764" i="1"/>
  <c r="W3764" i="1" s="1"/>
  <c r="V3765" i="1"/>
  <c r="W3765" i="1" s="1"/>
  <c r="V3768" i="1"/>
  <c r="W3768" i="1" s="1"/>
  <c r="V3774" i="1"/>
  <c r="W3774" i="1" s="1"/>
  <c r="V3775" i="1"/>
  <c r="W3775" i="1" s="1"/>
  <c r="V3776" i="1"/>
  <c r="W3776" i="1" s="1"/>
  <c r="V3777" i="1"/>
  <c r="W3777" i="1" s="1"/>
  <c r="V3778" i="1"/>
  <c r="W3778" i="1" s="1"/>
  <c r="V3779" i="1"/>
  <c r="W3779" i="1" s="1"/>
  <c r="V3780" i="1"/>
  <c r="W3780" i="1" s="1"/>
  <c r="V3786" i="1"/>
  <c r="W3786" i="1" s="1"/>
  <c r="V3787" i="1"/>
  <c r="W3787" i="1" s="1"/>
  <c r="V3788" i="1"/>
  <c r="W3788" i="1" s="1"/>
  <c r="V3790" i="1"/>
  <c r="W3790" i="1" s="1"/>
  <c r="V3791" i="1"/>
  <c r="W3791" i="1" s="1"/>
  <c r="V3798" i="1"/>
  <c r="W3798" i="1" s="1"/>
  <c r="V3799" i="1"/>
  <c r="W3799" i="1" s="1"/>
  <c r="V3800" i="1"/>
  <c r="W3800" i="1" s="1"/>
  <c r="V3801" i="1"/>
  <c r="W3801" i="1" s="1"/>
  <c r="V3804" i="1"/>
  <c r="W3804" i="1" s="1"/>
  <c r="V3810" i="1"/>
  <c r="W3810" i="1" s="1"/>
  <c r="V3811" i="1"/>
  <c r="W3811" i="1" s="1"/>
  <c r="V3812" i="1"/>
  <c r="W3812" i="1" s="1"/>
  <c r="V3813" i="1"/>
  <c r="W3813" i="1" s="1"/>
  <c r="V3814" i="1"/>
  <c r="W3814" i="1" s="1"/>
  <c r="V3822" i="1"/>
  <c r="W3822" i="1" s="1"/>
  <c r="V3823" i="1"/>
  <c r="W3823" i="1" s="1"/>
  <c r="V3824" i="1"/>
  <c r="W3824" i="1" s="1"/>
  <c r="V3825" i="1"/>
  <c r="W3825" i="1" s="1"/>
  <c r="V3826" i="1"/>
  <c r="W3826" i="1" s="1"/>
  <c r="V3828" i="1"/>
  <c r="W3828" i="1" s="1"/>
  <c r="V3834" i="1"/>
  <c r="W3834" i="1" s="1"/>
  <c r="V3835" i="1"/>
  <c r="W3835" i="1" s="1"/>
  <c r="V3836" i="1"/>
  <c r="W3836" i="1" s="1"/>
  <c r="V3837" i="1"/>
  <c r="W3837" i="1" s="1"/>
  <c r="V3839" i="1"/>
  <c r="W3839" i="1" s="1"/>
  <c r="V3840" i="1"/>
  <c r="W3840" i="1" s="1"/>
  <c r="V3846" i="1"/>
  <c r="W3846" i="1" s="1"/>
  <c r="V3847" i="1"/>
  <c r="W3847" i="1" s="1"/>
  <c r="V3848" i="1"/>
  <c r="W3848" i="1" s="1"/>
  <c r="V3849" i="1"/>
  <c r="W3849" i="1" s="1"/>
  <c r="V3850" i="1"/>
  <c r="W3850" i="1" s="1"/>
  <c r="V3851" i="1"/>
  <c r="W3851" i="1" s="1"/>
  <c r="V3858" i="1"/>
  <c r="W3858" i="1" s="1"/>
  <c r="V3859" i="1"/>
  <c r="W3859" i="1" s="1"/>
  <c r="V3860" i="1"/>
  <c r="W3860" i="1" s="1"/>
  <c r="V3861" i="1"/>
  <c r="W3861" i="1" s="1"/>
  <c r="V3862" i="1"/>
  <c r="W3862" i="1" s="1"/>
  <c r="V3864" i="1"/>
  <c r="W3864" i="1" s="1"/>
  <c r="V3870" i="1"/>
  <c r="W3870" i="1" s="1"/>
  <c r="V3871" i="1"/>
  <c r="W3871" i="1" s="1"/>
  <c r="V3872" i="1"/>
  <c r="W3872" i="1" s="1"/>
  <c r="V3873" i="1"/>
  <c r="W3873" i="1" s="1"/>
  <c r="V3874" i="1"/>
  <c r="W3874" i="1" s="1"/>
  <c r="V3875" i="1"/>
  <c r="W3875" i="1" s="1"/>
  <c r="V3882" i="1"/>
  <c r="W3882" i="1" s="1"/>
  <c r="V3883" i="1"/>
  <c r="W3883" i="1" s="1"/>
  <c r="V3884" i="1"/>
  <c r="W3884" i="1" s="1"/>
  <c r="V3885" i="1"/>
  <c r="W3885" i="1" s="1"/>
  <c r="V3886" i="1"/>
  <c r="W3886" i="1" s="1"/>
  <c r="V3888" i="1"/>
  <c r="W3888" i="1" s="1"/>
  <c r="V3894" i="1"/>
  <c r="W3894" i="1" s="1"/>
  <c r="V3895" i="1"/>
  <c r="W3895" i="1" s="1"/>
  <c r="V3896" i="1"/>
  <c r="W3896" i="1" s="1"/>
  <c r="V3898" i="1"/>
  <c r="W3898" i="1" s="1"/>
  <c r="V3899" i="1"/>
  <c r="W3899" i="1" s="1"/>
  <c r="V3900" i="1"/>
  <c r="W3900" i="1" s="1"/>
  <c r="V3906" i="1"/>
  <c r="W3906" i="1" s="1"/>
  <c r="V3907" i="1"/>
  <c r="W3907" i="1" s="1"/>
  <c r="V3908" i="1"/>
  <c r="W3908" i="1" s="1"/>
  <c r="V3909" i="1"/>
  <c r="W3909" i="1" s="1"/>
  <c r="V3910" i="1"/>
  <c r="W3910" i="1" s="1"/>
  <c r="V3912" i="1"/>
  <c r="W3912" i="1" s="1"/>
  <c r="V3918" i="1"/>
  <c r="W3918" i="1" s="1"/>
  <c r="V3919" i="1"/>
  <c r="W3919" i="1" s="1"/>
  <c r="V3920" i="1"/>
  <c r="W3920" i="1" s="1"/>
  <c r="V3921" i="1"/>
  <c r="W3921" i="1" s="1"/>
  <c r="V3922" i="1"/>
  <c r="W3922" i="1" s="1"/>
  <c r="V3923" i="1"/>
  <c r="W3923" i="1" s="1"/>
  <c r="V3924" i="1"/>
  <c r="W3924" i="1" s="1"/>
  <c r="V3930" i="1"/>
  <c r="W3930" i="1" s="1"/>
  <c r="V3931" i="1"/>
  <c r="W3931" i="1" s="1"/>
  <c r="V3932" i="1"/>
  <c r="W3932" i="1" s="1"/>
  <c r="V3933" i="1"/>
  <c r="W3933" i="1" s="1"/>
  <c r="V3936" i="1"/>
  <c r="W3936" i="1" s="1"/>
  <c r="V3942" i="1"/>
  <c r="W3942" i="1" s="1"/>
  <c r="V3943" i="1"/>
  <c r="W3943" i="1" s="1"/>
  <c r="V3944" i="1"/>
  <c r="W3944" i="1" s="1"/>
  <c r="V3945" i="1"/>
  <c r="W3945" i="1" s="1"/>
  <c r="V3946" i="1"/>
  <c r="W3946" i="1" s="1"/>
  <c r="V3948" i="1"/>
  <c r="W3948" i="1" s="1"/>
  <c r="V3954" i="1"/>
  <c r="W3954" i="1" s="1"/>
  <c r="V3955" i="1"/>
  <c r="W3955" i="1" s="1"/>
  <c r="V3956" i="1"/>
  <c r="W3956" i="1" s="1"/>
  <c r="V3958" i="1"/>
  <c r="W3958" i="1" s="1"/>
  <c r="V3959" i="1"/>
  <c r="W3959" i="1" s="1"/>
  <c r="V3966" i="1"/>
  <c r="W3966" i="1" s="1"/>
  <c r="V3967" i="1"/>
  <c r="W3967" i="1" s="1"/>
  <c r="V3968" i="1"/>
  <c r="W3968" i="1" s="1"/>
  <c r="V3969" i="1"/>
  <c r="W3969" i="1" s="1"/>
  <c r="V3972" i="1"/>
  <c r="W3972" i="1" s="1"/>
  <c r="V3978" i="1"/>
  <c r="W3978" i="1" s="1"/>
  <c r="V3979" i="1"/>
  <c r="W3979" i="1" s="1"/>
  <c r="V3980" i="1"/>
  <c r="W3980" i="1" s="1"/>
  <c r="V3981" i="1"/>
  <c r="W3981" i="1" s="1"/>
  <c r="V3982" i="1"/>
  <c r="W3982" i="1" s="1"/>
  <c r="V3983" i="1"/>
  <c r="W3983" i="1" s="1"/>
  <c r="V3984" i="1"/>
  <c r="W3984" i="1" s="1"/>
  <c r="V3990" i="1"/>
  <c r="W3990" i="1" s="1"/>
  <c r="V3991" i="1"/>
  <c r="W3991" i="1" s="1"/>
  <c r="V3992" i="1"/>
  <c r="W3992" i="1" s="1"/>
  <c r="V3993" i="1"/>
  <c r="W3993" i="1" s="1"/>
  <c r="V3994" i="1"/>
  <c r="W3994" i="1" s="1"/>
  <c r="V3995" i="1"/>
  <c r="W3995" i="1" s="1"/>
  <c r="V4002" i="1"/>
  <c r="W4002" i="1" s="1"/>
  <c r="V4003" i="1"/>
  <c r="W4003" i="1" s="1"/>
  <c r="V4004" i="1"/>
  <c r="W4004" i="1" s="1"/>
  <c r="V4005" i="1"/>
  <c r="W4005" i="1" s="1"/>
  <c r="V4006" i="1"/>
  <c r="W4006" i="1" s="1"/>
  <c r="V4008" i="1"/>
  <c r="W4008" i="1" s="1"/>
  <c r="V4014" i="1"/>
  <c r="W4014" i="1" s="1"/>
  <c r="V4015" i="1"/>
  <c r="W4015" i="1" s="1"/>
  <c r="V4016" i="1"/>
  <c r="W4016" i="1" s="1"/>
  <c r="V4017" i="1"/>
  <c r="W4017" i="1" s="1"/>
  <c r="V4018" i="1"/>
  <c r="W4018" i="1" s="1"/>
  <c r="V4019" i="1"/>
  <c r="W4019" i="1" s="1"/>
  <c r="V4026" i="1"/>
  <c r="W4026" i="1" s="1"/>
  <c r="V4027" i="1"/>
  <c r="W4027" i="1" s="1"/>
  <c r="V4028" i="1"/>
  <c r="W4028" i="1" s="1"/>
  <c r="V4029" i="1"/>
  <c r="W4029" i="1" s="1"/>
  <c r="V4032" i="1"/>
  <c r="W4032" i="1" s="1"/>
  <c r="V4038" i="1"/>
  <c r="W4038" i="1" s="1"/>
  <c r="V4039" i="1"/>
  <c r="W4039" i="1" s="1"/>
  <c r="V4040" i="1"/>
  <c r="W4040" i="1" s="1"/>
  <c r="V4041" i="1"/>
  <c r="W4041" i="1" s="1"/>
  <c r="V4050" i="1"/>
  <c r="W4050" i="1" s="1"/>
  <c r="V4051" i="1"/>
  <c r="W4051" i="1" s="1"/>
  <c r="V4052" i="1"/>
  <c r="W4052" i="1" s="1"/>
  <c r="V4053" i="1"/>
  <c r="W4053" i="1" s="1"/>
  <c r="V4054" i="1"/>
  <c r="W4054" i="1" s="1"/>
  <c r="V4055" i="1"/>
  <c r="W4055" i="1" s="1"/>
  <c r="V4056" i="1"/>
  <c r="W4056" i="1" s="1"/>
  <c r="V4062" i="1"/>
  <c r="W4062" i="1" s="1"/>
  <c r="V4063" i="1"/>
  <c r="W4063" i="1" s="1"/>
  <c r="V4064" i="1"/>
  <c r="W4064" i="1" s="1"/>
  <c r="V4065" i="1"/>
  <c r="W4065" i="1" s="1"/>
  <c r="V4066" i="1"/>
  <c r="W4066" i="1" s="1"/>
  <c r="V4067" i="1"/>
  <c r="W4067" i="1" s="1"/>
  <c r="V4068" i="1"/>
  <c r="W4068" i="1" s="1"/>
  <c r="V4074" i="1"/>
  <c r="W4074" i="1" s="1"/>
  <c r="V4075" i="1"/>
  <c r="W4075" i="1" s="1"/>
  <c r="V4076" i="1"/>
  <c r="W4076" i="1" s="1"/>
  <c r="V4077" i="1"/>
  <c r="W4077" i="1" s="1"/>
  <c r="V4078" i="1"/>
  <c r="W4078" i="1" s="1"/>
  <c r="V4080" i="1"/>
  <c r="W4080" i="1" s="1"/>
  <c r="V4086" i="1"/>
  <c r="W4086" i="1" s="1"/>
  <c r="V4087" i="1"/>
  <c r="W4087" i="1" s="1"/>
  <c r="V4088" i="1"/>
  <c r="W4088" i="1" s="1"/>
  <c r="V4089" i="1"/>
  <c r="W4089" i="1" s="1"/>
  <c r="V4090" i="1"/>
  <c r="W4090" i="1" s="1"/>
  <c r="V4092" i="1"/>
  <c r="W4092" i="1" s="1"/>
  <c r="V4098" i="1"/>
  <c r="W4098" i="1" s="1"/>
  <c r="V4099" i="1"/>
  <c r="W4099" i="1" s="1"/>
  <c r="V4100" i="1"/>
  <c r="W4100" i="1" s="1"/>
  <c r="V4102" i="1"/>
  <c r="W4102" i="1" s="1"/>
  <c r="V4110" i="1"/>
  <c r="W4110" i="1" s="1"/>
  <c r="V4111" i="1"/>
  <c r="W4111" i="1" s="1"/>
  <c r="V4112" i="1"/>
  <c r="W4112" i="1" s="1"/>
  <c r="V4113" i="1"/>
  <c r="W4113" i="1" s="1"/>
  <c r="V4114" i="1"/>
  <c r="W4114" i="1" s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3" i="1"/>
  <c r="U844" i="1"/>
  <c r="U845" i="1"/>
  <c r="U846" i="1"/>
  <c r="U847" i="1"/>
  <c r="U848" i="1"/>
  <c r="U849" i="1"/>
  <c r="U850" i="1"/>
  <c r="U851" i="1"/>
  <c r="U852" i="1"/>
  <c r="U853" i="1"/>
  <c r="U855" i="1"/>
  <c r="U857" i="1"/>
  <c r="U858" i="1"/>
  <c r="U859" i="1"/>
  <c r="U860" i="1"/>
  <c r="U861" i="1"/>
  <c r="U862" i="1"/>
  <c r="U863" i="1"/>
  <c r="U864" i="1"/>
  <c r="U865" i="1"/>
  <c r="U867" i="1"/>
  <c r="U869" i="1"/>
  <c r="U870" i="1"/>
  <c r="U871" i="1"/>
  <c r="U872" i="1"/>
  <c r="U873" i="1"/>
  <c r="U874" i="1"/>
  <c r="U875" i="1"/>
  <c r="U876" i="1"/>
  <c r="U877" i="1"/>
  <c r="U879" i="1"/>
  <c r="U881" i="1"/>
  <c r="U882" i="1"/>
  <c r="U883" i="1"/>
  <c r="U884" i="1"/>
  <c r="U885" i="1"/>
  <c r="U886" i="1"/>
  <c r="U887" i="1"/>
  <c r="U888" i="1"/>
  <c r="U889" i="1"/>
  <c r="U891" i="1"/>
  <c r="U893" i="1"/>
  <c r="U894" i="1"/>
  <c r="U895" i="1"/>
  <c r="U896" i="1"/>
  <c r="U897" i="1"/>
  <c r="U898" i="1"/>
  <c r="U899" i="1"/>
  <c r="U900" i="1"/>
  <c r="U903" i="1"/>
  <c r="U904" i="1"/>
  <c r="U905" i="1"/>
  <c r="U906" i="1"/>
  <c r="U907" i="1"/>
  <c r="U908" i="1"/>
  <c r="U909" i="1"/>
  <c r="U910" i="1"/>
  <c r="U911" i="1"/>
  <c r="U912" i="1"/>
  <c r="U913" i="1"/>
  <c r="U915" i="1"/>
  <c r="U916" i="1"/>
  <c r="U917" i="1"/>
  <c r="U918" i="1"/>
  <c r="U919" i="1"/>
  <c r="U920" i="1"/>
  <c r="U921" i="1"/>
  <c r="U922" i="1"/>
  <c r="U923" i="1"/>
  <c r="U924" i="1"/>
  <c r="U927" i="1"/>
  <c r="U928" i="1"/>
  <c r="U929" i="1"/>
  <c r="U930" i="1"/>
  <c r="U931" i="1"/>
  <c r="U932" i="1"/>
  <c r="U933" i="1"/>
  <c r="U934" i="1"/>
  <c r="U935" i="1"/>
  <c r="U936" i="1"/>
  <c r="U937" i="1"/>
  <c r="U939" i="1"/>
  <c r="U940" i="1"/>
  <c r="U941" i="1"/>
  <c r="U942" i="1"/>
  <c r="U943" i="1"/>
  <c r="U944" i="1"/>
  <c r="U945" i="1"/>
  <c r="U946" i="1"/>
  <c r="U947" i="1"/>
  <c r="U948" i="1"/>
  <c r="U949" i="1"/>
  <c r="U951" i="1"/>
  <c r="U952" i="1"/>
  <c r="U953" i="1"/>
  <c r="U954" i="1"/>
  <c r="U955" i="1"/>
  <c r="U956" i="1"/>
  <c r="U957" i="1"/>
  <c r="U958" i="1"/>
  <c r="U959" i="1"/>
  <c r="U960" i="1"/>
  <c r="U961" i="1"/>
  <c r="U963" i="1"/>
  <c r="U964" i="1"/>
  <c r="U965" i="1"/>
  <c r="U966" i="1"/>
  <c r="U967" i="1"/>
  <c r="U968" i="1"/>
  <c r="U969" i="1"/>
  <c r="U970" i="1"/>
  <c r="U971" i="1"/>
  <c r="U972" i="1"/>
  <c r="U973" i="1"/>
  <c r="U975" i="1"/>
  <c r="U977" i="1"/>
  <c r="U978" i="1"/>
  <c r="U979" i="1"/>
  <c r="U980" i="1"/>
  <c r="U981" i="1"/>
  <c r="U982" i="1"/>
  <c r="U983" i="1"/>
  <c r="U984" i="1"/>
  <c r="U985" i="1"/>
  <c r="U987" i="1"/>
  <c r="U989" i="1"/>
  <c r="U990" i="1"/>
  <c r="U991" i="1"/>
  <c r="U992" i="1"/>
  <c r="U993" i="1"/>
  <c r="U994" i="1"/>
  <c r="U995" i="1"/>
  <c r="U996" i="1"/>
  <c r="U997" i="1"/>
  <c r="U999" i="1"/>
  <c r="U1001" i="1"/>
  <c r="U1002" i="1"/>
  <c r="U1003" i="1"/>
  <c r="U1004" i="1"/>
  <c r="U1005" i="1"/>
  <c r="U1006" i="1"/>
  <c r="U1007" i="1"/>
  <c r="U1008" i="1"/>
  <c r="U1009" i="1"/>
  <c r="U1011" i="1"/>
  <c r="U1013" i="1"/>
  <c r="U1014" i="1"/>
  <c r="U1015" i="1"/>
  <c r="U1016" i="1"/>
  <c r="U1017" i="1"/>
  <c r="U1018" i="1"/>
  <c r="U1019" i="1"/>
  <c r="U1020" i="1"/>
  <c r="U1021" i="1"/>
  <c r="U1023" i="1"/>
  <c r="U1024" i="1"/>
  <c r="U1025" i="1"/>
  <c r="U1026" i="1"/>
  <c r="U1027" i="1"/>
  <c r="U1028" i="1"/>
  <c r="U1029" i="1"/>
  <c r="U1030" i="1"/>
  <c r="U1031" i="1"/>
  <c r="U1032" i="1"/>
  <c r="U1033" i="1"/>
  <c r="U1035" i="1"/>
  <c r="U1036" i="1"/>
  <c r="U1037" i="1"/>
  <c r="U1038" i="1"/>
  <c r="U1039" i="1"/>
  <c r="U1040" i="1"/>
  <c r="U1041" i="1"/>
  <c r="U1042" i="1"/>
  <c r="U1043" i="1"/>
  <c r="U1044" i="1"/>
  <c r="U1047" i="1"/>
  <c r="U1048" i="1"/>
  <c r="U1049" i="1"/>
  <c r="U1050" i="1"/>
  <c r="U1051" i="1"/>
  <c r="U1052" i="1"/>
  <c r="U1053" i="1"/>
  <c r="U1054" i="1"/>
  <c r="U1055" i="1"/>
  <c r="U1056" i="1"/>
  <c r="U1057" i="1"/>
  <c r="U1059" i="1"/>
  <c r="U1060" i="1"/>
  <c r="U1061" i="1"/>
  <c r="U1062" i="1"/>
  <c r="U1063" i="1"/>
  <c r="U1064" i="1"/>
  <c r="U1065" i="1"/>
  <c r="U1066" i="1"/>
  <c r="U1067" i="1"/>
  <c r="U1068" i="1"/>
  <c r="U1071" i="1"/>
  <c r="U1072" i="1"/>
  <c r="U1073" i="1"/>
  <c r="U1074" i="1"/>
  <c r="U1075" i="1"/>
  <c r="U1076" i="1"/>
  <c r="U1077" i="1"/>
  <c r="U1078" i="1"/>
  <c r="U1079" i="1"/>
  <c r="U1080" i="1"/>
  <c r="U1081" i="1"/>
  <c r="U1083" i="1"/>
  <c r="U1084" i="1"/>
  <c r="U1085" i="1"/>
  <c r="U1086" i="1"/>
  <c r="U1087" i="1"/>
  <c r="U1088" i="1"/>
  <c r="U1089" i="1"/>
  <c r="U1090" i="1"/>
  <c r="U1091" i="1"/>
  <c r="U1092" i="1"/>
  <c r="U1093" i="1"/>
  <c r="U1095" i="1"/>
  <c r="U1097" i="1"/>
  <c r="U1098" i="1"/>
  <c r="U1099" i="1"/>
  <c r="U1100" i="1"/>
  <c r="U1101" i="1"/>
  <c r="U1102" i="1"/>
  <c r="U1103" i="1"/>
  <c r="U1104" i="1"/>
  <c r="U1105" i="1"/>
  <c r="U1107" i="1"/>
  <c r="U1109" i="1"/>
  <c r="U1110" i="1"/>
  <c r="U1111" i="1"/>
  <c r="U1112" i="1"/>
  <c r="U1113" i="1"/>
  <c r="U1114" i="1"/>
  <c r="U1115" i="1"/>
  <c r="U1116" i="1"/>
  <c r="U1117" i="1"/>
  <c r="U1119" i="1"/>
  <c r="U1121" i="1"/>
  <c r="U1122" i="1"/>
  <c r="U1123" i="1"/>
  <c r="U1124" i="1"/>
  <c r="U1125" i="1"/>
  <c r="U1126" i="1"/>
  <c r="U1127" i="1"/>
  <c r="U1128" i="1"/>
  <c r="U1129" i="1"/>
  <c r="U1131" i="1"/>
  <c r="U1133" i="1"/>
  <c r="U1134" i="1"/>
  <c r="U1135" i="1"/>
  <c r="U1136" i="1"/>
  <c r="U1137" i="1"/>
  <c r="U1138" i="1"/>
  <c r="U1139" i="1"/>
  <c r="U1140" i="1"/>
  <c r="U1141" i="1"/>
  <c r="U1143" i="1"/>
  <c r="U1144" i="1"/>
  <c r="U1145" i="1"/>
  <c r="U1146" i="1"/>
  <c r="U1147" i="1"/>
  <c r="U1148" i="1"/>
  <c r="U1149" i="1"/>
  <c r="U1150" i="1"/>
  <c r="U1151" i="1"/>
  <c r="U1152" i="1"/>
  <c r="U1153" i="1"/>
  <c r="U1155" i="1"/>
  <c r="U1156" i="1"/>
  <c r="U1157" i="1"/>
  <c r="U1158" i="1"/>
  <c r="U1159" i="1"/>
  <c r="U1160" i="1"/>
  <c r="U1161" i="1"/>
  <c r="U1162" i="1"/>
  <c r="U1163" i="1"/>
  <c r="U1164" i="1"/>
  <c r="U1165" i="1"/>
  <c r="U1167" i="1"/>
  <c r="U1168" i="1"/>
  <c r="U1169" i="1"/>
  <c r="U1170" i="1"/>
  <c r="U1171" i="1"/>
  <c r="U1172" i="1"/>
  <c r="U1173" i="1"/>
  <c r="U1174" i="1"/>
  <c r="U1175" i="1"/>
  <c r="U1176" i="1"/>
  <c r="U1177" i="1"/>
  <c r="U1179" i="1"/>
  <c r="U1180" i="1"/>
  <c r="U1181" i="1"/>
  <c r="U1182" i="1"/>
  <c r="U1183" i="1"/>
  <c r="U1184" i="1"/>
  <c r="U1185" i="1"/>
  <c r="U1186" i="1"/>
  <c r="U1187" i="1"/>
  <c r="U1188" i="1"/>
  <c r="U1191" i="1"/>
  <c r="U1192" i="1"/>
  <c r="U1193" i="1"/>
  <c r="U1194" i="1"/>
  <c r="U1195" i="1"/>
  <c r="U1196" i="1"/>
  <c r="U1197" i="1"/>
  <c r="U1198" i="1"/>
  <c r="U1199" i="1"/>
  <c r="U1200" i="1"/>
  <c r="U1201" i="1"/>
  <c r="U1203" i="1"/>
  <c r="U1204" i="1"/>
  <c r="U1205" i="1"/>
  <c r="U1206" i="1"/>
  <c r="U1207" i="1"/>
  <c r="U1208" i="1"/>
  <c r="U1209" i="1"/>
  <c r="U1210" i="1"/>
  <c r="U1211" i="1"/>
  <c r="U1212" i="1"/>
  <c r="U1215" i="1"/>
  <c r="U1217" i="1"/>
  <c r="U1218" i="1"/>
  <c r="U1219" i="1"/>
  <c r="U1220" i="1"/>
  <c r="U1221" i="1"/>
  <c r="U1222" i="1"/>
  <c r="U1223" i="1"/>
  <c r="U1224" i="1"/>
  <c r="U1225" i="1"/>
  <c r="U1227" i="1"/>
  <c r="U1229" i="1"/>
  <c r="U1230" i="1"/>
  <c r="U1231" i="1"/>
  <c r="U1232" i="1"/>
  <c r="U1233" i="1"/>
  <c r="U1234" i="1"/>
  <c r="U1235" i="1"/>
  <c r="U1236" i="1"/>
  <c r="U1237" i="1"/>
  <c r="U1239" i="1"/>
  <c r="U1242" i="1"/>
  <c r="U1243" i="1"/>
  <c r="U1244" i="1"/>
  <c r="U1245" i="1"/>
  <c r="U1246" i="1"/>
  <c r="U1247" i="1"/>
  <c r="U1248" i="1"/>
  <c r="U1249" i="1"/>
  <c r="U1251" i="1"/>
  <c r="U1254" i="1"/>
  <c r="U1255" i="1"/>
  <c r="U1256" i="1"/>
  <c r="U1257" i="1"/>
  <c r="U1258" i="1"/>
  <c r="U1259" i="1"/>
  <c r="U1260" i="1"/>
  <c r="U1261" i="1"/>
  <c r="U1263" i="1"/>
  <c r="U1265" i="1"/>
  <c r="U1266" i="1"/>
  <c r="U1267" i="1"/>
  <c r="U1268" i="1"/>
  <c r="U1269" i="1"/>
  <c r="U1270" i="1"/>
  <c r="U1271" i="1"/>
  <c r="U1272" i="1"/>
  <c r="U1273" i="1"/>
  <c r="U1275" i="1"/>
  <c r="U1277" i="1"/>
  <c r="U1278" i="1"/>
  <c r="U1279" i="1"/>
  <c r="U1280" i="1"/>
  <c r="U1281" i="1"/>
  <c r="U1282" i="1"/>
  <c r="U1283" i="1"/>
  <c r="U1284" i="1"/>
  <c r="U1285" i="1"/>
  <c r="U1287" i="1"/>
  <c r="U1288" i="1"/>
  <c r="U1289" i="1"/>
  <c r="U1290" i="1"/>
  <c r="U1291" i="1"/>
  <c r="U1292" i="1"/>
  <c r="U1293" i="1"/>
  <c r="U1294" i="1"/>
  <c r="U1295" i="1"/>
  <c r="U1296" i="1"/>
  <c r="U1297" i="1"/>
  <c r="U1299" i="1"/>
  <c r="U1301" i="1"/>
  <c r="U1302" i="1"/>
  <c r="U1303" i="1"/>
  <c r="U1304" i="1"/>
  <c r="U1305" i="1"/>
  <c r="U1306" i="1"/>
  <c r="U1307" i="1"/>
  <c r="U1308" i="1"/>
  <c r="U1309" i="1"/>
  <c r="U1311" i="1"/>
  <c r="U1313" i="1"/>
  <c r="U1314" i="1"/>
  <c r="U1315" i="1"/>
  <c r="U1316" i="1"/>
  <c r="U1317" i="1"/>
  <c r="U1318" i="1"/>
  <c r="U1319" i="1"/>
  <c r="U1320" i="1"/>
  <c r="U1321" i="1"/>
  <c r="U1323" i="1"/>
  <c r="U1325" i="1"/>
  <c r="U1326" i="1"/>
  <c r="U1327" i="1"/>
  <c r="U1328" i="1"/>
  <c r="U1329" i="1"/>
  <c r="U1330" i="1"/>
  <c r="U1331" i="1"/>
  <c r="U1332" i="1"/>
  <c r="U1335" i="1"/>
  <c r="U1337" i="1"/>
  <c r="U1338" i="1"/>
  <c r="U1339" i="1"/>
  <c r="U1340" i="1"/>
  <c r="U1341" i="1"/>
  <c r="U1342" i="1"/>
  <c r="U1343" i="1"/>
  <c r="U1344" i="1"/>
  <c r="U1345" i="1"/>
  <c r="U1347" i="1"/>
  <c r="U1349" i="1"/>
  <c r="U1350" i="1"/>
  <c r="U1351" i="1"/>
  <c r="U1352" i="1"/>
  <c r="U1353" i="1"/>
  <c r="U1354" i="1"/>
  <c r="U1355" i="1"/>
  <c r="U1356" i="1"/>
  <c r="U1359" i="1"/>
  <c r="U1362" i="1"/>
  <c r="U1363" i="1"/>
  <c r="U1364" i="1"/>
  <c r="U1365" i="1"/>
  <c r="U1366" i="1"/>
  <c r="U1367" i="1"/>
  <c r="U1368" i="1"/>
  <c r="U1369" i="1"/>
  <c r="U1371" i="1"/>
  <c r="U1374" i="1"/>
  <c r="U1375" i="1"/>
  <c r="U1376" i="1"/>
  <c r="U1377" i="1"/>
  <c r="U1378" i="1"/>
  <c r="U1379" i="1"/>
  <c r="U1380" i="1"/>
  <c r="U1381" i="1"/>
  <c r="U1383" i="1"/>
  <c r="U1386" i="1"/>
  <c r="U1387" i="1"/>
  <c r="U1388" i="1"/>
  <c r="U1389" i="1"/>
  <c r="U1390" i="1"/>
  <c r="U1391" i="1"/>
  <c r="U1392" i="1"/>
  <c r="U1393" i="1"/>
  <c r="U1395" i="1"/>
  <c r="U1397" i="1"/>
  <c r="U1398" i="1"/>
  <c r="U1399" i="1"/>
  <c r="U1400" i="1"/>
  <c r="U1401" i="1"/>
  <c r="U1402" i="1"/>
  <c r="U1403" i="1"/>
  <c r="U1404" i="1"/>
  <c r="U1405" i="1"/>
  <c r="U1407" i="1"/>
  <c r="U1409" i="1"/>
  <c r="U1410" i="1"/>
  <c r="U1411" i="1"/>
  <c r="U1412" i="1"/>
  <c r="U1413" i="1"/>
  <c r="U1414" i="1"/>
  <c r="U1415" i="1"/>
  <c r="U1416" i="1"/>
  <c r="U1417" i="1"/>
  <c r="U1419" i="1"/>
  <c r="U1421" i="1"/>
  <c r="U1422" i="1"/>
  <c r="U1423" i="1"/>
  <c r="U1424" i="1"/>
  <c r="U1425" i="1"/>
  <c r="U1426" i="1"/>
  <c r="U1427" i="1"/>
  <c r="U1428" i="1"/>
  <c r="U1429" i="1"/>
  <c r="U1431" i="1"/>
  <c r="U1433" i="1"/>
  <c r="U1434" i="1"/>
  <c r="U1435" i="1"/>
  <c r="U1436" i="1"/>
  <c r="U1437" i="1"/>
  <c r="U1438" i="1"/>
  <c r="U1439" i="1"/>
  <c r="U1440" i="1"/>
  <c r="U1441" i="1"/>
  <c r="U1443" i="1"/>
  <c r="U1445" i="1"/>
  <c r="U1446" i="1"/>
  <c r="U1447" i="1"/>
  <c r="U1448" i="1"/>
  <c r="U1449" i="1"/>
  <c r="U1450" i="1"/>
  <c r="U1451" i="1"/>
  <c r="U1452" i="1"/>
  <c r="U1453" i="1"/>
  <c r="U1455" i="1"/>
  <c r="U1457" i="1"/>
  <c r="U1458" i="1"/>
  <c r="U1459" i="1"/>
  <c r="U1460" i="1"/>
  <c r="U1461" i="1"/>
  <c r="U1462" i="1"/>
  <c r="U1463" i="1"/>
  <c r="U1464" i="1"/>
  <c r="U1465" i="1"/>
  <c r="U1467" i="1"/>
  <c r="U1469" i="1"/>
  <c r="U1470" i="1"/>
  <c r="U1471" i="1"/>
  <c r="U1472" i="1"/>
  <c r="U1473" i="1"/>
  <c r="U1474" i="1"/>
  <c r="U1475" i="1"/>
  <c r="U1476" i="1"/>
  <c r="U1479" i="1"/>
  <c r="U1481" i="1"/>
  <c r="U1482" i="1"/>
  <c r="U1483" i="1"/>
  <c r="U1484" i="1"/>
  <c r="U1485" i="1"/>
  <c r="U1486" i="1"/>
  <c r="U1487" i="1"/>
  <c r="U1488" i="1"/>
  <c r="U1489" i="1"/>
  <c r="U1491" i="1"/>
  <c r="U1494" i="1"/>
  <c r="U1495" i="1"/>
  <c r="U1496" i="1"/>
  <c r="U1497" i="1"/>
  <c r="U1498" i="1"/>
  <c r="U1499" i="1"/>
  <c r="U1500" i="1"/>
  <c r="U1503" i="1"/>
  <c r="U1506" i="1"/>
  <c r="U1507" i="1"/>
  <c r="U1508" i="1"/>
  <c r="U1509" i="1"/>
  <c r="U1510" i="1"/>
  <c r="U1511" i="1"/>
  <c r="U1512" i="1"/>
  <c r="U1513" i="1"/>
  <c r="U1515" i="1"/>
  <c r="U1517" i="1"/>
  <c r="U1518" i="1"/>
  <c r="U1519" i="1"/>
  <c r="U1520" i="1"/>
  <c r="U1521" i="1"/>
  <c r="U1522" i="1"/>
  <c r="U1523" i="1"/>
  <c r="U1524" i="1"/>
  <c r="U1525" i="1"/>
  <c r="U1527" i="1"/>
  <c r="U1529" i="1"/>
  <c r="U1530" i="1"/>
  <c r="U1531" i="1"/>
  <c r="U1532" i="1"/>
  <c r="U1533" i="1"/>
  <c r="U1534" i="1"/>
  <c r="U1535" i="1"/>
  <c r="U1536" i="1"/>
  <c r="U1537" i="1"/>
  <c r="U1539" i="1"/>
  <c r="U1541" i="1"/>
  <c r="U1542" i="1"/>
  <c r="U1543" i="1"/>
  <c r="U1544" i="1"/>
  <c r="U1545" i="1"/>
  <c r="U1546" i="1"/>
  <c r="U1547" i="1"/>
  <c r="U1548" i="1"/>
  <c r="U1549" i="1"/>
  <c r="U1551" i="1"/>
  <c r="U1552" i="1"/>
  <c r="U1553" i="1"/>
  <c r="U1554" i="1"/>
  <c r="U1555" i="1"/>
  <c r="U1556" i="1"/>
  <c r="U1557" i="1"/>
  <c r="U1558" i="1"/>
  <c r="U1559" i="1"/>
  <c r="U1560" i="1"/>
  <c r="U1561" i="1"/>
  <c r="U1563" i="1"/>
  <c r="U1565" i="1"/>
  <c r="U1566" i="1"/>
  <c r="U1567" i="1"/>
  <c r="U1568" i="1"/>
  <c r="U1569" i="1"/>
  <c r="U1570" i="1"/>
  <c r="U1571" i="1"/>
  <c r="U1572" i="1"/>
  <c r="U1573" i="1"/>
  <c r="U1575" i="1"/>
  <c r="U1577" i="1"/>
  <c r="U1578" i="1"/>
  <c r="U1579" i="1"/>
  <c r="U1580" i="1"/>
  <c r="U1581" i="1"/>
  <c r="U1582" i="1"/>
  <c r="U1583" i="1"/>
  <c r="U1584" i="1"/>
  <c r="U1585" i="1"/>
  <c r="U1587" i="1"/>
  <c r="U1589" i="1"/>
  <c r="U1590" i="1"/>
  <c r="U1591" i="1"/>
  <c r="U1592" i="1"/>
  <c r="U1593" i="1"/>
  <c r="U1594" i="1"/>
  <c r="U1595" i="1"/>
  <c r="U1596" i="1"/>
  <c r="U1597" i="1"/>
  <c r="U1599" i="1"/>
  <c r="U1601" i="1"/>
  <c r="U1602" i="1"/>
  <c r="U1603" i="1"/>
  <c r="U1604" i="1"/>
  <c r="U1605" i="1"/>
  <c r="U1606" i="1"/>
  <c r="U1607" i="1"/>
  <c r="U1608" i="1"/>
  <c r="U1609" i="1"/>
  <c r="U1611" i="1"/>
  <c r="U1613" i="1"/>
  <c r="U1614" i="1"/>
  <c r="U1615" i="1"/>
  <c r="U1616" i="1"/>
  <c r="U1617" i="1"/>
  <c r="U1618" i="1"/>
  <c r="U1619" i="1"/>
  <c r="U1620" i="1"/>
  <c r="U1623" i="1"/>
  <c r="U1626" i="1"/>
  <c r="U1627" i="1"/>
  <c r="U1628" i="1"/>
  <c r="U1629" i="1"/>
  <c r="U1630" i="1"/>
  <c r="U1631" i="1"/>
  <c r="U1632" i="1"/>
  <c r="U1633" i="1"/>
  <c r="U1635" i="1"/>
  <c r="U1636" i="1"/>
  <c r="U1638" i="1"/>
  <c r="U1639" i="1"/>
  <c r="U1640" i="1"/>
  <c r="U1641" i="1"/>
  <c r="U1642" i="1"/>
  <c r="U1643" i="1"/>
  <c r="U1644" i="1"/>
  <c r="U1647" i="1"/>
  <c r="U1649" i="1"/>
  <c r="U1650" i="1"/>
  <c r="U1651" i="1"/>
  <c r="U1652" i="1"/>
  <c r="U1653" i="1"/>
  <c r="U1654" i="1"/>
  <c r="U1655" i="1"/>
  <c r="U1656" i="1"/>
  <c r="U1657" i="1"/>
  <c r="U1659" i="1"/>
  <c r="U1661" i="1"/>
  <c r="U1662" i="1"/>
  <c r="U1663" i="1"/>
  <c r="U1664" i="1"/>
  <c r="U1665" i="1"/>
  <c r="U1666" i="1"/>
  <c r="U1667" i="1"/>
  <c r="U1668" i="1"/>
  <c r="U1669" i="1"/>
  <c r="U1671" i="1"/>
  <c r="U1673" i="1"/>
  <c r="U1674" i="1"/>
  <c r="U1675" i="1"/>
  <c r="U1676" i="1"/>
  <c r="U1677" i="1"/>
  <c r="U1678" i="1"/>
  <c r="U1679" i="1"/>
  <c r="U1680" i="1"/>
  <c r="U1681" i="1"/>
  <c r="U1683" i="1"/>
  <c r="U1685" i="1"/>
  <c r="U1686" i="1"/>
  <c r="U1687" i="1"/>
  <c r="U1688" i="1"/>
  <c r="U1689" i="1"/>
  <c r="U1690" i="1"/>
  <c r="U1691" i="1"/>
  <c r="U1692" i="1"/>
  <c r="U1693" i="1"/>
  <c r="U1695" i="1"/>
  <c r="U1697" i="1"/>
  <c r="U1698" i="1"/>
  <c r="U1699" i="1"/>
  <c r="U1700" i="1"/>
  <c r="U1701" i="1"/>
  <c r="U1702" i="1"/>
  <c r="U1703" i="1"/>
  <c r="U1704" i="1"/>
  <c r="U1705" i="1"/>
  <c r="U1707" i="1"/>
  <c r="U1709" i="1"/>
  <c r="U1710" i="1"/>
  <c r="U1711" i="1"/>
  <c r="U1712" i="1"/>
  <c r="U1713" i="1"/>
  <c r="U1714" i="1"/>
  <c r="U1715" i="1"/>
  <c r="U1716" i="1"/>
  <c r="U1717" i="1"/>
  <c r="U1719" i="1"/>
  <c r="U1721" i="1"/>
  <c r="U1722" i="1"/>
  <c r="U1723" i="1"/>
  <c r="U1724" i="1"/>
  <c r="U1725" i="1"/>
  <c r="U1726" i="1"/>
  <c r="U1727" i="1"/>
  <c r="U1728" i="1"/>
  <c r="U1729" i="1"/>
  <c r="U1731" i="1"/>
  <c r="U1734" i="1"/>
  <c r="U1735" i="1"/>
  <c r="U1736" i="1"/>
  <c r="U1737" i="1"/>
  <c r="U1738" i="1"/>
  <c r="U1739" i="1"/>
  <c r="U1740" i="1"/>
  <c r="U1741" i="1"/>
  <c r="U1743" i="1"/>
  <c r="U1746" i="1"/>
  <c r="U1747" i="1"/>
  <c r="U1748" i="1"/>
  <c r="U1749" i="1"/>
  <c r="U1750" i="1"/>
  <c r="U1751" i="1"/>
  <c r="U1752" i="1"/>
  <c r="U1753" i="1"/>
  <c r="U1755" i="1"/>
  <c r="U1758" i="1"/>
  <c r="U1759" i="1"/>
  <c r="U1760" i="1"/>
  <c r="U1761" i="1"/>
  <c r="U1762" i="1"/>
  <c r="U1763" i="1"/>
  <c r="U1764" i="1"/>
  <c r="U1767" i="1"/>
  <c r="U1769" i="1"/>
  <c r="U1770" i="1"/>
  <c r="U1771" i="1"/>
  <c r="U1772" i="1"/>
  <c r="U1773" i="1"/>
  <c r="U1774" i="1"/>
  <c r="U1775" i="1"/>
  <c r="U1776" i="1"/>
  <c r="U1777" i="1"/>
  <c r="U1779" i="1"/>
  <c r="U1781" i="1"/>
  <c r="U1782" i="1"/>
  <c r="U1783" i="1"/>
  <c r="U1784" i="1"/>
  <c r="U1785" i="1"/>
  <c r="U1786" i="1"/>
  <c r="U1787" i="1"/>
  <c r="U1788" i="1"/>
  <c r="U1791" i="1"/>
  <c r="U1792" i="1"/>
  <c r="U1793" i="1"/>
  <c r="U1794" i="1"/>
  <c r="U1795" i="1"/>
  <c r="U1796" i="1"/>
  <c r="U1797" i="1"/>
  <c r="U1798" i="1"/>
  <c r="U1799" i="1"/>
  <c r="U1800" i="1"/>
  <c r="U1801" i="1"/>
  <c r="U1803" i="1"/>
  <c r="U1805" i="1"/>
  <c r="U1806" i="1"/>
  <c r="U1807" i="1"/>
  <c r="U1808" i="1"/>
  <c r="U1809" i="1"/>
  <c r="U1810" i="1"/>
  <c r="U1811" i="1"/>
  <c r="U1812" i="1"/>
  <c r="U1813" i="1"/>
  <c r="U1815" i="1"/>
  <c r="U1817" i="1"/>
  <c r="U1818" i="1"/>
  <c r="U1819" i="1"/>
  <c r="U1820" i="1"/>
  <c r="U1821" i="1"/>
  <c r="U1822" i="1"/>
  <c r="U1823" i="1"/>
  <c r="U1824" i="1"/>
  <c r="U1825" i="1"/>
  <c r="U1827" i="1"/>
  <c r="U1829" i="1"/>
  <c r="U1830" i="1"/>
  <c r="U1831" i="1"/>
  <c r="U1832" i="1"/>
  <c r="U1833" i="1"/>
  <c r="U1834" i="1"/>
  <c r="U1835" i="1"/>
  <c r="U1836" i="1"/>
  <c r="U1837" i="1"/>
  <c r="U1839" i="1"/>
  <c r="U1841" i="1"/>
  <c r="U1842" i="1"/>
  <c r="U1843" i="1"/>
  <c r="U1844" i="1"/>
  <c r="U1845" i="1"/>
  <c r="U1846" i="1"/>
  <c r="U1847" i="1"/>
  <c r="U1848" i="1"/>
  <c r="U1849" i="1"/>
  <c r="U1851" i="1"/>
  <c r="U1854" i="1"/>
  <c r="U1855" i="1"/>
  <c r="U1856" i="1"/>
  <c r="U1857" i="1"/>
  <c r="U1858" i="1"/>
  <c r="U1859" i="1"/>
  <c r="U1860" i="1"/>
  <c r="U1861" i="1"/>
  <c r="U1863" i="1"/>
  <c r="U1866" i="1"/>
  <c r="U1867" i="1"/>
  <c r="U1868" i="1"/>
  <c r="U1869" i="1"/>
  <c r="U1870" i="1"/>
  <c r="U1871" i="1"/>
  <c r="U1872" i="1"/>
  <c r="U1873" i="1"/>
  <c r="U1875" i="1"/>
  <c r="U1878" i="1"/>
  <c r="U1879" i="1"/>
  <c r="U1880" i="1"/>
  <c r="U1881" i="1"/>
  <c r="U1882" i="1"/>
  <c r="U1883" i="1"/>
  <c r="U1884" i="1"/>
  <c r="U1885" i="1"/>
  <c r="U1887" i="1"/>
  <c r="U1890" i="1"/>
  <c r="U1891" i="1"/>
  <c r="U1892" i="1"/>
  <c r="U1893" i="1"/>
  <c r="U1894" i="1"/>
  <c r="U1895" i="1"/>
  <c r="U1896" i="1"/>
  <c r="U1897" i="1"/>
  <c r="U1899" i="1"/>
  <c r="U1901" i="1"/>
  <c r="U1902" i="1"/>
  <c r="U1903" i="1"/>
  <c r="U1904" i="1"/>
  <c r="U1905" i="1"/>
  <c r="U1906" i="1"/>
  <c r="U1907" i="1"/>
  <c r="U1908" i="1"/>
  <c r="U1911" i="1"/>
  <c r="U1913" i="1"/>
  <c r="U1914" i="1"/>
  <c r="U1915" i="1"/>
  <c r="U1916" i="1"/>
  <c r="U1917" i="1"/>
  <c r="U1918" i="1"/>
  <c r="U1919" i="1"/>
  <c r="U1920" i="1"/>
  <c r="U1921" i="1"/>
  <c r="U1923" i="1"/>
  <c r="U1925" i="1"/>
  <c r="U1926" i="1"/>
  <c r="U1927" i="1"/>
  <c r="U1928" i="1"/>
  <c r="U1929" i="1"/>
  <c r="U1930" i="1"/>
  <c r="U1931" i="1"/>
  <c r="U1932" i="1"/>
  <c r="U1933" i="1"/>
  <c r="U1935" i="1"/>
  <c r="U1937" i="1"/>
  <c r="U1938" i="1"/>
  <c r="U1939" i="1"/>
  <c r="U1940" i="1"/>
  <c r="U1941" i="1"/>
  <c r="U1942" i="1"/>
  <c r="U1943" i="1"/>
  <c r="U1944" i="1"/>
  <c r="U1945" i="1"/>
  <c r="U1947" i="1"/>
  <c r="U1950" i="1"/>
  <c r="U1951" i="1"/>
  <c r="U1952" i="1"/>
  <c r="U1953" i="1"/>
  <c r="U1954" i="1"/>
  <c r="U1955" i="1"/>
  <c r="U1956" i="1"/>
  <c r="U1957" i="1"/>
  <c r="U1959" i="1"/>
  <c r="U1962" i="1"/>
  <c r="U1963" i="1"/>
  <c r="U1964" i="1"/>
  <c r="U1965" i="1"/>
  <c r="U1966" i="1"/>
  <c r="U1967" i="1"/>
  <c r="U1968" i="1"/>
  <c r="U1969" i="1"/>
  <c r="U1971" i="1"/>
  <c r="U1973" i="1"/>
  <c r="U1974" i="1"/>
  <c r="U1975" i="1"/>
  <c r="U1976" i="1"/>
  <c r="U1977" i="1"/>
  <c r="U1978" i="1"/>
  <c r="U1979" i="1"/>
  <c r="U1980" i="1"/>
  <c r="U1981" i="1"/>
  <c r="U1983" i="1"/>
  <c r="U1985" i="1"/>
  <c r="U1986" i="1"/>
  <c r="U1987" i="1"/>
  <c r="U1988" i="1"/>
  <c r="U1989" i="1"/>
  <c r="U1990" i="1"/>
  <c r="U1991" i="1"/>
  <c r="U1992" i="1"/>
  <c r="U1993" i="1"/>
  <c r="U1995" i="1"/>
  <c r="U1997" i="1"/>
  <c r="U1998" i="1"/>
  <c r="U1999" i="1"/>
  <c r="U2000" i="1"/>
  <c r="U2001" i="1"/>
  <c r="U2002" i="1"/>
  <c r="U2003" i="1"/>
  <c r="U2004" i="1"/>
  <c r="U2005" i="1"/>
  <c r="U2007" i="1"/>
  <c r="U2009" i="1"/>
  <c r="U2010" i="1"/>
  <c r="U2011" i="1"/>
  <c r="U2012" i="1"/>
  <c r="U2013" i="1"/>
  <c r="U2014" i="1"/>
  <c r="U2015" i="1"/>
  <c r="U2016" i="1"/>
  <c r="U2017" i="1"/>
  <c r="U2019" i="1"/>
  <c r="U2022" i="1"/>
  <c r="U2023" i="1"/>
  <c r="U2024" i="1"/>
  <c r="U2025" i="1"/>
  <c r="U2026" i="1"/>
  <c r="U2027" i="1"/>
  <c r="U2028" i="1"/>
  <c r="U2029" i="1"/>
  <c r="U2031" i="1"/>
  <c r="U2034" i="1"/>
  <c r="U2035" i="1"/>
  <c r="U2036" i="1"/>
  <c r="U2037" i="1"/>
  <c r="U2038" i="1"/>
  <c r="U2039" i="1"/>
  <c r="U2040" i="1"/>
  <c r="U2041" i="1"/>
  <c r="U2043" i="1"/>
  <c r="U2045" i="1"/>
  <c r="U2046" i="1"/>
  <c r="U2047" i="1"/>
  <c r="U2048" i="1"/>
  <c r="U2049" i="1"/>
  <c r="U2050" i="1"/>
  <c r="U2051" i="1"/>
  <c r="U2052" i="1"/>
  <c r="U2053" i="1"/>
  <c r="U2055" i="1"/>
  <c r="U2057" i="1"/>
  <c r="U2058" i="1"/>
  <c r="U2059" i="1"/>
  <c r="U2060" i="1"/>
  <c r="U2061" i="1"/>
  <c r="U2062" i="1"/>
  <c r="U2063" i="1"/>
  <c r="U2064" i="1"/>
  <c r="U2067" i="1"/>
  <c r="U2069" i="1"/>
  <c r="U2070" i="1"/>
  <c r="U2071" i="1"/>
  <c r="U2072" i="1"/>
  <c r="U2073" i="1"/>
  <c r="U2074" i="1"/>
  <c r="U2075" i="1"/>
  <c r="U2076" i="1"/>
  <c r="U2079" i="1"/>
  <c r="U2082" i="1"/>
  <c r="U2083" i="1"/>
  <c r="U2084" i="1"/>
  <c r="U2085" i="1"/>
  <c r="U2086" i="1"/>
  <c r="U2087" i="1"/>
  <c r="U2088" i="1"/>
  <c r="U2091" i="1"/>
  <c r="U2094" i="1"/>
  <c r="U2095" i="1"/>
  <c r="U2096" i="1"/>
  <c r="U2097" i="1"/>
  <c r="U2098" i="1"/>
  <c r="U2099" i="1"/>
  <c r="U2100" i="1"/>
  <c r="U2101" i="1"/>
  <c r="U2103" i="1"/>
  <c r="U2105" i="1"/>
  <c r="U2106" i="1"/>
  <c r="U2107" i="1"/>
  <c r="U2108" i="1"/>
  <c r="U2109" i="1"/>
  <c r="U2110" i="1"/>
  <c r="U2111" i="1"/>
  <c r="U2112" i="1"/>
  <c r="U2115" i="1"/>
  <c r="U2117" i="1"/>
  <c r="U2118" i="1"/>
  <c r="U2119" i="1"/>
  <c r="U2120" i="1"/>
  <c r="U2121" i="1"/>
  <c r="U2122" i="1"/>
  <c r="U2123" i="1"/>
  <c r="U2124" i="1"/>
  <c r="U2127" i="1"/>
  <c r="U2129" i="1"/>
  <c r="U2130" i="1"/>
  <c r="U2131" i="1"/>
  <c r="U2132" i="1"/>
  <c r="U2133" i="1"/>
  <c r="U2134" i="1"/>
  <c r="U2135" i="1"/>
  <c r="U2136" i="1"/>
  <c r="U2139" i="1"/>
  <c r="U2142" i="1"/>
  <c r="U2143" i="1"/>
  <c r="U2144" i="1"/>
  <c r="U2145" i="1"/>
  <c r="U2146" i="1"/>
  <c r="U2147" i="1"/>
  <c r="U2148" i="1"/>
  <c r="U2151" i="1"/>
  <c r="U2153" i="1"/>
  <c r="U2154" i="1"/>
  <c r="U2155" i="1"/>
  <c r="U2156" i="1"/>
  <c r="U2157" i="1"/>
  <c r="U2158" i="1"/>
  <c r="U2159" i="1"/>
  <c r="U2160" i="1"/>
  <c r="U2163" i="1"/>
  <c r="U2165" i="1"/>
  <c r="U2166" i="1"/>
  <c r="U2167" i="1"/>
  <c r="U2168" i="1"/>
  <c r="U2169" i="1"/>
  <c r="U2170" i="1"/>
  <c r="U2171" i="1"/>
  <c r="U2172" i="1"/>
  <c r="U2173" i="1"/>
  <c r="U2175" i="1"/>
  <c r="U2177" i="1"/>
  <c r="U2178" i="1"/>
  <c r="U2179" i="1"/>
  <c r="U2180" i="1"/>
  <c r="U2181" i="1"/>
  <c r="U2182" i="1"/>
  <c r="U2183" i="1"/>
  <c r="U2184" i="1"/>
  <c r="U2187" i="1"/>
  <c r="U2190" i="1"/>
  <c r="U2191" i="1"/>
  <c r="U2192" i="1"/>
  <c r="U2193" i="1"/>
  <c r="U2194" i="1"/>
  <c r="U2195" i="1"/>
  <c r="U2196" i="1"/>
  <c r="U2199" i="1"/>
  <c r="U2201" i="1"/>
  <c r="U2202" i="1"/>
  <c r="U2203" i="1"/>
  <c r="U2204" i="1"/>
  <c r="U2205" i="1"/>
  <c r="U2206" i="1"/>
  <c r="U2207" i="1"/>
  <c r="U2208" i="1"/>
  <c r="U2211" i="1"/>
  <c r="U2213" i="1"/>
  <c r="U2214" i="1"/>
  <c r="U2215" i="1"/>
  <c r="U2216" i="1"/>
  <c r="U2217" i="1"/>
  <c r="U2218" i="1"/>
  <c r="U2219" i="1"/>
  <c r="U2220" i="1"/>
  <c r="U2223" i="1"/>
  <c r="U2225" i="1"/>
  <c r="U2226" i="1"/>
  <c r="U2227" i="1"/>
  <c r="U2228" i="1"/>
  <c r="U2229" i="1"/>
  <c r="U2230" i="1"/>
  <c r="U2231" i="1"/>
  <c r="U2232" i="1"/>
  <c r="U2235" i="1"/>
  <c r="U2238" i="1"/>
  <c r="U2239" i="1"/>
  <c r="U2240" i="1"/>
  <c r="U2241" i="1"/>
  <c r="U2242" i="1"/>
  <c r="U2243" i="1"/>
  <c r="U2244" i="1"/>
  <c r="U2245" i="1"/>
  <c r="U2247" i="1"/>
  <c r="U2250" i="1"/>
  <c r="U2251" i="1"/>
  <c r="U2252" i="1"/>
  <c r="U2253" i="1"/>
  <c r="U2254" i="1"/>
  <c r="U2255" i="1"/>
  <c r="U2256" i="1"/>
  <c r="U2259" i="1"/>
  <c r="U2261" i="1"/>
  <c r="U2262" i="1"/>
  <c r="U2263" i="1"/>
  <c r="U2264" i="1"/>
  <c r="U2265" i="1"/>
  <c r="U2266" i="1"/>
  <c r="U2267" i="1"/>
  <c r="U2268" i="1"/>
  <c r="U2271" i="1"/>
  <c r="U2273" i="1"/>
  <c r="U2274" i="1"/>
  <c r="U2275" i="1"/>
  <c r="U2276" i="1"/>
  <c r="U2277" i="1"/>
  <c r="U2278" i="1"/>
  <c r="U2279" i="1"/>
  <c r="U2280" i="1"/>
  <c r="U2285" i="1"/>
  <c r="U2286" i="1"/>
  <c r="U2287" i="1"/>
  <c r="U2288" i="1"/>
  <c r="U2289" i="1"/>
  <c r="U2290" i="1"/>
  <c r="U2291" i="1"/>
  <c r="U2292" i="1"/>
  <c r="U2295" i="1"/>
  <c r="U2298" i="1"/>
  <c r="U2299" i="1"/>
  <c r="U2300" i="1"/>
  <c r="U2301" i="1"/>
  <c r="U2302" i="1"/>
  <c r="U2303" i="1"/>
  <c r="U2304" i="1"/>
  <c r="U2307" i="1"/>
  <c r="U2309" i="1"/>
  <c r="U2310" i="1"/>
  <c r="U2311" i="1"/>
  <c r="U2312" i="1"/>
  <c r="U2313" i="1"/>
  <c r="U2314" i="1"/>
  <c r="U2315" i="1"/>
  <c r="U2316" i="1"/>
  <c r="U2319" i="1"/>
  <c r="U2321" i="1"/>
  <c r="U2322" i="1"/>
  <c r="U2323" i="1"/>
  <c r="U2324" i="1"/>
  <c r="U2325" i="1"/>
  <c r="U2326" i="1"/>
  <c r="U2327" i="1"/>
  <c r="U2328" i="1"/>
  <c r="U2333" i="1"/>
  <c r="U2334" i="1"/>
  <c r="U2335" i="1"/>
  <c r="U2336" i="1"/>
  <c r="U2337" i="1"/>
  <c r="U2338" i="1"/>
  <c r="U2339" i="1"/>
  <c r="U2340" i="1"/>
  <c r="U2343" i="1"/>
  <c r="U2346" i="1"/>
  <c r="U2347" i="1"/>
  <c r="U2348" i="1"/>
  <c r="U2349" i="1"/>
  <c r="U2350" i="1"/>
  <c r="U2351" i="1"/>
  <c r="U2352" i="1"/>
  <c r="U2355" i="1"/>
  <c r="U2357" i="1"/>
  <c r="U2358" i="1"/>
  <c r="U2359" i="1"/>
  <c r="U2360" i="1"/>
  <c r="U2361" i="1"/>
  <c r="U2362" i="1"/>
  <c r="U2363" i="1"/>
  <c r="U2364" i="1"/>
  <c r="U2367" i="1"/>
  <c r="U2369" i="1"/>
  <c r="U2370" i="1"/>
  <c r="U2371" i="1"/>
  <c r="U2372" i="1"/>
  <c r="U2373" i="1"/>
  <c r="U2374" i="1"/>
  <c r="U2375" i="1"/>
  <c r="U2376" i="1"/>
  <c r="U2379" i="1"/>
  <c r="U2381" i="1"/>
  <c r="U2382" i="1"/>
  <c r="U2383" i="1"/>
  <c r="U2384" i="1"/>
  <c r="U2385" i="1"/>
  <c r="U2386" i="1"/>
  <c r="U2387" i="1"/>
  <c r="U2388" i="1"/>
  <c r="U2391" i="1"/>
  <c r="U2394" i="1"/>
  <c r="U2395" i="1"/>
  <c r="U2396" i="1"/>
  <c r="U2397" i="1"/>
  <c r="U2398" i="1"/>
  <c r="U2399" i="1"/>
  <c r="U2400" i="1"/>
  <c r="U2403" i="1"/>
  <c r="U2405" i="1"/>
  <c r="U2406" i="1"/>
  <c r="U2407" i="1"/>
  <c r="U2408" i="1"/>
  <c r="U2409" i="1"/>
  <c r="U2410" i="1"/>
  <c r="U2411" i="1"/>
  <c r="U2412" i="1"/>
  <c r="U2415" i="1"/>
  <c r="U2417" i="1"/>
  <c r="U2418" i="1"/>
  <c r="U2419" i="1"/>
  <c r="U2420" i="1"/>
  <c r="U2421" i="1"/>
  <c r="U2422" i="1"/>
  <c r="U2423" i="1"/>
  <c r="U2424" i="1"/>
  <c r="U2427" i="1"/>
  <c r="U2429" i="1"/>
  <c r="U2430" i="1"/>
  <c r="U2431" i="1"/>
  <c r="U2432" i="1"/>
  <c r="U2433" i="1"/>
  <c r="U2434" i="1"/>
  <c r="U2435" i="1"/>
  <c r="U2436" i="1"/>
  <c r="U2437" i="1"/>
  <c r="U2442" i="1"/>
  <c r="U2443" i="1"/>
  <c r="U2444" i="1"/>
  <c r="U2445" i="1"/>
  <c r="U2446" i="1"/>
  <c r="U2447" i="1"/>
  <c r="U2448" i="1"/>
  <c r="U2451" i="1"/>
  <c r="U2453" i="1"/>
  <c r="U2454" i="1"/>
  <c r="U2455" i="1"/>
  <c r="U2456" i="1"/>
  <c r="U2457" i="1"/>
  <c r="U2458" i="1"/>
  <c r="U2459" i="1"/>
  <c r="U2460" i="1"/>
  <c r="U2463" i="1"/>
  <c r="U2465" i="1"/>
  <c r="U2466" i="1"/>
  <c r="U2467" i="1"/>
  <c r="U2468" i="1"/>
  <c r="U2469" i="1"/>
  <c r="U2470" i="1"/>
  <c r="U2471" i="1"/>
  <c r="U2472" i="1"/>
  <c r="U2475" i="1"/>
  <c r="U2477" i="1"/>
  <c r="U2478" i="1"/>
  <c r="U2479" i="1"/>
  <c r="U2480" i="1"/>
  <c r="U2481" i="1"/>
  <c r="U2482" i="1"/>
  <c r="U2483" i="1"/>
  <c r="U2484" i="1"/>
  <c r="U2490" i="1"/>
  <c r="U2491" i="1"/>
  <c r="U2492" i="1"/>
  <c r="U2493" i="1"/>
  <c r="U2494" i="1"/>
  <c r="U2495" i="1"/>
  <c r="U2496" i="1"/>
  <c r="U2497" i="1"/>
  <c r="U2499" i="1"/>
  <c r="U2502" i="1"/>
  <c r="U2503" i="1"/>
  <c r="U2504" i="1"/>
  <c r="U2505" i="1"/>
  <c r="U2506" i="1"/>
  <c r="U2507" i="1"/>
  <c r="U2508" i="1"/>
  <c r="U2511" i="1"/>
  <c r="U2513" i="1"/>
  <c r="U2514" i="1"/>
  <c r="U2515" i="1"/>
  <c r="U2516" i="1"/>
  <c r="U2517" i="1"/>
  <c r="U2518" i="1"/>
  <c r="U2519" i="1"/>
  <c r="U2520" i="1"/>
  <c r="U2523" i="1"/>
  <c r="U2525" i="1"/>
  <c r="U2526" i="1"/>
  <c r="U2527" i="1"/>
  <c r="U2528" i="1"/>
  <c r="U2529" i="1"/>
  <c r="U2530" i="1"/>
  <c r="U2531" i="1"/>
  <c r="U2532" i="1"/>
  <c r="U2537" i="1"/>
  <c r="U2538" i="1"/>
  <c r="U2539" i="1"/>
  <c r="U2540" i="1"/>
  <c r="U2541" i="1"/>
  <c r="U2542" i="1"/>
  <c r="U2543" i="1"/>
  <c r="U2544" i="1"/>
  <c r="U2547" i="1"/>
  <c r="U2550" i="1"/>
  <c r="U2551" i="1"/>
  <c r="U2552" i="1"/>
  <c r="U2553" i="1"/>
  <c r="U2554" i="1"/>
  <c r="U2555" i="1"/>
  <c r="U2556" i="1"/>
  <c r="U2559" i="1"/>
  <c r="U2561" i="1"/>
  <c r="U2562" i="1"/>
  <c r="U2563" i="1"/>
  <c r="U2564" i="1"/>
  <c r="U2565" i="1"/>
  <c r="U2566" i="1"/>
  <c r="U2567" i="1"/>
  <c r="U2568" i="1"/>
  <c r="U2571" i="1"/>
  <c r="U2573" i="1"/>
  <c r="U2574" i="1"/>
  <c r="U2575" i="1"/>
  <c r="U2576" i="1"/>
  <c r="U2577" i="1"/>
  <c r="U2578" i="1"/>
  <c r="U2579" i="1"/>
  <c r="U2580" i="1"/>
  <c r="U2585" i="1"/>
  <c r="U2586" i="1"/>
  <c r="U2587" i="1"/>
  <c r="U2588" i="1"/>
  <c r="U2589" i="1"/>
  <c r="U2590" i="1"/>
  <c r="U2591" i="1"/>
  <c r="U2592" i="1"/>
  <c r="U2598" i="1"/>
  <c r="U2599" i="1"/>
  <c r="U2600" i="1"/>
  <c r="U2601" i="1"/>
  <c r="U2602" i="1"/>
  <c r="U2603" i="1"/>
  <c r="U2604" i="1"/>
  <c r="U2609" i="1"/>
  <c r="U2610" i="1"/>
  <c r="U2611" i="1"/>
  <c r="U2612" i="1"/>
  <c r="U2613" i="1"/>
  <c r="U2614" i="1"/>
  <c r="U2615" i="1"/>
  <c r="U2616" i="1"/>
  <c r="U2619" i="1"/>
  <c r="U2621" i="1"/>
  <c r="U2622" i="1"/>
  <c r="U2623" i="1"/>
  <c r="U2624" i="1"/>
  <c r="U2625" i="1"/>
  <c r="U2626" i="1"/>
  <c r="U2627" i="1"/>
  <c r="U2628" i="1"/>
  <c r="U2633" i="1"/>
  <c r="U2634" i="1"/>
  <c r="U2635" i="1"/>
  <c r="U2636" i="1"/>
  <c r="U2637" i="1"/>
  <c r="U2638" i="1"/>
  <c r="U2639" i="1"/>
  <c r="U2640" i="1"/>
  <c r="U2646" i="1"/>
  <c r="U2647" i="1"/>
  <c r="U2648" i="1"/>
  <c r="U2649" i="1"/>
  <c r="U2650" i="1"/>
  <c r="U2651" i="1"/>
  <c r="U2652" i="1"/>
  <c r="U2657" i="1"/>
  <c r="U2658" i="1"/>
  <c r="U2659" i="1"/>
  <c r="U2660" i="1"/>
  <c r="U2661" i="1"/>
  <c r="U2662" i="1"/>
  <c r="U2663" i="1"/>
  <c r="U2664" i="1"/>
  <c r="U2667" i="1"/>
  <c r="U2669" i="1"/>
  <c r="U2670" i="1"/>
  <c r="U2671" i="1"/>
  <c r="U2672" i="1"/>
  <c r="U2673" i="1"/>
  <c r="U2674" i="1"/>
  <c r="U2675" i="1"/>
  <c r="U2676" i="1"/>
  <c r="U2681" i="1"/>
  <c r="U2682" i="1"/>
  <c r="U2683" i="1"/>
  <c r="U2684" i="1"/>
  <c r="U2685" i="1"/>
  <c r="U2686" i="1"/>
  <c r="U2687" i="1"/>
  <c r="U2688" i="1"/>
  <c r="U2694" i="1"/>
  <c r="U2695" i="1"/>
  <c r="U2696" i="1"/>
  <c r="U2697" i="1"/>
  <c r="U2698" i="1"/>
  <c r="U2699" i="1"/>
  <c r="U2700" i="1"/>
  <c r="U2701" i="1"/>
  <c r="U2703" i="1"/>
  <c r="U2705" i="1"/>
  <c r="U2706" i="1"/>
  <c r="U2707" i="1"/>
  <c r="U2708" i="1"/>
  <c r="U2709" i="1"/>
  <c r="U2710" i="1"/>
  <c r="U2711" i="1"/>
  <c r="U2712" i="1"/>
  <c r="U2717" i="1"/>
  <c r="U2718" i="1"/>
  <c r="U2719" i="1"/>
  <c r="U2720" i="1"/>
  <c r="U2721" i="1"/>
  <c r="U2722" i="1"/>
  <c r="U2723" i="1"/>
  <c r="U2724" i="1"/>
  <c r="U2729" i="1"/>
  <c r="U2730" i="1"/>
  <c r="U2731" i="1"/>
  <c r="U2732" i="1"/>
  <c r="U2733" i="1"/>
  <c r="U2734" i="1"/>
  <c r="U2735" i="1"/>
  <c r="U2736" i="1"/>
  <c r="U2741" i="1"/>
  <c r="U2742" i="1"/>
  <c r="U2743" i="1"/>
  <c r="U2744" i="1"/>
  <c r="U2745" i="1"/>
  <c r="U2746" i="1"/>
  <c r="U2747" i="1"/>
  <c r="U2748" i="1"/>
  <c r="U2754" i="1"/>
  <c r="U2755" i="1"/>
  <c r="U2756" i="1"/>
  <c r="U2757" i="1"/>
  <c r="U2758" i="1"/>
  <c r="U2759" i="1"/>
  <c r="U2760" i="1"/>
  <c r="U2766" i="1"/>
  <c r="U2767" i="1"/>
  <c r="U2768" i="1"/>
  <c r="U2769" i="1"/>
  <c r="U2770" i="1"/>
  <c r="U2771" i="1"/>
  <c r="U2772" i="1"/>
  <c r="U2777" i="1"/>
  <c r="U2778" i="1"/>
  <c r="U2779" i="1"/>
  <c r="U2780" i="1"/>
  <c r="U2781" i="1"/>
  <c r="U2782" i="1"/>
  <c r="U2783" i="1"/>
  <c r="U2784" i="1"/>
  <c r="U2789" i="1"/>
  <c r="U2790" i="1"/>
  <c r="U2791" i="1"/>
  <c r="U2792" i="1"/>
  <c r="U2793" i="1"/>
  <c r="U2794" i="1"/>
  <c r="U2795" i="1"/>
  <c r="U2796" i="1"/>
  <c r="U2801" i="1"/>
  <c r="U2802" i="1"/>
  <c r="U2803" i="1"/>
  <c r="U2804" i="1"/>
  <c r="U2805" i="1"/>
  <c r="U2806" i="1"/>
  <c r="U2807" i="1"/>
  <c r="U2808" i="1"/>
  <c r="U2813" i="1"/>
  <c r="U2814" i="1"/>
  <c r="U2815" i="1"/>
  <c r="U2816" i="1"/>
  <c r="U2817" i="1"/>
  <c r="U2818" i="1"/>
  <c r="U2819" i="1"/>
  <c r="U2820" i="1"/>
  <c r="U2826" i="1"/>
  <c r="U2827" i="1"/>
  <c r="U2828" i="1"/>
  <c r="U2829" i="1"/>
  <c r="U2830" i="1"/>
  <c r="U2831" i="1"/>
  <c r="U2832" i="1"/>
  <c r="U2838" i="1"/>
  <c r="U2839" i="1"/>
  <c r="U2840" i="1"/>
  <c r="U2841" i="1"/>
  <c r="U2842" i="1"/>
  <c r="U2843" i="1"/>
  <c r="U2844" i="1"/>
  <c r="U2849" i="1"/>
  <c r="U2850" i="1"/>
  <c r="U2851" i="1"/>
  <c r="U2852" i="1"/>
  <c r="U2853" i="1"/>
  <c r="U2854" i="1"/>
  <c r="U2855" i="1"/>
  <c r="U2856" i="1"/>
  <c r="U2859" i="1"/>
  <c r="U2861" i="1"/>
  <c r="U2862" i="1"/>
  <c r="U2863" i="1"/>
  <c r="U2864" i="1"/>
  <c r="U2865" i="1"/>
  <c r="U2866" i="1"/>
  <c r="U2867" i="1"/>
  <c r="U2868" i="1"/>
  <c r="U2873" i="1"/>
  <c r="U2874" i="1"/>
  <c r="U2875" i="1"/>
  <c r="U2876" i="1"/>
  <c r="U2877" i="1"/>
  <c r="U2878" i="1"/>
  <c r="U2879" i="1"/>
  <c r="U2880" i="1"/>
  <c r="U2885" i="1"/>
  <c r="U2886" i="1"/>
  <c r="U2887" i="1"/>
  <c r="U2888" i="1"/>
  <c r="U2889" i="1"/>
  <c r="U2890" i="1"/>
  <c r="U2891" i="1"/>
  <c r="U2892" i="1"/>
  <c r="U2898" i="1"/>
  <c r="U2899" i="1"/>
  <c r="U2900" i="1"/>
  <c r="U2901" i="1"/>
  <c r="U2902" i="1"/>
  <c r="U2903" i="1"/>
  <c r="U2904" i="1"/>
  <c r="U2909" i="1"/>
  <c r="U2910" i="1"/>
  <c r="U2911" i="1"/>
  <c r="U2912" i="1"/>
  <c r="U2913" i="1"/>
  <c r="U2914" i="1"/>
  <c r="U2915" i="1"/>
  <c r="U2916" i="1"/>
  <c r="U2919" i="1"/>
  <c r="U2920" i="1"/>
  <c r="U2921" i="1"/>
  <c r="U2922" i="1"/>
  <c r="U2923" i="1"/>
  <c r="U2924" i="1"/>
  <c r="U2925" i="1"/>
  <c r="U2926" i="1"/>
  <c r="U2927" i="1"/>
  <c r="U2928" i="1"/>
  <c r="U2933" i="1"/>
  <c r="U2934" i="1"/>
  <c r="U2935" i="1"/>
  <c r="U2936" i="1"/>
  <c r="U2937" i="1"/>
  <c r="U2938" i="1"/>
  <c r="U2939" i="1"/>
  <c r="U2940" i="1"/>
  <c r="U2945" i="1"/>
  <c r="U2946" i="1"/>
  <c r="U2947" i="1"/>
  <c r="U2948" i="1"/>
  <c r="U2949" i="1"/>
  <c r="U2950" i="1"/>
  <c r="U2951" i="1"/>
  <c r="U2952" i="1"/>
  <c r="U2957" i="1"/>
  <c r="U2958" i="1"/>
  <c r="U2959" i="1"/>
  <c r="U2960" i="1"/>
  <c r="U2961" i="1"/>
  <c r="U2962" i="1"/>
  <c r="U2963" i="1"/>
  <c r="U2964" i="1"/>
  <c r="U2970" i="1"/>
  <c r="U2971" i="1"/>
  <c r="U2972" i="1"/>
  <c r="U2973" i="1"/>
  <c r="U2974" i="1"/>
  <c r="U2975" i="1"/>
  <c r="U2976" i="1"/>
  <c r="U2981" i="1"/>
  <c r="U2982" i="1"/>
  <c r="U2983" i="1"/>
  <c r="U2984" i="1"/>
  <c r="U2985" i="1"/>
  <c r="U2986" i="1"/>
  <c r="U2987" i="1"/>
  <c r="U2988" i="1"/>
  <c r="U2993" i="1"/>
  <c r="U2994" i="1"/>
  <c r="U2995" i="1"/>
  <c r="U2996" i="1"/>
  <c r="U2997" i="1"/>
  <c r="U2998" i="1"/>
  <c r="U2999" i="1"/>
  <c r="U3000" i="1"/>
  <c r="U3005" i="1"/>
  <c r="U3006" i="1"/>
  <c r="U3007" i="1"/>
  <c r="U3008" i="1"/>
  <c r="U3009" i="1"/>
  <c r="U3010" i="1"/>
  <c r="U3011" i="1"/>
  <c r="U3012" i="1"/>
  <c r="U3017" i="1"/>
  <c r="U3018" i="1"/>
  <c r="U3019" i="1"/>
  <c r="U3020" i="1"/>
  <c r="U3021" i="1"/>
  <c r="U3022" i="1"/>
  <c r="U3023" i="1"/>
  <c r="U3024" i="1"/>
  <c r="U3029" i="1"/>
  <c r="U3030" i="1"/>
  <c r="U3031" i="1"/>
  <c r="U3032" i="1"/>
  <c r="U3033" i="1"/>
  <c r="U3034" i="1"/>
  <c r="U3035" i="1"/>
  <c r="U3036" i="1"/>
  <c r="U3039" i="1"/>
  <c r="U3042" i="1"/>
  <c r="U3043" i="1"/>
  <c r="U3044" i="1"/>
  <c r="U3045" i="1"/>
  <c r="U3046" i="1"/>
  <c r="U3047" i="1"/>
  <c r="U3048" i="1"/>
  <c r="U3053" i="1"/>
  <c r="U3054" i="1"/>
  <c r="U3055" i="1"/>
  <c r="U3056" i="1"/>
  <c r="U3057" i="1"/>
  <c r="U3058" i="1"/>
  <c r="U3059" i="1"/>
  <c r="U3060" i="1"/>
  <c r="U3065" i="1"/>
  <c r="U3066" i="1"/>
  <c r="U3067" i="1"/>
  <c r="U3068" i="1"/>
  <c r="U3069" i="1"/>
  <c r="U3070" i="1"/>
  <c r="U3071" i="1"/>
  <c r="U3072" i="1"/>
  <c r="U3077" i="1"/>
  <c r="U3078" i="1"/>
  <c r="U3079" i="1"/>
  <c r="U3080" i="1"/>
  <c r="U3081" i="1"/>
  <c r="U3082" i="1"/>
  <c r="U3083" i="1"/>
  <c r="U3084" i="1"/>
  <c r="U3089" i="1"/>
  <c r="U3090" i="1"/>
  <c r="U3091" i="1"/>
  <c r="U3092" i="1"/>
  <c r="U3093" i="1"/>
  <c r="U3094" i="1"/>
  <c r="U3095" i="1"/>
  <c r="U3096" i="1"/>
  <c r="U3101" i="1"/>
  <c r="U3102" i="1"/>
  <c r="U3103" i="1"/>
  <c r="U3104" i="1"/>
  <c r="U3105" i="1"/>
  <c r="U3106" i="1"/>
  <c r="U3107" i="1"/>
  <c r="U3108" i="1"/>
  <c r="U3114" i="1"/>
  <c r="U3115" i="1"/>
  <c r="U3116" i="1"/>
  <c r="U3117" i="1"/>
  <c r="U3118" i="1"/>
  <c r="U3119" i="1"/>
  <c r="U3120" i="1"/>
  <c r="U3125" i="1"/>
  <c r="U3126" i="1"/>
  <c r="U3127" i="1"/>
  <c r="U3128" i="1"/>
  <c r="U3129" i="1"/>
  <c r="U3130" i="1"/>
  <c r="U3131" i="1"/>
  <c r="U3132" i="1"/>
  <c r="U3137" i="1"/>
  <c r="U3138" i="1"/>
  <c r="U3139" i="1"/>
  <c r="U3140" i="1"/>
  <c r="U3141" i="1"/>
  <c r="U3142" i="1"/>
  <c r="U3143" i="1"/>
  <c r="U3144" i="1"/>
  <c r="U3147" i="1"/>
  <c r="U3149" i="1"/>
  <c r="U3150" i="1"/>
  <c r="U3151" i="1"/>
  <c r="U3152" i="1"/>
  <c r="U3153" i="1"/>
  <c r="U3154" i="1"/>
  <c r="U3155" i="1"/>
  <c r="U3156" i="1"/>
  <c r="U3161" i="1"/>
  <c r="U3162" i="1"/>
  <c r="U3163" i="1"/>
  <c r="U3164" i="1"/>
  <c r="U3165" i="1"/>
  <c r="U3166" i="1"/>
  <c r="U3167" i="1"/>
  <c r="U3168" i="1"/>
  <c r="U3173" i="1"/>
  <c r="U3174" i="1"/>
  <c r="U3175" i="1"/>
  <c r="U3176" i="1"/>
  <c r="U3177" i="1"/>
  <c r="U3178" i="1"/>
  <c r="U3179" i="1"/>
  <c r="U3180" i="1"/>
  <c r="U3186" i="1"/>
  <c r="U3187" i="1"/>
  <c r="U3188" i="1"/>
  <c r="U3189" i="1"/>
  <c r="U3190" i="1"/>
  <c r="U3191" i="1"/>
  <c r="U3192" i="1"/>
  <c r="U3198" i="1"/>
  <c r="U3199" i="1"/>
  <c r="U3200" i="1"/>
  <c r="U3201" i="1"/>
  <c r="U3202" i="1"/>
  <c r="U3203" i="1"/>
  <c r="U3204" i="1"/>
  <c r="U3210" i="1"/>
  <c r="U3211" i="1"/>
  <c r="U3212" i="1"/>
  <c r="U3213" i="1"/>
  <c r="U3214" i="1"/>
  <c r="U3215" i="1"/>
  <c r="U3216" i="1"/>
  <c r="U3219" i="1"/>
  <c r="U3220" i="1"/>
  <c r="U3221" i="1"/>
  <c r="U3222" i="1"/>
  <c r="U3223" i="1"/>
  <c r="U3224" i="1"/>
  <c r="U3225" i="1"/>
  <c r="U3226" i="1"/>
  <c r="U3227" i="1"/>
  <c r="U3228" i="1"/>
  <c r="U3233" i="1"/>
  <c r="U3234" i="1"/>
  <c r="U3235" i="1"/>
  <c r="U3236" i="1"/>
  <c r="U3237" i="1"/>
  <c r="U3238" i="1"/>
  <c r="U3239" i="1"/>
  <c r="U3240" i="1"/>
  <c r="U3245" i="1"/>
  <c r="U3246" i="1"/>
  <c r="U3247" i="1"/>
  <c r="U3248" i="1"/>
  <c r="U3249" i="1"/>
  <c r="U3250" i="1"/>
  <c r="U3251" i="1"/>
  <c r="U3252" i="1"/>
  <c r="U3258" i="1"/>
  <c r="U3259" i="1"/>
  <c r="U3260" i="1"/>
  <c r="U3261" i="1"/>
  <c r="U3262" i="1"/>
  <c r="U3263" i="1"/>
  <c r="U3264" i="1"/>
  <c r="U3270" i="1"/>
  <c r="U3271" i="1"/>
  <c r="U3272" i="1"/>
  <c r="U3273" i="1"/>
  <c r="U3274" i="1"/>
  <c r="U3275" i="1"/>
  <c r="U3276" i="1"/>
  <c r="U3282" i="1"/>
  <c r="U3283" i="1"/>
  <c r="U3284" i="1"/>
  <c r="U3285" i="1"/>
  <c r="U3286" i="1"/>
  <c r="U3287" i="1"/>
  <c r="U3288" i="1"/>
  <c r="U3291" i="1"/>
  <c r="U3292" i="1"/>
  <c r="U3293" i="1"/>
  <c r="U3294" i="1"/>
  <c r="U3295" i="1"/>
  <c r="U3296" i="1"/>
  <c r="U3297" i="1"/>
  <c r="U3298" i="1"/>
  <c r="U3299" i="1"/>
  <c r="U3300" i="1"/>
  <c r="U3305" i="1"/>
  <c r="U3306" i="1"/>
  <c r="U3307" i="1"/>
  <c r="U3308" i="1"/>
  <c r="U3309" i="1"/>
  <c r="U3310" i="1"/>
  <c r="U3311" i="1"/>
  <c r="U3312" i="1"/>
  <c r="U3317" i="1"/>
  <c r="U3318" i="1"/>
  <c r="U3319" i="1"/>
  <c r="U3320" i="1"/>
  <c r="U3321" i="1"/>
  <c r="U3322" i="1"/>
  <c r="U3323" i="1"/>
  <c r="U3324" i="1"/>
  <c r="U3330" i="1"/>
  <c r="U3331" i="1"/>
  <c r="U3332" i="1"/>
  <c r="U3333" i="1"/>
  <c r="U3334" i="1"/>
  <c r="U3335" i="1"/>
  <c r="U3336" i="1"/>
  <c r="U3342" i="1"/>
  <c r="U3343" i="1"/>
  <c r="U3344" i="1"/>
  <c r="U3345" i="1"/>
  <c r="U3346" i="1"/>
  <c r="U3347" i="1"/>
  <c r="U3348" i="1"/>
  <c r="U3354" i="1"/>
  <c r="U3355" i="1"/>
  <c r="U3356" i="1"/>
  <c r="U3357" i="1"/>
  <c r="U3358" i="1"/>
  <c r="U3359" i="1"/>
  <c r="U3360" i="1"/>
  <c r="U3363" i="1"/>
  <c r="U3364" i="1"/>
  <c r="U3365" i="1"/>
  <c r="U3366" i="1"/>
  <c r="U3367" i="1"/>
  <c r="U3368" i="1"/>
  <c r="U3369" i="1"/>
  <c r="U3370" i="1"/>
  <c r="U3371" i="1"/>
  <c r="U3372" i="1"/>
  <c r="U3377" i="1"/>
  <c r="U3378" i="1"/>
  <c r="U3379" i="1"/>
  <c r="U3380" i="1"/>
  <c r="U3381" i="1"/>
  <c r="U3382" i="1"/>
  <c r="U3383" i="1"/>
  <c r="U3384" i="1"/>
  <c r="U3389" i="1"/>
  <c r="U3390" i="1"/>
  <c r="U3391" i="1"/>
  <c r="U3392" i="1"/>
  <c r="U3393" i="1"/>
  <c r="U3394" i="1"/>
  <c r="U3395" i="1"/>
  <c r="U3396" i="1"/>
  <c r="U3402" i="1"/>
  <c r="U3403" i="1"/>
  <c r="U3404" i="1"/>
  <c r="U3405" i="1"/>
  <c r="U3406" i="1"/>
  <c r="U3407" i="1"/>
  <c r="U3408" i="1"/>
  <c r="U3414" i="1"/>
  <c r="U3415" i="1"/>
  <c r="U3416" i="1"/>
  <c r="U3417" i="1"/>
  <c r="U3418" i="1"/>
  <c r="U3419" i="1"/>
  <c r="U3420" i="1"/>
  <c r="U3426" i="1"/>
  <c r="U3427" i="1"/>
  <c r="U3428" i="1"/>
  <c r="U3429" i="1"/>
  <c r="U3430" i="1"/>
  <c r="U3431" i="1"/>
  <c r="U3432" i="1"/>
  <c r="U3435" i="1"/>
  <c r="U3436" i="1"/>
  <c r="U3437" i="1"/>
  <c r="U3438" i="1"/>
  <c r="U3439" i="1"/>
  <c r="U3440" i="1"/>
  <c r="U3441" i="1"/>
  <c r="U3442" i="1"/>
  <c r="U3443" i="1"/>
  <c r="U3444" i="1"/>
  <c r="U3449" i="1"/>
  <c r="U3450" i="1"/>
  <c r="U3451" i="1"/>
  <c r="U3452" i="1"/>
  <c r="U3453" i="1"/>
  <c r="U3454" i="1"/>
  <c r="U3455" i="1"/>
  <c r="U3456" i="1"/>
  <c r="U3461" i="1"/>
  <c r="U3462" i="1"/>
  <c r="U3463" i="1"/>
  <c r="U3464" i="1"/>
  <c r="U3465" i="1"/>
  <c r="U3466" i="1"/>
  <c r="U3467" i="1"/>
  <c r="U3468" i="1"/>
  <c r="U3474" i="1"/>
  <c r="U3475" i="1"/>
  <c r="U3476" i="1"/>
  <c r="U3477" i="1"/>
  <c r="U3478" i="1"/>
  <c r="U3479" i="1"/>
  <c r="U3480" i="1"/>
  <c r="U3486" i="1"/>
  <c r="U3487" i="1"/>
  <c r="U3488" i="1"/>
  <c r="U3489" i="1"/>
  <c r="U3490" i="1"/>
  <c r="U3491" i="1"/>
  <c r="U3492" i="1"/>
  <c r="U3498" i="1"/>
  <c r="U3499" i="1"/>
  <c r="U3500" i="1"/>
  <c r="U3501" i="1"/>
  <c r="U3502" i="1"/>
  <c r="U3503" i="1"/>
  <c r="U3504" i="1"/>
  <c r="U3510" i="1"/>
  <c r="U3511" i="1"/>
  <c r="U3512" i="1"/>
  <c r="U3513" i="1"/>
  <c r="U3514" i="1"/>
  <c r="U3515" i="1"/>
  <c r="U3516" i="1"/>
  <c r="U3522" i="1"/>
  <c r="U3523" i="1"/>
  <c r="U3524" i="1"/>
  <c r="U3525" i="1"/>
  <c r="U3526" i="1"/>
  <c r="U3527" i="1"/>
  <c r="U3528" i="1"/>
  <c r="U3534" i="1"/>
  <c r="U3535" i="1"/>
  <c r="U3536" i="1"/>
  <c r="U3537" i="1"/>
  <c r="U3538" i="1"/>
  <c r="U3539" i="1"/>
  <c r="U3540" i="1"/>
  <c r="U3546" i="1"/>
  <c r="U3547" i="1"/>
  <c r="U3548" i="1"/>
  <c r="U3549" i="1"/>
  <c r="U3550" i="1"/>
  <c r="U3551" i="1"/>
  <c r="U3552" i="1"/>
  <c r="U3558" i="1"/>
  <c r="U3559" i="1"/>
  <c r="U3560" i="1"/>
  <c r="U3561" i="1"/>
  <c r="U3562" i="1"/>
  <c r="U3563" i="1"/>
  <c r="U3564" i="1"/>
  <c r="U3570" i="1"/>
  <c r="U3571" i="1"/>
  <c r="U3572" i="1"/>
  <c r="U3573" i="1"/>
  <c r="U3574" i="1"/>
  <c r="U3575" i="1"/>
  <c r="U3576" i="1"/>
  <c r="U3582" i="1"/>
  <c r="U3583" i="1"/>
  <c r="U3584" i="1"/>
  <c r="U3585" i="1"/>
  <c r="U3586" i="1"/>
  <c r="U3587" i="1"/>
  <c r="U3588" i="1"/>
  <c r="U3594" i="1"/>
  <c r="U3595" i="1"/>
  <c r="U3596" i="1"/>
  <c r="U3597" i="1"/>
  <c r="U3598" i="1"/>
  <c r="U3599" i="1"/>
  <c r="U3600" i="1"/>
  <c r="U3606" i="1"/>
  <c r="U3607" i="1"/>
  <c r="U3608" i="1"/>
  <c r="U3609" i="1"/>
  <c r="U3610" i="1"/>
  <c r="U3611" i="1"/>
  <c r="U3612" i="1"/>
  <c r="U3618" i="1"/>
  <c r="U3619" i="1"/>
  <c r="U3620" i="1"/>
  <c r="U3621" i="1"/>
  <c r="U3622" i="1"/>
  <c r="U3623" i="1"/>
  <c r="U3624" i="1"/>
  <c r="U3627" i="1"/>
  <c r="U3630" i="1"/>
  <c r="U3631" i="1"/>
  <c r="U3632" i="1"/>
  <c r="U3633" i="1"/>
  <c r="U3634" i="1"/>
  <c r="U3635" i="1"/>
  <c r="U3636" i="1"/>
  <c r="U3642" i="1"/>
  <c r="U3643" i="1"/>
  <c r="U3644" i="1"/>
  <c r="U3645" i="1"/>
  <c r="U3646" i="1"/>
  <c r="U3647" i="1"/>
  <c r="U3648" i="1"/>
  <c r="U3654" i="1"/>
  <c r="U3655" i="1"/>
  <c r="U3656" i="1"/>
  <c r="U3657" i="1"/>
  <c r="U3658" i="1"/>
  <c r="U3659" i="1"/>
  <c r="U3660" i="1"/>
  <c r="U3663" i="1"/>
  <c r="U3666" i="1"/>
  <c r="U3667" i="1"/>
  <c r="U3668" i="1"/>
  <c r="U3669" i="1"/>
  <c r="U3670" i="1"/>
  <c r="U3671" i="1"/>
  <c r="U3672" i="1"/>
  <c r="U3678" i="1"/>
  <c r="U3679" i="1"/>
  <c r="U3680" i="1"/>
  <c r="U3681" i="1"/>
  <c r="U3682" i="1"/>
  <c r="U3683" i="1"/>
  <c r="U3684" i="1"/>
  <c r="U3690" i="1"/>
  <c r="U3691" i="1"/>
  <c r="U3692" i="1"/>
  <c r="U3693" i="1"/>
  <c r="U3694" i="1"/>
  <c r="U3695" i="1"/>
  <c r="U3696" i="1"/>
  <c r="U3699" i="1"/>
  <c r="U3700" i="1"/>
  <c r="U3702" i="1"/>
  <c r="U3703" i="1"/>
  <c r="U3704" i="1"/>
  <c r="U3705" i="1"/>
  <c r="U3706" i="1"/>
  <c r="U3707" i="1"/>
  <c r="U3708" i="1"/>
  <c r="U3714" i="1"/>
  <c r="U3715" i="1"/>
  <c r="U3716" i="1"/>
  <c r="U3717" i="1"/>
  <c r="U3718" i="1"/>
  <c r="U3719" i="1"/>
  <c r="U3720" i="1"/>
  <c r="U3726" i="1"/>
  <c r="U3727" i="1"/>
  <c r="U3728" i="1"/>
  <c r="U3729" i="1"/>
  <c r="U3730" i="1"/>
  <c r="U3731" i="1"/>
  <c r="U3732" i="1"/>
  <c r="U3738" i="1"/>
  <c r="U3739" i="1"/>
  <c r="U3740" i="1"/>
  <c r="U3741" i="1"/>
  <c r="U3742" i="1"/>
  <c r="U3743" i="1"/>
  <c r="U3744" i="1"/>
  <c r="U3747" i="1"/>
  <c r="U3750" i="1"/>
  <c r="U3751" i="1"/>
  <c r="U3752" i="1"/>
  <c r="U3753" i="1"/>
  <c r="U3754" i="1"/>
  <c r="U3755" i="1"/>
  <c r="U3756" i="1"/>
  <c r="U3762" i="1"/>
  <c r="U3763" i="1"/>
  <c r="U3764" i="1"/>
  <c r="U3765" i="1"/>
  <c r="U3766" i="1"/>
  <c r="U3767" i="1"/>
  <c r="U3768" i="1"/>
  <c r="U3774" i="1"/>
  <c r="U3775" i="1"/>
  <c r="U3776" i="1"/>
  <c r="U3777" i="1"/>
  <c r="U3778" i="1"/>
  <c r="U3779" i="1"/>
  <c r="U3780" i="1"/>
  <c r="U3783" i="1"/>
  <c r="U3786" i="1"/>
  <c r="U3787" i="1"/>
  <c r="U3788" i="1"/>
  <c r="U3789" i="1"/>
  <c r="U3790" i="1"/>
  <c r="U3791" i="1"/>
  <c r="U3792" i="1"/>
  <c r="U3798" i="1"/>
  <c r="U3799" i="1"/>
  <c r="U3800" i="1"/>
  <c r="U3801" i="1"/>
  <c r="U3802" i="1"/>
  <c r="U3803" i="1"/>
  <c r="U3804" i="1"/>
  <c r="U3810" i="1"/>
  <c r="U3811" i="1"/>
  <c r="U3812" i="1"/>
  <c r="U3813" i="1"/>
  <c r="U3814" i="1"/>
  <c r="U3815" i="1"/>
  <c r="U3816" i="1"/>
  <c r="U3819" i="1"/>
  <c r="U3822" i="1"/>
  <c r="U3823" i="1"/>
  <c r="U3824" i="1"/>
  <c r="U3825" i="1"/>
  <c r="U3826" i="1"/>
  <c r="U3827" i="1"/>
  <c r="U3828" i="1"/>
  <c r="U3834" i="1"/>
  <c r="U3835" i="1"/>
  <c r="U3836" i="1"/>
  <c r="U3837" i="1"/>
  <c r="U3838" i="1"/>
  <c r="U3839" i="1"/>
  <c r="U3840" i="1"/>
  <c r="U3846" i="1"/>
  <c r="U3847" i="1"/>
  <c r="U3848" i="1"/>
  <c r="U3849" i="1"/>
  <c r="U3850" i="1"/>
  <c r="U3851" i="1"/>
  <c r="U3852" i="1"/>
  <c r="U3858" i="1"/>
  <c r="U3859" i="1"/>
  <c r="U3860" i="1"/>
  <c r="U3861" i="1"/>
  <c r="U3862" i="1"/>
  <c r="U3863" i="1"/>
  <c r="U3864" i="1"/>
  <c r="U3867" i="1"/>
  <c r="U3868" i="1"/>
  <c r="U3870" i="1"/>
  <c r="U3871" i="1"/>
  <c r="U3872" i="1"/>
  <c r="U3873" i="1"/>
  <c r="U3874" i="1"/>
  <c r="U3875" i="1"/>
  <c r="U3876" i="1"/>
  <c r="U3882" i="1"/>
  <c r="U3883" i="1"/>
  <c r="U3884" i="1"/>
  <c r="U3885" i="1"/>
  <c r="U3886" i="1"/>
  <c r="U3887" i="1"/>
  <c r="U3888" i="1"/>
  <c r="U3894" i="1"/>
  <c r="U3895" i="1"/>
  <c r="U3896" i="1"/>
  <c r="U3897" i="1"/>
  <c r="U3898" i="1"/>
  <c r="U3899" i="1"/>
  <c r="U3900" i="1"/>
  <c r="U3906" i="1"/>
  <c r="U3907" i="1"/>
  <c r="U3908" i="1"/>
  <c r="U3909" i="1"/>
  <c r="U3910" i="1"/>
  <c r="U3911" i="1"/>
  <c r="U3912" i="1"/>
  <c r="U3918" i="1"/>
  <c r="U3919" i="1"/>
  <c r="U3920" i="1"/>
  <c r="U3921" i="1"/>
  <c r="U3922" i="1"/>
  <c r="U3923" i="1"/>
  <c r="U3924" i="1"/>
  <c r="U3930" i="1"/>
  <c r="U3931" i="1"/>
  <c r="U3932" i="1"/>
  <c r="U3933" i="1"/>
  <c r="U3934" i="1"/>
  <c r="U3935" i="1"/>
  <c r="U3936" i="1"/>
  <c r="U3942" i="1"/>
  <c r="U3943" i="1"/>
  <c r="U3944" i="1"/>
  <c r="U3945" i="1"/>
  <c r="U3946" i="1"/>
  <c r="U3947" i="1"/>
  <c r="U3948" i="1"/>
  <c r="U3954" i="1"/>
  <c r="U3955" i="1"/>
  <c r="U3956" i="1"/>
  <c r="U3957" i="1"/>
  <c r="U3958" i="1"/>
  <c r="U3959" i="1"/>
  <c r="U3960" i="1"/>
  <c r="U3966" i="1"/>
  <c r="U3967" i="1"/>
  <c r="U3968" i="1"/>
  <c r="U3969" i="1"/>
  <c r="U3970" i="1"/>
  <c r="U3971" i="1"/>
  <c r="U3972" i="1"/>
  <c r="U3973" i="1"/>
  <c r="U3978" i="1"/>
  <c r="U3979" i="1"/>
  <c r="U3980" i="1"/>
  <c r="U3981" i="1"/>
  <c r="U3982" i="1"/>
  <c r="U3983" i="1"/>
  <c r="U3984" i="1"/>
  <c r="U3987" i="1"/>
  <c r="U3988" i="1"/>
  <c r="U3990" i="1"/>
  <c r="U3991" i="1"/>
  <c r="U3992" i="1"/>
  <c r="U3993" i="1"/>
  <c r="U3994" i="1"/>
  <c r="U3995" i="1"/>
  <c r="U3996" i="1"/>
  <c r="U4002" i="1"/>
  <c r="U4003" i="1"/>
  <c r="U4004" i="1"/>
  <c r="U4005" i="1"/>
  <c r="U4006" i="1"/>
  <c r="U4007" i="1"/>
  <c r="U4008" i="1"/>
  <c r="U4014" i="1"/>
  <c r="U4015" i="1"/>
  <c r="U4016" i="1"/>
  <c r="U4017" i="1"/>
  <c r="U4018" i="1"/>
  <c r="U4019" i="1"/>
  <c r="U4020" i="1"/>
  <c r="U4026" i="1"/>
  <c r="U4027" i="1"/>
  <c r="U4028" i="1"/>
  <c r="U4029" i="1"/>
  <c r="U4030" i="1"/>
  <c r="U4031" i="1"/>
  <c r="U4032" i="1"/>
  <c r="U4038" i="1"/>
  <c r="U4039" i="1"/>
  <c r="U4040" i="1"/>
  <c r="U4041" i="1"/>
  <c r="U4042" i="1"/>
  <c r="U4043" i="1"/>
  <c r="U4044" i="1"/>
  <c r="U4050" i="1"/>
  <c r="U4051" i="1"/>
  <c r="U4052" i="1"/>
  <c r="U4053" i="1"/>
  <c r="U4054" i="1"/>
  <c r="U4055" i="1"/>
  <c r="U4056" i="1"/>
  <c r="U4062" i="1"/>
  <c r="U4063" i="1"/>
  <c r="U4064" i="1"/>
  <c r="U4065" i="1"/>
  <c r="U4066" i="1"/>
  <c r="U4067" i="1"/>
  <c r="U4068" i="1"/>
  <c r="U4074" i="1"/>
  <c r="U4075" i="1"/>
  <c r="U4076" i="1"/>
  <c r="U4077" i="1"/>
  <c r="U4078" i="1"/>
  <c r="U4079" i="1"/>
  <c r="U4080" i="1"/>
  <c r="U4086" i="1"/>
  <c r="U4087" i="1"/>
  <c r="U4088" i="1"/>
  <c r="U4089" i="1"/>
  <c r="U4090" i="1"/>
  <c r="U4091" i="1"/>
  <c r="U4092" i="1"/>
  <c r="U4098" i="1"/>
  <c r="U4099" i="1"/>
  <c r="U4100" i="1"/>
  <c r="U4101" i="1"/>
  <c r="U4102" i="1"/>
  <c r="U4103" i="1"/>
  <c r="U4104" i="1"/>
  <c r="U4107" i="1"/>
  <c r="U4110" i="1"/>
  <c r="U4111" i="1"/>
  <c r="U4112" i="1"/>
  <c r="U4113" i="1"/>
  <c r="U4114" i="1"/>
  <c r="U4115" i="1"/>
  <c r="S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U61" i="1"/>
  <c r="U205" i="1"/>
  <c r="U349" i="1"/>
  <c r="U493" i="1"/>
  <c r="U637" i="1"/>
  <c r="T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U3939" i="1" l="1"/>
  <c r="U3903" i="1"/>
  <c r="U3495" i="1"/>
  <c r="U3423" i="1"/>
  <c r="U3351" i="1"/>
  <c r="U3279" i="1"/>
  <c r="U3207" i="1"/>
  <c r="U3148" i="1"/>
  <c r="U3087" i="1"/>
  <c r="U2907" i="1"/>
  <c r="U2860" i="1"/>
  <c r="U2812" i="1"/>
  <c r="U1540" i="1"/>
  <c r="U1468" i="1"/>
  <c r="U1276" i="1"/>
  <c r="V3904" i="1"/>
  <c r="W3904" i="1" s="1"/>
  <c r="V3748" i="1"/>
  <c r="W3748" i="1" s="1"/>
  <c r="V3339" i="1"/>
  <c r="W3339" i="1" s="1"/>
  <c r="V1564" i="1"/>
  <c r="W1564" i="1" s="1"/>
  <c r="V1384" i="1"/>
  <c r="W1384" i="1" s="1"/>
  <c r="V3113" i="1"/>
  <c r="W3113" i="1" s="1"/>
  <c r="U3113" i="1"/>
  <c r="V3041" i="1"/>
  <c r="W3041" i="1" s="1"/>
  <c r="U3041" i="1"/>
  <c r="V2969" i="1"/>
  <c r="W2969" i="1" s="1"/>
  <c r="U2969" i="1"/>
  <c r="V2897" i="1"/>
  <c r="W2897" i="1" s="1"/>
  <c r="U2897" i="1"/>
  <c r="V2837" i="1"/>
  <c r="W2837" i="1" s="1"/>
  <c r="U2837" i="1"/>
  <c r="V2825" i="1"/>
  <c r="W2825" i="1" s="1"/>
  <c r="U2825" i="1"/>
  <c r="V2765" i="1"/>
  <c r="W2765" i="1" s="1"/>
  <c r="U2765" i="1"/>
  <c r="V2753" i="1"/>
  <c r="W2753" i="1" s="1"/>
  <c r="U2753" i="1"/>
  <c r="V2693" i="1"/>
  <c r="W2693" i="1" s="1"/>
  <c r="U2693" i="1"/>
  <c r="V2645" i="1"/>
  <c r="W2645" i="1" s="1"/>
  <c r="U2645" i="1"/>
  <c r="V2597" i="1"/>
  <c r="W2597" i="1" s="1"/>
  <c r="U2597" i="1"/>
  <c r="V2549" i="1"/>
  <c r="W2549" i="1" s="1"/>
  <c r="U2549" i="1"/>
  <c r="V2501" i="1"/>
  <c r="W2501" i="1" s="1"/>
  <c r="U2501" i="1"/>
  <c r="V2489" i="1"/>
  <c r="W2489" i="1" s="1"/>
  <c r="U2489" i="1"/>
  <c r="V2441" i="1"/>
  <c r="W2441" i="1" s="1"/>
  <c r="U2441" i="1"/>
  <c r="V2393" i="1"/>
  <c r="W2393" i="1" s="1"/>
  <c r="U2393" i="1"/>
  <c r="V2345" i="1"/>
  <c r="W2345" i="1" s="1"/>
  <c r="U2345" i="1"/>
  <c r="V2297" i="1"/>
  <c r="W2297" i="1" s="1"/>
  <c r="U2297" i="1"/>
  <c r="V2249" i="1"/>
  <c r="W2249" i="1" s="1"/>
  <c r="U2249" i="1"/>
  <c r="V2237" i="1"/>
  <c r="W2237" i="1" s="1"/>
  <c r="U2237" i="1"/>
  <c r="V2189" i="1"/>
  <c r="W2189" i="1" s="1"/>
  <c r="U2189" i="1"/>
  <c r="V2141" i="1"/>
  <c r="W2141" i="1" s="1"/>
  <c r="U2141" i="1"/>
  <c r="V2093" i="1"/>
  <c r="W2093" i="1" s="1"/>
  <c r="U2093" i="1"/>
  <c r="V2081" i="1"/>
  <c r="W2081" i="1" s="1"/>
  <c r="U2081" i="1"/>
  <c r="V2033" i="1"/>
  <c r="W2033" i="1" s="1"/>
  <c r="U2033" i="1"/>
  <c r="V2021" i="1"/>
  <c r="W2021" i="1" s="1"/>
  <c r="U2021" i="1"/>
  <c r="V1961" i="1"/>
  <c r="W1961" i="1" s="1"/>
  <c r="U1961" i="1"/>
  <c r="V1949" i="1"/>
  <c r="W1949" i="1" s="1"/>
  <c r="U1949" i="1"/>
  <c r="V1889" i="1"/>
  <c r="W1889" i="1" s="1"/>
  <c r="U1889" i="1"/>
  <c r="V1877" i="1"/>
  <c r="W1877" i="1" s="1"/>
  <c r="U1877" i="1"/>
  <c r="V1865" i="1"/>
  <c r="W1865" i="1" s="1"/>
  <c r="U1865" i="1"/>
  <c r="V1853" i="1"/>
  <c r="W1853" i="1" s="1"/>
  <c r="U1853" i="1"/>
  <c r="V3171" i="1"/>
  <c r="W3171" i="1" s="1"/>
  <c r="U3171" i="1"/>
  <c r="U3099" i="1"/>
  <c r="V3099" i="1"/>
  <c r="W3099" i="1" s="1"/>
  <c r="V3027" i="1"/>
  <c r="W3027" i="1" s="1"/>
  <c r="U3027" i="1"/>
  <c r="V2955" i="1"/>
  <c r="W2955" i="1" s="1"/>
  <c r="U2955" i="1"/>
  <c r="V2883" i="1"/>
  <c r="W2883" i="1" s="1"/>
  <c r="U2883" i="1"/>
  <c r="V2811" i="1"/>
  <c r="W2811" i="1" s="1"/>
  <c r="U2811" i="1"/>
  <c r="V2751" i="1"/>
  <c r="W2751" i="1" s="1"/>
  <c r="U2751" i="1"/>
  <c r="V2739" i="1"/>
  <c r="W2739" i="1" s="1"/>
  <c r="U2739" i="1"/>
  <c r="V2679" i="1"/>
  <c r="W2679" i="1" s="1"/>
  <c r="U2679" i="1"/>
  <c r="U2631" i="1"/>
  <c r="V2631" i="1"/>
  <c r="W2631" i="1" s="1"/>
  <c r="U3964" i="1"/>
  <c r="V3964" i="1"/>
  <c r="W3964" i="1" s="1"/>
  <c r="V1732" i="1"/>
  <c r="W1732" i="1" s="1"/>
  <c r="U1732" i="1"/>
  <c r="U1804" i="1"/>
  <c r="U1300" i="1"/>
  <c r="U4105" i="1"/>
  <c r="U4071" i="1"/>
  <c r="U4035" i="1"/>
  <c r="U3579" i="1"/>
  <c r="U3543" i="1"/>
  <c r="U3507" i="1"/>
  <c r="U3448" i="1"/>
  <c r="U3376" i="1"/>
  <c r="U3304" i="1"/>
  <c r="U3232" i="1"/>
  <c r="U3159" i="1"/>
  <c r="U2979" i="1"/>
  <c r="U2932" i="1"/>
  <c r="U2871" i="1"/>
  <c r="U2763" i="1"/>
  <c r="U1816" i="1"/>
  <c r="U1576" i="1"/>
  <c r="U1312" i="1"/>
  <c r="V3832" i="1"/>
  <c r="W3832" i="1" s="1"/>
  <c r="V3460" i="1"/>
  <c r="W3460" i="1" s="1"/>
  <c r="V3135" i="1"/>
  <c r="W3135" i="1" s="1"/>
  <c r="V1648" i="1"/>
  <c r="W1648" i="1" s="1"/>
  <c r="V1216" i="1"/>
  <c r="W1216" i="1" s="1"/>
  <c r="U2872" i="1"/>
  <c r="U2764" i="1"/>
  <c r="U4000" i="1"/>
  <c r="U3951" i="1"/>
  <c r="U3915" i="1"/>
  <c r="U3712" i="1"/>
  <c r="U3592" i="1"/>
  <c r="U3447" i="1"/>
  <c r="U3375" i="1"/>
  <c r="U3303" i="1"/>
  <c r="U3231" i="1"/>
  <c r="U2931" i="1"/>
  <c r="U2728" i="1"/>
  <c r="U1888" i="1"/>
  <c r="U1828" i="1"/>
  <c r="U1588" i="1"/>
  <c r="U1324" i="1"/>
  <c r="V3831" i="1"/>
  <c r="W3831" i="1" s="1"/>
  <c r="V3808" i="1"/>
  <c r="W3808" i="1" s="1"/>
  <c r="V3760" i="1"/>
  <c r="W3760" i="1" s="1"/>
  <c r="V2632" i="1"/>
  <c r="W2632" i="1" s="1"/>
  <c r="V1444" i="1"/>
  <c r="W1444" i="1" s="1"/>
  <c r="V2968" i="1"/>
  <c r="W2968" i="1" s="1"/>
  <c r="U2968" i="1"/>
  <c r="V1480" i="1"/>
  <c r="W1480" i="1" s="1"/>
  <c r="U1480" i="1"/>
  <c r="V1228" i="1"/>
  <c r="W1228" i="1" s="1"/>
  <c r="U1228" i="1"/>
  <c r="U3999" i="1"/>
  <c r="U3879" i="1"/>
  <c r="U3795" i="1"/>
  <c r="U3711" i="1"/>
  <c r="U3591" i="1"/>
  <c r="U3388" i="1"/>
  <c r="U3316" i="1"/>
  <c r="U3244" i="1"/>
  <c r="U3172" i="1"/>
  <c r="U3111" i="1"/>
  <c r="U3052" i="1"/>
  <c r="U2944" i="1"/>
  <c r="U2884" i="1"/>
  <c r="U2776" i="1"/>
  <c r="U2727" i="1"/>
  <c r="U2595" i="1"/>
  <c r="U1660" i="1"/>
  <c r="V3807" i="1"/>
  <c r="W3807" i="1" s="1"/>
  <c r="V3183" i="1"/>
  <c r="W3183" i="1" s="1"/>
  <c r="U4108" i="1"/>
  <c r="V4108" i="1"/>
  <c r="W4108" i="1" s="1"/>
  <c r="V3112" i="1"/>
  <c r="W3112" i="1" s="1"/>
  <c r="U3112" i="1"/>
  <c r="V2896" i="1"/>
  <c r="W2896" i="1" s="1"/>
  <c r="U2896" i="1"/>
  <c r="U1720" i="1"/>
  <c r="V1720" i="1"/>
  <c r="W1720" i="1" s="1"/>
  <c r="U3793" i="1"/>
  <c r="U3759" i="1"/>
  <c r="U3675" i="1"/>
  <c r="U3639" i="1"/>
  <c r="U3589" i="1"/>
  <c r="U3473" i="1"/>
  <c r="U3459" i="1"/>
  <c r="U3401" i="1"/>
  <c r="U3387" i="1"/>
  <c r="U3329" i="1"/>
  <c r="U3315" i="1"/>
  <c r="U3257" i="1"/>
  <c r="U3243" i="1"/>
  <c r="U3185" i="1"/>
  <c r="U3051" i="1"/>
  <c r="U3004" i="1"/>
  <c r="U2943" i="1"/>
  <c r="U2775" i="1"/>
  <c r="U1900" i="1"/>
  <c r="U1672" i="1"/>
  <c r="U1396" i="1"/>
  <c r="U1336" i="1"/>
  <c r="V4096" i="1"/>
  <c r="W4096" i="1" s="1"/>
  <c r="V3255" i="1"/>
  <c r="W3255" i="1" s="1"/>
  <c r="V2368" i="1"/>
  <c r="W2368" i="1" s="1"/>
  <c r="V1612" i="1"/>
  <c r="W1612" i="1" s="1"/>
  <c r="U1612" i="1"/>
  <c r="U1492" i="1"/>
  <c r="V1492" i="1"/>
  <c r="W1492" i="1" s="1"/>
  <c r="U3580" i="1"/>
  <c r="V3676" i="1"/>
  <c r="W3676" i="1" s="1"/>
  <c r="U4083" i="1"/>
  <c r="U4047" i="1"/>
  <c r="U4012" i="1"/>
  <c r="U3844" i="1"/>
  <c r="U3724" i="1"/>
  <c r="U3604" i="1"/>
  <c r="U3555" i="1"/>
  <c r="U3519" i="1"/>
  <c r="U3472" i="1"/>
  <c r="U3400" i="1"/>
  <c r="U3328" i="1"/>
  <c r="U3256" i="1"/>
  <c r="U3184" i="1"/>
  <c r="U3064" i="1"/>
  <c r="U3003" i="1"/>
  <c r="U2836" i="1"/>
  <c r="U2788" i="1"/>
  <c r="U2740" i="1"/>
  <c r="U2643" i="1"/>
  <c r="U1684" i="1"/>
  <c r="U1408" i="1"/>
  <c r="V4095" i="1"/>
  <c r="W4095" i="1" s="1"/>
  <c r="V3892" i="1"/>
  <c r="W3892" i="1" s="1"/>
  <c r="V3687" i="1"/>
  <c r="W3687" i="1" s="1"/>
  <c r="V2823" i="1"/>
  <c r="W2823" i="1" s="1"/>
  <c r="V1504" i="1"/>
  <c r="W1504" i="1" s="1"/>
  <c r="V2824" i="1"/>
  <c r="W2824" i="1" s="1"/>
  <c r="U2824" i="1"/>
  <c r="V2752" i="1"/>
  <c r="W2752" i="1" s="1"/>
  <c r="U2752" i="1"/>
  <c r="V1864" i="1"/>
  <c r="W1864" i="1" s="1"/>
  <c r="U1864" i="1"/>
  <c r="U1756" i="1"/>
  <c r="V1756" i="1"/>
  <c r="W1756" i="1" s="1"/>
  <c r="V4036" i="1"/>
  <c r="W4036" i="1" s="1"/>
  <c r="U4011" i="1"/>
  <c r="U3963" i="1"/>
  <c r="U3927" i="1"/>
  <c r="U3891" i="1"/>
  <c r="U3843" i="1"/>
  <c r="U3723" i="1"/>
  <c r="U3603" i="1"/>
  <c r="U3485" i="1"/>
  <c r="U3471" i="1"/>
  <c r="U3413" i="1"/>
  <c r="U3399" i="1"/>
  <c r="U3341" i="1"/>
  <c r="U3327" i="1"/>
  <c r="U3269" i="1"/>
  <c r="U3197" i="1"/>
  <c r="U3124" i="1"/>
  <c r="U3063" i="1"/>
  <c r="U3016" i="1"/>
  <c r="U2956" i="1"/>
  <c r="U2895" i="1"/>
  <c r="U2835" i="1"/>
  <c r="U2787" i="1"/>
  <c r="U1912" i="1"/>
  <c r="U1696" i="1"/>
  <c r="U1420" i="1"/>
  <c r="V3615" i="1"/>
  <c r="W3615" i="1" s="1"/>
  <c r="U4048" i="1"/>
  <c r="V4048" i="1"/>
  <c r="W4048" i="1" s="1"/>
  <c r="U3688" i="1"/>
  <c r="V3688" i="1"/>
  <c r="W3688" i="1" s="1"/>
  <c r="U2020" i="1"/>
  <c r="V2020" i="1"/>
  <c r="W2020" i="1" s="1"/>
  <c r="V1876" i="1"/>
  <c r="W1876" i="1" s="1"/>
  <c r="U1876" i="1"/>
  <c r="V1840" i="1"/>
  <c r="W1840" i="1" s="1"/>
  <c r="U1840" i="1"/>
  <c r="V1744" i="1"/>
  <c r="W1744" i="1" s="1"/>
  <c r="U1744" i="1"/>
  <c r="V1624" i="1"/>
  <c r="W1624" i="1" s="1"/>
  <c r="U1624" i="1"/>
  <c r="V1360" i="1"/>
  <c r="W1360" i="1" s="1"/>
  <c r="U1360" i="1"/>
  <c r="V1240" i="1"/>
  <c r="W1240" i="1" s="1"/>
  <c r="U1240" i="1"/>
  <c r="U3889" i="1"/>
  <c r="U3484" i="1"/>
  <c r="U3412" i="1"/>
  <c r="U3340" i="1"/>
  <c r="U3268" i="1"/>
  <c r="U3196" i="1"/>
  <c r="U3123" i="1"/>
  <c r="U3076" i="1"/>
  <c r="U3015" i="1"/>
  <c r="U2800" i="1"/>
  <c r="U2691" i="1"/>
  <c r="U2607" i="1"/>
  <c r="U1708" i="1"/>
  <c r="U1432" i="1"/>
  <c r="V3567" i="1"/>
  <c r="W3567" i="1" s="1"/>
  <c r="V1372" i="1"/>
  <c r="W1372" i="1" s="1"/>
  <c r="U3628" i="1"/>
  <c r="V3628" i="1"/>
  <c r="W3628" i="1" s="1"/>
  <c r="V1348" i="1"/>
  <c r="W1348" i="1" s="1"/>
  <c r="U1348" i="1"/>
  <c r="V1252" i="1"/>
  <c r="W1252" i="1" s="1"/>
  <c r="U1252" i="1"/>
  <c r="U3160" i="1"/>
  <c r="U3976" i="1"/>
  <c r="U3856" i="1"/>
  <c r="U3771" i="1"/>
  <c r="U3736" i="1"/>
  <c r="U3651" i="1"/>
  <c r="U3616" i="1"/>
  <c r="U3483" i="1"/>
  <c r="U3425" i="1"/>
  <c r="U3353" i="1"/>
  <c r="U3281" i="1"/>
  <c r="U3267" i="1"/>
  <c r="U3209" i="1"/>
  <c r="U3195" i="1"/>
  <c r="U3136" i="1"/>
  <c r="U3075" i="1"/>
  <c r="U2848" i="1"/>
  <c r="U2799" i="1"/>
  <c r="U1768" i="1"/>
  <c r="U1516" i="1"/>
  <c r="V3952" i="1"/>
  <c r="W3952" i="1" s="1"/>
  <c r="V1852" i="1"/>
  <c r="W1852" i="1" s="1"/>
  <c r="V3040" i="1"/>
  <c r="W3040" i="1" s="1"/>
  <c r="U3040" i="1"/>
  <c r="U3100" i="1"/>
  <c r="U2980" i="1"/>
  <c r="U2716" i="1"/>
  <c r="U4059" i="1"/>
  <c r="U4023" i="1"/>
  <c r="U3975" i="1"/>
  <c r="U3855" i="1"/>
  <c r="U3735" i="1"/>
  <c r="U3531" i="1"/>
  <c r="U3496" i="1"/>
  <c r="U3424" i="1"/>
  <c r="U3352" i="1"/>
  <c r="U3280" i="1"/>
  <c r="U3208" i="1"/>
  <c r="U3088" i="1"/>
  <c r="U3028" i="1"/>
  <c r="U2967" i="1"/>
  <c r="U2908" i="1"/>
  <c r="U2847" i="1"/>
  <c r="U2655" i="1"/>
  <c r="U1780" i="1"/>
  <c r="U1528" i="1"/>
  <c r="U1456" i="1"/>
  <c r="U1264" i="1"/>
  <c r="V2185" i="1"/>
  <c r="W2185" i="1" s="1"/>
  <c r="U1733" i="1"/>
  <c r="U976" i="1"/>
  <c r="V1132" i="1"/>
  <c r="W1132" i="1" s="1"/>
  <c r="U2583" i="1"/>
  <c r="U2535" i="1"/>
  <c r="U2377" i="1"/>
  <c r="U2331" i="1"/>
  <c r="U2283" i="1"/>
  <c r="U1745" i="1"/>
  <c r="U1493" i="1"/>
  <c r="U1361" i="1"/>
  <c r="U1241" i="1"/>
  <c r="U1108" i="1"/>
  <c r="U988" i="1"/>
  <c r="V2209" i="1"/>
  <c r="W2209" i="1" s="1"/>
  <c r="V1069" i="1"/>
  <c r="W1069" i="1" s="1"/>
  <c r="V880" i="1"/>
  <c r="W880" i="1" s="1"/>
  <c r="U2487" i="1"/>
  <c r="U2439" i="1"/>
  <c r="U1757" i="1"/>
  <c r="U1625" i="1"/>
  <c r="U1373" i="1"/>
  <c r="U1253" i="1"/>
  <c r="U1120" i="1"/>
  <c r="U1000" i="1"/>
  <c r="V2233" i="1"/>
  <c r="W2233" i="1" s="1"/>
  <c r="V901" i="1"/>
  <c r="W901" i="1" s="1"/>
  <c r="U1637" i="1"/>
  <c r="U1505" i="1"/>
  <c r="U1385" i="1"/>
  <c r="U1012" i="1"/>
  <c r="E10" i="15"/>
  <c r="H10" i="15" s="1"/>
  <c r="E7" i="15"/>
  <c r="G7" i="15" s="1"/>
  <c r="E11" i="15"/>
  <c r="E4" i="15"/>
  <c r="F13" i="15"/>
  <c r="H11" i="15"/>
  <c r="F11" i="15"/>
  <c r="F4" i="15"/>
  <c r="G4" i="15"/>
  <c r="F10" i="15"/>
  <c r="G10" i="15"/>
  <c r="F3" i="15"/>
  <c r="G13" i="15"/>
  <c r="F12" i="15"/>
  <c r="G12" i="15"/>
  <c r="G11" i="15"/>
  <c r="H4" i="15"/>
  <c r="E3" i="15"/>
  <c r="H3" i="15" s="1"/>
  <c r="U3937" i="1"/>
  <c r="U3649" i="1"/>
  <c r="U2509" i="1"/>
  <c r="V2680" i="1"/>
  <c r="W2680" i="1" s="1"/>
  <c r="V2332" i="1"/>
  <c r="W2332" i="1" s="1"/>
  <c r="V1789" i="1"/>
  <c r="W1789" i="1" s="1"/>
  <c r="U4033" i="1"/>
  <c r="U3505" i="1"/>
  <c r="U2641" i="1"/>
  <c r="U2581" i="1"/>
  <c r="U2389" i="1"/>
  <c r="U2317" i="1"/>
  <c r="U2257" i="1"/>
  <c r="V2737" i="1"/>
  <c r="W2737" i="1" s="1"/>
  <c r="U3901" i="1"/>
  <c r="U3805" i="1"/>
  <c r="U2521" i="1"/>
  <c r="U2330" i="1"/>
  <c r="V3433" i="1"/>
  <c r="W3433" i="1" s="1"/>
  <c r="V3157" i="1"/>
  <c r="W3157" i="1" s="1"/>
  <c r="V2065" i="1"/>
  <c r="W2065" i="1" s="1"/>
  <c r="V1550" i="1"/>
  <c r="W1550" i="1" s="1"/>
  <c r="U3709" i="1"/>
  <c r="U3661" i="1"/>
  <c r="U3553" i="1"/>
  <c r="U2653" i="1"/>
  <c r="U2461" i="1"/>
  <c r="U2401" i="1"/>
  <c r="U2329" i="1"/>
  <c r="U2269" i="1"/>
  <c r="U2197" i="1"/>
  <c r="U2125" i="1"/>
  <c r="V4045" i="1"/>
  <c r="W4045" i="1" s="1"/>
  <c r="U4081" i="1"/>
  <c r="U3769" i="1"/>
  <c r="U3613" i="1"/>
  <c r="U2666" i="1"/>
  <c r="U2533" i="1"/>
  <c r="U1909" i="1"/>
  <c r="U1765" i="1"/>
  <c r="U1621" i="1"/>
  <c r="U1333" i="1"/>
  <c r="V2149" i="1"/>
  <c r="W2149" i="1" s="1"/>
  <c r="U3913" i="1"/>
  <c r="U3865" i="1"/>
  <c r="U3817" i="1"/>
  <c r="U3721" i="1"/>
  <c r="U3674" i="1"/>
  <c r="U2665" i="1"/>
  <c r="U2473" i="1"/>
  <c r="U2413" i="1"/>
  <c r="V2030" i="1"/>
  <c r="W2030" i="1" s="1"/>
  <c r="U3673" i="1"/>
  <c r="U3625" i="1"/>
  <c r="U3565" i="1"/>
  <c r="U2677" i="1"/>
  <c r="U2605" i="1"/>
  <c r="U2545" i="1"/>
  <c r="U1501" i="1"/>
  <c r="U1357" i="1"/>
  <c r="U1213" i="1"/>
  <c r="U925" i="1"/>
  <c r="V3820" i="1"/>
  <c r="W3820" i="1" s="1"/>
  <c r="V2644" i="1"/>
  <c r="W2644" i="1" s="1"/>
  <c r="V2077" i="1"/>
  <c r="W2077" i="1" s="1"/>
  <c r="U3961" i="1"/>
  <c r="U3733" i="1"/>
  <c r="U2353" i="1"/>
  <c r="U2221" i="1"/>
  <c r="U3529" i="1"/>
  <c r="U2689" i="1"/>
  <c r="U2617" i="1"/>
  <c r="U2557" i="1"/>
  <c r="U2293" i="1"/>
  <c r="U3745" i="1"/>
  <c r="U3637" i="1"/>
  <c r="U3577" i="1"/>
  <c r="U2365" i="1"/>
  <c r="U2161" i="1"/>
  <c r="U2089" i="1"/>
  <c r="V3205" i="1"/>
  <c r="W3205" i="1" s="1"/>
  <c r="V4022" i="1"/>
  <c r="W4022" i="1" s="1"/>
  <c r="U4022" i="1"/>
  <c r="V3926" i="1"/>
  <c r="W3926" i="1" s="1"/>
  <c r="U3926" i="1"/>
  <c r="V3638" i="1"/>
  <c r="W3638" i="1" s="1"/>
  <c r="U3638" i="1"/>
  <c r="V3458" i="1"/>
  <c r="W3458" i="1" s="1"/>
  <c r="U3458" i="1"/>
  <c r="V3134" i="1"/>
  <c r="W3134" i="1" s="1"/>
  <c r="U3134" i="1"/>
  <c r="U3026" i="1"/>
  <c r="V3026" i="1"/>
  <c r="W3026" i="1" s="1"/>
  <c r="V2846" i="1"/>
  <c r="W2846" i="1" s="1"/>
  <c r="U2846" i="1"/>
  <c r="V2402" i="1"/>
  <c r="W2402" i="1" s="1"/>
  <c r="U2402" i="1"/>
  <c r="U2150" i="1"/>
  <c r="V2150" i="1"/>
  <c r="W2150" i="1" s="1"/>
  <c r="V2114" i="1"/>
  <c r="W2114" i="1" s="1"/>
  <c r="U2114" i="1"/>
  <c r="V2090" i="1"/>
  <c r="W2090" i="1" s="1"/>
  <c r="U2090" i="1"/>
  <c r="V1946" i="1"/>
  <c r="W1946" i="1" s="1"/>
  <c r="U1946" i="1"/>
  <c r="V1454" i="1"/>
  <c r="W1454" i="1" s="1"/>
  <c r="U1454" i="1"/>
  <c r="V1442" i="1"/>
  <c r="W1442" i="1" s="1"/>
  <c r="U1442" i="1"/>
  <c r="V1418" i="1"/>
  <c r="W1418" i="1" s="1"/>
  <c r="U1418" i="1"/>
  <c r="V1406" i="1"/>
  <c r="W1406" i="1" s="1"/>
  <c r="U1406" i="1"/>
  <c r="V1382" i="1"/>
  <c r="W1382" i="1" s="1"/>
  <c r="U1382" i="1"/>
  <c r="V1370" i="1"/>
  <c r="W1370" i="1" s="1"/>
  <c r="U1370" i="1"/>
  <c r="V1358" i="1"/>
  <c r="W1358" i="1" s="1"/>
  <c r="U1358" i="1"/>
  <c r="V1346" i="1"/>
  <c r="W1346" i="1" s="1"/>
  <c r="U1346" i="1"/>
  <c r="V1334" i="1"/>
  <c r="W1334" i="1" s="1"/>
  <c r="U1334" i="1"/>
  <c r="V1322" i="1"/>
  <c r="W1322" i="1" s="1"/>
  <c r="U1322" i="1"/>
  <c r="V1310" i="1"/>
  <c r="W1310" i="1" s="1"/>
  <c r="U1310" i="1"/>
  <c r="V1298" i="1"/>
  <c r="W1298" i="1" s="1"/>
  <c r="U1298" i="1"/>
  <c r="V1286" i="1"/>
  <c r="W1286" i="1" s="1"/>
  <c r="U1286" i="1"/>
  <c r="V1274" i="1"/>
  <c r="W1274" i="1" s="1"/>
  <c r="U1274" i="1"/>
  <c r="V1262" i="1"/>
  <c r="W1262" i="1" s="1"/>
  <c r="U1262" i="1"/>
  <c r="V1250" i="1"/>
  <c r="W1250" i="1" s="1"/>
  <c r="U1250" i="1"/>
  <c r="V1238" i="1"/>
  <c r="W1238" i="1" s="1"/>
  <c r="U1238" i="1"/>
  <c r="V1226" i="1"/>
  <c r="W1226" i="1" s="1"/>
  <c r="U1226" i="1"/>
  <c r="V1202" i="1"/>
  <c r="W1202" i="1" s="1"/>
  <c r="U1202" i="1"/>
  <c r="V1190" i="1"/>
  <c r="W1190" i="1" s="1"/>
  <c r="U1190" i="1"/>
  <c r="V1178" i="1"/>
  <c r="W1178" i="1" s="1"/>
  <c r="U1178" i="1"/>
  <c r="V1166" i="1"/>
  <c r="W1166" i="1" s="1"/>
  <c r="U1166" i="1"/>
  <c r="V1154" i="1"/>
  <c r="W1154" i="1" s="1"/>
  <c r="U1154" i="1"/>
  <c r="V1142" i="1"/>
  <c r="W1142" i="1" s="1"/>
  <c r="U1142" i="1"/>
  <c r="V1130" i="1"/>
  <c r="W1130" i="1" s="1"/>
  <c r="U1130" i="1"/>
  <c r="V1118" i="1"/>
  <c r="W1118" i="1" s="1"/>
  <c r="U1118" i="1"/>
  <c r="V1106" i="1"/>
  <c r="W1106" i="1" s="1"/>
  <c r="U1106" i="1"/>
  <c r="V1094" i="1"/>
  <c r="W1094" i="1" s="1"/>
  <c r="U1094" i="1"/>
  <c r="V1082" i="1"/>
  <c r="W1082" i="1" s="1"/>
  <c r="U1082" i="1"/>
  <c r="V1070" i="1"/>
  <c r="W1070" i="1" s="1"/>
  <c r="U1070" i="1"/>
  <c r="V1058" i="1"/>
  <c r="W1058" i="1" s="1"/>
  <c r="U1058" i="1"/>
  <c r="V1046" i="1"/>
  <c r="W1046" i="1" s="1"/>
  <c r="U1046" i="1"/>
  <c r="V1034" i="1"/>
  <c r="W1034" i="1" s="1"/>
  <c r="U1034" i="1"/>
  <c r="V1022" i="1"/>
  <c r="W1022" i="1" s="1"/>
  <c r="U1022" i="1"/>
  <c r="V1010" i="1"/>
  <c r="W1010" i="1" s="1"/>
  <c r="U1010" i="1"/>
  <c r="V998" i="1"/>
  <c r="W998" i="1" s="1"/>
  <c r="U998" i="1"/>
  <c r="V986" i="1"/>
  <c r="W986" i="1" s="1"/>
  <c r="U986" i="1"/>
  <c r="V974" i="1"/>
  <c r="W974" i="1" s="1"/>
  <c r="U974" i="1"/>
  <c r="V962" i="1"/>
  <c r="W962" i="1" s="1"/>
  <c r="U962" i="1"/>
  <c r="V950" i="1"/>
  <c r="W950" i="1" s="1"/>
  <c r="U950" i="1"/>
  <c r="V938" i="1"/>
  <c r="W938" i="1" s="1"/>
  <c r="U938" i="1"/>
  <c r="V926" i="1"/>
  <c r="W926" i="1" s="1"/>
  <c r="U926" i="1"/>
  <c r="V914" i="1"/>
  <c r="W914" i="1" s="1"/>
  <c r="U914" i="1"/>
  <c r="V902" i="1"/>
  <c r="W902" i="1" s="1"/>
  <c r="U902" i="1"/>
  <c r="V890" i="1"/>
  <c r="W890" i="1" s="1"/>
  <c r="U890" i="1"/>
  <c r="V878" i="1"/>
  <c r="W878" i="1" s="1"/>
  <c r="U878" i="1"/>
  <c r="V866" i="1"/>
  <c r="W866" i="1" s="1"/>
  <c r="U866" i="1"/>
  <c r="V3686" i="1"/>
  <c r="W3686" i="1" s="1"/>
  <c r="U3686" i="1"/>
  <c r="V3278" i="1"/>
  <c r="W3278" i="1" s="1"/>
  <c r="U3278" i="1"/>
  <c r="V3038" i="1"/>
  <c r="W3038" i="1" s="1"/>
  <c r="U3038" i="1"/>
  <c r="U2906" i="1"/>
  <c r="V2906" i="1"/>
  <c r="W2906" i="1" s="1"/>
  <c r="V2594" i="1"/>
  <c r="W2594" i="1" s="1"/>
  <c r="U2594" i="1"/>
  <c r="V2498" i="1"/>
  <c r="W2498" i="1" s="1"/>
  <c r="U2498" i="1"/>
  <c r="V2474" i="1"/>
  <c r="W2474" i="1" s="1"/>
  <c r="U2474" i="1"/>
  <c r="V2378" i="1"/>
  <c r="W2378" i="1" s="1"/>
  <c r="U2378" i="1"/>
  <c r="U2306" i="1"/>
  <c r="V2306" i="1"/>
  <c r="W2306" i="1" s="1"/>
  <c r="U2246" i="1"/>
  <c r="V2246" i="1"/>
  <c r="W2246" i="1" s="1"/>
  <c r="U2162" i="1"/>
  <c r="V2162" i="1"/>
  <c r="W2162" i="1" s="1"/>
  <c r="V1934" i="1"/>
  <c r="W1934" i="1" s="1"/>
  <c r="U1934" i="1"/>
  <c r="U4106" i="1"/>
  <c r="U3374" i="1"/>
  <c r="U2678" i="1"/>
  <c r="V3014" i="1"/>
  <c r="W3014" i="1" s="1"/>
  <c r="V1394" i="1"/>
  <c r="W1394" i="1" s="1"/>
  <c r="U3290" i="1"/>
  <c r="V3290" i="1"/>
  <c r="W3290" i="1" s="1"/>
  <c r="U3194" i="1"/>
  <c r="V3194" i="1"/>
  <c r="W3194" i="1" s="1"/>
  <c r="V3110" i="1"/>
  <c r="W3110" i="1" s="1"/>
  <c r="U3110" i="1"/>
  <c r="V2966" i="1"/>
  <c r="W2966" i="1" s="1"/>
  <c r="U2966" i="1"/>
  <c r="U2522" i="1"/>
  <c r="V2522" i="1"/>
  <c r="W2522" i="1" s="1"/>
  <c r="V2234" i="1"/>
  <c r="W2234" i="1" s="1"/>
  <c r="U2234" i="1"/>
  <c r="V2138" i="1"/>
  <c r="W2138" i="1" s="1"/>
  <c r="U2138" i="1"/>
  <c r="V1982" i="1"/>
  <c r="W1982" i="1" s="1"/>
  <c r="U1982" i="1"/>
  <c r="V4070" i="1"/>
  <c r="W4070" i="1" s="1"/>
  <c r="U4070" i="1"/>
  <c r="V3986" i="1"/>
  <c r="W3986" i="1" s="1"/>
  <c r="U3986" i="1"/>
  <c r="U3854" i="1"/>
  <c r="V3854" i="1"/>
  <c r="W3854" i="1" s="1"/>
  <c r="V3734" i="1"/>
  <c r="W3734" i="1" s="1"/>
  <c r="U3734" i="1"/>
  <c r="U3626" i="1"/>
  <c r="V3626" i="1"/>
  <c r="W3626" i="1" s="1"/>
  <c r="U3362" i="1"/>
  <c r="V3362" i="1"/>
  <c r="W3362" i="1" s="1"/>
  <c r="V3698" i="1"/>
  <c r="W3698" i="1" s="1"/>
  <c r="U3698" i="1"/>
  <c r="U3554" i="1"/>
  <c r="V3554" i="1"/>
  <c r="W3554" i="1" s="1"/>
  <c r="U3434" i="1"/>
  <c r="V3434" i="1"/>
  <c r="W3434" i="1" s="1"/>
  <c r="U2990" i="1"/>
  <c r="V2990" i="1"/>
  <c r="W2990" i="1" s="1"/>
  <c r="U2930" i="1"/>
  <c r="V2930" i="1"/>
  <c r="W2930" i="1" s="1"/>
  <c r="U2822" i="1"/>
  <c r="V2822" i="1"/>
  <c r="W2822" i="1" s="1"/>
  <c r="U2726" i="1"/>
  <c r="V2726" i="1"/>
  <c r="W2726" i="1" s="1"/>
  <c r="U2630" i="1"/>
  <c r="V2630" i="1"/>
  <c r="W2630" i="1" s="1"/>
  <c r="U2534" i="1"/>
  <c r="V2534" i="1"/>
  <c r="W2534" i="1" s="1"/>
  <c r="U2426" i="1"/>
  <c r="V2426" i="1"/>
  <c r="W2426" i="1" s="1"/>
  <c r="V2258" i="1"/>
  <c r="W2258" i="1" s="1"/>
  <c r="U2258" i="1"/>
  <c r="U2018" i="1"/>
  <c r="V2018" i="1"/>
  <c r="W2018" i="1" s="1"/>
  <c r="U3242" i="1"/>
  <c r="U2558" i="1"/>
  <c r="U2210" i="1"/>
  <c r="V3470" i="1"/>
  <c r="W3470" i="1" s="1"/>
  <c r="V3218" i="1"/>
  <c r="W3218" i="1" s="1"/>
  <c r="U4010" i="1"/>
  <c r="V4010" i="1"/>
  <c r="W4010" i="1" s="1"/>
  <c r="U3866" i="1"/>
  <c r="V3866" i="1"/>
  <c r="W3866" i="1" s="1"/>
  <c r="V3518" i="1"/>
  <c r="W3518" i="1" s="1"/>
  <c r="U3518" i="1"/>
  <c r="V3422" i="1"/>
  <c r="W3422" i="1" s="1"/>
  <c r="U3422" i="1"/>
  <c r="V3314" i="1"/>
  <c r="W3314" i="1" s="1"/>
  <c r="U3314" i="1"/>
  <c r="V3170" i="1"/>
  <c r="W3170" i="1" s="1"/>
  <c r="U3170" i="1"/>
  <c r="V2870" i="1"/>
  <c r="W2870" i="1" s="1"/>
  <c r="U2870" i="1"/>
  <c r="U2774" i="1"/>
  <c r="V2774" i="1"/>
  <c r="W2774" i="1" s="1"/>
  <c r="V2702" i="1"/>
  <c r="W2702" i="1" s="1"/>
  <c r="U2702" i="1"/>
  <c r="V2570" i="1"/>
  <c r="W2570" i="1" s="1"/>
  <c r="U2570" i="1"/>
  <c r="U2390" i="1"/>
  <c r="V2390" i="1"/>
  <c r="W2390" i="1" s="1"/>
  <c r="U1994" i="1"/>
  <c r="V1994" i="1"/>
  <c r="W1994" i="1" s="1"/>
  <c r="U3578" i="1"/>
  <c r="U3086" i="1"/>
  <c r="U2054" i="1"/>
  <c r="V3746" i="1"/>
  <c r="W3746" i="1" s="1"/>
  <c r="U4046" i="1"/>
  <c r="V4046" i="1"/>
  <c r="W4046" i="1" s="1"/>
  <c r="U3950" i="1"/>
  <c r="V3950" i="1"/>
  <c r="W3950" i="1" s="1"/>
  <c r="V3842" i="1"/>
  <c r="W3842" i="1" s="1"/>
  <c r="U3842" i="1"/>
  <c r="U3722" i="1"/>
  <c r="V3722" i="1"/>
  <c r="W3722" i="1" s="1"/>
  <c r="V3602" i="1"/>
  <c r="W3602" i="1" s="1"/>
  <c r="U3602" i="1"/>
  <c r="U3494" i="1"/>
  <c r="V3494" i="1"/>
  <c r="W3494" i="1" s="1"/>
  <c r="U3398" i="1"/>
  <c r="V3398" i="1"/>
  <c r="W3398" i="1" s="1"/>
  <c r="V3302" i="1"/>
  <c r="W3302" i="1" s="1"/>
  <c r="U3302" i="1"/>
  <c r="U3206" i="1"/>
  <c r="V3206" i="1"/>
  <c r="W3206" i="1" s="1"/>
  <c r="V3122" i="1"/>
  <c r="W3122" i="1" s="1"/>
  <c r="U3122" i="1"/>
  <c r="V3002" i="1"/>
  <c r="W3002" i="1" s="1"/>
  <c r="U3002" i="1"/>
  <c r="U2894" i="1"/>
  <c r="V2894" i="1"/>
  <c r="W2894" i="1" s="1"/>
  <c r="U2762" i="1"/>
  <c r="V2762" i="1"/>
  <c r="W2762" i="1" s="1"/>
  <c r="V2582" i="1"/>
  <c r="W2582" i="1" s="1"/>
  <c r="U2582" i="1"/>
  <c r="U2186" i="1"/>
  <c r="V2186" i="1"/>
  <c r="W2186" i="1" s="1"/>
  <c r="V1970" i="1"/>
  <c r="W1970" i="1" s="1"/>
  <c r="U1970" i="1"/>
  <c r="U3902" i="1"/>
  <c r="U3590" i="1"/>
  <c r="U3098" i="1"/>
  <c r="U2066" i="1"/>
  <c r="V3890" i="1"/>
  <c r="W3890" i="1" s="1"/>
  <c r="V1778" i="1"/>
  <c r="W1778" i="1" s="1"/>
  <c r="V854" i="1"/>
  <c r="W854" i="1" s="1"/>
  <c r="U3938" i="1"/>
  <c r="V3938" i="1"/>
  <c r="W3938" i="1" s="1"/>
  <c r="U3662" i="1"/>
  <c r="V3662" i="1"/>
  <c r="W3662" i="1" s="1"/>
  <c r="U3506" i="1"/>
  <c r="V3506" i="1"/>
  <c r="W3506" i="1" s="1"/>
  <c r="U3350" i="1"/>
  <c r="V3350" i="1"/>
  <c r="W3350" i="1" s="1"/>
  <c r="V2786" i="1"/>
  <c r="W2786" i="1" s="1"/>
  <c r="U2786" i="1"/>
  <c r="V2714" i="1"/>
  <c r="W2714" i="1" s="1"/>
  <c r="U2714" i="1"/>
  <c r="U2606" i="1"/>
  <c r="V2606" i="1"/>
  <c r="W2606" i="1" s="1"/>
  <c r="U2486" i="1"/>
  <c r="V2486" i="1"/>
  <c r="W2486" i="1" s="1"/>
  <c r="V2450" i="1"/>
  <c r="W2450" i="1" s="1"/>
  <c r="U2450" i="1"/>
  <c r="V2366" i="1"/>
  <c r="W2366" i="1" s="1"/>
  <c r="U2366" i="1"/>
  <c r="U2294" i="1"/>
  <c r="V2294" i="1"/>
  <c r="W2294" i="1" s="1"/>
  <c r="V2222" i="1"/>
  <c r="W2222" i="1" s="1"/>
  <c r="U2222" i="1"/>
  <c r="V2174" i="1"/>
  <c r="W2174" i="1" s="1"/>
  <c r="U2174" i="1"/>
  <c r="U2126" i="1"/>
  <c r="V2126" i="1"/>
  <c r="W2126" i="1" s="1"/>
  <c r="V2102" i="1"/>
  <c r="W2102" i="1" s="1"/>
  <c r="U2102" i="1"/>
  <c r="V2078" i="1"/>
  <c r="W2078" i="1" s="1"/>
  <c r="U2078" i="1"/>
  <c r="V2882" i="1"/>
  <c r="W2882" i="1" s="1"/>
  <c r="U3758" i="1"/>
  <c r="U2942" i="1"/>
  <c r="U2438" i="1"/>
  <c r="V3650" i="1"/>
  <c r="W3650" i="1" s="1"/>
  <c r="V1958" i="1"/>
  <c r="W1958" i="1" s="1"/>
  <c r="U3482" i="1"/>
  <c r="V3482" i="1"/>
  <c r="W3482" i="1" s="1"/>
  <c r="U3326" i="1"/>
  <c r="V3326" i="1"/>
  <c r="W3326" i="1" s="1"/>
  <c r="U2858" i="1"/>
  <c r="V2858" i="1"/>
  <c r="W2858" i="1" s="1"/>
  <c r="V2750" i="1"/>
  <c r="W2750" i="1" s="1"/>
  <c r="U2750" i="1"/>
  <c r="U2642" i="1"/>
  <c r="V2642" i="1"/>
  <c r="W2642" i="1" s="1"/>
  <c r="U2546" i="1"/>
  <c r="V2546" i="1"/>
  <c r="W2546" i="1" s="1"/>
  <c r="U2462" i="1"/>
  <c r="V2462" i="1"/>
  <c r="W2462" i="1" s="1"/>
  <c r="V2282" i="1"/>
  <c r="W2282" i="1" s="1"/>
  <c r="U2282" i="1"/>
  <c r="U2042" i="1"/>
  <c r="V2042" i="1"/>
  <c r="W2042" i="1" s="1"/>
  <c r="V3050" i="1"/>
  <c r="W3050" i="1" s="1"/>
  <c r="V1430" i="1"/>
  <c r="W1430" i="1" s="1"/>
  <c r="U2954" i="1"/>
  <c r="U1922" i="1"/>
  <c r="U1910" i="1"/>
  <c r="U1898" i="1"/>
  <c r="U1886" i="1"/>
  <c r="U1874" i="1"/>
  <c r="U1862" i="1"/>
  <c r="U1850" i="1"/>
  <c r="U1838" i="1"/>
  <c r="U1826" i="1"/>
  <c r="U1814" i="1"/>
  <c r="U1802" i="1"/>
  <c r="U1790" i="1"/>
  <c r="U1766" i="1"/>
  <c r="U1754" i="1"/>
  <c r="U1742" i="1"/>
  <c r="U1730" i="1"/>
  <c r="U1718" i="1"/>
  <c r="U1706" i="1"/>
  <c r="U1694" i="1"/>
  <c r="U1682" i="1"/>
  <c r="U1670" i="1"/>
  <c r="U1658" i="1"/>
  <c r="U1646" i="1"/>
  <c r="U1634" i="1"/>
  <c r="U1622" i="1"/>
  <c r="U1610" i="1"/>
  <c r="U1598" i="1"/>
  <c r="U1586" i="1"/>
  <c r="U1574" i="1"/>
  <c r="U1562" i="1"/>
  <c r="U1538" i="1"/>
  <c r="U1526" i="1"/>
  <c r="U1514" i="1"/>
  <c r="U1502" i="1"/>
  <c r="U1490" i="1"/>
  <c r="U1478" i="1"/>
  <c r="U1466" i="1"/>
  <c r="V4034" i="1"/>
  <c r="W4034" i="1" s="1"/>
  <c r="V4058" i="1"/>
  <c r="W4058" i="1" s="1"/>
  <c r="U4058" i="1"/>
  <c r="V3974" i="1"/>
  <c r="W3974" i="1" s="1"/>
  <c r="U3974" i="1"/>
  <c r="V3878" i="1"/>
  <c r="W3878" i="1" s="1"/>
  <c r="U3878" i="1"/>
  <c r="V3770" i="1"/>
  <c r="W3770" i="1" s="1"/>
  <c r="U3770" i="1"/>
  <c r="V3566" i="1"/>
  <c r="W3566" i="1" s="1"/>
  <c r="U3566" i="1"/>
  <c r="U3074" i="1"/>
  <c r="V3074" i="1"/>
  <c r="W3074" i="1" s="1"/>
  <c r="U2654" i="1"/>
  <c r="V2654" i="1"/>
  <c r="W2654" i="1" s="1"/>
  <c r="V2342" i="1"/>
  <c r="W2342" i="1" s="1"/>
  <c r="U2342" i="1"/>
  <c r="U2798" i="1"/>
  <c r="V3794" i="1"/>
  <c r="W3794" i="1" s="1"/>
  <c r="U4094" i="1"/>
  <c r="V4094" i="1"/>
  <c r="W4094" i="1" s="1"/>
  <c r="U3998" i="1"/>
  <c r="V3998" i="1"/>
  <c r="W3998" i="1" s="1"/>
  <c r="V3914" i="1"/>
  <c r="W3914" i="1" s="1"/>
  <c r="U3914" i="1"/>
  <c r="V3830" i="1"/>
  <c r="W3830" i="1" s="1"/>
  <c r="U3830" i="1"/>
  <c r="V3782" i="1"/>
  <c r="W3782" i="1" s="1"/>
  <c r="U3782" i="1"/>
  <c r="U3710" i="1"/>
  <c r="V3710" i="1"/>
  <c r="W3710" i="1" s="1"/>
  <c r="U3614" i="1"/>
  <c r="V3614" i="1"/>
  <c r="W3614" i="1" s="1"/>
  <c r="U3542" i="1"/>
  <c r="V3542" i="1"/>
  <c r="W3542" i="1" s="1"/>
  <c r="V3446" i="1"/>
  <c r="W3446" i="1" s="1"/>
  <c r="U3446" i="1"/>
  <c r="U3338" i="1"/>
  <c r="V3338" i="1"/>
  <c r="W3338" i="1" s="1"/>
  <c r="U3254" i="1"/>
  <c r="V3254" i="1"/>
  <c r="W3254" i="1" s="1"/>
  <c r="U3182" i="1"/>
  <c r="V3182" i="1"/>
  <c r="W3182" i="1" s="1"/>
  <c r="U3158" i="1"/>
  <c r="V3158" i="1"/>
  <c r="W3158" i="1" s="1"/>
  <c r="U3062" i="1"/>
  <c r="V3062" i="1"/>
  <c r="W3062" i="1" s="1"/>
  <c r="V2978" i="1"/>
  <c r="W2978" i="1" s="1"/>
  <c r="U2978" i="1"/>
  <c r="V2918" i="1"/>
  <c r="W2918" i="1" s="1"/>
  <c r="U2918" i="1"/>
  <c r="V2834" i="1"/>
  <c r="W2834" i="1" s="1"/>
  <c r="U2834" i="1"/>
  <c r="U2738" i="1"/>
  <c r="V2738" i="1"/>
  <c r="W2738" i="1" s="1"/>
  <c r="V2618" i="1"/>
  <c r="W2618" i="1" s="1"/>
  <c r="U2618" i="1"/>
  <c r="U2510" i="1"/>
  <c r="V2510" i="1"/>
  <c r="W2510" i="1" s="1"/>
  <c r="U2414" i="1"/>
  <c r="V2414" i="1"/>
  <c r="W2414" i="1" s="1"/>
  <c r="U2270" i="1"/>
  <c r="V2270" i="1"/>
  <c r="W2270" i="1" s="1"/>
  <c r="U2006" i="1"/>
  <c r="V2006" i="1"/>
  <c r="W2006" i="1" s="1"/>
  <c r="U3962" i="1"/>
  <c r="U3818" i="1"/>
  <c r="U2810" i="1"/>
  <c r="V3146" i="1"/>
  <c r="W3146" i="1" s="1"/>
  <c r="U3806" i="1"/>
  <c r="V3806" i="1"/>
  <c r="W3806" i="1" s="1"/>
  <c r="V3530" i="1"/>
  <c r="W3530" i="1" s="1"/>
  <c r="U3530" i="1"/>
  <c r="V3410" i="1"/>
  <c r="W3410" i="1" s="1"/>
  <c r="U3410" i="1"/>
  <c r="V3266" i="1"/>
  <c r="W3266" i="1" s="1"/>
  <c r="U3266" i="1"/>
  <c r="U2354" i="1"/>
  <c r="V2354" i="1"/>
  <c r="W2354" i="1" s="1"/>
  <c r="U3386" i="1"/>
  <c r="U3230" i="1"/>
  <c r="U2198" i="1"/>
  <c r="U2318" i="1"/>
  <c r="V4082" i="1"/>
  <c r="W4082" i="1" s="1"/>
  <c r="V2690" i="1"/>
  <c r="W2690" i="1" s="1"/>
  <c r="V1214" i="1"/>
  <c r="W1214" i="1" s="1"/>
  <c r="U842" i="1"/>
  <c r="V4093" i="1"/>
  <c r="W4093" i="1" s="1"/>
  <c r="U4057" i="1"/>
  <c r="U3985" i="1"/>
  <c r="U3997" i="1"/>
  <c r="U4069" i="1"/>
  <c r="U3853" i="1"/>
  <c r="U3697" i="1"/>
  <c r="U3541" i="1"/>
  <c r="V3685" i="1"/>
  <c r="W3685" i="1" s="1"/>
  <c r="G3" i="15"/>
  <c r="E5" i="15"/>
  <c r="V3337" i="1"/>
  <c r="W3337" i="1" s="1"/>
  <c r="U3337" i="1"/>
  <c r="V3313" i="1"/>
  <c r="W3313" i="1" s="1"/>
  <c r="U3313" i="1"/>
  <c r="V3289" i="1"/>
  <c r="W3289" i="1" s="1"/>
  <c r="U3289" i="1"/>
  <c r="V3277" i="1"/>
  <c r="W3277" i="1" s="1"/>
  <c r="U3277" i="1"/>
  <c r="U3253" i="1"/>
  <c r="V3253" i="1"/>
  <c r="W3253" i="1" s="1"/>
  <c r="V3229" i="1"/>
  <c r="W3229" i="1" s="1"/>
  <c r="U3229" i="1"/>
  <c r="V3181" i="1"/>
  <c r="W3181" i="1" s="1"/>
  <c r="U3181" i="1"/>
  <c r="U3169" i="1"/>
  <c r="V3169" i="1"/>
  <c r="W3169" i="1" s="1"/>
  <c r="V3145" i="1"/>
  <c r="W3145" i="1" s="1"/>
  <c r="U3145" i="1"/>
  <c r="U3133" i="1"/>
  <c r="V3133" i="1"/>
  <c r="W3133" i="1" s="1"/>
  <c r="V3097" i="1"/>
  <c r="W3097" i="1" s="1"/>
  <c r="U3097" i="1"/>
  <c r="U3085" i="1"/>
  <c r="V3085" i="1"/>
  <c r="W3085" i="1" s="1"/>
  <c r="V3061" i="1"/>
  <c r="W3061" i="1" s="1"/>
  <c r="U3061" i="1"/>
  <c r="U3037" i="1"/>
  <c r="V3037" i="1"/>
  <c r="W3037" i="1" s="1"/>
  <c r="V3025" i="1"/>
  <c r="W3025" i="1" s="1"/>
  <c r="U3025" i="1"/>
  <c r="V3013" i="1"/>
  <c r="W3013" i="1" s="1"/>
  <c r="U3013" i="1"/>
  <c r="U3001" i="1"/>
  <c r="V3001" i="1"/>
  <c r="W3001" i="1" s="1"/>
  <c r="V2977" i="1"/>
  <c r="W2977" i="1" s="1"/>
  <c r="U2977" i="1"/>
  <c r="U2965" i="1"/>
  <c r="V2965" i="1"/>
  <c r="W2965" i="1" s="1"/>
  <c r="U2953" i="1"/>
  <c r="V2953" i="1"/>
  <c r="W2953" i="1" s="1"/>
  <c r="U2929" i="1"/>
  <c r="V2929" i="1"/>
  <c r="W2929" i="1" s="1"/>
  <c r="V2905" i="1"/>
  <c r="W2905" i="1" s="1"/>
  <c r="U2905" i="1"/>
  <c r="V2881" i="1"/>
  <c r="W2881" i="1" s="1"/>
  <c r="U2881" i="1"/>
  <c r="U2869" i="1"/>
  <c r="V2869" i="1"/>
  <c r="W2869" i="1" s="1"/>
  <c r="U2845" i="1"/>
  <c r="V2845" i="1"/>
  <c r="W2845" i="1" s="1"/>
  <c r="U2833" i="1"/>
  <c r="V2833" i="1"/>
  <c r="W2833" i="1" s="1"/>
  <c r="U2797" i="1"/>
  <c r="V2797" i="1"/>
  <c r="W2797" i="1" s="1"/>
  <c r="V2761" i="1"/>
  <c r="W2761" i="1" s="1"/>
  <c r="U2761" i="1"/>
  <c r="V2725" i="1"/>
  <c r="W2725" i="1" s="1"/>
  <c r="U2725" i="1"/>
  <c r="U2713" i="1"/>
  <c r="V2713" i="1"/>
  <c r="W2713" i="1" s="1"/>
  <c r="U2629" i="1"/>
  <c r="V2629" i="1"/>
  <c r="W2629" i="1" s="1"/>
  <c r="V2569" i="1"/>
  <c r="W2569" i="1" s="1"/>
  <c r="U2569" i="1"/>
  <c r="U2341" i="1"/>
  <c r="V2341" i="1"/>
  <c r="W2341" i="1" s="1"/>
  <c r="U2281" i="1"/>
  <c r="V2281" i="1"/>
  <c r="W2281" i="1" s="1"/>
  <c r="V3241" i="1"/>
  <c r="W3241" i="1" s="1"/>
  <c r="V2989" i="1"/>
  <c r="W2989" i="1" s="1"/>
  <c r="V2809" i="1"/>
  <c r="W2809" i="1" s="1"/>
  <c r="V2773" i="1"/>
  <c r="W2773" i="1" s="1"/>
  <c r="V3757" i="1"/>
  <c r="W3757" i="1" s="1"/>
  <c r="V3325" i="1"/>
  <c r="W3325" i="1" s="1"/>
  <c r="V2449" i="1"/>
  <c r="W2449" i="1" s="1"/>
  <c r="U4009" i="1"/>
  <c r="V3517" i="1"/>
  <c r="W3517" i="1" s="1"/>
  <c r="V2857" i="1"/>
  <c r="W2857" i="1" s="1"/>
  <c r="V2749" i="1"/>
  <c r="W2749" i="1" s="1"/>
  <c r="V2425" i="1"/>
  <c r="W2425" i="1" s="1"/>
  <c r="V2305" i="1"/>
  <c r="W2305" i="1" s="1"/>
  <c r="U4021" i="1"/>
  <c r="U3925" i="1"/>
  <c r="U3829" i="1"/>
  <c r="V3445" i="1"/>
  <c r="W3445" i="1" s="1"/>
  <c r="V3217" i="1"/>
  <c r="W3217" i="1" s="1"/>
  <c r="V3073" i="1"/>
  <c r="W3073" i="1" s="1"/>
  <c r="V2821" i="1"/>
  <c r="W2821" i="1" s="1"/>
  <c r="V2785" i="1"/>
  <c r="W2785" i="1" s="1"/>
  <c r="U3841" i="1"/>
  <c r="U3493" i="1"/>
  <c r="U3481" i="1"/>
  <c r="U3469" i="1"/>
  <c r="U3457" i="1"/>
  <c r="U3421" i="1"/>
  <c r="U3409" i="1"/>
  <c r="U3397" i="1"/>
  <c r="U3385" i="1"/>
  <c r="U3373" i="1"/>
  <c r="U3361" i="1"/>
  <c r="U3349" i="1"/>
  <c r="V2893" i="1"/>
  <c r="W2893" i="1" s="1"/>
  <c r="V3265" i="1"/>
  <c r="W3265" i="1" s="1"/>
  <c r="V3109" i="1"/>
  <c r="W3109" i="1" s="1"/>
  <c r="V2485" i="1"/>
  <c r="W2485" i="1" s="1"/>
  <c r="V3301" i="1"/>
  <c r="W3301" i="1" s="1"/>
  <c r="V2941" i="1"/>
  <c r="W2941" i="1" s="1"/>
  <c r="U3949" i="1"/>
  <c r="U3877" i="1"/>
  <c r="U3781" i="1"/>
  <c r="U3601" i="1"/>
  <c r="V3121" i="1"/>
  <c r="W3121" i="1" s="1"/>
  <c r="V3049" i="1"/>
  <c r="W3049" i="1" s="1"/>
  <c r="V3193" i="1"/>
  <c r="W3193" i="1" s="1"/>
  <c r="V2917" i="1"/>
  <c r="W2917" i="1" s="1"/>
  <c r="V2593" i="1"/>
  <c r="W2593" i="1" s="1"/>
  <c r="E6" i="15"/>
  <c r="H6" i="15" s="1"/>
  <c r="E9" i="15"/>
  <c r="U3664" i="1"/>
  <c r="V3664" i="1"/>
  <c r="W3664" i="1" s="1"/>
  <c r="V3652" i="1"/>
  <c r="W3652" i="1" s="1"/>
  <c r="U3652" i="1"/>
  <c r="V3508" i="1"/>
  <c r="W3508" i="1" s="1"/>
  <c r="U3508" i="1"/>
  <c r="V2704" i="1"/>
  <c r="W2704" i="1" s="1"/>
  <c r="U2704" i="1"/>
  <c r="V2692" i="1"/>
  <c r="W2692" i="1" s="1"/>
  <c r="U2692" i="1"/>
  <c r="V2668" i="1"/>
  <c r="W2668" i="1" s="1"/>
  <c r="U2668" i="1"/>
  <c r="V2656" i="1"/>
  <c r="W2656" i="1" s="1"/>
  <c r="U2656" i="1"/>
  <c r="V2620" i="1"/>
  <c r="W2620" i="1" s="1"/>
  <c r="U2620" i="1"/>
  <c r="U2608" i="1"/>
  <c r="V2608" i="1"/>
  <c r="W2608" i="1" s="1"/>
  <c r="V2596" i="1"/>
  <c r="W2596" i="1" s="1"/>
  <c r="U2596" i="1"/>
  <c r="V2584" i="1"/>
  <c r="W2584" i="1" s="1"/>
  <c r="U2584" i="1"/>
  <c r="U2572" i="1"/>
  <c r="V2572" i="1"/>
  <c r="W2572" i="1" s="1"/>
  <c r="V2560" i="1"/>
  <c r="W2560" i="1" s="1"/>
  <c r="U2560" i="1"/>
  <c r="V2548" i="1"/>
  <c r="W2548" i="1" s="1"/>
  <c r="U2548" i="1"/>
  <c r="U2536" i="1"/>
  <c r="V2536" i="1"/>
  <c r="W2536" i="1" s="1"/>
  <c r="U2524" i="1"/>
  <c r="V2524" i="1"/>
  <c r="W2524" i="1" s="1"/>
  <c r="V2512" i="1"/>
  <c r="W2512" i="1" s="1"/>
  <c r="U2512" i="1"/>
  <c r="V2500" i="1"/>
  <c r="W2500" i="1" s="1"/>
  <c r="U2500" i="1"/>
  <c r="V2488" i="1"/>
  <c r="W2488" i="1" s="1"/>
  <c r="U2488" i="1"/>
  <c r="V2476" i="1"/>
  <c r="W2476" i="1" s="1"/>
  <c r="U2476" i="1"/>
  <c r="V2464" i="1"/>
  <c r="W2464" i="1" s="1"/>
  <c r="U2464" i="1"/>
  <c r="V2452" i="1"/>
  <c r="W2452" i="1" s="1"/>
  <c r="U2452" i="1"/>
  <c r="V2440" i="1"/>
  <c r="W2440" i="1" s="1"/>
  <c r="U2440" i="1"/>
  <c r="V2428" i="1"/>
  <c r="W2428" i="1" s="1"/>
  <c r="U2428" i="1"/>
  <c r="V2416" i="1"/>
  <c r="W2416" i="1" s="1"/>
  <c r="U2416" i="1"/>
  <c r="V2404" i="1"/>
  <c r="W2404" i="1" s="1"/>
  <c r="U2404" i="1"/>
  <c r="V2392" i="1"/>
  <c r="W2392" i="1" s="1"/>
  <c r="U2392" i="1"/>
  <c r="V2380" i="1"/>
  <c r="W2380" i="1" s="1"/>
  <c r="U2380" i="1"/>
  <c r="V2356" i="1"/>
  <c r="W2356" i="1" s="1"/>
  <c r="U2356" i="1"/>
  <c r="V2344" i="1"/>
  <c r="W2344" i="1" s="1"/>
  <c r="U2344" i="1"/>
  <c r="V2320" i="1"/>
  <c r="W2320" i="1" s="1"/>
  <c r="U2320" i="1"/>
  <c r="U2308" i="1"/>
  <c r="V2308" i="1"/>
  <c r="W2308" i="1" s="1"/>
  <c r="U2296" i="1"/>
  <c r="V2296" i="1"/>
  <c r="W2296" i="1" s="1"/>
  <c r="V2272" i="1"/>
  <c r="W2272" i="1" s="1"/>
  <c r="U2272" i="1"/>
  <c r="V2260" i="1"/>
  <c r="W2260" i="1" s="1"/>
  <c r="U2260" i="1"/>
  <c r="V2224" i="1"/>
  <c r="W2224" i="1" s="1"/>
  <c r="U2224" i="1"/>
  <c r="V2212" i="1"/>
  <c r="W2212" i="1" s="1"/>
  <c r="U2212" i="1"/>
  <c r="V2200" i="1"/>
  <c r="W2200" i="1" s="1"/>
  <c r="U2200" i="1"/>
  <c r="V2188" i="1"/>
  <c r="W2188" i="1" s="1"/>
  <c r="U2188" i="1"/>
  <c r="U2176" i="1"/>
  <c r="V2176" i="1"/>
  <c r="W2176" i="1" s="1"/>
  <c r="V2164" i="1"/>
  <c r="W2164" i="1" s="1"/>
  <c r="U2164" i="1"/>
  <c r="V2152" i="1"/>
  <c r="W2152" i="1" s="1"/>
  <c r="U2152" i="1"/>
  <c r="U2140" i="1"/>
  <c r="V2140" i="1"/>
  <c r="W2140" i="1" s="1"/>
  <c r="V2128" i="1"/>
  <c r="W2128" i="1" s="1"/>
  <c r="U2128" i="1"/>
  <c r="V2116" i="1"/>
  <c r="W2116" i="1" s="1"/>
  <c r="U2116" i="1"/>
  <c r="U2104" i="1"/>
  <c r="V2104" i="1"/>
  <c r="W2104" i="1" s="1"/>
  <c r="V2092" i="1"/>
  <c r="W2092" i="1" s="1"/>
  <c r="U2092" i="1"/>
  <c r="V2080" i="1"/>
  <c r="W2080" i="1" s="1"/>
  <c r="U2080" i="1"/>
  <c r="V2068" i="1"/>
  <c r="W2068" i="1" s="1"/>
  <c r="U2068" i="1"/>
  <c r="V2056" i="1"/>
  <c r="W2056" i="1" s="1"/>
  <c r="U2056" i="1"/>
  <c r="V2032" i="1"/>
  <c r="W2032" i="1" s="1"/>
  <c r="U2032" i="1"/>
  <c r="V1996" i="1"/>
  <c r="W1996" i="1" s="1"/>
  <c r="U1996" i="1"/>
  <c r="V1984" i="1"/>
  <c r="W1984" i="1" s="1"/>
  <c r="U1984" i="1"/>
  <c r="V1972" i="1"/>
  <c r="W1972" i="1" s="1"/>
  <c r="U1972" i="1"/>
  <c r="V1948" i="1"/>
  <c r="W1948" i="1" s="1"/>
  <c r="U1948" i="1"/>
  <c r="V1936" i="1"/>
  <c r="W1936" i="1" s="1"/>
  <c r="U1936" i="1"/>
  <c r="V1924" i="1"/>
  <c r="W1924" i="1" s="1"/>
  <c r="U1924" i="1"/>
  <c r="U4024" i="1"/>
  <c r="U3880" i="1"/>
  <c r="V3520" i="1"/>
  <c r="W3520" i="1" s="1"/>
  <c r="U3640" i="1"/>
  <c r="U3772" i="1"/>
  <c r="V3532" i="1"/>
  <c r="W3532" i="1" s="1"/>
  <c r="U4060" i="1"/>
  <c r="U3916" i="1"/>
  <c r="U3784" i="1"/>
  <c r="V2236" i="1"/>
  <c r="W2236" i="1" s="1"/>
  <c r="U4072" i="1"/>
  <c r="U3928" i="1"/>
  <c r="U3796" i="1"/>
  <c r="V3544" i="1"/>
  <c r="W3544" i="1" s="1"/>
  <c r="U4084" i="1"/>
  <c r="U3940" i="1"/>
  <c r="V2248" i="1"/>
  <c r="W2248" i="1" s="1"/>
  <c r="V1960" i="1"/>
  <c r="W1960" i="1" s="1"/>
  <c r="U3556" i="1"/>
  <c r="U3568" i="1"/>
  <c r="V2284" i="1"/>
  <c r="W2284" i="1" s="1"/>
  <c r="V2044" i="1"/>
  <c r="W2044" i="1" s="1"/>
  <c r="V2008" i="1"/>
  <c r="W2008" i="1" s="1"/>
  <c r="E8" i="15"/>
  <c r="E2" i="15"/>
  <c r="V4109" i="1"/>
  <c r="W4109" i="1" s="1"/>
  <c r="V4097" i="1"/>
  <c r="W4097" i="1" s="1"/>
  <c r="V4085" i="1"/>
  <c r="W4085" i="1" s="1"/>
  <c r="V4073" i="1"/>
  <c r="W4073" i="1" s="1"/>
  <c r="V4061" i="1"/>
  <c r="W4061" i="1" s="1"/>
  <c r="V4049" i="1"/>
  <c r="W4049" i="1" s="1"/>
  <c r="V4037" i="1"/>
  <c r="W4037" i="1" s="1"/>
  <c r="V4025" i="1"/>
  <c r="W4025" i="1" s="1"/>
  <c r="V4013" i="1"/>
  <c r="W4013" i="1" s="1"/>
  <c r="V4001" i="1"/>
  <c r="W4001" i="1" s="1"/>
  <c r="V3989" i="1"/>
  <c r="W3989" i="1" s="1"/>
  <c r="V3977" i="1"/>
  <c r="W3977" i="1" s="1"/>
  <c r="V3965" i="1"/>
  <c r="W3965" i="1" s="1"/>
  <c r="V3953" i="1"/>
  <c r="W3953" i="1" s="1"/>
  <c r="V3941" i="1"/>
  <c r="W3941" i="1" s="1"/>
  <c r="V3929" i="1"/>
  <c r="W3929" i="1" s="1"/>
  <c r="V3917" i="1"/>
  <c r="W3917" i="1" s="1"/>
  <c r="V3905" i="1"/>
  <c r="W3905" i="1" s="1"/>
  <c r="V3893" i="1"/>
  <c r="W3893" i="1" s="1"/>
  <c r="V3881" i="1"/>
  <c r="W3881" i="1" s="1"/>
  <c r="V3869" i="1"/>
  <c r="W3869" i="1" s="1"/>
  <c r="V3857" i="1"/>
  <c r="W3857" i="1" s="1"/>
  <c r="V3845" i="1"/>
  <c r="W3845" i="1" s="1"/>
  <c r="V3833" i="1"/>
  <c r="W3833" i="1" s="1"/>
  <c r="V3821" i="1"/>
  <c r="W3821" i="1" s="1"/>
  <c r="V3809" i="1"/>
  <c r="W3809" i="1" s="1"/>
  <c r="V3797" i="1"/>
  <c r="W3797" i="1" s="1"/>
  <c r="U3785" i="1"/>
  <c r="U3773" i="1"/>
  <c r="U3761" i="1"/>
  <c r="U3749" i="1"/>
  <c r="U3737" i="1"/>
  <c r="U3725" i="1"/>
  <c r="U3713" i="1"/>
  <c r="U3701" i="1"/>
  <c r="U3689" i="1"/>
  <c r="U3677" i="1"/>
  <c r="U3665" i="1"/>
  <c r="U3653" i="1"/>
  <c r="U3641" i="1"/>
  <c r="U3629" i="1"/>
  <c r="U3617" i="1"/>
  <c r="U3605" i="1"/>
  <c r="U3593" i="1"/>
  <c r="U3581" i="1"/>
  <c r="U3569" i="1"/>
  <c r="U3557" i="1"/>
  <c r="U3545" i="1"/>
  <c r="U3533" i="1"/>
  <c r="U3521" i="1"/>
  <c r="U3509" i="1"/>
  <c r="U3497" i="1"/>
  <c r="U678" i="1"/>
  <c r="V678" i="1"/>
  <c r="W678" i="1" s="1"/>
  <c r="U666" i="1"/>
  <c r="V666" i="1"/>
  <c r="W666" i="1" s="1"/>
  <c r="U654" i="1"/>
  <c r="V654" i="1"/>
  <c r="W654" i="1" s="1"/>
  <c r="U642" i="1"/>
  <c r="V642" i="1"/>
  <c r="W642" i="1" s="1"/>
  <c r="U630" i="1"/>
  <c r="V630" i="1"/>
  <c r="W630" i="1" s="1"/>
  <c r="U618" i="1"/>
  <c r="V618" i="1"/>
  <c r="W618" i="1" s="1"/>
  <c r="U606" i="1"/>
  <c r="V606" i="1"/>
  <c r="W606" i="1" s="1"/>
  <c r="U594" i="1"/>
  <c r="V594" i="1"/>
  <c r="W594" i="1" s="1"/>
  <c r="U582" i="1"/>
  <c r="V582" i="1"/>
  <c r="W582" i="1" s="1"/>
  <c r="U570" i="1"/>
  <c r="V570" i="1"/>
  <c r="W570" i="1" s="1"/>
  <c r="U558" i="1"/>
  <c r="V558" i="1"/>
  <c r="W558" i="1" s="1"/>
  <c r="U546" i="1"/>
  <c r="V546" i="1"/>
  <c r="W546" i="1" s="1"/>
  <c r="U534" i="1"/>
  <c r="V534" i="1"/>
  <c r="W534" i="1" s="1"/>
  <c r="U522" i="1"/>
  <c r="V522" i="1"/>
  <c r="W522" i="1" s="1"/>
  <c r="U510" i="1"/>
  <c r="V510" i="1"/>
  <c r="W510" i="1" s="1"/>
  <c r="U498" i="1"/>
  <c r="V498" i="1"/>
  <c r="W498" i="1" s="1"/>
  <c r="U486" i="1"/>
  <c r="V486" i="1"/>
  <c r="W486" i="1" s="1"/>
  <c r="U474" i="1"/>
  <c r="V474" i="1"/>
  <c r="W474" i="1" s="1"/>
  <c r="U462" i="1"/>
  <c r="V462" i="1"/>
  <c r="W462" i="1" s="1"/>
  <c r="U450" i="1"/>
  <c r="V450" i="1"/>
  <c r="W450" i="1" s="1"/>
  <c r="U438" i="1"/>
  <c r="V438" i="1"/>
  <c r="W438" i="1" s="1"/>
  <c r="U426" i="1"/>
  <c r="V426" i="1"/>
  <c r="W426" i="1" s="1"/>
  <c r="U414" i="1"/>
  <c r="V414" i="1"/>
  <c r="W414" i="1" s="1"/>
  <c r="U402" i="1"/>
  <c r="V402" i="1"/>
  <c r="W402" i="1" s="1"/>
  <c r="U390" i="1"/>
  <c r="V390" i="1"/>
  <c r="W390" i="1" s="1"/>
  <c r="U378" i="1"/>
  <c r="V378" i="1"/>
  <c r="W378" i="1" s="1"/>
  <c r="U366" i="1"/>
  <c r="V366" i="1"/>
  <c r="W366" i="1" s="1"/>
  <c r="U354" i="1"/>
  <c r="V354" i="1"/>
  <c r="W354" i="1" s="1"/>
  <c r="U342" i="1"/>
  <c r="V342" i="1"/>
  <c r="W342" i="1" s="1"/>
  <c r="U330" i="1"/>
  <c r="V330" i="1"/>
  <c r="W330" i="1" s="1"/>
  <c r="U318" i="1"/>
  <c r="V318" i="1"/>
  <c r="W318" i="1" s="1"/>
  <c r="U306" i="1"/>
  <c r="V306" i="1"/>
  <c r="W306" i="1" s="1"/>
  <c r="U294" i="1"/>
  <c r="V294" i="1"/>
  <c r="W294" i="1" s="1"/>
  <c r="U282" i="1"/>
  <c r="V282" i="1"/>
  <c r="W282" i="1" s="1"/>
  <c r="U270" i="1"/>
  <c r="V270" i="1"/>
  <c r="W270" i="1" s="1"/>
  <c r="U258" i="1"/>
  <c r="V258" i="1"/>
  <c r="W258" i="1" s="1"/>
  <c r="U246" i="1"/>
  <c r="V246" i="1"/>
  <c r="W246" i="1" s="1"/>
  <c r="U234" i="1"/>
  <c r="V234" i="1"/>
  <c r="W234" i="1" s="1"/>
  <c r="U222" i="1"/>
  <c r="V222" i="1"/>
  <c r="W222" i="1" s="1"/>
  <c r="U210" i="1"/>
  <c r="V210" i="1"/>
  <c r="W210" i="1" s="1"/>
  <c r="U198" i="1"/>
  <c r="V198" i="1"/>
  <c r="W198" i="1" s="1"/>
  <c r="U186" i="1"/>
  <c r="V186" i="1"/>
  <c r="W186" i="1" s="1"/>
  <c r="U174" i="1"/>
  <c r="V174" i="1"/>
  <c r="W174" i="1" s="1"/>
  <c r="U162" i="1"/>
  <c r="V162" i="1"/>
  <c r="W162" i="1" s="1"/>
  <c r="U150" i="1"/>
  <c r="V150" i="1"/>
  <c r="W150" i="1" s="1"/>
  <c r="U138" i="1"/>
  <c r="V138" i="1"/>
  <c r="W138" i="1" s="1"/>
  <c r="U126" i="1"/>
  <c r="V126" i="1"/>
  <c r="W126" i="1" s="1"/>
  <c r="U114" i="1"/>
  <c r="V114" i="1"/>
  <c r="W114" i="1" s="1"/>
  <c r="U102" i="1"/>
  <c r="V102" i="1"/>
  <c r="W102" i="1" s="1"/>
  <c r="U90" i="1"/>
  <c r="V90" i="1"/>
  <c r="W90" i="1" s="1"/>
  <c r="U78" i="1"/>
  <c r="V78" i="1"/>
  <c r="W78" i="1" s="1"/>
  <c r="U66" i="1"/>
  <c r="V66" i="1"/>
  <c r="W66" i="1" s="1"/>
  <c r="U54" i="1"/>
  <c r="V54" i="1"/>
  <c r="W54" i="1" s="1"/>
  <c r="U42" i="1"/>
  <c r="V42" i="1"/>
  <c r="W42" i="1" s="1"/>
  <c r="U30" i="1"/>
  <c r="V30" i="1"/>
  <c r="W30" i="1" s="1"/>
  <c r="U18" i="1"/>
  <c r="V18" i="1"/>
  <c r="W18" i="1" s="1"/>
  <c r="U6" i="1"/>
  <c r="V6" i="1"/>
  <c r="W6" i="1" s="1"/>
  <c r="V577" i="1"/>
  <c r="W577" i="1" s="1"/>
  <c r="V433" i="1"/>
  <c r="W433" i="1" s="1"/>
  <c r="V289" i="1"/>
  <c r="W289" i="1" s="1"/>
  <c r="V145" i="1"/>
  <c r="W145" i="1" s="1"/>
  <c r="U677" i="1"/>
  <c r="V677" i="1"/>
  <c r="W677" i="1" s="1"/>
  <c r="U665" i="1"/>
  <c r="V665" i="1"/>
  <c r="W665" i="1" s="1"/>
  <c r="U653" i="1"/>
  <c r="V653" i="1"/>
  <c r="W653" i="1" s="1"/>
  <c r="U641" i="1"/>
  <c r="V641" i="1"/>
  <c r="W641" i="1" s="1"/>
  <c r="U629" i="1"/>
  <c r="V629" i="1"/>
  <c r="W629" i="1" s="1"/>
  <c r="U617" i="1"/>
  <c r="V617" i="1"/>
  <c r="W617" i="1" s="1"/>
  <c r="U605" i="1"/>
  <c r="V605" i="1"/>
  <c r="W605" i="1" s="1"/>
  <c r="U593" i="1"/>
  <c r="V593" i="1"/>
  <c r="W593" i="1" s="1"/>
  <c r="U581" i="1"/>
  <c r="V581" i="1"/>
  <c r="W581" i="1" s="1"/>
  <c r="U569" i="1"/>
  <c r="V569" i="1"/>
  <c r="W569" i="1" s="1"/>
  <c r="U557" i="1"/>
  <c r="V557" i="1"/>
  <c r="W557" i="1" s="1"/>
  <c r="U545" i="1"/>
  <c r="V545" i="1"/>
  <c r="W545" i="1" s="1"/>
  <c r="U533" i="1"/>
  <c r="V533" i="1"/>
  <c r="W533" i="1" s="1"/>
  <c r="U521" i="1"/>
  <c r="V521" i="1"/>
  <c r="W521" i="1" s="1"/>
  <c r="U509" i="1"/>
  <c r="V509" i="1"/>
  <c r="W509" i="1" s="1"/>
  <c r="U497" i="1"/>
  <c r="V497" i="1"/>
  <c r="W497" i="1" s="1"/>
  <c r="U485" i="1"/>
  <c r="V485" i="1"/>
  <c r="W485" i="1" s="1"/>
  <c r="U473" i="1"/>
  <c r="V473" i="1"/>
  <c r="W473" i="1" s="1"/>
  <c r="U461" i="1"/>
  <c r="V461" i="1"/>
  <c r="W461" i="1" s="1"/>
  <c r="U449" i="1"/>
  <c r="V449" i="1"/>
  <c r="W449" i="1" s="1"/>
  <c r="U437" i="1"/>
  <c r="V437" i="1"/>
  <c r="W437" i="1" s="1"/>
  <c r="U425" i="1"/>
  <c r="V425" i="1"/>
  <c r="W425" i="1" s="1"/>
  <c r="U413" i="1"/>
  <c r="V413" i="1"/>
  <c r="W413" i="1" s="1"/>
  <c r="U401" i="1"/>
  <c r="V401" i="1"/>
  <c r="W401" i="1" s="1"/>
  <c r="U389" i="1"/>
  <c r="V389" i="1"/>
  <c r="W389" i="1" s="1"/>
  <c r="U377" i="1"/>
  <c r="V377" i="1"/>
  <c r="W377" i="1" s="1"/>
  <c r="U365" i="1"/>
  <c r="V365" i="1"/>
  <c r="W365" i="1" s="1"/>
  <c r="U353" i="1"/>
  <c r="V353" i="1"/>
  <c r="W353" i="1" s="1"/>
  <c r="U341" i="1"/>
  <c r="V341" i="1"/>
  <c r="W341" i="1" s="1"/>
  <c r="U329" i="1"/>
  <c r="V329" i="1"/>
  <c r="W329" i="1" s="1"/>
  <c r="U317" i="1"/>
  <c r="V317" i="1"/>
  <c r="W317" i="1" s="1"/>
  <c r="U305" i="1"/>
  <c r="V305" i="1"/>
  <c r="W305" i="1" s="1"/>
  <c r="U293" i="1"/>
  <c r="V293" i="1"/>
  <c r="W293" i="1" s="1"/>
  <c r="U281" i="1"/>
  <c r="V281" i="1"/>
  <c r="W281" i="1" s="1"/>
  <c r="U269" i="1"/>
  <c r="V269" i="1"/>
  <c r="W269" i="1" s="1"/>
  <c r="U257" i="1"/>
  <c r="V257" i="1"/>
  <c r="W257" i="1" s="1"/>
  <c r="U245" i="1"/>
  <c r="V245" i="1"/>
  <c r="W245" i="1" s="1"/>
  <c r="U233" i="1"/>
  <c r="V233" i="1"/>
  <c r="W233" i="1" s="1"/>
  <c r="U221" i="1"/>
  <c r="V221" i="1"/>
  <c r="W221" i="1" s="1"/>
  <c r="U209" i="1"/>
  <c r="V209" i="1"/>
  <c r="W209" i="1" s="1"/>
  <c r="U197" i="1"/>
  <c r="V197" i="1"/>
  <c r="W197" i="1" s="1"/>
  <c r="U185" i="1"/>
  <c r="V185" i="1"/>
  <c r="W185" i="1" s="1"/>
  <c r="U173" i="1"/>
  <c r="V173" i="1"/>
  <c r="W173" i="1" s="1"/>
  <c r="U161" i="1"/>
  <c r="V161" i="1"/>
  <c r="W161" i="1" s="1"/>
  <c r="U149" i="1"/>
  <c r="V149" i="1"/>
  <c r="W149" i="1" s="1"/>
  <c r="U137" i="1"/>
  <c r="V137" i="1"/>
  <c r="W137" i="1" s="1"/>
  <c r="U125" i="1"/>
  <c r="V125" i="1"/>
  <c r="W125" i="1" s="1"/>
  <c r="U113" i="1"/>
  <c r="V113" i="1"/>
  <c r="W113" i="1" s="1"/>
  <c r="U101" i="1"/>
  <c r="V101" i="1"/>
  <c r="W101" i="1" s="1"/>
  <c r="U89" i="1"/>
  <c r="V89" i="1"/>
  <c r="W89" i="1" s="1"/>
  <c r="U77" i="1"/>
  <c r="V77" i="1"/>
  <c r="W77" i="1" s="1"/>
  <c r="U65" i="1"/>
  <c r="V65" i="1"/>
  <c r="W65" i="1" s="1"/>
  <c r="U53" i="1"/>
  <c r="V53" i="1"/>
  <c r="W53" i="1" s="1"/>
  <c r="U41" i="1"/>
  <c r="V41" i="1"/>
  <c r="W41" i="1" s="1"/>
  <c r="U29" i="1"/>
  <c r="V29" i="1"/>
  <c r="W29" i="1" s="1"/>
  <c r="U17" i="1"/>
  <c r="V17" i="1"/>
  <c r="W17" i="1" s="1"/>
  <c r="U5" i="1"/>
  <c r="V5" i="1"/>
  <c r="W5" i="1" s="1"/>
  <c r="U2" i="1"/>
  <c r="V2" i="1"/>
  <c r="W2" i="1" s="1"/>
  <c r="V565" i="1"/>
  <c r="W565" i="1" s="1"/>
  <c r="V421" i="1"/>
  <c r="W421" i="1" s="1"/>
  <c r="V277" i="1"/>
  <c r="W277" i="1" s="1"/>
  <c r="V133" i="1"/>
  <c r="W133" i="1" s="1"/>
  <c r="U676" i="1"/>
  <c r="V676" i="1"/>
  <c r="W676" i="1" s="1"/>
  <c r="U664" i="1"/>
  <c r="V664" i="1"/>
  <c r="W664" i="1" s="1"/>
  <c r="U652" i="1"/>
  <c r="V652" i="1"/>
  <c r="W652" i="1" s="1"/>
  <c r="U640" i="1"/>
  <c r="V640" i="1"/>
  <c r="W640" i="1" s="1"/>
  <c r="U628" i="1"/>
  <c r="V628" i="1"/>
  <c r="W628" i="1" s="1"/>
  <c r="U616" i="1"/>
  <c r="V616" i="1"/>
  <c r="W616" i="1" s="1"/>
  <c r="U604" i="1"/>
  <c r="V604" i="1"/>
  <c r="W604" i="1" s="1"/>
  <c r="U592" i="1"/>
  <c r="V592" i="1"/>
  <c r="W592" i="1" s="1"/>
  <c r="U580" i="1"/>
  <c r="V580" i="1"/>
  <c r="W580" i="1" s="1"/>
  <c r="U568" i="1"/>
  <c r="V568" i="1"/>
  <c r="W568" i="1" s="1"/>
  <c r="U556" i="1"/>
  <c r="V556" i="1"/>
  <c r="W556" i="1" s="1"/>
  <c r="U544" i="1"/>
  <c r="V544" i="1"/>
  <c r="W544" i="1" s="1"/>
  <c r="U532" i="1"/>
  <c r="V532" i="1"/>
  <c r="W532" i="1" s="1"/>
  <c r="U520" i="1"/>
  <c r="V520" i="1"/>
  <c r="W520" i="1" s="1"/>
  <c r="U508" i="1"/>
  <c r="V508" i="1"/>
  <c r="W508" i="1" s="1"/>
  <c r="U496" i="1"/>
  <c r="V496" i="1"/>
  <c r="W496" i="1" s="1"/>
  <c r="U484" i="1"/>
  <c r="V484" i="1"/>
  <c r="W484" i="1" s="1"/>
  <c r="U472" i="1"/>
  <c r="V472" i="1"/>
  <c r="W472" i="1" s="1"/>
  <c r="U460" i="1"/>
  <c r="V460" i="1"/>
  <c r="W460" i="1" s="1"/>
  <c r="U448" i="1"/>
  <c r="V448" i="1"/>
  <c r="W448" i="1" s="1"/>
  <c r="U436" i="1"/>
  <c r="V436" i="1"/>
  <c r="W436" i="1" s="1"/>
  <c r="U424" i="1"/>
  <c r="V424" i="1"/>
  <c r="W424" i="1" s="1"/>
  <c r="U412" i="1"/>
  <c r="V412" i="1"/>
  <c r="W412" i="1" s="1"/>
  <c r="U400" i="1"/>
  <c r="V400" i="1"/>
  <c r="W400" i="1" s="1"/>
  <c r="U388" i="1"/>
  <c r="V388" i="1"/>
  <c r="W388" i="1" s="1"/>
  <c r="U376" i="1"/>
  <c r="V376" i="1"/>
  <c r="W376" i="1" s="1"/>
  <c r="U364" i="1"/>
  <c r="V364" i="1"/>
  <c r="W364" i="1" s="1"/>
  <c r="U352" i="1"/>
  <c r="V352" i="1"/>
  <c r="W352" i="1" s="1"/>
  <c r="U340" i="1"/>
  <c r="V340" i="1"/>
  <c r="W340" i="1" s="1"/>
  <c r="U328" i="1"/>
  <c r="V328" i="1"/>
  <c r="W328" i="1" s="1"/>
  <c r="U316" i="1"/>
  <c r="V316" i="1"/>
  <c r="W316" i="1" s="1"/>
  <c r="U304" i="1"/>
  <c r="V304" i="1"/>
  <c r="W304" i="1" s="1"/>
  <c r="U292" i="1"/>
  <c r="V292" i="1"/>
  <c r="W292" i="1" s="1"/>
  <c r="U280" i="1"/>
  <c r="V280" i="1"/>
  <c r="W280" i="1" s="1"/>
  <c r="U268" i="1"/>
  <c r="V268" i="1"/>
  <c r="W268" i="1" s="1"/>
  <c r="U256" i="1"/>
  <c r="V256" i="1"/>
  <c r="W256" i="1" s="1"/>
  <c r="U244" i="1"/>
  <c r="V244" i="1"/>
  <c r="W244" i="1" s="1"/>
  <c r="U232" i="1"/>
  <c r="V232" i="1"/>
  <c r="W232" i="1" s="1"/>
  <c r="U220" i="1"/>
  <c r="V220" i="1"/>
  <c r="W220" i="1" s="1"/>
  <c r="U208" i="1"/>
  <c r="V208" i="1"/>
  <c r="W208" i="1" s="1"/>
  <c r="U196" i="1"/>
  <c r="V196" i="1"/>
  <c r="W196" i="1" s="1"/>
  <c r="U184" i="1"/>
  <c r="V184" i="1"/>
  <c r="W184" i="1" s="1"/>
  <c r="U172" i="1"/>
  <c r="V172" i="1"/>
  <c r="W172" i="1" s="1"/>
  <c r="U160" i="1"/>
  <c r="V160" i="1"/>
  <c r="W160" i="1" s="1"/>
  <c r="U148" i="1"/>
  <c r="V148" i="1"/>
  <c r="W148" i="1" s="1"/>
  <c r="U136" i="1"/>
  <c r="V136" i="1"/>
  <c r="W136" i="1" s="1"/>
  <c r="U124" i="1"/>
  <c r="V124" i="1"/>
  <c r="W124" i="1" s="1"/>
  <c r="U112" i="1"/>
  <c r="V112" i="1"/>
  <c r="W112" i="1" s="1"/>
  <c r="U100" i="1"/>
  <c r="V100" i="1"/>
  <c r="W100" i="1" s="1"/>
  <c r="U88" i="1"/>
  <c r="V88" i="1"/>
  <c r="W88" i="1" s="1"/>
  <c r="U76" i="1"/>
  <c r="V76" i="1"/>
  <c r="W76" i="1" s="1"/>
  <c r="U64" i="1"/>
  <c r="V64" i="1"/>
  <c r="W64" i="1" s="1"/>
  <c r="U52" i="1"/>
  <c r="V52" i="1"/>
  <c r="W52" i="1" s="1"/>
  <c r="U40" i="1"/>
  <c r="V40" i="1"/>
  <c r="W40" i="1" s="1"/>
  <c r="U28" i="1"/>
  <c r="V28" i="1"/>
  <c r="W28" i="1" s="1"/>
  <c r="U16" i="1"/>
  <c r="V16" i="1"/>
  <c r="W16" i="1" s="1"/>
  <c r="U4" i="1"/>
  <c r="V4" i="1"/>
  <c r="W4" i="1" s="1"/>
  <c r="V553" i="1"/>
  <c r="W553" i="1" s="1"/>
  <c r="V409" i="1"/>
  <c r="W409" i="1" s="1"/>
  <c r="V265" i="1"/>
  <c r="W265" i="1" s="1"/>
  <c r="V121" i="1"/>
  <c r="W121" i="1" s="1"/>
  <c r="U675" i="1"/>
  <c r="V675" i="1"/>
  <c r="W675" i="1" s="1"/>
  <c r="U663" i="1"/>
  <c r="V663" i="1"/>
  <c r="W663" i="1" s="1"/>
  <c r="U651" i="1"/>
  <c r="V651" i="1"/>
  <c r="W651" i="1" s="1"/>
  <c r="U639" i="1"/>
  <c r="V639" i="1"/>
  <c r="W639" i="1" s="1"/>
  <c r="U627" i="1"/>
  <c r="V627" i="1"/>
  <c r="W627" i="1" s="1"/>
  <c r="U615" i="1"/>
  <c r="V615" i="1"/>
  <c r="W615" i="1" s="1"/>
  <c r="U603" i="1"/>
  <c r="V603" i="1"/>
  <c r="W603" i="1" s="1"/>
  <c r="U591" i="1"/>
  <c r="V591" i="1"/>
  <c r="W591" i="1" s="1"/>
  <c r="U579" i="1"/>
  <c r="V579" i="1"/>
  <c r="W579" i="1" s="1"/>
  <c r="U567" i="1"/>
  <c r="V567" i="1"/>
  <c r="W567" i="1" s="1"/>
  <c r="U555" i="1"/>
  <c r="V555" i="1"/>
  <c r="W555" i="1" s="1"/>
  <c r="U543" i="1"/>
  <c r="V543" i="1"/>
  <c r="W543" i="1" s="1"/>
  <c r="U531" i="1"/>
  <c r="V531" i="1"/>
  <c r="W531" i="1" s="1"/>
  <c r="U519" i="1"/>
  <c r="V519" i="1"/>
  <c r="W519" i="1" s="1"/>
  <c r="U507" i="1"/>
  <c r="V507" i="1"/>
  <c r="W507" i="1" s="1"/>
  <c r="U495" i="1"/>
  <c r="V495" i="1"/>
  <c r="W495" i="1" s="1"/>
  <c r="U483" i="1"/>
  <c r="V483" i="1"/>
  <c r="W483" i="1" s="1"/>
  <c r="U471" i="1"/>
  <c r="V471" i="1"/>
  <c r="W471" i="1" s="1"/>
  <c r="U459" i="1"/>
  <c r="V459" i="1"/>
  <c r="W459" i="1" s="1"/>
  <c r="U447" i="1"/>
  <c r="V447" i="1"/>
  <c r="W447" i="1" s="1"/>
  <c r="U435" i="1"/>
  <c r="V435" i="1"/>
  <c r="W435" i="1" s="1"/>
  <c r="U423" i="1"/>
  <c r="V423" i="1"/>
  <c r="W423" i="1" s="1"/>
  <c r="U411" i="1"/>
  <c r="V411" i="1"/>
  <c r="W411" i="1" s="1"/>
  <c r="U399" i="1"/>
  <c r="V399" i="1"/>
  <c r="W399" i="1" s="1"/>
  <c r="U387" i="1"/>
  <c r="V387" i="1"/>
  <c r="W387" i="1" s="1"/>
  <c r="U375" i="1"/>
  <c r="V375" i="1"/>
  <c r="W375" i="1" s="1"/>
  <c r="U363" i="1"/>
  <c r="V363" i="1"/>
  <c r="W363" i="1" s="1"/>
  <c r="U351" i="1"/>
  <c r="V351" i="1"/>
  <c r="W351" i="1" s="1"/>
  <c r="U339" i="1"/>
  <c r="V339" i="1"/>
  <c r="W339" i="1" s="1"/>
  <c r="U327" i="1"/>
  <c r="V327" i="1"/>
  <c r="W327" i="1" s="1"/>
  <c r="U315" i="1"/>
  <c r="V315" i="1"/>
  <c r="W315" i="1" s="1"/>
  <c r="U303" i="1"/>
  <c r="V303" i="1"/>
  <c r="W303" i="1" s="1"/>
  <c r="U291" i="1"/>
  <c r="V291" i="1"/>
  <c r="W291" i="1" s="1"/>
  <c r="U279" i="1"/>
  <c r="V279" i="1"/>
  <c r="W279" i="1" s="1"/>
  <c r="U267" i="1"/>
  <c r="V267" i="1"/>
  <c r="W267" i="1" s="1"/>
  <c r="U255" i="1"/>
  <c r="V255" i="1"/>
  <c r="W255" i="1" s="1"/>
  <c r="U243" i="1"/>
  <c r="V243" i="1"/>
  <c r="W243" i="1" s="1"/>
  <c r="U231" i="1"/>
  <c r="V231" i="1"/>
  <c r="W231" i="1" s="1"/>
  <c r="U219" i="1"/>
  <c r="V219" i="1"/>
  <c r="W219" i="1" s="1"/>
  <c r="U207" i="1"/>
  <c r="V207" i="1"/>
  <c r="W207" i="1" s="1"/>
  <c r="U195" i="1"/>
  <c r="V195" i="1"/>
  <c r="W195" i="1" s="1"/>
  <c r="U183" i="1"/>
  <c r="V183" i="1"/>
  <c r="W183" i="1" s="1"/>
  <c r="U171" i="1"/>
  <c r="V171" i="1"/>
  <c r="W171" i="1" s="1"/>
  <c r="U159" i="1"/>
  <c r="V159" i="1"/>
  <c r="W159" i="1" s="1"/>
  <c r="U147" i="1"/>
  <c r="V147" i="1"/>
  <c r="W147" i="1" s="1"/>
  <c r="U135" i="1"/>
  <c r="V135" i="1"/>
  <c r="W135" i="1" s="1"/>
  <c r="U123" i="1"/>
  <c r="V123" i="1"/>
  <c r="W123" i="1" s="1"/>
  <c r="U111" i="1"/>
  <c r="V111" i="1"/>
  <c r="W111" i="1" s="1"/>
  <c r="U99" i="1"/>
  <c r="V99" i="1"/>
  <c r="W99" i="1" s="1"/>
  <c r="U87" i="1"/>
  <c r="V87" i="1"/>
  <c r="W87" i="1" s="1"/>
  <c r="U75" i="1"/>
  <c r="V75" i="1"/>
  <c r="W75" i="1" s="1"/>
  <c r="U63" i="1"/>
  <c r="V63" i="1"/>
  <c r="W63" i="1" s="1"/>
  <c r="U51" i="1"/>
  <c r="V51" i="1"/>
  <c r="W51" i="1" s="1"/>
  <c r="U39" i="1"/>
  <c r="V39" i="1"/>
  <c r="W39" i="1" s="1"/>
  <c r="U27" i="1"/>
  <c r="V27" i="1"/>
  <c r="W27" i="1" s="1"/>
  <c r="U15" i="1"/>
  <c r="V15" i="1"/>
  <c r="W15" i="1" s="1"/>
  <c r="U3" i="1"/>
  <c r="V3" i="1"/>
  <c r="W3" i="1" s="1"/>
  <c r="V541" i="1"/>
  <c r="W541" i="1" s="1"/>
  <c r="V397" i="1"/>
  <c r="W397" i="1" s="1"/>
  <c r="V253" i="1"/>
  <c r="W253" i="1" s="1"/>
  <c r="V109" i="1"/>
  <c r="W109" i="1" s="1"/>
  <c r="U674" i="1"/>
  <c r="V674" i="1"/>
  <c r="W674" i="1" s="1"/>
  <c r="U662" i="1"/>
  <c r="V662" i="1"/>
  <c r="W662" i="1" s="1"/>
  <c r="U650" i="1"/>
  <c r="V650" i="1"/>
  <c r="W650" i="1" s="1"/>
  <c r="U638" i="1"/>
  <c r="V638" i="1"/>
  <c r="W638" i="1" s="1"/>
  <c r="U626" i="1"/>
  <c r="V626" i="1"/>
  <c r="W626" i="1" s="1"/>
  <c r="U614" i="1"/>
  <c r="V614" i="1"/>
  <c r="W614" i="1" s="1"/>
  <c r="U602" i="1"/>
  <c r="V602" i="1"/>
  <c r="W602" i="1" s="1"/>
  <c r="U590" i="1"/>
  <c r="V590" i="1"/>
  <c r="W590" i="1" s="1"/>
  <c r="U578" i="1"/>
  <c r="V578" i="1"/>
  <c r="W578" i="1" s="1"/>
  <c r="U566" i="1"/>
  <c r="V566" i="1"/>
  <c r="W566" i="1" s="1"/>
  <c r="U554" i="1"/>
  <c r="V554" i="1"/>
  <c r="W554" i="1" s="1"/>
  <c r="U542" i="1"/>
  <c r="V542" i="1"/>
  <c r="W542" i="1" s="1"/>
  <c r="U530" i="1"/>
  <c r="V530" i="1"/>
  <c r="W530" i="1" s="1"/>
  <c r="U518" i="1"/>
  <c r="V518" i="1"/>
  <c r="W518" i="1" s="1"/>
  <c r="U506" i="1"/>
  <c r="V506" i="1"/>
  <c r="W506" i="1" s="1"/>
  <c r="U494" i="1"/>
  <c r="V494" i="1"/>
  <c r="W494" i="1" s="1"/>
  <c r="U482" i="1"/>
  <c r="V482" i="1"/>
  <c r="W482" i="1" s="1"/>
  <c r="U470" i="1"/>
  <c r="V470" i="1"/>
  <c r="W470" i="1" s="1"/>
  <c r="U458" i="1"/>
  <c r="V458" i="1"/>
  <c r="W458" i="1" s="1"/>
  <c r="U446" i="1"/>
  <c r="V446" i="1"/>
  <c r="W446" i="1" s="1"/>
  <c r="U434" i="1"/>
  <c r="V434" i="1"/>
  <c r="W434" i="1" s="1"/>
  <c r="U422" i="1"/>
  <c r="V422" i="1"/>
  <c r="W422" i="1" s="1"/>
  <c r="U410" i="1"/>
  <c r="V410" i="1"/>
  <c r="W410" i="1" s="1"/>
  <c r="U398" i="1"/>
  <c r="V398" i="1"/>
  <c r="W398" i="1" s="1"/>
  <c r="U386" i="1"/>
  <c r="V386" i="1"/>
  <c r="W386" i="1" s="1"/>
  <c r="U374" i="1"/>
  <c r="V374" i="1"/>
  <c r="W374" i="1" s="1"/>
  <c r="U362" i="1"/>
  <c r="V362" i="1"/>
  <c r="W362" i="1" s="1"/>
  <c r="U350" i="1"/>
  <c r="V350" i="1"/>
  <c r="W350" i="1" s="1"/>
  <c r="U338" i="1"/>
  <c r="V338" i="1"/>
  <c r="W338" i="1" s="1"/>
  <c r="U326" i="1"/>
  <c r="V326" i="1"/>
  <c r="W326" i="1" s="1"/>
  <c r="U314" i="1"/>
  <c r="V314" i="1"/>
  <c r="W314" i="1" s="1"/>
  <c r="U302" i="1"/>
  <c r="V302" i="1"/>
  <c r="W302" i="1" s="1"/>
  <c r="U290" i="1"/>
  <c r="V290" i="1"/>
  <c r="W290" i="1" s="1"/>
  <c r="U278" i="1"/>
  <c r="V278" i="1"/>
  <c r="W278" i="1" s="1"/>
  <c r="U266" i="1"/>
  <c r="V266" i="1"/>
  <c r="W266" i="1" s="1"/>
  <c r="U254" i="1"/>
  <c r="V254" i="1"/>
  <c r="W254" i="1" s="1"/>
  <c r="U242" i="1"/>
  <c r="V242" i="1"/>
  <c r="W242" i="1" s="1"/>
  <c r="U230" i="1"/>
  <c r="V230" i="1"/>
  <c r="W230" i="1" s="1"/>
  <c r="U218" i="1"/>
  <c r="V218" i="1"/>
  <c r="W218" i="1" s="1"/>
  <c r="U206" i="1"/>
  <c r="V206" i="1"/>
  <c r="W206" i="1" s="1"/>
  <c r="U194" i="1"/>
  <c r="V194" i="1"/>
  <c r="W194" i="1" s="1"/>
  <c r="U182" i="1"/>
  <c r="V182" i="1"/>
  <c r="W182" i="1" s="1"/>
  <c r="U170" i="1"/>
  <c r="V170" i="1"/>
  <c r="W170" i="1" s="1"/>
  <c r="U158" i="1"/>
  <c r="V158" i="1"/>
  <c r="W158" i="1" s="1"/>
  <c r="U146" i="1"/>
  <c r="V146" i="1"/>
  <c r="W146" i="1" s="1"/>
  <c r="U134" i="1"/>
  <c r="V134" i="1"/>
  <c r="W134" i="1" s="1"/>
  <c r="U122" i="1"/>
  <c r="V122" i="1"/>
  <c r="W122" i="1" s="1"/>
  <c r="U110" i="1"/>
  <c r="V110" i="1"/>
  <c r="W110" i="1" s="1"/>
  <c r="U98" i="1"/>
  <c r="V98" i="1"/>
  <c r="W98" i="1" s="1"/>
  <c r="U86" i="1"/>
  <c r="V86" i="1"/>
  <c r="W86" i="1" s="1"/>
  <c r="U74" i="1"/>
  <c r="V74" i="1"/>
  <c r="W74" i="1" s="1"/>
  <c r="U62" i="1"/>
  <c r="V62" i="1"/>
  <c r="W62" i="1" s="1"/>
  <c r="U50" i="1"/>
  <c r="V50" i="1"/>
  <c r="W50" i="1" s="1"/>
  <c r="U38" i="1"/>
  <c r="V38" i="1"/>
  <c r="W38" i="1" s="1"/>
  <c r="U26" i="1"/>
  <c r="V26" i="1"/>
  <c r="W26" i="1" s="1"/>
  <c r="U14" i="1"/>
  <c r="V14" i="1"/>
  <c r="W14" i="1" s="1"/>
  <c r="V673" i="1"/>
  <c r="W673" i="1" s="1"/>
  <c r="V529" i="1"/>
  <c r="W529" i="1" s="1"/>
  <c r="V385" i="1"/>
  <c r="W385" i="1" s="1"/>
  <c r="V241" i="1"/>
  <c r="W241" i="1" s="1"/>
  <c r="V97" i="1"/>
  <c r="W97" i="1" s="1"/>
  <c r="V661" i="1"/>
  <c r="W661" i="1" s="1"/>
  <c r="V517" i="1"/>
  <c r="W517" i="1" s="1"/>
  <c r="V373" i="1"/>
  <c r="W373" i="1" s="1"/>
  <c r="V229" i="1"/>
  <c r="W229" i="1" s="1"/>
  <c r="V85" i="1"/>
  <c r="W85" i="1" s="1"/>
  <c r="U672" i="1"/>
  <c r="V672" i="1"/>
  <c r="W672" i="1" s="1"/>
  <c r="U660" i="1"/>
  <c r="V660" i="1"/>
  <c r="W660" i="1" s="1"/>
  <c r="U648" i="1"/>
  <c r="V648" i="1"/>
  <c r="W648" i="1" s="1"/>
  <c r="U636" i="1"/>
  <c r="V636" i="1"/>
  <c r="W636" i="1" s="1"/>
  <c r="U624" i="1"/>
  <c r="V624" i="1"/>
  <c r="W624" i="1" s="1"/>
  <c r="U612" i="1"/>
  <c r="V612" i="1"/>
  <c r="W612" i="1" s="1"/>
  <c r="U600" i="1"/>
  <c r="V600" i="1"/>
  <c r="W600" i="1" s="1"/>
  <c r="U588" i="1"/>
  <c r="V588" i="1"/>
  <c r="W588" i="1" s="1"/>
  <c r="U576" i="1"/>
  <c r="V576" i="1"/>
  <c r="W576" i="1" s="1"/>
  <c r="U564" i="1"/>
  <c r="V564" i="1"/>
  <c r="W564" i="1" s="1"/>
  <c r="U552" i="1"/>
  <c r="V552" i="1"/>
  <c r="W552" i="1" s="1"/>
  <c r="U540" i="1"/>
  <c r="V540" i="1"/>
  <c r="W540" i="1" s="1"/>
  <c r="U528" i="1"/>
  <c r="V528" i="1"/>
  <c r="W528" i="1" s="1"/>
  <c r="U516" i="1"/>
  <c r="V516" i="1"/>
  <c r="W516" i="1" s="1"/>
  <c r="U504" i="1"/>
  <c r="V504" i="1"/>
  <c r="W504" i="1" s="1"/>
  <c r="U492" i="1"/>
  <c r="V492" i="1"/>
  <c r="W492" i="1" s="1"/>
  <c r="U480" i="1"/>
  <c r="V480" i="1"/>
  <c r="W480" i="1" s="1"/>
  <c r="U468" i="1"/>
  <c r="V468" i="1"/>
  <c r="W468" i="1" s="1"/>
  <c r="U456" i="1"/>
  <c r="V456" i="1"/>
  <c r="W456" i="1" s="1"/>
  <c r="U444" i="1"/>
  <c r="V444" i="1"/>
  <c r="W444" i="1" s="1"/>
  <c r="U432" i="1"/>
  <c r="V432" i="1"/>
  <c r="W432" i="1" s="1"/>
  <c r="U420" i="1"/>
  <c r="V420" i="1"/>
  <c r="W420" i="1" s="1"/>
  <c r="U408" i="1"/>
  <c r="V408" i="1"/>
  <c r="W408" i="1" s="1"/>
  <c r="U396" i="1"/>
  <c r="V396" i="1"/>
  <c r="W396" i="1" s="1"/>
  <c r="U384" i="1"/>
  <c r="V384" i="1"/>
  <c r="W384" i="1" s="1"/>
  <c r="U372" i="1"/>
  <c r="V372" i="1"/>
  <c r="W372" i="1" s="1"/>
  <c r="U360" i="1"/>
  <c r="V360" i="1"/>
  <c r="W360" i="1" s="1"/>
  <c r="U348" i="1"/>
  <c r="V348" i="1"/>
  <c r="W348" i="1" s="1"/>
  <c r="U336" i="1"/>
  <c r="V336" i="1"/>
  <c r="W336" i="1" s="1"/>
  <c r="U324" i="1"/>
  <c r="V324" i="1"/>
  <c r="W324" i="1" s="1"/>
  <c r="U312" i="1"/>
  <c r="V312" i="1"/>
  <c r="W312" i="1" s="1"/>
  <c r="U300" i="1"/>
  <c r="V300" i="1"/>
  <c r="W300" i="1" s="1"/>
  <c r="U288" i="1"/>
  <c r="V288" i="1"/>
  <c r="W288" i="1" s="1"/>
  <c r="U276" i="1"/>
  <c r="V276" i="1"/>
  <c r="W276" i="1" s="1"/>
  <c r="U264" i="1"/>
  <c r="V264" i="1"/>
  <c r="W264" i="1" s="1"/>
  <c r="U252" i="1"/>
  <c r="V252" i="1"/>
  <c r="W252" i="1" s="1"/>
  <c r="U240" i="1"/>
  <c r="V240" i="1"/>
  <c r="W240" i="1" s="1"/>
  <c r="U228" i="1"/>
  <c r="V228" i="1"/>
  <c r="W228" i="1" s="1"/>
  <c r="U216" i="1"/>
  <c r="V216" i="1"/>
  <c r="W216" i="1" s="1"/>
  <c r="U204" i="1"/>
  <c r="V204" i="1"/>
  <c r="W204" i="1" s="1"/>
  <c r="U192" i="1"/>
  <c r="V192" i="1"/>
  <c r="W192" i="1" s="1"/>
  <c r="U180" i="1"/>
  <c r="V180" i="1"/>
  <c r="W180" i="1" s="1"/>
  <c r="U168" i="1"/>
  <c r="V168" i="1"/>
  <c r="W168" i="1" s="1"/>
  <c r="U156" i="1"/>
  <c r="V156" i="1"/>
  <c r="W156" i="1" s="1"/>
  <c r="U144" i="1"/>
  <c r="V144" i="1"/>
  <c r="W144" i="1" s="1"/>
  <c r="U132" i="1"/>
  <c r="V132" i="1"/>
  <c r="W132" i="1" s="1"/>
  <c r="U120" i="1"/>
  <c r="V120" i="1"/>
  <c r="W120" i="1" s="1"/>
  <c r="U108" i="1"/>
  <c r="V108" i="1"/>
  <c r="W108" i="1" s="1"/>
  <c r="U96" i="1"/>
  <c r="V96" i="1"/>
  <c r="W96" i="1" s="1"/>
  <c r="U84" i="1"/>
  <c r="V84" i="1"/>
  <c r="W84" i="1" s="1"/>
  <c r="U72" i="1"/>
  <c r="V72" i="1"/>
  <c r="W72" i="1" s="1"/>
  <c r="U60" i="1"/>
  <c r="V60" i="1"/>
  <c r="W60" i="1" s="1"/>
  <c r="U48" i="1"/>
  <c r="V48" i="1"/>
  <c r="W48" i="1" s="1"/>
  <c r="U36" i="1"/>
  <c r="V36" i="1"/>
  <c r="W36" i="1" s="1"/>
  <c r="U24" i="1"/>
  <c r="V24" i="1"/>
  <c r="W24" i="1" s="1"/>
  <c r="U12" i="1"/>
  <c r="V12" i="1"/>
  <c r="W12" i="1" s="1"/>
  <c r="V649" i="1"/>
  <c r="W649" i="1" s="1"/>
  <c r="V505" i="1"/>
  <c r="W505" i="1" s="1"/>
  <c r="V361" i="1"/>
  <c r="W361" i="1" s="1"/>
  <c r="V217" i="1"/>
  <c r="W217" i="1" s="1"/>
  <c r="V73" i="1"/>
  <c r="W73" i="1" s="1"/>
  <c r="U671" i="1"/>
  <c r="V671" i="1"/>
  <c r="W671" i="1" s="1"/>
  <c r="U659" i="1"/>
  <c r="V659" i="1"/>
  <c r="W659" i="1" s="1"/>
  <c r="U647" i="1"/>
  <c r="V647" i="1"/>
  <c r="W647" i="1" s="1"/>
  <c r="U635" i="1"/>
  <c r="V635" i="1"/>
  <c r="W635" i="1" s="1"/>
  <c r="U623" i="1"/>
  <c r="V623" i="1"/>
  <c r="W623" i="1" s="1"/>
  <c r="U611" i="1"/>
  <c r="V611" i="1"/>
  <c r="W611" i="1" s="1"/>
  <c r="U599" i="1"/>
  <c r="V599" i="1"/>
  <c r="W599" i="1" s="1"/>
  <c r="U587" i="1"/>
  <c r="V587" i="1"/>
  <c r="W587" i="1" s="1"/>
  <c r="U575" i="1"/>
  <c r="V575" i="1"/>
  <c r="W575" i="1" s="1"/>
  <c r="U563" i="1"/>
  <c r="V563" i="1"/>
  <c r="W563" i="1" s="1"/>
  <c r="U551" i="1"/>
  <c r="V551" i="1"/>
  <c r="W551" i="1" s="1"/>
  <c r="U539" i="1"/>
  <c r="V539" i="1"/>
  <c r="W539" i="1" s="1"/>
  <c r="U527" i="1"/>
  <c r="V527" i="1"/>
  <c r="W527" i="1" s="1"/>
  <c r="U515" i="1"/>
  <c r="V515" i="1"/>
  <c r="W515" i="1" s="1"/>
  <c r="U503" i="1"/>
  <c r="V503" i="1"/>
  <c r="W503" i="1" s="1"/>
  <c r="U491" i="1"/>
  <c r="V491" i="1"/>
  <c r="W491" i="1" s="1"/>
  <c r="U479" i="1"/>
  <c r="V479" i="1"/>
  <c r="W479" i="1" s="1"/>
  <c r="U467" i="1"/>
  <c r="V467" i="1"/>
  <c r="W467" i="1" s="1"/>
  <c r="U455" i="1"/>
  <c r="V455" i="1"/>
  <c r="W455" i="1" s="1"/>
  <c r="U443" i="1"/>
  <c r="V443" i="1"/>
  <c r="W443" i="1" s="1"/>
  <c r="U431" i="1"/>
  <c r="V431" i="1"/>
  <c r="W431" i="1" s="1"/>
  <c r="U419" i="1"/>
  <c r="V419" i="1"/>
  <c r="W419" i="1" s="1"/>
  <c r="U407" i="1"/>
  <c r="V407" i="1"/>
  <c r="W407" i="1" s="1"/>
  <c r="U395" i="1"/>
  <c r="V395" i="1"/>
  <c r="W395" i="1" s="1"/>
  <c r="U383" i="1"/>
  <c r="V383" i="1"/>
  <c r="W383" i="1" s="1"/>
  <c r="U371" i="1"/>
  <c r="V371" i="1"/>
  <c r="W371" i="1" s="1"/>
  <c r="U359" i="1"/>
  <c r="V359" i="1"/>
  <c r="W359" i="1" s="1"/>
  <c r="U347" i="1"/>
  <c r="V347" i="1"/>
  <c r="W347" i="1" s="1"/>
  <c r="U335" i="1"/>
  <c r="V335" i="1"/>
  <c r="W335" i="1" s="1"/>
  <c r="U323" i="1"/>
  <c r="V323" i="1"/>
  <c r="W323" i="1" s="1"/>
  <c r="U311" i="1"/>
  <c r="V311" i="1"/>
  <c r="W311" i="1" s="1"/>
  <c r="U299" i="1"/>
  <c r="V299" i="1"/>
  <c r="W299" i="1" s="1"/>
  <c r="U287" i="1"/>
  <c r="V287" i="1"/>
  <c r="W287" i="1" s="1"/>
  <c r="U275" i="1"/>
  <c r="V275" i="1"/>
  <c r="W275" i="1" s="1"/>
  <c r="U263" i="1"/>
  <c r="V263" i="1"/>
  <c r="W263" i="1" s="1"/>
  <c r="U251" i="1"/>
  <c r="V251" i="1"/>
  <c r="W251" i="1" s="1"/>
  <c r="U239" i="1"/>
  <c r="V239" i="1"/>
  <c r="W239" i="1" s="1"/>
  <c r="U227" i="1"/>
  <c r="V227" i="1"/>
  <c r="W227" i="1" s="1"/>
  <c r="U215" i="1"/>
  <c r="V215" i="1"/>
  <c r="W215" i="1" s="1"/>
  <c r="U203" i="1"/>
  <c r="V203" i="1"/>
  <c r="W203" i="1" s="1"/>
  <c r="U191" i="1"/>
  <c r="V191" i="1"/>
  <c r="W191" i="1" s="1"/>
  <c r="U179" i="1"/>
  <c r="V179" i="1"/>
  <c r="W179" i="1" s="1"/>
  <c r="U167" i="1"/>
  <c r="V167" i="1"/>
  <c r="W167" i="1" s="1"/>
  <c r="U155" i="1"/>
  <c r="V155" i="1"/>
  <c r="W155" i="1" s="1"/>
  <c r="U143" i="1"/>
  <c r="V143" i="1"/>
  <c r="W143" i="1" s="1"/>
  <c r="U131" i="1"/>
  <c r="V131" i="1"/>
  <c r="W131" i="1" s="1"/>
  <c r="U119" i="1"/>
  <c r="V119" i="1"/>
  <c r="W119" i="1" s="1"/>
  <c r="U107" i="1"/>
  <c r="V107" i="1"/>
  <c r="W107" i="1" s="1"/>
  <c r="U95" i="1"/>
  <c r="V95" i="1"/>
  <c r="W95" i="1" s="1"/>
  <c r="U83" i="1"/>
  <c r="V83" i="1"/>
  <c r="W83" i="1" s="1"/>
  <c r="U71" i="1"/>
  <c r="V71" i="1"/>
  <c r="W71" i="1" s="1"/>
  <c r="U59" i="1"/>
  <c r="V59" i="1"/>
  <c r="W59" i="1" s="1"/>
  <c r="U47" i="1"/>
  <c r="V47" i="1"/>
  <c r="W47" i="1" s="1"/>
  <c r="U35" i="1"/>
  <c r="V35" i="1"/>
  <c r="W35" i="1" s="1"/>
  <c r="U23" i="1"/>
  <c r="V23" i="1"/>
  <c r="W23" i="1" s="1"/>
  <c r="U11" i="1"/>
  <c r="V11" i="1"/>
  <c r="W11" i="1" s="1"/>
  <c r="V637" i="1"/>
  <c r="W637" i="1" s="1"/>
  <c r="V493" i="1"/>
  <c r="W493" i="1" s="1"/>
  <c r="V349" i="1"/>
  <c r="W349" i="1" s="1"/>
  <c r="V205" i="1"/>
  <c r="W205" i="1" s="1"/>
  <c r="V61" i="1"/>
  <c r="W61" i="1" s="1"/>
  <c r="U670" i="1"/>
  <c r="V670" i="1"/>
  <c r="W670" i="1" s="1"/>
  <c r="U658" i="1"/>
  <c r="V658" i="1"/>
  <c r="W658" i="1" s="1"/>
  <c r="U646" i="1"/>
  <c r="V646" i="1"/>
  <c r="W646" i="1" s="1"/>
  <c r="U634" i="1"/>
  <c r="V634" i="1"/>
  <c r="W634" i="1" s="1"/>
  <c r="U622" i="1"/>
  <c r="V622" i="1"/>
  <c r="W622" i="1" s="1"/>
  <c r="U610" i="1"/>
  <c r="V610" i="1"/>
  <c r="W610" i="1" s="1"/>
  <c r="U598" i="1"/>
  <c r="V598" i="1"/>
  <c r="W598" i="1" s="1"/>
  <c r="U586" i="1"/>
  <c r="V586" i="1"/>
  <c r="W586" i="1" s="1"/>
  <c r="U574" i="1"/>
  <c r="V574" i="1"/>
  <c r="W574" i="1" s="1"/>
  <c r="U562" i="1"/>
  <c r="V562" i="1"/>
  <c r="W562" i="1" s="1"/>
  <c r="U550" i="1"/>
  <c r="V550" i="1"/>
  <c r="W550" i="1" s="1"/>
  <c r="U538" i="1"/>
  <c r="V538" i="1"/>
  <c r="W538" i="1" s="1"/>
  <c r="U526" i="1"/>
  <c r="V526" i="1"/>
  <c r="W526" i="1" s="1"/>
  <c r="U514" i="1"/>
  <c r="V514" i="1"/>
  <c r="W514" i="1" s="1"/>
  <c r="U502" i="1"/>
  <c r="V502" i="1"/>
  <c r="W502" i="1" s="1"/>
  <c r="U490" i="1"/>
  <c r="V490" i="1"/>
  <c r="W490" i="1" s="1"/>
  <c r="U478" i="1"/>
  <c r="V478" i="1"/>
  <c r="W478" i="1" s="1"/>
  <c r="U466" i="1"/>
  <c r="V466" i="1"/>
  <c r="W466" i="1" s="1"/>
  <c r="U454" i="1"/>
  <c r="V454" i="1"/>
  <c r="W454" i="1" s="1"/>
  <c r="U442" i="1"/>
  <c r="V442" i="1"/>
  <c r="W442" i="1" s="1"/>
  <c r="U430" i="1"/>
  <c r="V430" i="1"/>
  <c r="W430" i="1" s="1"/>
  <c r="U418" i="1"/>
  <c r="V418" i="1"/>
  <c r="W418" i="1" s="1"/>
  <c r="U406" i="1"/>
  <c r="V406" i="1"/>
  <c r="W406" i="1" s="1"/>
  <c r="U394" i="1"/>
  <c r="V394" i="1"/>
  <c r="W394" i="1" s="1"/>
  <c r="U382" i="1"/>
  <c r="V382" i="1"/>
  <c r="W382" i="1" s="1"/>
  <c r="U370" i="1"/>
  <c r="V370" i="1"/>
  <c r="W370" i="1" s="1"/>
  <c r="U358" i="1"/>
  <c r="V358" i="1"/>
  <c r="W358" i="1" s="1"/>
  <c r="U346" i="1"/>
  <c r="V346" i="1"/>
  <c r="W346" i="1" s="1"/>
  <c r="U334" i="1"/>
  <c r="V334" i="1"/>
  <c r="W334" i="1" s="1"/>
  <c r="U322" i="1"/>
  <c r="V322" i="1"/>
  <c r="W322" i="1" s="1"/>
  <c r="U310" i="1"/>
  <c r="V310" i="1"/>
  <c r="W310" i="1" s="1"/>
  <c r="U298" i="1"/>
  <c r="V298" i="1"/>
  <c r="W298" i="1" s="1"/>
  <c r="U286" i="1"/>
  <c r="V286" i="1"/>
  <c r="W286" i="1" s="1"/>
  <c r="U274" i="1"/>
  <c r="V274" i="1"/>
  <c r="W274" i="1" s="1"/>
  <c r="U262" i="1"/>
  <c r="V262" i="1"/>
  <c r="W262" i="1" s="1"/>
  <c r="U250" i="1"/>
  <c r="V250" i="1"/>
  <c r="W250" i="1" s="1"/>
  <c r="U238" i="1"/>
  <c r="V238" i="1"/>
  <c r="W238" i="1" s="1"/>
  <c r="U226" i="1"/>
  <c r="V226" i="1"/>
  <c r="W226" i="1" s="1"/>
  <c r="U214" i="1"/>
  <c r="V214" i="1"/>
  <c r="W214" i="1" s="1"/>
  <c r="U202" i="1"/>
  <c r="V202" i="1"/>
  <c r="W202" i="1" s="1"/>
  <c r="U190" i="1"/>
  <c r="V190" i="1"/>
  <c r="W190" i="1" s="1"/>
  <c r="U178" i="1"/>
  <c r="V178" i="1"/>
  <c r="W178" i="1" s="1"/>
  <c r="U166" i="1"/>
  <c r="V166" i="1"/>
  <c r="W166" i="1" s="1"/>
  <c r="U154" i="1"/>
  <c r="V154" i="1"/>
  <c r="W154" i="1" s="1"/>
  <c r="U142" i="1"/>
  <c r="V142" i="1"/>
  <c r="W142" i="1" s="1"/>
  <c r="U130" i="1"/>
  <c r="V130" i="1"/>
  <c r="W130" i="1" s="1"/>
  <c r="U118" i="1"/>
  <c r="V118" i="1"/>
  <c r="W118" i="1" s="1"/>
  <c r="U106" i="1"/>
  <c r="V106" i="1"/>
  <c r="W106" i="1" s="1"/>
  <c r="U94" i="1"/>
  <c r="V94" i="1"/>
  <c r="W94" i="1" s="1"/>
  <c r="U82" i="1"/>
  <c r="V82" i="1"/>
  <c r="W82" i="1" s="1"/>
  <c r="U70" i="1"/>
  <c r="V70" i="1"/>
  <c r="W70" i="1" s="1"/>
  <c r="U58" i="1"/>
  <c r="V58" i="1"/>
  <c r="W58" i="1" s="1"/>
  <c r="U46" i="1"/>
  <c r="V46" i="1"/>
  <c r="W46" i="1" s="1"/>
  <c r="U34" i="1"/>
  <c r="V34" i="1"/>
  <c r="W34" i="1" s="1"/>
  <c r="U22" i="1"/>
  <c r="V22" i="1"/>
  <c r="W22" i="1" s="1"/>
  <c r="U10" i="1"/>
  <c r="V10" i="1"/>
  <c r="W10" i="1" s="1"/>
  <c r="V625" i="1"/>
  <c r="W625" i="1" s="1"/>
  <c r="V481" i="1"/>
  <c r="W481" i="1" s="1"/>
  <c r="V337" i="1"/>
  <c r="W337" i="1" s="1"/>
  <c r="V193" i="1"/>
  <c r="W193" i="1" s="1"/>
  <c r="V49" i="1"/>
  <c r="W49" i="1" s="1"/>
  <c r="U669" i="1"/>
  <c r="V669" i="1"/>
  <c r="W669" i="1" s="1"/>
  <c r="U657" i="1"/>
  <c r="V657" i="1"/>
  <c r="W657" i="1" s="1"/>
  <c r="U645" i="1"/>
  <c r="V645" i="1"/>
  <c r="W645" i="1" s="1"/>
  <c r="U633" i="1"/>
  <c r="V633" i="1"/>
  <c r="W633" i="1" s="1"/>
  <c r="U621" i="1"/>
  <c r="V621" i="1"/>
  <c r="W621" i="1" s="1"/>
  <c r="U609" i="1"/>
  <c r="V609" i="1"/>
  <c r="W609" i="1" s="1"/>
  <c r="U597" i="1"/>
  <c r="V597" i="1"/>
  <c r="W597" i="1" s="1"/>
  <c r="U585" i="1"/>
  <c r="V585" i="1"/>
  <c r="W585" i="1" s="1"/>
  <c r="U573" i="1"/>
  <c r="V573" i="1"/>
  <c r="W573" i="1" s="1"/>
  <c r="U561" i="1"/>
  <c r="V561" i="1"/>
  <c r="W561" i="1" s="1"/>
  <c r="U549" i="1"/>
  <c r="V549" i="1"/>
  <c r="W549" i="1" s="1"/>
  <c r="U537" i="1"/>
  <c r="V537" i="1"/>
  <c r="W537" i="1" s="1"/>
  <c r="U525" i="1"/>
  <c r="V525" i="1"/>
  <c r="W525" i="1" s="1"/>
  <c r="U513" i="1"/>
  <c r="V513" i="1"/>
  <c r="W513" i="1" s="1"/>
  <c r="U501" i="1"/>
  <c r="V501" i="1"/>
  <c r="W501" i="1" s="1"/>
  <c r="U489" i="1"/>
  <c r="V489" i="1"/>
  <c r="W489" i="1" s="1"/>
  <c r="U477" i="1"/>
  <c r="V477" i="1"/>
  <c r="W477" i="1" s="1"/>
  <c r="U465" i="1"/>
  <c r="V465" i="1"/>
  <c r="W465" i="1" s="1"/>
  <c r="U453" i="1"/>
  <c r="V453" i="1"/>
  <c r="W453" i="1" s="1"/>
  <c r="U441" i="1"/>
  <c r="V441" i="1"/>
  <c r="W441" i="1" s="1"/>
  <c r="U429" i="1"/>
  <c r="V429" i="1"/>
  <c r="W429" i="1" s="1"/>
  <c r="U417" i="1"/>
  <c r="V417" i="1"/>
  <c r="W417" i="1" s="1"/>
  <c r="U405" i="1"/>
  <c r="V405" i="1"/>
  <c r="W405" i="1" s="1"/>
  <c r="U393" i="1"/>
  <c r="V393" i="1"/>
  <c r="W393" i="1" s="1"/>
  <c r="U381" i="1"/>
  <c r="V381" i="1"/>
  <c r="W381" i="1" s="1"/>
  <c r="U369" i="1"/>
  <c r="V369" i="1"/>
  <c r="W369" i="1" s="1"/>
  <c r="U357" i="1"/>
  <c r="V357" i="1"/>
  <c r="W357" i="1" s="1"/>
  <c r="U345" i="1"/>
  <c r="V345" i="1"/>
  <c r="W345" i="1" s="1"/>
  <c r="U333" i="1"/>
  <c r="V333" i="1"/>
  <c r="W333" i="1" s="1"/>
  <c r="U321" i="1"/>
  <c r="V321" i="1"/>
  <c r="W321" i="1" s="1"/>
  <c r="U309" i="1"/>
  <c r="V309" i="1"/>
  <c r="W309" i="1" s="1"/>
  <c r="U297" i="1"/>
  <c r="V297" i="1"/>
  <c r="W297" i="1" s="1"/>
  <c r="U285" i="1"/>
  <c r="V285" i="1"/>
  <c r="W285" i="1" s="1"/>
  <c r="U273" i="1"/>
  <c r="V273" i="1"/>
  <c r="W273" i="1" s="1"/>
  <c r="U261" i="1"/>
  <c r="V261" i="1"/>
  <c r="W261" i="1" s="1"/>
  <c r="U249" i="1"/>
  <c r="V249" i="1"/>
  <c r="W249" i="1" s="1"/>
  <c r="U237" i="1"/>
  <c r="V237" i="1"/>
  <c r="W237" i="1" s="1"/>
  <c r="U225" i="1"/>
  <c r="V225" i="1"/>
  <c r="W225" i="1" s="1"/>
  <c r="U213" i="1"/>
  <c r="V213" i="1"/>
  <c r="W213" i="1" s="1"/>
  <c r="U201" i="1"/>
  <c r="V201" i="1"/>
  <c r="W201" i="1" s="1"/>
  <c r="U189" i="1"/>
  <c r="V189" i="1"/>
  <c r="W189" i="1" s="1"/>
  <c r="U177" i="1"/>
  <c r="V177" i="1"/>
  <c r="W177" i="1" s="1"/>
  <c r="U165" i="1"/>
  <c r="V165" i="1"/>
  <c r="W165" i="1" s="1"/>
  <c r="U153" i="1"/>
  <c r="V153" i="1"/>
  <c r="W153" i="1" s="1"/>
  <c r="U141" i="1"/>
  <c r="V141" i="1"/>
  <c r="W141" i="1" s="1"/>
  <c r="U129" i="1"/>
  <c r="V129" i="1"/>
  <c r="W129" i="1" s="1"/>
  <c r="U117" i="1"/>
  <c r="V117" i="1"/>
  <c r="W117" i="1" s="1"/>
  <c r="U105" i="1"/>
  <c r="V105" i="1"/>
  <c r="W105" i="1" s="1"/>
  <c r="U93" i="1"/>
  <c r="V93" i="1"/>
  <c r="W93" i="1" s="1"/>
  <c r="U81" i="1"/>
  <c r="V81" i="1"/>
  <c r="W81" i="1" s="1"/>
  <c r="U69" i="1"/>
  <c r="V69" i="1"/>
  <c r="W69" i="1" s="1"/>
  <c r="U57" i="1"/>
  <c r="V57" i="1"/>
  <c r="W57" i="1" s="1"/>
  <c r="U45" i="1"/>
  <c r="V45" i="1"/>
  <c r="W45" i="1" s="1"/>
  <c r="U33" i="1"/>
  <c r="V33" i="1"/>
  <c r="W33" i="1" s="1"/>
  <c r="U21" i="1"/>
  <c r="V21" i="1"/>
  <c r="W21" i="1" s="1"/>
  <c r="U9" i="1"/>
  <c r="V9" i="1"/>
  <c r="W9" i="1" s="1"/>
  <c r="V613" i="1"/>
  <c r="W613" i="1" s="1"/>
  <c r="V469" i="1"/>
  <c r="W469" i="1" s="1"/>
  <c r="V325" i="1"/>
  <c r="W325" i="1" s="1"/>
  <c r="V181" i="1"/>
  <c r="W181" i="1" s="1"/>
  <c r="V37" i="1"/>
  <c r="W37" i="1" s="1"/>
  <c r="U668" i="1"/>
  <c r="V668" i="1"/>
  <c r="W668" i="1" s="1"/>
  <c r="U656" i="1"/>
  <c r="V656" i="1"/>
  <c r="W656" i="1" s="1"/>
  <c r="U644" i="1"/>
  <c r="V644" i="1"/>
  <c r="W644" i="1" s="1"/>
  <c r="U632" i="1"/>
  <c r="V632" i="1"/>
  <c r="W632" i="1" s="1"/>
  <c r="U620" i="1"/>
  <c r="V620" i="1"/>
  <c r="W620" i="1" s="1"/>
  <c r="U608" i="1"/>
  <c r="V608" i="1"/>
  <c r="W608" i="1" s="1"/>
  <c r="U596" i="1"/>
  <c r="V596" i="1"/>
  <c r="W596" i="1" s="1"/>
  <c r="U584" i="1"/>
  <c r="V584" i="1"/>
  <c r="W584" i="1" s="1"/>
  <c r="U572" i="1"/>
  <c r="V572" i="1"/>
  <c r="W572" i="1" s="1"/>
  <c r="U560" i="1"/>
  <c r="V560" i="1"/>
  <c r="W560" i="1" s="1"/>
  <c r="U548" i="1"/>
  <c r="V548" i="1"/>
  <c r="W548" i="1" s="1"/>
  <c r="U536" i="1"/>
  <c r="V536" i="1"/>
  <c r="W536" i="1" s="1"/>
  <c r="U524" i="1"/>
  <c r="V524" i="1"/>
  <c r="W524" i="1" s="1"/>
  <c r="U512" i="1"/>
  <c r="V512" i="1"/>
  <c r="W512" i="1" s="1"/>
  <c r="U500" i="1"/>
  <c r="V500" i="1"/>
  <c r="W500" i="1" s="1"/>
  <c r="U488" i="1"/>
  <c r="V488" i="1"/>
  <c r="W488" i="1" s="1"/>
  <c r="U476" i="1"/>
  <c r="V476" i="1"/>
  <c r="W476" i="1" s="1"/>
  <c r="U464" i="1"/>
  <c r="V464" i="1"/>
  <c r="W464" i="1" s="1"/>
  <c r="U452" i="1"/>
  <c r="V452" i="1"/>
  <c r="W452" i="1" s="1"/>
  <c r="U440" i="1"/>
  <c r="V440" i="1"/>
  <c r="W440" i="1" s="1"/>
  <c r="U428" i="1"/>
  <c r="V428" i="1"/>
  <c r="W428" i="1" s="1"/>
  <c r="U416" i="1"/>
  <c r="V416" i="1"/>
  <c r="W416" i="1" s="1"/>
  <c r="U404" i="1"/>
  <c r="V404" i="1"/>
  <c r="W404" i="1" s="1"/>
  <c r="U392" i="1"/>
  <c r="V392" i="1"/>
  <c r="W392" i="1" s="1"/>
  <c r="U380" i="1"/>
  <c r="V380" i="1"/>
  <c r="W380" i="1" s="1"/>
  <c r="U368" i="1"/>
  <c r="V368" i="1"/>
  <c r="W368" i="1" s="1"/>
  <c r="U356" i="1"/>
  <c r="V356" i="1"/>
  <c r="W356" i="1" s="1"/>
  <c r="U344" i="1"/>
  <c r="V344" i="1"/>
  <c r="W344" i="1" s="1"/>
  <c r="U332" i="1"/>
  <c r="V332" i="1"/>
  <c r="W332" i="1" s="1"/>
  <c r="U320" i="1"/>
  <c r="V320" i="1"/>
  <c r="W320" i="1" s="1"/>
  <c r="U308" i="1"/>
  <c r="V308" i="1"/>
  <c r="W308" i="1" s="1"/>
  <c r="U296" i="1"/>
  <c r="V296" i="1"/>
  <c r="W296" i="1" s="1"/>
  <c r="U284" i="1"/>
  <c r="V284" i="1"/>
  <c r="W284" i="1" s="1"/>
  <c r="U272" i="1"/>
  <c r="V272" i="1"/>
  <c r="W272" i="1" s="1"/>
  <c r="U260" i="1"/>
  <c r="V260" i="1"/>
  <c r="W260" i="1" s="1"/>
  <c r="U248" i="1"/>
  <c r="V248" i="1"/>
  <c r="W248" i="1" s="1"/>
  <c r="U236" i="1"/>
  <c r="V236" i="1"/>
  <c r="W236" i="1" s="1"/>
  <c r="U224" i="1"/>
  <c r="V224" i="1"/>
  <c r="W224" i="1" s="1"/>
  <c r="U212" i="1"/>
  <c r="V212" i="1"/>
  <c r="W212" i="1" s="1"/>
  <c r="U200" i="1"/>
  <c r="V200" i="1"/>
  <c r="W200" i="1" s="1"/>
  <c r="U188" i="1"/>
  <c r="V188" i="1"/>
  <c r="W188" i="1" s="1"/>
  <c r="U176" i="1"/>
  <c r="V176" i="1"/>
  <c r="W176" i="1" s="1"/>
  <c r="U164" i="1"/>
  <c r="V164" i="1"/>
  <c r="W164" i="1" s="1"/>
  <c r="U152" i="1"/>
  <c r="V152" i="1"/>
  <c r="W152" i="1" s="1"/>
  <c r="U140" i="1"/>
  <c r="V140" i="1"/>
  <c r="W140" i="1" s="1"/>
  <c r="U128" i="1"/>
  <c r="V128" i="1"/>
  <c r="W128" i="1" s="1"/>
  <c r="U116" i="1"/>
  <c r="V116" i="1"/>
  <c r="W116" i="1" s="1"/>
  <c r="U104" i="1"/>
  <c r="V104" i="1"/>
  <c r="W104" i="1" s="1"/>
  <c r="U92" i="1"/>
  <c r="V92" i="1"/>
  <c r="W92" i="1" s="1"/>
  <c r="U80" i="1"/>
  <c r="V80" i="1"/>
  <c r="W80" i="1" s="1"/>
  <c r="U68" i="1"/>
  <c r="V68" i="1"/>
  <c r="W68" i="1" s="1"/>
  <c r="U56" i="1"/>
  <c r="V56" i="1"/>
  <c r="W56" i="1" s="1"/>
  <c r="U44" i="1"/>
  <c r="V44" i="1"/>
  <c r="W44" i="1" s="1"/>
  <c r="U32" i="1"/>
  <c r="V32" i="1"/>
  <c r="W32" i="1" s="1"/>
  <c r="U20" i="1"/>
  <c r="V20" i="1"/>
  <c r="W20" i="1" s="1"/>
  <c r="U8" i="1"/>
  <c r="V8" i="1"/>
  <c r="W8" i="1" s="1"/>
  <c r="V601" i="1"/>
  <c r="W601" i="1" s="1"/>
  <c r="V457" i="1"/>
  <c r="W457" i="1" s="1"/>
  <c r="V313" i="1"/>
  <c r="W313" i="1" s="1"/>
  <c r="V169" i="1"/>
  <c r="W169" i="1" s="1"/>
  <c r="V25" i="1"/>
  <c r="W25" i="1" s="1"/>
  <c r="U667" i="1"/>
  <c r="V667" i="1"/>
  <c r="W667" i="1" s="1"/>
  <c r="U655" i="1"/>
  <c r="V655" i="1"/>
  <c r="W655" i="1" s="1"/>
  <c r="U643" i="1"/>
  <c r="V643" i="1"/>
  <c r="W643" i="1" s="1"/>
  <c r="U631" i="1"/>
  <c r="V631" i="1"/>
  <c r="W631" i="1" s="1"/>
  <c r="U619" i="1"/>
  <c r="V619" i="1"/>
  <c r="W619" i="1" s="1"/>
  <c r="U607" i="1"/>
  <c r="V607" i="1"/>
  <c r="W607" i="1" s="1"/>
  <c r="U595" i="1"/>
  <c r="V595" i="1"/>
  <c r="W595" i="1" s="1"/>
  <c r="U583" i="1"/>
  <c r="V583" i="1"/>
  <c r="W583" i="1" s="1"/>
  <c r="U571" i="1"/>
  <c r="V571" i="1"/>
  <c r="W571" i="1" s="1"/>
  <c r="U559" i="1"/>
  <c r="V559" i="1"/>
  <c r="W559" i="1" s="1"/>
  <c r="U547" i="1"/>
  <c r="V547" i="1"/>
  <c r="W547" i="1" s="1"/>
  <c r="U535" i="1"/>
  <c r="V535" i="1"/>
  <c r="W535" i="1" s="1"/>
  <c r="U523" i="1"/>
  <c r="V523" i="1"/>
  <c r="W523" i="1" s="1"/>
  <c r="U511" i="1"/>
  <c r="V511" i="1"/>
  <c r="W511" i="1" s="1"/>
  <c r="U499" i="1"/>
  <c r="V499" i="1"/>
  <c r="W499" i="1" s="1"/>
  <c r="U487" i="1"/>
  <c r="V487" i="1"/>
  <c r="W487" i="1" s="1"/>
  <c r="U475" i="1"/>
  <c r="V475" i="1"/>
  <c r="W475" i="1" s="1"/>
  <c r="U463" i="1"/>
  <c r="V463" i="1"/>
  <c r="W463" i="1" s="1"/>
  <c r="U451" i="1"/>
  <c r="V451" i="1"/>
  <c r="W451" i="1" s="1"/>
  <c r="U439" i="1"/>
  <c r="V439" i="1"/>
  <c r="W439" i="1" s="1"/>
  <c r="U427" i="1"/>
  <c r="V427" i="1"/>
  <c r="W427" i="1" s="1"/>
  <c r="U415" i="1"/>
  <c r="V415" i="1"/>
  <c r="W415" i="1" s="1"/>
  <c r="U403" i="1"/>
  <c r="V403" i="1"/>
  <c r="W403" i="1" s="1"/>
  <c r="U391" i="1"/>
  <c r="V391" i="1"/>
  <c r="W391" i="1" s="1"/>
  <c r="U379" i="1"/>
  <c r="V379" i="1"/>
  <c r="W379" i="1" s="1"/>
  <c r="U367" i="1"/>
  <c r="V367" i="1"/>
  <c r="W367" i="1" s="1"/>
  <c r="U355" i="1"/>
  <c r="V355" i="1"/>
  <c r="W355" i="1" s="1"/>
  <c r="U343" i="1"/>
  <c r="V343" i="1"/>
  <c r="W343" i="1" s="1"/>
  <c r="U331" i="1"/>
  <c r="V331" i="1"/>
  <c r="W331" i="1" s="1"/>
  <c r="U319" i="1"/>
  <c r="V319" i="1"/>
  <c r="W319" i="1" s="1"/>
  <c r="U307" i="1"/>
  <c r="V307" i="1"/>
  <c r="W307" i="1" s="1"/>
  <c r="U295" i="1"/>
  <c r="V295" i="1"/>
  <c r="W295" i="1" s="1"/>
  <c r="U283" i="1"/>
  <c r="V283" i="1"/>
  <c r="W283" i="1" s="1"/>
  <c r="U271" i="1"/>
  <c r="V271" i="1"/>
  <c r="W271" i="1" s="1"/>
  <c r="U259" i="1"/>
  <c r="V259" i="1"/>
  <c r="W259" i="1" s="1"/>
  <c r="U247" i="1"/>
  <c r="V247" i="1"/>
  <c r="W247" i="1" s="1"/>
  <c r="U235" i="1"/>
  <c r="V235" i="1"/>
  <c r="W235" i="1" s="1"/>
  <c r="U223" i="1"/>
  <c r="V223" i="1"/>
  <c r="W223" i="1" s="1"/>
  <c r="U211" i="1"/>
  <c r="V211" i="1"/>
  <c r="W211" i="1" s="1"/>
  <c r="U199" i="1"/>
  <c r="V199" i="1"/>
  <c r="W199" i="1" s="1"/>
  <c r="U187" i="1"/>
  <c r="V187" i="1"/>
  <c r="W187" i="1" s="1"/>
  <c r="U175" i="1"/>
  <c r="V175" i="1"/>
  <c r="W175" i="1" s="1"/>
  <c r="U163" i="1"/>
  <c r="V163" i="1"/>
  <c r="W163" i="1" s="1"/>
  <c r="U151" i="1"/>
  <c r="V151" i="1"/>
  <c r="W151" i="1" s="1"/>
  <c r="U139" i="1"/>
  <c r="V139" i="1"/>
  <c r="W139" i="1" s="1"/>
  <c r="U127" i="1"/>
  <c r="V127" i="1"/>
  <c r="W127" i="1" s="1"/>
  <c r="U115" i="1"/>
  <c r="V115" i="1"/>
  <c r="W115" i="1" s="1"/>
  <c r="U103" i="1"/>
  <c r="V103" i="1"/>
  <c r="W103" i="1" s="1"/>
  <c r="U91" i="1"/>
  <c r="V91" i="1"/>
  <c r="W91" i="1" s="1"/>
  <c r="U79" i="1"/>
  <c r="V79" i="1"/>
  <c r="W79" i="1" s="1"/>
  <c r="U67" i="1"/>
  <c r="V67" i="1"/>
  <c r="W67" i="1" s="1"/>
  <c r="U55" i="1"/>
  <c r="V55" i="1"/>
  <c r="W55" i="1" s="1"/>
  <c r="U43" i="1"/>
  <c r="V43" i="1"/>
  <c r="W43" i="1" s="1"/>
  <c r="U31" i="1"/>
  <c r="V31" i="1"/>
  <c r="W31" i="1" s="1"/>
  <c r="U19" i="1"/>
  <c r="V19" i="1"/>
  <c r="W19" i="1" s="1"/>
  <c r="U7" i="1"/>
  <c r="V7" i="1"/>
  <c r="W7" i="1" s="1"/>
  <c r="V589" i="1"/>
  <c r="W589" i="1" s="1"/>
  <c r="V445" i="1"/>
  <c r="W445" i="1" s="1"/>
  <c r="V301" i="1"/>
  <c r="W301" i="1" s="1"/>
  <c r="V157" i="1"/>
  <c r="W157" i="1" s="1"/>
  <c r="V13" i="1"/>
  <c r="W13" i="1" s="1"/>
  <c r="H7" i="15" l="1"/>
  <c r="F7" i="15"/>
  <c r="F8" i="15"/>
  <c r="G8" i="15"/>
  <c r="H8" i="15"/>
  <c r="G5" i="15"/>
  <c r="F5" i="15"/>
  <c r="F9" i="15"/>
  <c r="G9" i="15"/>
  <c r="H9" i="15"/>
  <c r="H5" i="15"/>
  <c r="G6" i="15"/>
  <c r="F6" i="15"/>
  <c r="H2" i="15"/>
  <c r="G2" i="15"/>
  <c r="F2" i="15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73F1C5A-F735-40FE-AF4F-B566CA6FC0FC}" keepAlive="1" name="ThisWorkbookDataModel" description="Modelo de dat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FCDAAEBD-46CF-4729-AC59-D784DE77A9CC}" name="WorksheetConnection_Sheet1!$A$1:$U$4115" type="102" refreshedVersion="7" minRefreshableVersion="5">
    <extLst>
      <ext xmlns:x15="http://schemas.microsoft.com/office/spreadsheetml/2010/11/main" uri="{DE250136-89BD-433C-8126-D09CA5730AF9}">
        <x15:connection id="Rango" autoDelete="1">
          <x15:rangePr sourceName="_xlcn.WorksheetConnection_Sheet1A1U41151"/>
        </x15:connection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2">
    <s v="ThisWorkbookDataModel"/>
    <s v="{[Rango].[Years].[All]}"/>
  </metadataStrings>
  <mdxMetadata count="1">
    <mdx n="0" f="s">
      <ms ns="1" c="0"/>
    </mdx>
  </mdxMetadata>
  <valueMetadata count="1">
    <bk>
      <rc t="1" v="0"/>
    </bk>
  </valueMetadata>
</metadata>
</file>

<file path=xl/sharedStrings.xml><?xml version="1.0" encoding="utf-8"?>
<sst xmlns="http://schemas.openxmlformats.org/spreadsheetml/2006/main" count="42573" uniqueCount="8404">
  <si>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</si>
  <si>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</si>
  <si>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</si>
  <si>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</si>
  <si>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</si>
  <si>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</si>
  <si>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</si>
  <si>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</si>
  <si>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</si>
  <si>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</si>
  <si>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</si>
  <si>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</si>
  <si>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</si>
  <si>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</si>
  <si>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</si>
  <si>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</si>
  <si>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</si>
  <si>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</si>
  <si>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</si>
  <si>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</si>
  <si>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</si>
  <si>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</si>
  <si>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</si>
  <si>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</si>
  <si>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</si>
  <si>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</si>
  <si>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</si>
  <si>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</si>
  <si>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</si>
  <si>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</si>
  <si>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</si>
  <si>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</si>
  <si>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</si>
  <si>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</si>
  <si>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</si>
  <si>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</si>
  <si>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</si>
  <si>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</si>
  <si>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</si>
  <si>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</si>
  <si>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</si>
  <si>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</si>
  <si>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</si>
  <si>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</si>
  <si>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</si>
  <si>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</si>
  <si>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</si>
  <si>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</si>
  <si>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</si>
  <si>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</si>
  <si>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</si>
  <si>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</si>
  <si>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</si>
  <si>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</si>
  <si>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</si>
  <si>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</si>
  <si>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</si>
  <si>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</si>
  <si>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</si>
  <si>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</si>
  <si>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</si>
  <si>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</si>
  <si>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</si>
  <si>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</si>
  <si>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</si>
  <si>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</si>
  <si>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</si>
  <si>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</si>
  <si>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</si>
  <si>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</si>
  <si>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</si>
  <si>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</si>
  <si>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</si>
  <si>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</si>
  <si>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</si>
  <si>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</si>
  <si>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</si>
  <si>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</si>
  <si>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</si>
  <si>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</si>
  <si>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</si>
  <si>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</si>
  <si>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</si>
  <si>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</si>
  <si>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</si>
  <si>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</si>
  <si>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</si>
  <si>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</si>
  <si>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</si>
  <si>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</si>
  <si>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</si>
  <si>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</si>
  <si>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</si>
  <si>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</si>
  <si>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</si>
  <si>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</si>
  <si>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</si>
  <si>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</si>
  <si>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</si>
  <si>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</si>
  <si>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</si>
  <si>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</si>
  <si>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</si>
  <si>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</si>
  <si>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</si>
  <si>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</si>
  <si>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</si>
  <si>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</si>
  <si>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</si>
  <si>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</si>
  <si>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</si>
  <si>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</si>
  <si>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</si>
  <si>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</si>
  <si>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</si>
  <si>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</si>
  <si>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</si>
  <si>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</si>
  <si>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</si>
  <si>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</si>
  <si>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</si>
  <si>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</si>
  <si>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</si>
  <si>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</si>
  <si>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</si>
  <si>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</si>
  <si>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</si>
  <si>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</si>
  <si>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</si>
  <si>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</si>
  <si>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</si>
  <si>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</si>
  <si>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</si>
  <si>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</si>
  <si>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</si>
  <si>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</si>
  <si>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</si>
  <si>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</si>
  <si>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</si>
  <si>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</si>
  <si>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</si>
  <si>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</si>
  <si>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</si>
  <si>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</si>
  <si>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</si>
  <si>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</si>
  <si>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</si>
  <si>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</si>
  <si>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</si>
  <si>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</si>
  <si>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</si>
  <si>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</si>
  <si>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</si>
  <si>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</si>
  <si>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</si>
  <si>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</si>
  <si>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</si>
  <si>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</si>
  <si>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</si>
  <si>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</si>
  <si>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</si>
  <si>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</si>
  <si>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</si>
  <si>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</si>
  <si>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</si>
  <si>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</si>
  <si>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</si>
  <si>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</si>
  <si>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</si>
  <si>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</si>
  <si>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</si>
  <si>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</si>
  <si>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</si>
  <si>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</si>
  <si>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</si>
  <si>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</si>
  <si>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</si>
  <si>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</si>
  <si>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</si>
  <si>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</si>
  <si>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</si>
  <si>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</si>
  <si>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</si>
  <si>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</si>
  <si>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</si>
  <si>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</si>
  <si>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</si>
  <si>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</si>
  <si>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</si>
  <si>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</si>
  <si>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</si>
  <si>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</si>
  <si>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</si>
  <si>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</si>
  <si>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</si>
  <si>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</si>
  <si>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</si>
  <si>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</si>
  <si>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</si>
  <si>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</si>
  <si>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</si>
  <si>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</si>
  <si>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</si>
  <si>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</si>
  <si>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</si>
  <si>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</si>
  <si>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</si>
  <si>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</si>
  <si>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</si>
  <si>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</si>
  <si>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</si>
  <si>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</si>
  <si>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</si>
  <si>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</si>
  <si>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</si>
  <si>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</si>
  <si>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</si>
  <si>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</si>
  <si>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</si>
  <si>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</si>
  <si>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</si>
  <si>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</si>
  <si>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</si>
  <si>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</si>
  <si>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</si>
  <si>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</si>
  <si>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</si>
  <si>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</si>
  <si>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</si>
  <si>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</si>
  <si>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</si>
  <si>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</si>
  <si>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</si>
  <si>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</si>
  <si>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</si>
  <si>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</si>
  <si>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</si>
  <si>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</si>
  <si>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</si>
  <si>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</si>
  <si>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</si>
  <si>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</si>
  <si>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</si>
  <si>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</si>
  <si>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</si>
  <si>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</si>
  <si>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</si>
  <si>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</si>
  <si>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</si>
  <si>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</si>
  <si>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</si>
  <si>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</si>
  <si>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</si>
  <si>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</si>
  <si>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</si>
  <si>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</si>
  <si>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</si>
  <si>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</si>
  <si>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</si>
  <si>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</si>
  <si>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</si>
  <si>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</si>
  <si>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</si>
  <si>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</si>
  <si>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</si>
  <si>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</si>
  <si>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</si>
  <si>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</si>
  <si>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</si>
  <si>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</si>
  <si>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</si>
  <si>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</si>
  <si>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</si>
  <si>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</si>
  <si>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</si>
  <si>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</si>
  <si>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</si>
  <si>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</si>
  <si>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</si>
  <si>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</si>
  <si>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</si>
  <si>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</si>
  <si>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</si>
  <si>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</si>
  <si>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</si>
  <si>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</si>
  <si>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</si>
  <si>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</si>
  <si>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</si>
  <si>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</si>
  <si>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</si>
  <si>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</si>
  <si>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</si>
  <si>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</si>
  <si>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</si>
  <si>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</si>
  <si>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</si>
  <si>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</si>
  <si>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</si>
  <si>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</si>
  <si>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</si>
  <si>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</si>
  <si>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</si>
  <si>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</si>
  <si>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</si>
  <si>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</si>
  <si>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</si>
  <si>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</si>
  <si>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</si>
  <si>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</si>
  <si>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</si>
  <si>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</si>
  <si>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</si>
  <si>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</si>
  <si>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</si>
  <si>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</si>
  <si>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</si>
  <si>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</si>
  <si>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</si>
  <si>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</si>
  <si>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</si>
  <si>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</si>
  <si>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</si>
  <si>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</si>
  <si>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</si>
  <si>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</si>
  <si>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</si>
  <si>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</si>
  <si>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</si>
  <si>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</si>
  <si>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</si>
  <si>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</si>
  <si>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</si>
  <si>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</si>
  <si>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</si>
  <si>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</si>
  <si>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</si>
  <si>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</si>
  <si>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</si>
  <si>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</si>
  <si>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</si>
  <si>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</si>
  <si>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</si>
  <si>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</si>
  <si>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</si>
  <si>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</si>
  <si>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</si>
  <si>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</si>
  <si>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</si>
  <si>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</si>
  <si>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</si>
  <si>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</si>
  <si>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</si>
  <si>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</si>
  <si>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</si>
  <si>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</si>
  <si>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</si>
  <si>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</si>
  <si>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</si>
  <si>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</si>
  <si>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</si>
  <si>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</si>
  <si>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</si>
  <si>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</si>
  <si>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</si>
  <si>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</si>
  <si>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</si>
  <si>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</si>
  <si>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</si>
  <si>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</si>
  <si>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</si>
  <si>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</si>
  <si>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</si>
  <si>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</si>
  <si>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</si>
  <si>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</si>
  <si>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</si>
  <si>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</si>
  <si>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</si>
  <si>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</si>
  <si>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</si>
  <si>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</si>
  <si>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</si>
  <si>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</si>
  <si>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</si>
  <si>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</si>
  <si>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</si>
  <si>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</si>
  <si>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</si>
  <si>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</si>
  <si>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</si>
  <si>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</si>
  <si>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</si>
  <si>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</si>
  <si>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</si>
  <si>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</si>
  <si>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</si>
  <si>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</si>
  <si>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</si>
  <si>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</si>
  <si>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</si>
  <si>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</si>
  <si>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</si>
  <si>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</si>
  <si>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</si>
  <si>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</si>
  <si>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</si>
  <si>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</si>
  <si>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</si>
  <si>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</si>
  <si>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</si>
  <si>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</si>
  <si>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</si>
  <si>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</si>
  <si>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</si>
  <si>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</si>
  <si>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</si>
  <si>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</si>
  <si>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</si>
  <si>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</si>
  <si>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</si>
  <si>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</si>
  <si>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</si>
  <si>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</si>
  <si>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</si>
  <si>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</si>
  <si>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</si>
  <si>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</si>
  <si>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</si>
  <si>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</si>
  <si>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</si>
  <si>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</si>
  <si>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</si>
  <si>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</si>
  <si>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</si>
  <si>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</si>
  <si>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</si>
  <si>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</si>
  <si>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</si>
  <si>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</si>
  <si>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</si>
  <si>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</si>
  <si>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</si>
  <si>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</si>
  <si>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</si>
  <si>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</si>
  <si>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</si>
  <si>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</si>
  <si>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</si>
  <si>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</si>
  <si>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</si>
  <si>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</si>
  <si>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</si>
  <si>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</si>
  <si>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</si>
  <si>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</si>
  <si>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</si>
  <si>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</si>
  <si>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</si>
  <si>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</si>
  <si>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</si>
  <si>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</si>
  <si>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</si>
  <si>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</si>
  <si>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</si>
  <si>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</si>
  <si>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</si>
  <si>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</si>
  <si>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</si>
  <si>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</si>
  <si>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</si>
  <si>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</si>
  <si>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</si>
  <si>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</si>
  <si>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</si>
  <si>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</si>
  <si>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</si>
  <si>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</si>
  <si>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</si>
  <si>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</si>
  <si>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</si>
  <si>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</si>
  <si>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</si>
  <si>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</si>
  <si>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</si>
  <si>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</si>
  <si>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</si>
  <si>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</si>
  <si>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</si>
  <si>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</si>
  <si>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</si>
  <si>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</si>
  <si>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</si>
  <si>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</si>
  <si>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</si>
  <si>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</si>
  <si>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</si>
  <si>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</si>
  <si>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</si>
  <si>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</si>
  <si>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</si>
  <si>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</si>
  <si>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</si>
  <si>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</si>
  <si>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</si>
  <si>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</si>
  <si>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</si>
  <si>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</si>
  <si>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</si>
  <si>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</si>
  <si>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</si>
  <si>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</si>
  <si>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</si>
  <si>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</si>
  <si>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</si>
  <si>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</si>
  <si>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</si>
  <si>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</si>
  <si>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</si>
  <si>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</si>
  <si>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</si>
  <si>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</si>
  <si>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</si>
  <si>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</si>
  <si>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</si>
  <si>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</si>
  <si>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</si>
  <si>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</si>
  <si>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</si>
  <si>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</si>
  <si>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</si>
  <si>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</si>
  <si>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</si>
  <si>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</si>
  <si>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</si>
  <si>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</si>
  <si>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</si>
  <si>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</si>
  <si>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</si>
  <si>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</si>
  <si>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</si>
  <si>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</si>
  <si>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</si>
  <si>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</si>
  <si>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</si>
  <si>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</si>
  <si>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</si>
  <si>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</si>
  <si>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</si>
  <si>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</si>
  <si>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</si>
  <si>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</si>
  <si>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</si>
  <si>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</si>
  <si>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</si>
  <si>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</si>
  <si>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</si>
  <si>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</si>
  <si>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</si>
  <si>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</si>
  <si>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</si>
  <si>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</si>
  <si>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</si>
  <si>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</si>
  <si>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</si>
  <si>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</si>
  <si>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</si>
  <si>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</si>
  <si>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</si>
  <si>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</si>
  <si>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</si>
  <si>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</si>
  <si>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</si>
  <si>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</si>
  <si>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</si>
  <si>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</si>
  <si>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</si>
  <si>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</si>
  <si>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</si>
  <si>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</si>
  <si>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</si>
  <si>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</si>
  <si>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</si>
  <si>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</si>
  <si>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</si>
  <si>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</si>
  <si>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</si>
  <si>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</si>
  <si>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</si>
  <si>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</si>
  <si>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</si>
  <si>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</si>
  <si>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</si>
  <si>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</si>
  <si>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</si>
  <si>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</si>
  <si>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</si>
  <si>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</si>
  <si>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</si>
  <si>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</si>
  <si>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</si>
  <si>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</si>
  <si>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</si>
  <si>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</si>
  <si>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</si>
  <si>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</si>
  <si>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</si>
  <si>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</si>
  <si>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</si>
  <si>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</si>
  <si>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</si>
  <si>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</si>
  <si>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</si>
  <si>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</si>
  <si>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</si>
  <si>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</si>
  <si>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</si>
  <si>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</si>
  <si>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</si>
  <si>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</si>
  <si>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</si>
  <si>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</si>
  <si>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</si>
  <si>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</si>
  <si>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</si>
  <si>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</si>
  <si>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</si>
  <si>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</si>
  <si>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</si>
  <si>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</si>
  <si>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</si>
  <si>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</si>
  <si>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</si>
  <si>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</si>
  <si>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</si>
  <si>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</si>
  <si>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</si>
  <si>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</si>
  <si>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</si>
  <si>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</si>
  <si>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</si>
  <si>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</si>
  <si>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</si>
  <si>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</si>
  <si>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</si>
  <si>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</si>
  <si>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</si>
  <si>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</si>
  <si>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</si>
  <si>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</si>
  <si>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</si>
  <si>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</si>
  <si>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</si>
  <si>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</si>
  <si>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</si>
  <si>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</si>
  <si>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</si>
  <si>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</si>
  <si>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</si>
  <si>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</si>
  <si>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</si>
  <si>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</si>
  <si>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</si>
  <si>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</si>
  <si>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</si>
  <si>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</si>
  <si>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</si>
  <si>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</si>
  <si>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</si>
  <si>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</si>
  <si>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</si>
  <si>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</si>
  <si>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</si>
  <si>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</si>
  <si>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</si>
  <si>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</si>
  <si>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</si>
  <si>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</si>
  <si>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</si>
  <si>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</si>
  <si>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</si>
  <si>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</si>
  <si>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</si>
  <si>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</si>
  <si>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</si>
  <si>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</si>
  <si>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</si>
  <si>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</si>
  <si>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</si>
  <si>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</si>
  <si>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</si>
  <si>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</si>
  <si>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</si>
  <si>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</si>
  <si>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</si>
  <si>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</si>
  <si>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</si>
  <si>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</si>
  <si>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</si>
  <si>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</si>
  <si>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</si>
  <si>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</si>
  <si>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</si>
  <si>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</si>
  <si>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</si>
  <si>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</si>
  <si>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</si>
  <si>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</si>
  <si>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</si>
  <si>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</si>
  <si>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</si>
  <si>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</si>
  <si>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</si>
  <si>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</si>
  <si>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</si>
  <si>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</si>
  <si>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</si>
  <si>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</si>
  <si>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</si>
  <si>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</si>
  <si>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</si>
  <si>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</si>
  <si>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</si>
  <si>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</si>
  <si>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</si>
  <si>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</si>
  <si>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</si>
  <si>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</si>
  <si>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</si>
  <si>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</si>
  <si>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</si>
  <si>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</si>
  <si>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</si>
  <si>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</si>
  <si>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</si>
  <si>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</si>
  <si>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</si>
  <si>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</si>
  <si>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</si>
  <si>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</si>
  <si>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</si>
  <si>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</si>
  <si>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</si>
  <si>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</si>
  <si>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</si>
  <si>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</si>
  <si>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</si>
  <si>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</si>
  <si>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</si>
  <si>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</si>
  <si>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</si>
  <si>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</si>
  <si>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</si>
  <si>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</si>
  <si>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</si>
  <si>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</si>
  <si>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</si>
  <si>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</si>
  <si>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</si>
  <si>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</si>
  <si>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</si>
  <si>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</si>
  <si>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</si>
  <si>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</si>
  <si>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</si>
  <si>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</si>
  <si>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</si>
  <si>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</si>
  <si>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</si>
  <si>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</si>
  <si>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</si>
  <si>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</si>
  <si>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</si>
  <si>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</si>
  <si>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</si>
  <si>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</si>
  <si>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</si>
  <si>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</si>
  <si>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</si>
  <si>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</si>
  <si>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</si>
  <si>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</si>
  <si>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</si>
  <si>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</si>
  <si>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</si>
  <si>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</si>
  <si>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</si>
  <si>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</si>
  <si>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</si>
  <si>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</si>
  <si>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</si>
  <si>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</si>
  <si>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</si>
  <si>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</si>
  <si>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</si>
  <si>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</si>
  <si>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</si>
  <si>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</si>
  <si>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</si>
  <si>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</si>
  <si>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</si>
  <si>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</si>
  <si>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</si>
  <si>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</si>
  <si>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</si>
  <si>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</si>
  <si>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</si>
  <si>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</si>
  <si>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</si>
  <si>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</si>
  <si>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</si>
  <si>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</si>
  <si>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</si>
  <si>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</si>
  <si>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</si>
  <si>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</si>
  <si>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</si>
  <si>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</si>
  <si>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</si>
  <si>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</si>
  <si>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</si>
  <si>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</si>
  <si>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</si>
  <si>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</si>
  <si>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</si>
  <si>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</si>
  <si>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</si>
  <si>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</si>
  <si>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</si>
  <si>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</si>
  <si>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</si>
  <si>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</si>
  <si>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</si>
  <si>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</si>
  <si>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</si>
  <si>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</si>
  <si>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</si>
  <si>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</si>
  <si>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</si>
  <si>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</si>
  <si>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</si>
  <si>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</si>
  <si>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</si>
  <si>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</si>
  <si>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</si>
  <si>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</si>
  <si>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</si>
  <si>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</si>
  <si>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</si>
  <si>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</si>
  <si>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</si>
  <si>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</si>
  <si>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</si>
  <si>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</si>
  <si>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</si>
  <si>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</si>
  <si>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</si>
  <si>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</si>
  <si>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</si>
  <si>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</si>
  <si>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</si>
  <si>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</si>
  <si>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</si>
  <si>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</si>
  <si>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</si>
  <si>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</si>
  <si>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</si>
  <si>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</si>
  <si>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</si>
  <si>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</si>
  <si>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</si>
  <si>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</si>
  <si>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</si>
  <si>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</si>
  <si>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</si>
  <si>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</si>
  <si>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</si>
  <si>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</si>
  <si>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</si>
  <si>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</si>
  <si>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</si>
  <si>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</si>
  <si>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</si>
  <si>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</si>
  <si>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</si>
  <si>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</si>
  <si>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</si>
  <si>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</si>
  <si>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</si>
  <si>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</si>
  <si>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</si>
  <si>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</si>
  <si>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</si>
  <si>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</si>
  <si>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</si>
  <si>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</si>
  <si>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</si>
  <si>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</si>
  <si>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</si>
  <si>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</si>
  <si>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</si>
  <si>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</si>
  <si>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</si>
  <si>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</si>
  <si>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</si>
  <si>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</si>
  <si>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</si>
  <si>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</si>
  <si>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</si>
  <si>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</si>
  <si>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</si>
  <si>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</si>
  <si>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</si>
  <si>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</si>
  <si>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</si>
  <si>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</si>
  <si>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</si>
  <si>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</si>
  <si>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</si>
  <si>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</si>
  <si>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</si>
  <si>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</si>
  <si>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</si>
  <si>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</si>
  <si>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</si>
  <si>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</si>
  <si>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</si>
  <si>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</si>
  <si>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</si>
  <si>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</si>
  <si>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</si>
  <si>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</si>
  <si>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</si>
  <si>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</si>
  <si>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</si>
  <si>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</si>
  <si>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</si>
  <si>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</si>
  <si>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</si>
  <si>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</si>
  <si>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</si>
  <si>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</si>
  <si>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</si>
  <si>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</si>
  <si>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</si>
  <si>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</si>
  <si>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</si>
  <si>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</si>
  <si>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</si>
  <si>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</si>
  <si>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</si>
  <si>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</si>
  <si>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</si>
  <si>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</si>
  <si>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</si>
  <si>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</si>
  <si>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</si>
  <si>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</si>
  <si>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</si>
  <si>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</si>
  <si>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</si>
  <si>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</si>
  <si>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</si>
  <si>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</si>
  <si>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</si>
  <si>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</si>
  <si>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</si>
  <si>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</si>
  <si>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</si>
  <si>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</si>
  <si>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</si>
  <si>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</si>
  <si>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</si>
  <si>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</si>
  <si>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</si>
  <si>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</si>
  <si>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</si>
  <si>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</si>
  <si>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</si>
  <si>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</si>
  <si>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</si>
  <si>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</si>
  <si>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</si>
  <si>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</si>
  <si>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</si>
  <si>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</si>
  <si>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</si>
  <si>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</si>
  <si>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</si>
  <si>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</si>
  <si>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</si>
  <si>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</si>
  <si>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</si>
  <si>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</si>
  <si>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</si>
  <si>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</si>
  <si>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</si>
  <si>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</si>
  <si>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</si>
  <si>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</si>
  <si>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</si>
  <si>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</si>
  <si>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</si>
  <si>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</si>
  <si>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</si>
  <si>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</si>
  <si>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</si>
  <si>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</si>
  <si>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</si>
  <si>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</si>
  <si>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</si>
  <si>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</si>
  <si>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</si>
  <si>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</si>
  <si>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</si>
  <si>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</si>
  <si>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</si>
  <si>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</si>
  <si>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</si>
  <si>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</si>
  <si>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</si>
  <si>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</si>
  <si>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</si>
  <si>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</si>
  <si>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</si>
  <si>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</si>
  <si>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</si>
  <si>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</si>
  <si>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</si>
  <si>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</si>
  <si>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</si>
  <si>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</si>
  <si>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</si>
  <si>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</si>
  <si>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</si>
  <si>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</si>
  <si>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</si>
  <si>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</si>
  <si>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</si>
  <si>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</si>
  <si>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</si>
  <si>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</si>
  <si>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</si>
  <si>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</si>
  <si>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</si>
  <si>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</si>
  <si>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</si>
  <si>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</si>
  <si>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</si>
  <si>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</si>
  <si>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</si>
  <si>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</si>
  <si>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</si>
  <si>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</si>
  <si>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</si>
  <si>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</si>
  <si>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</si>
  <si>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</si>
  <si>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</si>
  <si>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</si>
  <si>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</si>
  <si>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</si>
  <si>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</si>
  <si>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</si>
  <si>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</si>
  <si>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</si>
  <si>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</si>
  <si>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</si>
  <si>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</si>
  <si>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</si>
  <si>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</si>
  <si>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</si>
  <si>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</si>
  <si>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</si>
  <si>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</si>
  <si>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</si>
  <si>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</si>
  <si>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</si>
  <si>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</si>
  <si>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</si>
  <si>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</si>
  <si>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</si>
  <si>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</si>
  <si>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</si>
  <si>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</si>
  <si>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</si>
  <si>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</si>
  <si>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</si>
  <si>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</si>
  <si>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</si>
  <si>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</si>
  <si>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</si>
  <si>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</si>
  <si>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</si>
  <si>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</si>
  <si>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</si>
  <si>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</si>
  <si>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</si>
  <si>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</si>
  <si>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</si>
  <si>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</si>
  <si>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</si>
  <si>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</si>
  <si>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</si>
  <si>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</si>
  <si>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</si>
  <si>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</si>
  <si>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</si>
  <si>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</si>
  <si>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</si>
  <si>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</si>
  <si>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</si>
  <si>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</si>
  <si>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</si>
  <si>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</si>
  <si>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</si>
  <si>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</si>
  <si>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</si>
  <si>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</si>
  <si>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</si>
  <si>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</si>
  <si>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</si>
  <si>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</si>
  <si>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</si>
  <si>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</si>
  <si>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</si>
  <si>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</si>
  <si>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</si>
  <si>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</si>
  <si>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</si>
  <si>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</si>
  <si>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</si>
  <si>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</si>
  <si>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</si>
  <si>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</si>
  <si>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</si>
  <si>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</si>
  <si>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</si>
  <si>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</si>
  <si>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</si>
  <si>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</si>
  <si>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</si>
  <si>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</si>
  <si>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</si>
  <si>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</si>
  <si>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</si>
  <si>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</si>
  <si>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</si>
  <si>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</si>
  <si>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</si>
  <si>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</si>
  <si>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</si>
  <si>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</si>
  <si>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</si>
  <si>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</si>
  <si>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</si>
  <si>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</si>
  <si>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</si>
  <si>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</si>
  <si>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</si>
  <si>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</si>
  <si>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</si>
  <si>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</si>
  <si>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</si>
  <si>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</si>
  <si>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</si>
  <si>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</si>
  <si>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</si>
  <si>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</si>
  <si>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</si>
  <si>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</si>
  <si>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</si>
  <si>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</si>
  <si>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</si>
  <si>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</si>
  <si>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</si>
  <si>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</si>
  <si>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</si>
  <si>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</si>
  <si>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</si>
  <si>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</si>
  <si>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</si>
  <si>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</si>
  <si>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</si>
  <si>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</si>
  <si>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</si>
  <si>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</si>
  <si>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</si>
  <si>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</si>
  <si>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</si>
  <si>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</si>
  <si>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</si>
  <si>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</si>
  <si>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</si>
  <si>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</si>
  <si>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</si>
  <si>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</si>
  <si>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</si>
  <si>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</si>
  <si>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</si>
  <si>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</si>
  <si>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</si>
  <si>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</si>
  <si>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</si>
  <si>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</si>
  <si>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</si>
  <si>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</si>
  <si>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</si>
  <si>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</si>
  <si>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</si>
  <si>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</si>
  <si>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</si>
  <si>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</si>
  <si>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</si>
  <si>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</si>
  <si>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</si>
  <si>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</si>
  <si>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</si>
  <si>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</si>
  <si>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</si>
  <si>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</si>
  <si>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</si>
  <si>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</si>
  <si>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</si>
  <si>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</si>
  <si>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</si>
  <si>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</si>
  <si>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</si>
  <si>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</si>
  <si>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</si>
  <si>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</si>
  <si>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</si>
  <si>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</si>
  <si>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</si>
  <si>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</si>
  <si>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</si>
  <si>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</si>
  <si>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</si>
  <si>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</si>
  <si>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</si>
  <si>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</si>
  <si>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</si>
  <si>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</si>
  <si>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</si>
  <si>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</si>
  <si>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</si>
  <si>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</si>
  <si>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</si>
  <si>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</si>
  <si>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</si>
  <si>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</si>
  <si>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</si>
  <si>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</si>
  <si>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</si>
  <si>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</si>
  <si>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</si>
  <si>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</si>
  <si>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</si>
  <si>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</si>
  <si>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</si>
  <si>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</si>
  <si>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</si>
  <si>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</si>
  <si>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</si>
  <si>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</si>
  <si>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</si>
  <si>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</si>
  <si>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</si>
  <si>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</si>
  <si>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</si>
  <si>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</si>
  <si>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</si>
  <si>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</si>
  <si>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</si>
  <si>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</si>
  <si>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</si>
  <si>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</si>
  <si>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</si>
  <si>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</si>
  <si>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</si>
  <si>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</si>
  <si>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</si>
  <si>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</si>
  <si>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</si>
  <si>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</si>
  <si>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</si>
  <si>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</si>
  <si>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</si>
  <si>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</si>
  <si>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</si>
  <si>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</si>
  <si>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</si>
  <si>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</si>
  <si>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</si>
  <si>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</si>
  <si>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</si>
  <si>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</si>
  <si>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</si>
  <si>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</si>
  <si>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</si>
  <si>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</si>
  <si>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</si>
  <si>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</si>
  <si>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</si>
  <si>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</si>
  <si>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</si>
  <si>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</si>
  <si>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</si>
  <si>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</si>
  <si>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</si>
  <si>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</si>
  <si>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</si>
  <si>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</si>
  <si>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</si>
  <si>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</si>
  <si>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</si>
  <si>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</si>
  <si>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</si>
  <si>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</si>
  <si>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</si>
  <si>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</si>
  <si>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</si>
  <si>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</si>
  <si>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</si>
  <si>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</si>
  <si>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</si>
  <si>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</si>
  <si>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</si>
  <si>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</si>
  <si>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</si>
  <si>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</si>
  <si>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</si>
  <si>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</si>
  <si>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</si>
  <si>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</si>
  <si>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</si>
  <si>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</si>
  <si>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</si>
  <si>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</si>
  <si>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</si>
  <si>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</si>
  <si>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</si>
  <si>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</si>
  <si>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</si>
  <si>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</si>
  <si>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</si>
  <si>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</si>
  <si>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</si>
  <si>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</si>
  <si>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</si>
  <si>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</si>
  <si>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</si>
  <si>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</si>
  <si>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</si>
  <si>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</si>
  <si>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</si>
  <si>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</si>
  <si>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</si>
  <si>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</si>
  <si>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</si>
  <si>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</si>
  <si>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</si>
  <si>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</si>
  <si>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</si>
  <si>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</si>
  <si>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</si>
  <si>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</si>
  <si>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</si>
  <si>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</si>
  <si>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</si>
  <si>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</si>
  <si>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</si>
  <si>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</si>
  <si>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</si>
  <si>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</si>
  <si>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</si>
  <si>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</si>
  <si>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</si>
  <si>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</si>
  <si>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</si>
  <si>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</si>
  <si>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</si>
  <si>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</si>
  <si>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</si>
  <si>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</si>
  <si>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</si>
  <si>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</si>
  <si>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</si>
  <si>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</si>
  <si>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</si>
  <si>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</si>
  <si>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</si>
  <si>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</si>
  <si>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</si>
  <si>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</si>
  <si>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</si>
  <si>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</si>
  <si>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</si>
  <si>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</si>
  <si>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</si>
  <si>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</si>
  <si>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</si>
  <si>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</si>
  <si>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</si>
  <si>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</si>
  <si>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</si>
  <si>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</si>
  <si>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</si>
  <si>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</si>
  <si>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</si>
  <si>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</si>
  <si>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</si>
  <si>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</si>
  <si>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</si>
  <si>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</si>
  <si>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</si>
  <si>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</si>
  <si>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</si>
  <si>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</si>
  <si>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</si>
  <si>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</si>
  <si>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</si>
  <si>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</si>
  <si>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</si>
  <si>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</si>
  <si>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</si>
  <si>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</si>
  <si>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</si>
  <si>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</si>
  <si>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</si>
  <si>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</si>
  <si>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</si>
  <si>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</si>
  <si>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</si>
  <si>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</si>
  <si>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</si>
  <si>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</si>
  <si>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</si>
  <si>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</si>
  <si>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</si>
  <si>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</si>
  <si>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</si>
  <si>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</si>
  <si>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</si>
  <si>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</si>
  <si>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</si>
  <si>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</si>
  <si>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</si>
  <si>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</si>
  <si>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</si>
  <si>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</si>
  <si>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</si>
  <si>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</si>
  <si>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</si>
  <si>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</si>
  <si>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</si>
  <si>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</si>
  <si>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</si>
  <si>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</si>
  <si>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</si>
  <si>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</si>
  <si>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</si>
  <si>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</si>
  <si>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</si>
  <si>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</si>
  <si>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</si>
  <si>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</si>
  <si>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</si>
  <si>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</si>
  <si>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</si>
  <si>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</si>
  <si>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</si>
  <si>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</si>
  <si>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</si>
  <si>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</si>
  <si>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</si>
  <si>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</si>
  <si>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</si>
  <si>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</si>
  <si>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</si>
  <si>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</si>
  <si>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</si>
  <si>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</si>
  <si>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</si>
  <si>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</si>
  <si>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</si>
  <si>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</si>
  <si>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</si>
  <si>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</si>
  <si>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</si>
  <si>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</si>
  <si>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</si>
  <si>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</si>
  <si>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</si>
  <si>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</si>
  <si>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</si>
  <si>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</si>
  <si>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</si>
  <si>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</si>
  <si>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</si>
  <si>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</si>
  <si>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</si>
  <si>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</si>
  <si>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</si>
  <si>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</si>
  <si>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</si>
  <si>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</si>
  <si>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</si>
  <si>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</si>
  <si>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</si>
  <si>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</si>
  <si>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</si>
  <si>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</si>
  <si>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</si>
  <si>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</si>
  <si>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</si>
  <si>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</si>
  <si>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</si>
  <si>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</si>
  <si>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</si>
  <si>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</si>
  <si>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</si>
  <si>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</si>
  <si>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</si>
  <si>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</si>
  <si>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</si>
  <si>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</si>
  <si>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</si>
  <si>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</si>
  <si>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</si>
  <si>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</si>
  <si>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</si>
  <si>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</si>
  <si>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</si>
  <si>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</si>
  <si>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</si>
  <si>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</si>
  <si>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</si>
  <si>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</si>
  <si>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</si>
  <si>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</si>
  <si>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</si>
  <si>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</si>
  <si>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</si>
  <si>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</si>
  <si>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</si>
  <si>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</si>
  <si>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</si>
  <si>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</si>
  <si>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</si>
  <si>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</si>
  <si>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</si>
  <si>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</si>
  <si>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</si>
  <si>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</si>
  <si>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</si>
  <si>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</si>
  <si>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</si>
  <si>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</si>
  <si>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</si>
  <si>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</si>
  <si>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</si>
  <si>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</si>
  <si>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</si>
  <si>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</si>
  <si>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</si>
  <si>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</si>
  <si>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</si>
  <si>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</si>
  <si>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</si>
  <si>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</si>
  <si>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</si>
  <si>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</si>
  <si>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</si>
  <si>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</si>
  <si>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</si>
  <si>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</si>
  <si>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</si>
  <si>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</si>
  <si>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</si>
  <si>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</si>
  <si>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</si>
  <si>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</si>
  <si>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</si>
  <si>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</si>
  <si>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</si>
  <si>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</si>
  <si>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</si>
  <si>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</si>
  <si>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</si>
  <si>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</si>
  <si>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</si>
  <si>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</si>
  <si>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</si>
  <si>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</si>
  <si>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</si>
  <si>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</si>
  <si>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</si>
  <si>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</si>
  <si>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</si>
  <si>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</si>
  <si>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</si>
  <si>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</si>
  <si>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</si>
  <si>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</si>
  <si>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</si>
  <si>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</si>
  <si>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</si>
  <si>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</si>
  <si>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</si>
  <si>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</si>
  <si>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</si>
  <si>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</si>
  <si>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</si>
  <si>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</si>
  <si>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</si>
  <si>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</si>
  <si>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</si>
  <si>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</si>
  <si>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</si>
  <si>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</si>
  <si>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</si>
  <si>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</si>
  <si>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</si>
  <si>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</si>
  <si>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</si>
  <si>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</si>
  <si>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</si>
  <si>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</si>
  <si>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</si>
  <si>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</si>
  <si>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</si>
  <si>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</si>
  <si>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</si>
  <si>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</si>
  <si>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</si>
  <si>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</si>
  <si>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</si>
  <si>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</si>
  <si>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</si>
  <si>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</si>
  <si>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</si>
  <si>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</si>
  <si>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</si>
  <si>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</si>
  <si>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</si>
  <si>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</si>
  <si>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</si>
  <si>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</si>
  <si>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</si>
  <si>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</si>
  <si>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</si>
  <si>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</si>
  <si>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</si>
  <si>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</si>
  <si>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</si>
  <si>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</si>
  <si>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</si>
  <si>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</si>
  <si>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</si>
  <si>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</si>
  <si>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</si>
  <si>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</si>
  <si>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</si>
  <si>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</si>
  <si>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</si>
  <si>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</si>
  <si>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</si>
  <si>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</si>
  <si>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</si>
  <si>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</si>
  <si>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</si>
  <si>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</si>
  <si>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</si>
  <si>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</si>
  <si>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</si>
  <si>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</si>
  <si>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</si>
  <si>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</si>
  <si>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</si>
  <si>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</si>
  <si>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</si>
  <si>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</si>
  <si>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</si>
  <si>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</si>
  <si>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</si>
  <si>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</si>
  <si>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</si>
  <si>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</si>
  <si>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</si>
  <si>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</si>
  <si>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</si>
  <si>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</si>
  <si>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</si>
  <si>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</si>
  <si>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</si>
  <si>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</si>
  <si>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</si>
  <si>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</si>
  <si>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</si>
  <si>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</si>
  <si>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</si>
  <si>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</si>
  <si>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</si>
  <si>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</si>
  <si>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</si>
  <si>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</si>
  <si>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</si>
  <si>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</si>
  <si>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</si>
  <si>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</si>
  <si>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</si>
  <si>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</si>
  <si>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</si>
  <si>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</si>
  <si>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</si>
  <si>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</si>
  <si>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</si>
  <si>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</si>
  <si>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</si>
  <si>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</si>
  <si>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</si>
  <si>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</si>
  <si>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</si>
  <si>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</si>
  <si>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</si>
  <si>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</si>
  <si>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</si>
  <si>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</si>
  <si>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</si>
  <si>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</si>
  <si>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</si>
  <si>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</si>
  <si>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</si>
  <si>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</si>
  <si>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</si>
  <si>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</si>
  <si>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</si>
  <si>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</si>
  <si>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</si>
  <si>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</si>
  <si>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</si>
  <si>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</si>
  <si>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</si>
  <si>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</si>
  <si>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</si>
  <si>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</si>
  <si>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</si>
  <si>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</si>
  <si>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</si>
  <si>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</si>
  <si>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</si>
  <si>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</si>
  <si>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</si>
  <si>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</si>
  <si>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</si>
  <si>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</si>
  <si>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</si>
  <si>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</si>
  <si>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</si>
  <si>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</si>
  <si>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</si>
  <si>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</si>
  <si>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</si>
  <si>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</si>
  <si>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</si>
  <si>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</si>
  <si>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</si>
  <si>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</si>
  <si>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</si>
  <si>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</si>
  <si>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</si>
  <si>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</si>
  <si>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</si>
  <si>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</si>
  <si>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</si>
  <si>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</si>
  <si>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</si>
  <si>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</si>
  <si>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</si>
  <si>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</si>
  <si>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</si>
  <si>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</si>
  <si>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</si>
  <si>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</si>
  <si>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</si>
  <si>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</si>
  <si>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</si>
  <si>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</si>
  <si>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</si>
  <si>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</si>
  <si>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</si>
  <si>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</si>
  <si>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</si>
  <si>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</si>
  <si>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</si>
  <si>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</si>
  <si>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</si>
  <si>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</si>
  <si>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</si>
  <si>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</si>
  <si>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</si>
  <si>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</si>
  <si>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</si>
  <si>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</si>
  <si>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</si>
  <si>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</si>
  <si>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</si>
  <si>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</si>
  <si>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</si>
  <si>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</si>
  <si>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</si>
  <si>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</si>
  <si>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</si>
  <si>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</si>
  <si>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</si>
  <si>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</si>
  <si>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</si>
  <si>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</si>
  <si>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</si>
  <si>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</si>
  <si>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</si>
  <si>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</si>
  <si>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</si>
  <si>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</si>
  <si>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</si>
  <si>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</si>
  <si>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</si>
  <si>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</si>
  <si>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</si>
  <si>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</si>
  <si>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</si>
  <si>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</si>
  <si>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</si>
  <si>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</si>
  <si>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</si>
  <si>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</si>
  <si>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</si>
  <si>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</si>
  <si>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</si>
  <si>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</si>
  <si>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</si>
  <si>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</si>
  <si>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</si>
  <si>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</si>
  <si>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</si>
  <si>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</si>
  <si>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</si>
  <si>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</si>
  <si>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</si>
  <si>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</si>
  <si>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</si>
  <si>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</si>
  <si>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</si>
  <si>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</si>
  <si>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</si>
  <si>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</si>
  <si>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</si>
  <si>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</si>
  <si>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</si>
  <si>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</si>
  <si>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</si>
  <si>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</si>
  <si>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</si>
  <si>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</si>
  <si>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</si>
  <si>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</si>
  <si>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</si>
  <si>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</si>
  <si>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</si>
  <si>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</si>
  <si>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</si>
  <si>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</si>
  <si>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</si>
  <si>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</si>
  <si>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</si>
  <si>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</si>
  <si>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</si>
  <si>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</si>
  <si>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</si>
  <si>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</si>
  <si>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</si>
  <si>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</si>
  <si>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</si>
  <si>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</si>
  <si>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</si>
  <si>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</si>
  <si>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</si>
  <si>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</si>
  <si>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</si>
  <si>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</si>
  <si>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</si>
  <si>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</si>
  <si>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</si>
  <si>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</si>
  <si>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</si>
  <si>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</si>
  <si>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</si>
  <si>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</si>
  <si>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</si>
  <si>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</si>
  <si>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</si>
  <si>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</si>
  <si>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</si>
  <si>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</si>
  <si>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</si>
  <si>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</si>
  <si>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</si>
  <si>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</si>
  <si>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</si>
  <si>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</si>
  <si>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</si>
  <si>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</si>
  <si>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</si>
  <si>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</si>
  <si>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</si>
  <si>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</si>
  <si>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</si>
  <si>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</si>
  <si>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</si>
  <si>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</si>
  <si>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</si>
  <si>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</si>
  <si>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</si>
  <si>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</si>
  <si>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</si>
  <si>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</si>
  <si>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</si>
  <si>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</si>
  <si>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</si>
  <si>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</si>
  <si>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</si>
  <si>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</si>
  <si>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</si>
  <si>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</si>
  <si>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</si>
  <si>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</si>
  <si>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</si>
  <si>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</si>
  <si>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</si>
  <si>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</si>
  <si>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</si>
  <si>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</si>
  <si>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</si>
  <si>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</si>
  <si>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</si>
  <si>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</si>
  <si>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</si>
  <si>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</si>
  <si>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</si>
  <si>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</si>
  <si>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</si>
  <si>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</si>
  <si>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</si>
  <si>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</si>
  <si>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</si>
  <si>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</si>
  <si>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</si>
  <si>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</si>
  <si>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</si>
  <si>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</si>
  <si>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</si>
  <si>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</si>
  <si>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</si>
  <si>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</si>
  <si>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</si>
  <si>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</si>
  <si>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</si>
  <si>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</si>
  <si>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</si>
  <si>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</si>
  <si>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</si>
  <si>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</si>
  <si>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</si>
  <si>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</si>
  <si>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</si>
  <si>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</si>
  <si>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</si>
  <si>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</si>
  <si>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</si>
  <si>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</si>
  <si>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</si>
  <si>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</si>
  <si>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</si>
  <si>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</si>
  <si>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</si>
  <si>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</si>
  <si>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</si>
  <si>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</si>
  <si>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</si>
  <si>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</si>
  <si>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</si>
  <si>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</si>
  <si>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</si>
  <si>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</si>
  <si>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</si>
  <si>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</si>
  <si>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</si>
  <si>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</si>
  <si>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</si>
  <si>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</si>
  <si>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</si>
  <si>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</si>
  <si>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</si>
  <si>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</si>
  <si>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</si>
  <si>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</si>
  <si>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</si>
  <si>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</si>
  <si>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</si>
  <si>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</si>
  <si>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</si>
  <si>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</si>
  <si>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</si>
  <si>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</si>
  <si>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</si>
  <si>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</si>
  <si>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</si>
  <si>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</si>
  <si>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</si>
  <si>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</si>
  <si>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</si>
  <si>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</si>
  <si>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</si>
  <si>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</si>
  <si>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</si>
  <si>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</si>
  <si>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</si>
  <si>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</si>
  <si>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</si>
  <si>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</si>
  <si>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</si>
  <si>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</si>
  <si>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</si>
  <si>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</si>
  <si>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</si>
  <si>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</si>
  <si>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</si>
  <si>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</si>
  <si>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</si>
  <si>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</si>
  <si>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</si>
  <si>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</si>
  <si>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</si>
  <si>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</si>
  <si>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</si>
  <si>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</si>
  <si>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</si>
  <si>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</si>
  <si>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</si>
  <si>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</si>
  <si>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</si>
  <si>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</si>
  <si>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</si>
  <si>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</si>
  <si>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</si>
  <si>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</si>
  <si>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</si>
  <si>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</si>
  <si>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</si>
  <si>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</si>
  <si>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</si>
  <si>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</si>
  <si>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</si>
  <si>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</si>
  <si>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</si>
  <si>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</si>
  <si>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</si>
  <si>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</si>
  <si>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</si>
  <si>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</si>
  <si>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</si>
  <si>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</si>
  <si>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</si>
  <si>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</si>
  <si>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</si>
  <si>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</si>
  <si>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</si>
  <si>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</si>
  <si>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</si>
  <si>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</si>
  <si>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</si>
  <si>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</si>
  <si>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</si>
  <si>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</si>
  <si>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</si>
  <si>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</si>
  <si>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</si>
  <si>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</si>
  <si>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</si>
  <si>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</si>
  <si>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</si>
  <si>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</si>
  <si>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</si>
  <si>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</si>
  <si>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</si>
  <si>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</si>
  <si>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</si>
  <si>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</si>
  <si>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</si>
  <si>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</si>
  <si>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</si>
  <si>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</si>
  <si>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</si>
  <si>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</si>
  <si>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</si>
  <si>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</si>
  <si>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</si>
  <si>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</si>
  <si>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</si>
  <si>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</si>
  <si>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</si>
  <si>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</si>
  <si>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</si>
  <si>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</si>
  <si>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</si>
  <si>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</si>
  <si>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</si>
  <si>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</si>
  <si>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</si>
  <si>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</si>
  <si>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</si>
  <si>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</si>
  <si>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</si>
  <si>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</si>
  <si>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</si>
  <si>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</si>
  <si>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</si>
  <si>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</si>
  <si>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</si>
  <si>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</si>
  <si>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</si>
  <si>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</si>
  <si>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</si>
  <si>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</si>
  <si>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</si>
  <si>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</si>
  <si>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</si>
  <si>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</si>
  <si>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</si>
  <si>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</si>
  <si>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</si>
  <si>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</si>
  <si>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</si>
  <si>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</si>
  <si>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</si>
  <si>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</si>
  <si>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</si>
  <si>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</si>
  <si>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</si>
  <si>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</si>
  <si>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</si>
  <si>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</si>
  <si>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</si>
  <si>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</si>
  <si>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</si>
  <si>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</si>
  <si>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</si>
  <si>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</si>
  <si>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</si>
  <si>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</si>
  <si>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</si>
  <si>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</si>
  <si>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</si>
  <si>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</si>
  <si>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</si>
  <si>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</si>
  <si>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</si>
  <si>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</si>
  <si>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</si>
  <si>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</si>
  <si>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</si>
  <si>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</si>
  <si>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</si>
  <si>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</si>
  <si>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</si>
  <si>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</si>
  <si>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</si>
  <si>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</si>
  <si>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</si>
  <si>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</si>
  <si>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</si>
  <si>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</si>
  <si>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</si>
  <si>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</si>
  <si>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</si>
  <si>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</si>
  <si>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</si>
  <si>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</si>
  <si>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</si>
  <si>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</si>
  <si>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</si>
  <si>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</si>
  <si>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</si>
  <si>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</si>
  <si>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</si>
  <si>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</si>
  <si>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</si>
  <si>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</si>
  <si>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</si>
  <si>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</si>
  <si>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</si>
  <si>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</si>
  <si>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</si>
  <si>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</si>
  <si>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</si>
  <si>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</si>
  <si>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</si>
  <si>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</si>
  <si>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</si>
  <si>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</si>
  <si>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</si>
  <si>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</si>
  <si>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</si>
  <si>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</si>
  <si>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</si>
  <si>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</si>
  <si>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</si>
  <si>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</si>
  <si>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</si>
  <si>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</si>
  <si>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</si>
  <si>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</si>
  <si>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</si>
  <si>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</si>
  <si>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</si>
  <si>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</si>
  <si>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</si>
  <si>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</si>
  <si>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</si>
  <si>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</si>
  <si>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</si>
  <si>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</si>
  <si>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</si>
  <si>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</si>
  <si>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</si>
  <si>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</si>
  <si>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</si>
  <si>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</si>
  <si>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</si>
  <si>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</si>
  <si>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</si>
  <si>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</si>
  <si>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</si>
  <si>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</si>
  <si>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</si>
  <si>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</si>
  <si>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</si>
  <si>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</si>
  <si>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</si>
  <si>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</si>
  <si>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</si>
  <si>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</si>
  <si>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</si>
  <si>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</si>
  <si>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</si>
  <si>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</si>
  <si>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</si>
  <si>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</si>
  <si>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</si>
  <si>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</si>
  <si>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</si>
  <si>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</si>
  <si>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</si>
  <si>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</si>
  <si>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</si>
  <si>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</si>
  <si>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</si>
  <si>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</si>
  <si>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</si>
  <si>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</si>
  <si>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</si>
  <si>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</si>
  <si>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</si>
  <si>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</si>
  <si>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</si>
  <si>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</si>
  <si>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</si>
  <si>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</si>
  <si>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</si>
  <si>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</si>
  <si>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</si>
  <si>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</si>
  <si>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</si>
  <si>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</si>
  <si>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</si>
  <si>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</si>
  <si>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</si>
  <si>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</si>
  <si>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</si>
  <si>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</si>
  <si>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</si>
  <si>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</si>
  <si>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</si>
  <si>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</si>
  <si>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</si>
  <si>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</si>
  <si>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</si>
  <si>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</si>
  <si>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</si>
  <si>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</si>
  <si>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</si>
  <si>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</si>
  <si>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</si>
  <si>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</si>
  <si>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</si>
  <si>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</si>
  <si>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</si>
  <si>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</si>
  <si>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</si>
  <si>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</si>
  <si>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</si>
  <si>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</si>
  <si>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</si>
  <si>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</si>
  <si>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</si>
  <si>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</si>
  <si>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</si>
  <si>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</si>
  <si>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</si>
  <si>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</si>
  <si>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</si>
  <si>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</si>
  <si>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</si>
  <si>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</si>
  <si>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</si>
  <si>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</si>
  <si>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</si>
  <si>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</si>
  <si>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</si>
  <si>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</si>
  <si>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</si>
  <si>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</si>
  <si>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</si>
  <si>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</si>
  <si>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</si>
  <si>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</si>
  <si>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</si>
  <si>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</si>
  <si>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</si>
  <si>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</si>
  <si>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</si>
  <si>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</si>
  <si>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</si>
  <si>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</si>
  <si>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</si>
  <si>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</si>
  <si>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</si>
  <si>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</si>
  <si>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</si>
  <si>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</si>
  <si>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</si>
  <si>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</si>
  <si>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</si>
  <si>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</si>
  <si>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</si>
  <si>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</si>
  <si>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</si>
  <si>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</si>
  <si>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</si>
  <si>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</si>
  <si>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</si>
  <si>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</si>
  <si>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</si>
  <si>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</si>
  <si>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</si>
  <si>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</si>
  <si>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</si>
  <si>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</si>
  <si>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</si>
  <si>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</si>
  <si>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</si>
  <si>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</si>
  <si>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</si>
  <si>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</si>
  <si>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</si>
  <si>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</si>
  <si>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</si>
  <si>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</si>
  <si>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</si>
  <si>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</si>
  <si>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</si>
  <si>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</si>
  <si>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</si>
  <si>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</si>
  <si>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</si>
  <si>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</si>
  <si>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</si>
  <si>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</si>
  <si>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</si>
  <si>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</si>
  <si>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</si>
  <si>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</si>
  <si>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</si>
  <si>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</si>
  <si>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</si>
  <si>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</si>
  <si>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</si>
  <si>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</si>
  <si>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</si>
  <si>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</si>
  <si>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</si>
  <si>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</si>
  <si>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</si>
  <si>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</si>
  <si>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</si>
  <si>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</si>
  <si>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</si>
  <si>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</si>
  <si>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</si>
  <si>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</si>
  <si>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</si>
  <si>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</si>
  <si>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</si>
  <si>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</si>
  <si>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</si>
  <si>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</si>
  <si>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</si>
  <si>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</si>
  <si>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</si>
  <si>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</si>
  <si>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</si>
  <si>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</si>
  <si>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</si>
  <si>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</si>
  <si>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</si>
  <si>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</si>
  <si>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</si>
  <si>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</si>
  <si>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</si>
  <si>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</si>
  <si>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</si>
  <si>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</si>
  <si>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</si>
  <si>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</si>
  <si>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</si>
  <si>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</si>
  <si>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</si>
  <si>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</si>
  <si>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</si>
  <si>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</si>
  <si>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</si>
  <si>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</si>
  <si>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</si>
  <si>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</si>
  <si>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</si>
  <si>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</si>
  <si>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</si>
  <si>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</si>
  <si>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</si>
  <si>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</si>
  <si>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</si>
  <si>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</si>
  <si>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</si>
  <si>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</si>
  <si>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</si>
  <si>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</si>
  <si>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</si>
  <si>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</si>
  <si>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</si>
  <si>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</si>
  <si>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</si>
  <si>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</si>
  <si>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</si>
  <si>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</si>
  <si>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</si>
  <si>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</si>
  <si>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</si>
  <si>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</si>
  <si>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</si>
  <si>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</si>
  <si>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</si>
  <si>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</si>
  <si>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</si>
  <si>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</si>
  <si>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</si>
  <si>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</si>
  <si>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</si>
  <si>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</si>
  <si>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</si>
  <si>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</si>
  <si>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</si>
  <si>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</si>
  <si>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</si>
  <si>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</si>
  <si>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</si>
  <si>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</si>
  <si>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</si>
  <si>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</si>
  <si>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</si>
  <si>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</si>
  <si>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</si>
  <si>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</si>
  <si>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</si>
  <si>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</si>
  <si>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</si>
  <si>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</si>
  <si>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</si>
  <si>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</si>
  <si>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</si>
  <si>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</si>
  <si>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</si>
  <si>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</si>
  <si>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</si>
  <si>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</si>
  <si>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</si>
  <si>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</si>
  <si>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</si>
  <si>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</si>
  <si>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</si>
  <si>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</si>
  <si>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</si>
  <si>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</si>
  <si>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</si>
  <si>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</si>
  <si>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</si>
  <si>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</si>
  <si>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</si>
  <si>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</si>
  <si>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</si>
  <si>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</si>
  <si>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</si>
  <si>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</si>
  <si>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</si>
  <si>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</si>
  <si>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</si>
  <si>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</si>
  <si>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</si>
  <si>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</si>
  <si>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</si>
  <si>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</si>
  <si>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</si>
  <si>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</si>
  <si>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</si>
  <si>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</si>
  <si>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</si>
  <si>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</si>
  <si>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</si>
  <si>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</si>
  <si>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</si>
  <si>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</si>
  <si>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</si>
  <si>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</si>
  <si>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</si>
  <si>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</si>
  <si>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</si>
  <si>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</si>
  <si>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</si>
  <si>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</si>
  <si>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</si>
  <si>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</si>
  <si>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</si>
  <si>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</si>
  <si>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</si>
  <si>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</si>
  <si>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</si>
  <si>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</si>
  <si>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</si>
  <si>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</si>
  <si>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</si>
  <si>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</si>
  <si>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</si>
  <si>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</si>
  <si>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</si>
  <si>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</si>
  <si>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</si>
  <si>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</si>
  <si>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</si>
  <si>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</si>
  <si>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</si>
  <si>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</si>
  <si>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</si>
  <si>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</si>
  <si>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</si>
  <si>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</si>
  <si>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</si>
  <si>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</si>
  <si>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</si>
  <si>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</si>
  <si>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</si>
  <si>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</si>
  <si>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</si>
  <si>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</si>
  <si>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</si>
  <si>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</si>
  <si>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</si>
  <si>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</si>
  <si>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</si>
  <si>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</si>
  <si>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</si>
  <si>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</si>
  <si>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</si>
  <si>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</si>
  <si>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</si>
  <si>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</si>
  <si>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</si>
  <si>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</si>
  <si>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</si>
  <si>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</si>
  <si>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</si>
  <si>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</si>
  <si>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</si>
  <si>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</si>
  <si>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</si>
  <si>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</si>
  <si>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</si>
  <si>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</si>
  <si>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</si>
  <si>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</si>
  <si>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</si>
  <si>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</si>
  <si>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</si>
  <si>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</si>
  <si>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</si>
  <si>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</si>
  <si>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</si>
  <si>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</si>
  <si>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</si>
  <si>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</si>
  <si>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</si>
  <si>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</si>
  <si>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</si>
  <si>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</si>
  <si>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</si>
  <si>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</si>
  <si>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</si>
  <si>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</si>
  <si>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</si>
  <si>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</si>
  <si>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</si>
  <si>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</si>
  <si>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</si>
  <si>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</si>
  <si>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</si>
  <si>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</si>
  <si>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</si>
  <si>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</si>
  <si>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</si>
  <si>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</si>
  <si>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</si>
  <si>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</si>
  <si>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</si>
  <si>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</si>
  <si>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</si>
  <si>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</si>
  <si>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</si>
  <si>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</si>
  <si>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</si>
  <si>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</si>
  <si>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</si>
  <si>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</si>
  <si>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</si>
  <si>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</si>
  <si>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</si>
  <si>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</si>
  <si>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</si>
  <si>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</si>
  <si>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</si>
  <si>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</si>
  <si>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</si>
  <si>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</si>
  <si>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</si>
  <si>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</si>
  <si>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</si>
  <si>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</si>
  <si>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</si>
  <si>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</si>
  <si>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</si>
  <si>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</si>
  <si>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</si>
  <si>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</si>
  <si>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</si>
  <si>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</si>
  <si>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</si>
  <si>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</si>
  <si>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</si>
  <si>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</si>
  <si>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</si>
  <si>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</si>
  <si>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</si>
  <si>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</si>
  <si>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</si>
  <si>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</si>
  <si>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</si>
  <si>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</si>
  <si>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</si>
  <si>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</si>
  <si>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</si>
  <si>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</si>
  <si>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</si>
  <si>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</si>
  <si>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</si>
  <si>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</si>
  <si>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</si>
  <si>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</si>
  <si>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</si>
  <si>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</si>
  <si>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</si>
  <si>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</si>
  <si>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</si>
  <si>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</si>
  <si>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</si>
  <si>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</si>
  <si>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</si>
  <si>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</si>
  <si>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</si>
  <si>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</si>
  <si>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</si>
  <si>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</si>
  <si>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</si>
  <si>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</si>
  <si>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</si>
  <si>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</si>
  <si>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</si>
  <si>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</si>
  <si>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</si>
  <si>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</si>
  <si>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</si>
  <si>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</si>
  <si>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</si>
  <si>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</si>
  <si>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</si>
  <si>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</si>
  <si>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</si>
  <si>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</si>
  <si>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</si>
  <si>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</si>
  <si>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</si>
  <si>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</si>
  <si>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</si>
  <si>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</si>
  <si>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</si>
  <si>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</si>
  <si>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</si>
  <si>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</si>
  <si>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</si>
  <si>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</si>
  <si>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</si>
  <si>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</si>
  <si>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</si>
  <si>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</si>
  <si>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</si>
  <si>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</si>
  <si>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</si>
  <si>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</si>
  <si>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</si>
  <si>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</si>
  <si>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</si>
  <si>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</si>
  <si>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</si>
  <si>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</si>
  <si>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</si>
  <si>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</si>
  <si>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</si>
  <si>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</si>
  <si>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</si>
  <si>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</si>
  <si>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</si>
  <si>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</si>
  <si>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</si>
  <si>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</si>
  <si>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</si>
  <si>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</si>
  <si>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</si>
  <si>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</si>
  <si>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</si>
  <si>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</si>
  <si>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</si>
  <si>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</si>
  <si>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</si>
  <si>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</si>
  <si>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</si>
  <si>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</si>
  <si>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</si>
  <si>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</si>
  <si>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</si>
  <si>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</si>
  <si>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</si>
  <si>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</si>
  <si>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</si>
  <si>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</si>
  <si>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</si>
  <si>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</si>
  <si>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</si>
  <si>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</si>
  <si>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</si>
  <si>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</si>
  <si>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</si>
  <si>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</si>
  <si>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</si>
  <si>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</si>
  <si>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</si>
  <si>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</si>
  <si>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</si>
  <si>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</si>
  <si>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</si>
  <si>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</si>
  <si>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</si>
  <si>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</si>
  <si>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</si>
  <si>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</si>
  <si>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</si>
  <si>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</si>
  <si>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</si>
  <si>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</si>
  <si>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</si>
  <si>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</si>
  <si>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</si>
  <si>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</si>
  <si>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</si>
  <si>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</si>
  <si>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</si>
  <si>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</si>
  <si>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</si>
  <si>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</si>
  <si>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</si>
  <si>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</si>
  <si>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</si>
  <si>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</si>
  <si>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</si>
  <si>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</si>
  <si>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</si>
  <si>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</si>
  <si>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</si>
  <si>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</si>
  <si>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</si>
  <si>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</si>
  <si>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</si>
  <si>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</si>
  <si>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</si>
  <si>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</si>
  <si>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</si>
  <si>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</si>
  <si>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</si>
  <si>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</si>
  <si>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</si>
  <si>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</si>
  <si>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</si>
  <si>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</si>
  <si>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</si>
  <si>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</si>
  <si>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</si>
  <si>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</si>
  <si>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</si>
  <si>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</si>
  <si>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</si>
  <si>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</si>
  <si>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</si>
  <si>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</si>
  <si>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</si>
  <si>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</si>
  <si>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</si>
  <si>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</si>
  <si>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</si>
  <si>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</si>
  <si>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</si>
  <si>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</si>
  <si>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</si>
  <si>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</si>
  <si>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</si>
  <si>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</si>
  <si>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</si>
  <si>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</si>
  <si>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</si>
  <si>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</si>
  <si>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</si>
  <si>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</si>
  <si>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</si>
  <si>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</si>
  <si>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</si>
  <si>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</si>
  <si>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</si>
  <si>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</si>
  <si>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</si>
  <si>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</si>
  <si>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</si>
  <si>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</si>
  <si>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</si>
  <si>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</si>
  <si>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</si>
  <si>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</si>
  <si>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</si>
  <si>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</si>
  <si>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</si>
  <si>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</si>
  <si>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</si>
  <si>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</si>
  <si>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</si>
  <si>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</si>
  <si>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</si>
  <si>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</si>
  <si>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</si>
  <si>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</si>
  <si>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</si>
  <si>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</si>
  <si>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</si>
  <si>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</si>
  <si>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</si>
  <si>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</si>
  <si>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</si>
  <si>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</si>
  <si>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</si>
  <si>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</si>
  <si>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</si>
  <si>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</si>
  <si>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</si>
  <si>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</si>
  <si>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</si>
  <si>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</si>
  <si>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</si>
  <si>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</si>
  <si>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</si>
  <si>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</si>
  <si>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</si>
  <si>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</si>
  <si>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</si>
  <si>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</si>
  <si>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</si>
  <si>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</si>
  <si>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</si>
  <si>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</si>
  <si>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</si>
  <si>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</si>
  <si>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</si>
  <si>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</si>
  <si>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</si>
  <si>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</si>
  <si>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</si>
  <si>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</si>
  <si>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</si>
  <si>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</si>
  <si>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</si>
  <si>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</si>
  <si>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</si>
  <si>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</si>
  <si>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</si>
  <si>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</si>
  <si>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</si>
  <si>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</si>
  <si>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</si>
  <si>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</si>
  <si>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</si>
  <si>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</si>
  <si>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</si>
  <si>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</si>
  <si>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</si>
  <si>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</si>
  <si>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</si>
  <si>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</si>
  <si>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</si>
  <si>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</si>
  <si>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</si>
  <si>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</si>
  <si>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</si>
  <si>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</si>
  <si>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</si>
  <si>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</si>
  <si>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</si>
  <si>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</si>
  <si>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</si>
  <si>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</si>
  <si>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</si>
  <si>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</si>
  <si>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</si>
  <si>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</si>
  <si>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</si>
  <si>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</si>
  <si>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</si>
  <si>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</si>
  <si>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</si>
  <si>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</si>
  <si>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</si>
  <si>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</si>
  <si>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</si>
  <si>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</si>
  <si>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</si>
  <si>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</si>
  <si>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</si>
  <si>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</si>
  <si>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</si>
  <si>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</si>
  <si>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</si>
  <si>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</si>
  <si>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</si>
  <si>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</si>
  <si>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</si>
  <si>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</si>
  <si>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</si>
  <si>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</si>
  <si>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</si>
  <si>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</si>
  <si>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</si>
  <si>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</si>
  <si>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</si>
  <si>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</si>
  <si>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</si>
  <si>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</si>
  <si>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</si>
  <si>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</si>
  <si>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</si>
  <si>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</si>
  <si>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</si>
  <si>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</si>
  <si>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</si>
  <si>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</si>
  <si>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</si>
  <si>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</si>
  <si>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</si>
  <si>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</si>
  <si>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</si>
  <si>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</si>
  <si>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</si>
  <si>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</si>
  <si>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</si>
  <si>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</si>
  <si>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</si>
  <si>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</si>
  <si>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</si>
  <si>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</si>
  <si>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</si>
  <si>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</si>
  <si>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</si>
  <si>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</si>
  <si>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</si>
  <si>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</si>
  <si>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</si>
  <si>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</si>
  <si>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</si>
  <si>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</si>
  <si>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</si>
  <si>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</si>
  <si>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</si>
  <si>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</si>
  <si>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</si>
  <si>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</si>
  <si>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</si>
  <si>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</si>
  <si>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</si>
  <si>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</si>
  <si>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</si>
  <si>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</si>
  <si>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</si>
  <si>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</si>
  <si>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</si>
  <si>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</si>
  <si>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</si>
  <si>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</si>
  <si>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</si>
  <si>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</si>
  <si>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</si>
  <si>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</si>
  <si>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</si>
  <si>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</si>
  <si>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</si>
  <si>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</si>
  <si>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</si>
  <si>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</si>
  <si>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</si>
  <si>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</si>
  <si>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</si>
  <si>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</si>
  <si>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</si>
  <si>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</si>
  <si>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</si>
  <si>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</si>
  <si>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</si>
  <si>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</si>
  <si>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</si>
  <si>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</si>
  <si>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</si>
  <si>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</si>
  <si>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</si>
  <si>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</si>
  <si>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</si>
  <si>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</si>
  <si>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</si>
  <si>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</si>
  <si>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</si>
  <si>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</si>
  <si>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</si>
  <si>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</si>
  <si>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</si>
  <si>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</si>
  <si>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</si>
  <si>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</si>
  <si>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</si>
  <si>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</si>
  <si>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</si>
  <si>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</si>
  <si>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</si>
  <si>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</si>
  <si>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</si>
  <si>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</si>
  <si>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</si>
  <si>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</si>
  <si>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</si>
  <si>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</si>
  <si>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</si>
  <si>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</si>
  <si>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</si>
  <si>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</si>
  <si>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</si>
  <si>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</si>
  <si>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</si>
  <si>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</si>
  <si>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</si>
  <si>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</si>
  <si>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</si>
  <si>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</si>
  <si>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</si>
  <si>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</si>
  <si>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</si>
  <si>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</si>
  <si>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</si>
  <si>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</si>
  <si>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</si>
  <si>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</si>
  <si>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</si>
  <si>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</si>
  <si>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</si>
  <si>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</si>
  <si>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</si>
  <si>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</si>
  <si>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</si>
  <si>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</si>
  <si>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</si>
  <si>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</si>
  <si>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</si>
  <si>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</si>
  <si>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</si>
  <si>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</si>
  <si>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</si>
  <si>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</si>
  <si>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</si>
  <si>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</si>
  <si>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</si>
  <si>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</si>
  <si>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</si>
  <si>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</si>
  <si>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</si>
  <si>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</si>
  <si>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</si>
  <si>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</si>
  <si>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</si>
  <si>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</si>
  <si>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</si>
  <si>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</si>
  <si>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</si>
  <si>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</si>
  <si>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</si>
  <si>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</si>
  <si>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</si>
  <si>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</si>
  <si>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</si>
  <si>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</si>
  <si>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</si>
  <si>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</si>
  <si>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</si>
  <si>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</si>
  <si>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</si>
  <si>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</si>
  <si>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</si>
  <si>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</si>
  <si>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</si>
  <si>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</si>
  <si>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</si>
  <si>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</si>
  <si>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</si>
  <si>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</si>
  <si>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</si>
  <si>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</si>
  <si>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</si>
  <si>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</si>
  <si>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</si>
  <si>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</si>
  <si>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</si>
  <si>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</si>
  <si>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</si>
  <si>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</si>
  <si>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</si>
  <si>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</si>
  <si>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</si>
  <si>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</si>
  <si>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</si>
  <si>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</si>
  <si>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</si>
  <si>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</si>
  <si>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</si>
  <si>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</si>
  <si>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</si>
  <si>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</si>
  <si>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</si>
  <si>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</si>
  <si>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</si>
  <si>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</si>
  <si>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</si>
  <si>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</si>
  <si>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</si>
  <si>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</si>
  <si>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</si>
  <si>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</si>
  <si>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</si>
  <si>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</si>
  <si>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</si>
  <si>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</si>
  <si>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</si>
  <si>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</si>
  <si>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</si>
  <si>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</si>
  <si>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</si>
  <si>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</si>
  <si>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</si>
  <si>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</si>
  <si>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</si>
  <si>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</si>
  <si>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</si>
  <si>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</si>
  <si>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</si>
  <si>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</si>
  <si>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</si>
  <si>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</si>
  <si>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</si>
  <si>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</si>
  <si>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</si>
  <si>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</si>
  <si>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</si>
  <si>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</si>
  <si>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</si>
  <si>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</si>
  <si>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</si>
  <si>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</si>
  <si>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</si>
  <si>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</si>
  <si>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</si>
  <si>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</si>
  <si>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</si>
  <si>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</si>
  <si>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</si>
  <si>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</si>
  <si>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</si>
  <si>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</si>
  <si>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</si>
  <si>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</si>
  <si>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</si>
  <si>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</si>
  <si>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</si>
  <si>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</si>
  <si>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</si>
  <si>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</si>
  <si>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</si>
  <si>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</si>
  <si>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</si>
  <si>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</si>
  <si>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</si>
  <si>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</si>
  <si>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</si>
  <si>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</si>
  <si>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</si>
  <si>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</si>
  <si>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</si>
  <si>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</si>
  <si>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</si>
  <si>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</si>
  <si>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</si>
  <si>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</si>
  <si>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</si>
  <si>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</si>
  <si>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</si>
  <si>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</si>
  <si>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</si>
  <si>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</si>
  <si>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</si>
  <si>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</si>
  <si>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</si>
  <si>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</si>
  <si>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</si>
  <si>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</si>
  <si>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</si>
  <si>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</si>
  <si>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</si>
  <si>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</si>
  <si>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</si>
  <si>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</si>
  <si>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</si>
  <si>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</si>
  <si>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</si>
  <si>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</si>
  <si>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</si>
  <si>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</si>
  <si>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</si>
  <si>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</si>
  <si>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</si>
  <si>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</si>
  <si>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</si>
  <si>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</si>
  <si>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</si>
  <si>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</si>
  <si>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</si>
  <si>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</si>
  <si>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</si>
  <si>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</si>
  <si>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</si>
  <si>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</si>
  <si>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</si>
  <si>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</si>
  <si>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</si>
  <si>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</si>
  <si>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</si>
  <si>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</si>
  <si>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</si>
  <si>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</si>
  <si>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</si>
  <si>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</si>
  <si>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</si>
  <si>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</si>
  <si>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</si>
  <si>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</si>
  <si>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</si>
  <si>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</si>
  <si>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</si>
  <si>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</si>
  <si>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</si>
  <si>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</si>
  <si>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</si>
  <si>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</si>
  <si>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</si>
  <si>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</si>
  <si>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</si>
  <si>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</si>
  <si>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</si>
  <si>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</si>
  <si>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</si>
  <si>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</si>
  <si>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</si>
  <si>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</si>
  <si>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</si>
  <si>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</si>
  <si>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</si>
  <si>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</si>
  <si>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</si>
  <si>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</si>
  <si>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</si>
  <si>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</si>
  <si>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</si>
  <si>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</si>
  <si>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</si>
  <si>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</si>
  <si>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</si>
  <si>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</si>
  <si>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</si>
  <si>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</si>
  <si>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</si>
  <si>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</si>
  <si>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</si>
  <si>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</si>
  <si>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</si>
  <si>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</si>
  <si>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</si>
  <si>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</si>
  <si>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</si>
  <si>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</si>
  <si>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</si>
  <si>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</si>
  <si>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</si>
  <si>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</si>
  <si>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</si>
  <si>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</si>
  <si>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</si>
  <si>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</si>
  <si>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</si>
  <si>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</si>
  <si>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</si>
  <si>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</si>
  <si>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</si>
  <si>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</si>
  <si>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</si>
  <si>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</si>
  <si>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</si>
  <si>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</si>
  <si>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</si>
  <si>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</si>
  <si>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</si>
  <si>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</si>
  <si>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</si>
  <si>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</si>
  <si>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</si>
  <si>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</si>
  <si>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</si>
  <si>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</si>
  <si>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</si>
  <si>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</si>
  <si>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</si>
  <si>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</si>
  <si>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</si>
  <si>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</si>
  <si>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</si>
  <si>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</si>
  <si>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</si>
  <si>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</si>
  <si>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</si>
  <si>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</si>
  <si>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</si>
  <si>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</si>
  <si>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</si>
  <si>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</si>
  <si>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</si>
  <si>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</si>
  <si>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</si>
  <si>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</si>
  <si>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</si>
  <si>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</si>
  <si>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</si>
  <si>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</si>
  <si>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</si>
  <si>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</si>
  <si>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</si>
  <si>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</si>
  <si>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</si>
  <si>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</si>
  <si>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</si>
  <si>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</si>
  <si>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</si>
  <si>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</si>
  <si>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</si>
  <si>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</si>
  <si>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</si>
  <si>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</si>
  <si>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</si>
  <si>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</si>
  <si>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</si>
  <si>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</si>
  <si>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</si>
  <si>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</si>
  <si>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</si>
  <si>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</si>
  <si>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</si>
  <si>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</si>
  <si>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</si>
  <si>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</si>
  <si>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</si>
  <si>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</si>
  <si>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</si>
  <si>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</si>
  <si>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</si>
  <si>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</si>
  <si>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</si>
  <si>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</si>
  <si>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</si>
  <si>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</si>
  <si>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</si>
  <si>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</si>
  <si>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</si>
  <si>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</si>
  <si>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</si>
  <si>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</si>
  <si>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</si>
  <si>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</si>
  <si>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</si>
  <si>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</si>
  <si>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</si>
  <si>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</si>
  <si>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</si>
  <si>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</si>
  <si>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</si>
  <si>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</si>
  <si>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</si>
  <si>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</si>
  <si>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</si>
  <si>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</si>
  <si>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</si>
  <si>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</si>
  <si>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</si>
  <si>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</si>
  <si>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</si>
  <si>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</si>
  <si>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</si>
  <si>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</si>
  <si>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</si>
  <si>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</si>
  <si>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</si>
  <si>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</si>
  <si>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</si>
  <si>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</si>
  <si>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</si>
  <si>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</si>
  <si>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</si>
  <si>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</si>
  <si>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</si>
  <si>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</si>
  <si>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</si>
  <si>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</si>
  <si>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</si>
  <si>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</si>
  <si>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</si>
  <si>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</si>
  <si>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</si>
  <si>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</si>
  <si>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</si>
  <si>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</si>
  <si>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</si>
  <si>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</si>
  <si>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</si>
  <si>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</si>
  <si>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</si>
  <si>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</si>
  <si>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</si>
  <si>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</si>
  <si>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</si>
  <si>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</si>
  <si>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</si>
  <si>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</si>
  <si>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</si>
  <si>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</si>
  <si>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</si>
  <si>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</si>
  <si>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</si>
  <si>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</si>
  <si>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</si>
  <si>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</si>
  <si>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</si>
  <si>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</si>
  <si>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</si>
  <si>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</si>
  <si>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</si>
  <si>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</si>
  <si>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</si>
  <si>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</si>
  <si>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</si>
  <si>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</si>
  <si>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</si>
  <si>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</si>
  <si>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</si>
  <si>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</si>
  <si>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</si>
  <si>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</si>
  <si>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</si>
  <si>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</si>
  <si>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</si>
  <si>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</si>
  <si>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</si>
  <si>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</si>
  <si>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</si>
  <si>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</si>
  <si>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</si>
  <si>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</si>
  <si>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</si>
  <si>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</si>
  <si>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</si>
  <si>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</si>
  <si>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</si>
  <si>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</si>
  <si>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</si>
  <si>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</si>
  <si>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</si>
  <si>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</si>
  <si>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</si>
  <si>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</si>
  <si>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</si>
  <si>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</si>
  <si>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</si>
  <si>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</si>
  <si>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</si>
  <si>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</si>
  <si>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</si>
  <si>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</si>
  <si>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</si>
  <si>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</si>
  <si>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</si>
  <si>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</si>
  <si>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</si>
  <si>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</si>
  <si>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</si>
  <si>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</si>
  <si>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</si>
  <si>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</si>
  <si>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</si>
  <si>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</si>
  <si>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</si>
  <si>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</si>
  <si>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</si>
  <si>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</si>
  <si>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</si>
  <si>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</si>
  <si>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</si>
  <si>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</si>
  <si>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</si>
  <si>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</si>
  <si>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</si>
  <si>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</si>
  <si>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</si>
  <si>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</si>
  <si>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</si>
  <si>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</si>
  <si>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</si>
  <si>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</si>
  <si>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</si>
  <si>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</si>
  <si>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</si>
  <si>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</si>
  <si>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</si>
  <si>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</si>
  <si>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</si>
  <si>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</si>
  <si>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</si>
  <si>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</si>
  <si>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</si>
  <si>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</si>
  <si>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</si>
  <si>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</si>
  <si>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</si>
  <si>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</si>
  <si>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</si>
  <si>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</si>
  <si>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</si>
  <si>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</si>
  <si>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</si>
  <si>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</si>
  <si>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</si>
  <si>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</si>
  <si>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</si>
  <si>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</si>
  <si>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</si>
  <si>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</si>
  <si>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</si>
  <si>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</si>
  <si>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</si>
  <si>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</si>
  <si>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</si>
  <si>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</si>
  <si>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</si>
  <si>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</si>
  <si>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</si>
  <si>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</si>
  <si>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</si>
  <si>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</si>
  <si>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</si>
  <si>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</si>
  <si>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</si>
  <si>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</si>
  <si>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</si>
  <si>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</si>
  <si>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</si>
  <si>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</si>
  <si>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</si>
  <si>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</si>
  <si>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</si>
  <si>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</si>
  <si>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</si>
  <si>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</si>
  <si>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</si>
  <si>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</si>
  <si>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</si>
  <si>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</si>
  <si>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</si>
  <si>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</si>
  <si>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</si>
  <si>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</si>
  <si>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</si>
  <si>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</si>
  <si>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</si>
  <si>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</si>
  <si>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</si>
  <si>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</si>
  <si>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</si>
  <si>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</si>
  <si>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</si>
  <si>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</si>
  <si>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</si>
  <si>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</si>
  <si>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</si>
  <si>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</si>
  <si>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</si>
  <si>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</si>
  <si>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</si>
  <si>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</si>
  <si>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</si>
  <si>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</si>
  <si>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</si>
  <si>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</si>
  <si>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</si>
  <si>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</si>
  <si>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</si>
  <si>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</si>
  <si>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</si>
  <si>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</si>
  <si>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</si>
  <si>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</si>
  <si>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</si>
  <si>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</si>
  <si>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</si>
  <si>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</si>
  <si>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</si>
  <si>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</si>
  <si>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</si>
  <si>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</si>
  <si>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</si>
  <si>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</si>
  <si>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</si>
  <si>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</si>
  <si>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</si>
  <si>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</si>
  <si>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</si>
  <si>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</si>
  <si>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</si>
  <si>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</si>
  <si>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</si>
  <si>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</si>
  <si>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</si>
  <si>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</si>
  <si>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</si>
  <si>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</si>
  <si>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</si>
  <si>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</si>
  <si>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</si>
  <si>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</si>
  <si>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</si>
  <si>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</si>
  <si>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</si>
  <si>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</si>
  <si>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</si>
  <si>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</si>
  <si>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</si>
  <si>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</si>
  <si>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</si>
  <si>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</si>
  <si>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</si>
  <si>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</si>
  <si>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</si>
  <si>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</si>
  <si>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</si>
  <si>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</si>
  <si>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</si>
  <si>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</si>
  <si>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</si>
  <si>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</si>
  <si>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</si>
  <si>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</si>
  <si>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</si>
  <si>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</si>
  <si>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</si>
  <si>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</si>
  <si>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</si>
  <si>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</si>
  <si>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</si>
  <si>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</si>
  <si>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</si>
  <si>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</si>
  <si>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</si>
  <si>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</si>
  <si>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</si>
  <si>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</si>
  <si>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</si>
  <si>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</si>
  <si>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</si>
  <si>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</si>
  <si>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</si>
  <si>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</si>
  <si>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</si>
  <si>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</si>
  <si>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</si>
  <si>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</si>
  <si>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</si>
  <si>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</si>
  <si>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</si>
  <si>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</si>
  <si>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</si>
  <si>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</si>
  <si>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</si>
  <si>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</si>
  <si>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</si>
  <si>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</si>
  <si>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</si>
  <si>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</si>
  <si>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</si>
  <si>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</si>
  <si>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</si>
  <si>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</si>
  <si>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</si>
  <si>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</si>
  <si>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</si>
  <si>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</si>
  <si>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</si>
  <si>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</si>
  <si>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</si>
  <si>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</si>
  <si>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</si>
  <si>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</si>
  <si>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</si>
  <si>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</si>
  <si>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</si>
  <si>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</si>
  <si>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</si>
  <si>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</si>
  <si>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</si>
  <si>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</si>
  <si>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</si>
  <si>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</si>
  <si>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</si>
  <si>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</si>
  <si>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</si>
  <si>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</si>
  <si>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</si>
  <si>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</si>
  <si>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</si>
  <si>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</si>
  <si>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</si>
  <si>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</si>
  <si>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</si>
  <si>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</si>
  <si>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</si>
  <si>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</si>
  <si>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</si>
  <si>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</si>
  <si>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</si>
  <si>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</si>
  <si>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</si>
  <si>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</si>
  <si>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</si>
  <si>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</si>
  <si>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</si>
  <si>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</si>
  <si>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</si>
  <si>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</si>
  <si>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</si>
  <si>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</si>
  <si>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</si>
  <si>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</si>
  <si>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</si>
  <si>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</si>
  <si>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</si>
  <si>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</si>
  <si>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</si>
  <si>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</si>
  <si>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</si>
  <si>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</si>
  <si>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</si>
  <si>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</si>
  <si>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</si>
  <si>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</si>
  <si>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</si>
  <si>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</si>
  <si>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</si>
  <si>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</si>
  <si>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</si>
  <si>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</si>
  <si>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</si>
  <si>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</si>
  <si>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</si>
  <si>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</si>
  <si>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</si>
  <si>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</si>
  <si>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</si>
  <si>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</si>
  <si>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</si>
  <si>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</si>
  <si>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</si>
  <si>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</si>
  <si>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</si>
  <si>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</si>
  <si>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</si>
  <si>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</si>
  <si>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</si>
  <si>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</si>
  <si>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</si>
  <si>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</si>
  <si>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</si>
  <si>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</si>
  <si>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</si>
  <si>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</si>
  <si>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</si>
  <si>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</si>
  <si>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</si>
  <si>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</si>
  <si>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</si>
  <si>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</si>
  <si>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</si>
  <si>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</si>
  <si>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</si>
  <si>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</si>
  <si>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</si>
  <si>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</si>
  <si>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</si>
  <si>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</si>
  <si>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</si>
  <si>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</si>
  <si>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</si>
  <si>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</si>
  <si>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</si>
  <si>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</si>
  <si>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</si>
  <si>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</si>
  <si>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</si>
  <si>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</si>
  <si>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</si>
  <si>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</si>
  <si>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</si>
  <si>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</si>
  <si>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</si>
  <si>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</si>
  <si>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</si>
  <si>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</si>
  <si>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</si>
  <si>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</si>
  <si>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</si>
  <si>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</si>
  <si>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</si>
  <si>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</si>
  <si>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</si>
  <si>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</si>
  <si>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</si>
  <si>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</si>
  <si>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</si>
  <si>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</si>
  <si>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</si>
  <si>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</si>
  <si>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</si>
  <si>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</si>
  <si>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</si>
  <si>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</si>
  <si>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</si>
  <si>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</si>
  <si>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</si>
  <si>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</si>
  <si>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</si>
  <si>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</si>
  <si>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</si>
  <si>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</si>
  <si>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</si>
  <si>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</si>
  <si>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</si>
  <si>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</si>
  <si>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</si>
  <si>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</si>
  <si>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</si>
  <si>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</si>
  <si>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</si>
  <si>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</si>
  <si>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</si>
  <si>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</si>
  <si>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</si>
  <si>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</si>
  <si>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</si>
  <si>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</si>
  <si>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</si>
  <si>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</si>
  <si>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</si>
  <si>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</si>
  <si>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</si>
  <si>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</si>
  <si>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</si>
  <si>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</si>
  <si>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</si>
  <si>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</si>
  <si>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</si>
  <si>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</si>
  <si>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</si>
  <si>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</si>
  <si>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</si>
  <si>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</si>
  <si>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</si>
  <si>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</si>
  <si>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</si>
  <si>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</si>
  <si>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</si>
  <si>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</si>
  <si>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</si>
  <si>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</si>
  <si>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</si>
  <si>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</si>
  <si>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</si>
  <si>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</si>
  <si>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</si>
  <si>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</si>
  <si>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</si>
  <si>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</si>
  <si>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</si>
  <si>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</si>
  <si>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</si>
  <si>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</si>
  <si>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</si>
  <si>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</si>
  <si>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</si>
  <si>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</si>
  <si>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</si>
  <si>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</si>
  <si>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</si>
  <si>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</si>
  <si>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</si>
  <si>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</si>
  <si>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</si>
  <si>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</si>
  <si>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</si>
  <si>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</si>
  <si>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</si>
  <si>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</si>
  <si>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</si>
  <si>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</si>
  <si>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</si>
  <si>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</si>
  <si>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</si>
  <si>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</si>
  <si>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</si>
  <si>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</si>
  <si>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</si>
  <si>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</si>
  <si>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</si>
  <si>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</si>
  <si>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</si>
  <si>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</si>
  <si>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</si>
  <si>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</si>
  <si>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</si>
  <si>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</si>
  <si>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</si>
  <si>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</si>
  <si>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</si>
  <si>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</si>
  <si>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</si>
  <si>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</si>
  <si>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</si>
  <si>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</si>
  <si>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</si>
  <si>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</si>
  <si>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</si>
  <si>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</si>
  <si>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</si>
  <si>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</si>
  <si>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</si>
  <si>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</si>
  <si>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</si>
  <si>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</si>
  <si>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</si>
  <si>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</si>
  <si>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</si>
  <si>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</si>
  <si>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</si>
  <si>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</si>
  <si>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</si>
  <si>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</si>
  <si>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</si>
  <si>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</si>
  <si>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</si>
  <si>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</si>
  <si>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</si>
  <si>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</si>
  <si>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</si>
  <si>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</si>
  <si>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</si>
  <si>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</si>
  <si>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</si>
  <si>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</si>
  <si>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</si>
  <si>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</si>
  <si>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</si>
  <si>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</si>
  <si>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</si>
  <si>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</si>
  <si>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</si>
  <si>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</si>
  <si>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</si>
  <si>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</si>
  <si>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</si>
  <si>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</si>
  <si>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</si>
  <si>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</si>
  <si>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</si>
  <si>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</si>
  <si>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</si>
  <si>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</si>
  <si>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</si>
  <si>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</si>
  <si>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</si>
  <si>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</si>
  <si>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</si>
  <si>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</si>
  <si>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</si>
  <si>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</si>
  <si>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</si>
  <si>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</si>
  <si>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</si>
  <si>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</si>
  <si>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</si>
  <si>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</si>
  <si>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</si>
  <si>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</si>
  <si>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</si>
  <si>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</si>
  <si>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</si>
  <si>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</si>
  <si>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</si>
  <si>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</si>
  <si>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</si>
  <si>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</si>
  <si>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</si>
  <si>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</si>
  <si>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</si>
  <si>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</si>
  <si>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</si>
  <si>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</si>
  <si>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</si>
  <si>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</si>
  <si>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</si>
  <si>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</si>
  <si>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</si>
  <si>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</si>
  <si>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</si>
  <si>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</si>
  <si>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</si>
  <si>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</si>
  <si>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</si>
  <si>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</si>
  <si>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</si>
  <si>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</si>
  <si>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</si>
  <si>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</si>
  <si>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</si>
  <si>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</si>
  <si>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</si>
  <si>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</si>
  <si>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</si>
  <si>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</si>
  <si>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</si>
  <si>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</si>
  <si>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</si>
  <si>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</si>
  <si>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</si>
  <si>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</si>
  <si>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</si>
  <si>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</si>
  <si>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</si>
  <si>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</si>
  <si>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</si>
  <si>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</si>
  <si>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</si>
  <si>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</si>
  <si>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</si>
  <si>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</si>
  <si>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</si>
  <si>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</si>
  <si>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</si>
  <si>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</si>
  <si>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</si>
  <si>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</si>
  <si>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</si>
  <si>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</si>
  <si>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</si>
  <si>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</si>
  <si>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</si>
  <si>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</si>
  <si>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</si>
  <si>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</si>
  <si>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</si>
  <si>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</si>
  <si>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</si>
  <si>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</si>
  <si>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</si>
  <si>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</si>
  <si>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</si>
  <si>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</si>
  <si>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</si>
  <si>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</si>
  <si>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</si>
  <si>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</si>
  <si>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</si>
  <si>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</si>
  <si>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</si>
  <si>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</si>
  <si>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</si>
  <si>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</si>
  <si>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</si>
  <si>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</si>
  <si>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</si>
  <si>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</si>
  <si>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</si>
  <si>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</si>
  <si>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</si>
  <si>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</si>
  <si>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</si>
  <si>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</si>
  <si>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</si>
  <si>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</si>
  <si>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</si>
  <si>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</si>
  <si>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</si>
  <si>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</si>
  <si>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</si>
  <si>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</si>
  <si>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</si>
  <si>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</si>
  <si>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</si>
  <si>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</si>
  <si>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</si>
  <si>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</si>
  <si>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</si>
  <si>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</si>
  <si>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</si>
  <si>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</si>
  <si>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</si>
  <si>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</si>
  <si>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</si>
  <si>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</si>
  <si>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</si>
  <si>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</si>
  <si>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</si>
  <si>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</si>
  <si>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</si>
  <si>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</si>
  <si>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</si>
  <si>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</si>
  <si>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</si>
  <si>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</si>
  <si>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</si>
  <si>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</si>
  <si>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</si>
  <si>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</si>
  <si>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</si>
  <si>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</si>
  <si>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</si>
  <si>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</si>
  <si>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</si>
  <si>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</si>
  <si>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</si>
  <si>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</si>
  <si>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</si>
  <si>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</si>
  <si>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</si>
  <si>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</si>
  <si>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</si>
  <si>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</si>
  <si>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</si>
  <si>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</si>
  <si>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</si>
  <si>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</si>
  <si>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</si>
  <si>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</si>
  <si>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</si>
  <si>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</si>
  <si>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</si>
  <si>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</si>
  <si>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</si>
  <si>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</si>
  <si>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</si>
  <si>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</si>
  <si>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</si>
  <si>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</si>
  <si>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</si>
  <si>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</si>
  <si>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</si>
  <si>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</si>
  <si>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</si>
  <si>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</si>
  <si>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</si>
  <si>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</si>
  <si>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</si>
  <si>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</si>
  <si>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</si>
  <si>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</si>
  <si>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</si>
  <si>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</si>
  <si>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</si>
  <si>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</si>
  <si>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</si>
  <si>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</si>
  <si>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</si>
  <si>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</si>
  <si>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</si>
  <si>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</si>
  <si>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</si>
  <si>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</si>
  <si>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</si>
  <si>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</si>
  <si>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</si>
  <si>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</si>
  <si>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</si>
  <si>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</si>
  <si>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</si>
  <si>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</si>
  <si>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</si>
  <si>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</si>
  <si>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</si>
  <si>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</si>
  <si>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</si>
  <si>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</si>
  <si>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</si>
  <si>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</si>
  <si>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</si>
  <si>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</si>
  <si>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</si>
  <si>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</si>
  <si>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</si>
  <si>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</si>
  <si>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</si>
  <si>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</si>
  <si>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</si>
  <si>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</si>
  <si>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</si>
  <si>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</si>
  <si>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</si>
  <si>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</si>
  <si>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</si>
  <si>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</si>
  <si>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</si>
  <si>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</si>
  <si>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</si>
  <si>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</si>
  <si>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</si>
  <si>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</si>
  <si>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</si>
  <si>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</si>
  <si>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</si>
  <si>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</si>
  <si>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</si>
  <si>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</si>
  <si>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</si>
  <si>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</si>
  <si>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</si>
  <si>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</si>
  <si>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</si>
  <si>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</si>
  <si>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</si>
  <si>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</si>
  <si>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</si>
  <si>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</si>
  <si>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</si>
  <si>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</si>
  <si>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</si>
  <si>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</si>
  <si>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</si>
  <si>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</si>
  <si>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</si>
  <si>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</si>
  <si>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</si>
  <si>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</si>
  <si>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</si>
  <si>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</si>
  <si>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</si>
  <si>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</si>
  <si>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</si>
  <si>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</si>
  <si>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</si>
  <si>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</si>
  <si>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</si>
  <si>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</si>
  <si>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</si>
  <si>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</si>
  <si>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</si>
  <si>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</si>
  <si>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</si>
  <si>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</si>
  <si>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</si>
  <si>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</si>
  <si>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</si>
  <si>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</si>
  <si>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</si>
  <si>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</si>
  <si>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</si>
  <si>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</si>
  <si>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</si>
  <si>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</si>
  <si>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</si>
  <si>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</si>
  <si>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</si>
  <si>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</si>
  <si>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</si>
  <si>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</si>
  <si>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</si>
  <si>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</si>
  <si>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</si>
  <si>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</si>
  <si>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</si>
  <si>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</si>
  <si>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</si>
  <si>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</si>
  <si>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</si>
  <si>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</si>
  <si>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</si>
  <si>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</si>
  <si>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</si>
  <si>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</si>
  <si>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</si>
  <si>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</si>
  <si>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</si>
  <si>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</si>
  <si>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</si>
  <si>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</si>
  <si>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</si>
  <si>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</si>
  <si>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</si>
  <si>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</si>
  <si>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</si>
  <si>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</si>
  <si>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</si>
  <si>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</si>
  <si>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</si>
  <si>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</si>
  <si>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</si>
  <si>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</si>
  <si>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</si>
  <si>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</si>
  <si>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</si>
  <si>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</si>
  <si>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</si>
  <si>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</si>
  <si>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</si>
  <si>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</si>
  <si>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</si>
  <si>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</si>
  <si>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</si>
  <si>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</si>
  <si>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</si>
  <si>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</si>
  <si>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</si>
  <si>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</si>
  <si>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</si>
  <si>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</si>
  <si>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</si>
  <si>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</si>
  <si>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</si>
  <si>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</si>
  <si>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</si>
  <si>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</si>
  <si>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</si>
  <si>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</si>
  <si>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</si>
  <si>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</si>
  <si>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</si>
  <si>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</si>
  <si>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</si>
  <si>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</si>
  <si>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</si>
  <si>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</si>
  <si>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</si>
  <si>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</si>
  <si>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</si>
  <si>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</si>
  <si>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</si>
  <si>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</si>
  <si>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</si>
  <si>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</si>
  <si>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</si>
  <si>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</si>
  <si>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</si>
  <si>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</si>
  <si>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</si>
  <si>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</si>
  <si>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</si>
  <si>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</si>
  <si>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</si>
  <si>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</si>
  <si>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</si>
  <si>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</si>
  <si>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</si>
  <si>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</si>
  <si>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</si>
  <si>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</si>
  <si>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</si>
  <si>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</si>
  <si>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</si>
  <si>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</si>
  <si>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</si>
  <si>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</si>
  <si>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</si>
  <si>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</si>
  <si>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</si>
  <si>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</si>
  <si>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</si>
  <si>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</si>
  <si>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</si>
  <si>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</si>
  <si>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</si>
  <si>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</si>
  <si>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</si>
  <si>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</si>
  <si>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</si>
  <si>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</si>
  <si>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</si>
  <si>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</si>
  <si>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</si>
  <si>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</si>
  <si>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</si>
  <si>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</si>
  <si>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</si>
  <si>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</si>
  <si>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</si>
  <si>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</si>
  <si>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</si>
  <si>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</si>
  <si>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</si>
  <si>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</si>
  <si>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</si>
  <si>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</si>
  <si>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</si>
  <si>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</si>
  <si>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</si>
  <si>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</si>
  <si>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</si>
  <si>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</si>
  <si>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</si>
  <si>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</si>
  <si>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</si>
  <si>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</si>
  <si>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</si>
  <si>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</si>
  <si>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</si>
  <si>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</si>
  <si>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</si>
  <si>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</si>
  <si>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</si>
  <si>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</si>
  <si>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</si>
  <si>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</si>
  <si>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</si>
  <si>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</si>
  <si>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</si>
  <si>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</si>
  <si>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</si>
  <si>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</si>
  <si>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</si>
  <si>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</si>
  <si>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</si>
  <si>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</si>
  <si>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</si>
  <si>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</si>
  <si>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</si>
  <si>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</si>
  <si>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</si>
  <si>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</si>
  <si>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</si>
  <si>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</si>
  <si>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</si>
  <si>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</si>
  <si>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</si>
  <si>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</si>
  <si>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</si>
  <si>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</si>
  <si>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</si>
  <si>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</si>
  <si>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</si>
  <si>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</si>
  <si>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</si>
  <si>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</si>
  <si>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</si>
  <si>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</si>
  <si>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</si>
  <si>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</si>
  <si>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</si>
  <si>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</si>
  <si>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</si>
  <si>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</si>
  <si>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</si>
  <si>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</si>
  <si>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</si>
  <si>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</si>
  <si>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</si>
  <si>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</si>
  <si>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</si>
  <si>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</si>
  <si>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</si>
  <si>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</si>
  <si>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</si>
  <si>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</si>
  <si>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</si>
  <si>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</si>
  <si>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</si>
  <si>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</si>
  <si>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</si>
  <si>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</si>
  <si>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</si>
  <si>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</si>
  <si>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</si>
  <si>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</si>
  <si>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</si>
  <si>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</si>
  <si>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</si>
  <si>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</si>
  <si>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</si>
  <si>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</si>
  <si>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</si>
  <si>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</si>
  <si>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</si>
  <si>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</si>
  <si>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</si>
  <si>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</si>
  <si>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</si>
  <si>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</si>
  <si>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</si>
  <si>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</si>
  <si>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</si>
  <si>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</si>
  <si>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</si>
  <si>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</si>
  <si>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</si>
  <si>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</si>
  <si>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</si>
  <si>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</si>
  <si>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</si>
  <si>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</si>
  <si>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</si>
  <si>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</si>
  <si>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</si>
  <si>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</si>
  <si>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</si>
  <si>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</si>
  <si>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</si>
  <si>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</si>
  <si>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</si>
  <si>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</si>
  <si>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</si>
  <si>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</si>
  <si>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</si>
  <si>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</si>
  <si>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</si>
  <si>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</si>
  <si>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</si>
  <si>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</si>
  <si>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</si>
  <si>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</si>
  <si>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</si>
  <si>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</si>
  <si>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</si>
  <si>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</si>
  <si>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</si>
  <si>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</si>
  <si>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</si>
  <si>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</si>
  <si>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</si>
  <si>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</si>
  <si>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</si>
  <si>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</si>
  <si>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</si>
  <si>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</si>
  <si>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</si>
  <si>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</si>
  <si>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</si>
  <si>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</si>
  <si>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</si>
  <si>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</si>
  <si>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</si>
  <si>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</si>
  <si>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</si>
  <si>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</si>
  <si>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</si>
  <si>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</si>
  <si>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</si>
  <si>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</si>
  <si>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</si>
  <si>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</si>
  <si>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</si>
  <si>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</si>
  <si>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</si>
  <si>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</si>
  <si>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</si>
  <si>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</si>
  <si>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</si>
  <si>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</si>
  <si>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</si>
  <si>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</si>
  <si>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</si>
  <si>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</si>
  <si>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</si>
  <si>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</si>
  <si>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</si>
  <si>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</si>
  <si>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</si>
  <si>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</si>
  <si>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</si>
  <si>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</si>
  <si>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</si>
  <si>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</si>
  <si>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</si>
  <si>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</si>
  <si>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</si>
  <si>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</si>
  <si>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</si>
  <si>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</si>
  <si>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</si>
  <si>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</si>
  <si>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</si>
  <si>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</si>
  <si>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</si>
  <si>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</si>
  <si>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</si>
  <si>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</si>
  <si>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</si>
  <si>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</si>
  <si>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</si>
  <si>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</si>
  <si>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</si>
  <si>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</si>
  <si>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</si>
  <si>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</si>
  <si>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</si>
  <si>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</si>
  <si>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</si>
  <si>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</si>
  <si>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</si>
  <si>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</si>
  <si>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</si>
  <si>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</si>
  <si>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</si>
  <si>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</si>
  <si>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</si>
  <si>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</si>
  <si>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</si>
  <si>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</si>
  <si>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</si>
  <si>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</si>
  <si>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</si>
  <si>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</si>
  <si>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</si>
  <si>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</si>
  <si>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</si>
  <si>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</si>
  <si>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</si>
  <si>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</si>
  <si>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</si>
  <si>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</si>
  <si>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</si>
  <si>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</si>
  <si>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</si>
  <si>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</si>
  <si>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</si>
  <si>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</si>
  <si>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</si>
  <si>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</si>
  <si>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</si>
  <si>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</si>
  <si>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</si>
  <si>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</si>
  <si>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</si>
  <si>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</si>
  <si>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</si>
  <si>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</si>
  <si>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</si>
  <si>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</si>
  <si>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</si>
  <si>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</si>
  <si>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</si>
  <si>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</si>
  <si>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</si>
  <si>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</si>
  <si>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</si>
  <si>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</si>
  <si>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</si>
  <si>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</si>
  <si>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</si>
  <si>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</si>
  <si>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</si>
  <si>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</si>
  <si>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</si>
  <si>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</si>
  <si>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</si>
  <si>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</si>
  <si>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</si>
  <si>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</si>
  <si>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</si>
  <si>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</si>
  <si>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</si>
  <si>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</si>
  <si>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</si>
  <si>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</si>
  <si>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</si>
  <si>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</si>
  <si>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</si>
  <si>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</si>
  <si>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</si>
  <si>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</si>
  <si>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</si>
  <si>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</si>
  <si>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</si>
  <si>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</si>
  <si>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</si>
  <si>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</si>
  <si>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</si>
  <si>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</si>
  <si>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</si>
  <si>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</si>
  <si>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</si>
  <si>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</si>
  <si>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</si>
  <si>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</si>
  <si>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</si>
  <si>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</si>
  <si>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</si>
  <si>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</si>
  <si>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</si>
  <si>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</si>
  <si>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</si>
  <si>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</si>
  <si>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</si>
  <si>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</si>
  <si>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</si>
  <si>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</si>
  <si>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</si>
  <si>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</si>
  <si>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</si>
  <si>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</si>
  <si>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</si>
  <si>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</si>
  <si>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</si>
  <si>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</si>
  <si>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</si>
  <si>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</si>
  <si>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</si>
  <si>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</si>
  <si>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</si>
  <si>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</si>
  <si>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</si>
  <si>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</si>
  <si>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</si>
  <si>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</si>
  <si>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</si>
  <si>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</si>
  <si>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</si>
  <si>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</si>
  <si>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</si>
  <si>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</si>
  <si>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</si>
  <si>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</si>
  <si>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</si>
  <si>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</si>
  <si>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</si>
  <si>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</si>
  <si>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</si>
  <si>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</si>
  <si>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</si>
  <si>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</si>
  <si>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</si>
  <si>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</si>
  <si>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</si>
  <si>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</si>
  <si>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</si>
  <si>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</si>
  <si>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</si>
  <si>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</si>
  <si>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</si>
  <si>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</si>
  <si>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</si>
  <si>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</si>
  <si>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</si>
  <si>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</si>
  <si>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</si>
  <si>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</si>
  <si>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</si>
  <si>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</si>
  <si>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</si>
  <si>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</si>
  <si>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</si>
  <si>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</si>
  <si>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</si>
  <si>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</si>
  <si>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</si>
  <si>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</si>
  <si>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</si>
  <si>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</si>
  <si>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</si>
  <si>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</si>
  <si>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</si>
  <si>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</si>
  <si>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</si>
  <si>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</si>
  <si>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</si>
  <si>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</si>
  <si>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</si>
  <si>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</si>
  <si>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</si>
  <si>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</si>
  <si>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</si>
  <si>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</si>
  <si>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</si>
  <si>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</si>
  <si>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</si>
  <si>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</si>
  <si>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</si>
  <si>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</si>
  <si>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</si>
  <si>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</si>
  <si>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</si>
  <si>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</si>
  <si>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</si>
  <si>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</si>
  <si>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</si>
  <si>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</si>
  <si>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</si>
  <si>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</si>
  <si>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</si>
  <si>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</si>
  <si>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</si>
  <si>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</si>
  <si>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</si>
  <si>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</si>
  <si>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</si>
  <si>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</si>
  <si>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</si>
  <si>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</si>
  <si>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</si>
  <si>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</si>
  <si>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</si>
  <si>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</si>
  <si>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</si>
  <si>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</si>
  <si>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</si>
  <si>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</si>
  <si>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</si>
  <si>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</si>
  <si>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</si>
  <si>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</si>
  <si>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</si>
  <si>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</si>
  <si>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</si>
  <si>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</si>
  <si>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</si>
  <si>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</si>
  <si>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</si>
  <si>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</si>
  <si>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</si>
  <si>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</si>
  <si>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</si>
  <si>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</si>
  <si>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</si>
  <si>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</si>
  <si>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</si>
  <si>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</si>
  <si>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</si>
  <si>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</si>
  <si>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</si>
  <si>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</si>
  <si>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</si>
  <si>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</si>
  <si>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</si>
  <si>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</si>
  <si>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</si>
  <si>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</si>
  <si>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</si>
  <si>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</si>
  <si>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</si>
  <si>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</si>
  <si>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</si>
  <si>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</si>
  <si>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</si>
  <si>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</si>
  <si>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</si>
  <si>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</si>
  <si>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</si>
  <si>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</si>
  <si>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</si>
  <si>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</si>
  <si>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</si>
  <si>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</si>
  <si>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</si>
  <si>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</si>
  <si>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</si>
  <si>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</si>
  <si>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</si>
  <si>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</si>
  <si>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</si>
  <si>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</si>
  <si>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</si>
  <si>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</si>
  <si>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</si>
  <si>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</si>
  <si>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</si>
  <si>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</si>
  <si>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</si>
  <si>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</si>
  <si>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</si>
  <si>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</si>
  <si>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</si>
  <si>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</si>
  <si>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</si>
  <si>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</si>
  <si>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</si>
  <si>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</si>
  <si>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</si>
  <si>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</si>
  <si>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</si>
  <si>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</si>
  <si>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</si>
  <si>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</si>
  <si>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</si>
  <si>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</si>
  <si>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</si>
  <si>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</si>
  <si>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</si>
  <si>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</si>
  <si>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</si>
  <si>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</si>
  <si>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</si>
  <si>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</si>
  <si>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</si>
  <si>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</si>
  <si>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</si>
  <si>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</si>
  <si>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</si>
  <si>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</si>
  <si>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</si>
  <si>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</si>
  <si>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</si>
  <si>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</si>
  <si>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</si>
  <si>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</si>
  <si>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</si>
  <si>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</si>
  <si>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</si>
  <si>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</si>
  <si>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</si>
  <si>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</si>
  <si>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</si>
  <si>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</si>
  <si>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</si>
  <si>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</si>
  <si>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</si>
  <si>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</si>
  <si>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</si>
  <si>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</si>
  <si>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</si>
  <si>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</si>
  <si>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</si>
  <si>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</si>
  <si>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</si>
  <si>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</si>
  <si>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</si>
  <si>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</si>
  <si>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</si>
  <si>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</si>
  <si>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</si>
  <si>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</si>
  <si>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</si>
  <si>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</si>
  <si>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</si>
  <si>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</si>
  <si>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</si>
  <si>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</si>
  <si>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</si>
  <si>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</si>
  <si>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</si>
  <si>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</si>
  <si>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</si>
  <si>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</si>
  <si>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</si>
  <si>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</si>
  <si>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</si>
  <si>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</si>
  <si>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</si>
  <si>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</si>
  <si>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</si>
  <si>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</si>
  <si>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</si>
  <si>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</si>
  <si>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</si>
  <si>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</si>
  <si>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</si>
  <si>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</si>
  <si>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</si>
  <si>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</si>
  <si>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</si>
  <si>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</si>
  <si>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</si>
  <si>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</si>
  <si>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</si>
  <si>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</si>
  <si>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</si>
  <si>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</si>
  <si>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</si>
  <si>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</si>
  <si>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</si>
  <si>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</si>
  <si>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</si>
  <si>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</si>
  <si>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</si>
  <si>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</si>
  <si>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</si>
  <si>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</si>
  <si>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</si>
  <si>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</si>
  <si>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</si>
  <si>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</si>
  <si>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</si>
  <si>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</si>
  <si>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</si>
  <si>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</si>
  <si>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</si>
  <si>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</si>
  <si>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</si>
  <si>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</si>
  <si>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</si>
  <si>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</si>
  <si>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</si>
  <si>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</si>
  <si>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</si>
  <si>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</si>
  <si>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</si>
  <si>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</si>
  <si>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</si>
  <si>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</si>
  <si>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</si>
  <si>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</si>
  <si>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</si>
  <si>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</si>
  <si>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</si>
  <si>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</si>
  <si>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</si>
  <si>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</si>
  <si>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</si>
  <si>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</si>
  <si>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</si>
  <si>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</si>
  <si>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</si>
  <si>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</si>
  <si>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</si>
  <si>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</si>
  <si>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</si>
  <si>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</si>
  <si>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</si>
  <si>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</si>
  <si>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</si>
  <si>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</si>
  <si>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</si>
  <si>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</si>
  <si>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</si>
  <si>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</si>
  <si>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</si>
  <si>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</si>
  <si>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</si>
  <si>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</si>
  <si>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</si>
  <si>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</si>
  <si>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</si>
  <si>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</si>
  <si>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</si>
  <si>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</si>
  <si>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</si>
  <si>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</si>
  <si>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</si>
  <si>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</si>
  <si>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</si>
  <si>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</si>
  <si>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</si>
  <si>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</si>
  <si>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</si>
  <si>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</si>
  <si>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</si>
  <si>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</si>
  <si>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</si>
  <si>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</si>
  <si>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</si>
  <si>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</si>
  <si>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</si>
  <si>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</si>
  <si>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</si>
  <si>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</si>
  <si>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</si>
  <si>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</si>
  <si>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</si>
  <si>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</si>
  <si>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</si>
  <si>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</si>
  <si>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</si>
  <si>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</si>
  <si>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</si>
  <si>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</si>
  <si>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</si>
  <si>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</si>
  <si>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</si>
  <si>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</si>
  <si>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</si>
  <si>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</si>
  <si>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</si>
  <si>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</si>
  <si>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</si>
  <si>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</si>
  <si>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</si>
  <si>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</si>
  <si>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</si>
  <si>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</si>
  <si>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</si>
  <si>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</si>
  <si>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</si>
  <si>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</si>
  <si>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</si>
  <si>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</si>
  <si>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</si>
  <si>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</si>
  <si>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</si>
  <si>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</si>
  <si>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</si>
  <si>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</si>
  <si>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</si>
  <si>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</si>
  <si>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</si>
  <si>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</si>
  <si>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</si>
  <si>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</si>
  <si>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</si>
  <si>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</si>
  <si>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</si>
  <si>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</si>
  <si>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</si>
  <si>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</si>
  <si>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</si>
  <si>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</si>
  <si>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</si>
  <si>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</si>
  <si>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</si>
  <si>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</si>
  <si>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</si>
  <si>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</si>
  <si>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</si>
  <si>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</si>
  <si>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</si>
  <si>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</si>
  <si>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</si>
  <si>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</si>
  <si>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</si>
  <si>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</si>
  <si>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</si>
  <si>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</si>
  <si>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</si>
  <si>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</si>
  <si>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</si>
  <si>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</si>
  <si>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</si>
  <si>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</si>
  <si>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</si>
  <si>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</si>
  <si>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</si>
  <si>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</si>
  <si>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</si>
  <si>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</si>
  <si>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</si>
  <si>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</si>
  <si>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</si>
  <si>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</si>
  <si>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</si>
  <si>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</si>
  <si>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</si>
  <si>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</si>
  <si>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</si>
  <si>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</si>
  <si>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</si>
  <si>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</si>
  <si>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</si>
  <si>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</si>
  <si>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</si>
  <si>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</si>
  <si>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</si>
  <si>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</si>
  <si>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</si>
  <si>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</si>
  <si>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</si>
  <si>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</si>
  <si>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</si>
  <si>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</si>
  <si>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</si>
  <si>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</si>
  <si>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</si>
  <si>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</si>
  <si>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</si>
  <si>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</si>
  <si>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</si>
  <si>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</si>
  <si>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</si>
  <si>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</si>
  <si>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</si>
  <si>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</si>
  <si>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</si>
  <si>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</si>
  <si>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</si>
  <si>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</si>
  <si>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</si>
  <si>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</si>
  <si>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</si>
  <si>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</si>
  <si>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</si>
  <si>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</si>
  <si>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</si>
  <si>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</si>
  <si>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</si>
  <si>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</si>
  <si>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</si>
  <si>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</si>
  <si>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</si>
  <si>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</si>
  <si>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</si>
  <si>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</si>
  <si>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</si>
  <si>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</si>
  <si>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</si>
  <si>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</si>
  <si>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</si>
  <si>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</si>
  <si>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</si>
  <si>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</si>
  <si>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</si>
  <si>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</si>
  <si>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</si>
  <si>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</si>
  <si>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</si>
  <si>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</si>
  <si>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</si>
  <si>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</si>
  <si>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</si>
  <si>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</si>
  <si>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</si>
  <si>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</si>
  <si>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</si>
  <si>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</si>
  <si>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</si>
  <si>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</si>
  <si>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</si>
  <si>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</si>
  <si>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</si>
  <si>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</si>
  <si>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</si>
  <si>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</si>
  <si>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</si>
  <si>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</si>
  <si>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</si>
  <si>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</si>
  <si>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</si>
  <si>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</si>
  <si>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</si>
  <si>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</si>
  <si>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</si>
  <si>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</si>
  <si>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</si>
  <si>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</si>
  <si>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</si>
  <si>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</si>
  <si>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</si>
  <si>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</si>
  <si>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</si>
  <si>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</si>
  <si>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</si>
  <si>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</si>
  <si>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</si>
  <si>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</si>
  <si>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</si>
  <si>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</si>
  <si>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</si>
  <si>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</si>
  <si>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</si>
  <si>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</si>
  <si>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</si>
  <si>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</si>
  <si>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</si>
  <si>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</si>
  <si>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</si>
  <si>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</si>
  <si>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</si>
  <si>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</si>
  <si>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</si>
  <si>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</si>
  <si>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</si>
  <si>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</si>
  <si>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</si>
  <si>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</si>
  <si>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</si>
  <si>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</si>
  <si>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</si>
  <si>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</si>
  <si>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</si>
  <si>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</si>
  <si>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</si>
  <si>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</si>
  <si>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</si>
  <si>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</si>
  <si>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</si>
  <si>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</si>
  <si>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</si>
  <si>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</si>
  <si>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</si>
  <si>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</si>
  <si>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</si>
  <si>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</si>
  <si>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</si>
  <si>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</si>
  <si>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</si>
  <si>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</si>
  <si>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</si>
  <si>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</si>
  <si>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</si>
  <si>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</si>
  <si>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</si>
  <si>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</si>
  <si>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</si>
  <si>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</si>
  <si>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</si>
  <si>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</si>
  <si>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</si>
  <si>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</si>
  <si>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</si>
  <si>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</si>
  <si>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</si>
  <si>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</si>
  <si>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</si>
  <si>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</si>
  <si>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</si>
  <si>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</si>
  <si>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</si>
  <si>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</si>
  <si>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</si>
  <si>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</si>
  <si>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</si>
  <si>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</si>
  <si>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</si>
  <si>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</si>
  <si>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</si>
  <si>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</si>
  <si>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</si>
  <si>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</si>
  <si>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</si>
  <si>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</si>
  <si>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</si>
  <si>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</si>
  <si>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</si>
  <si>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</si>
  <si>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</si>
  <si>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</si>
  <si>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</si>
  <si>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</si>
  <si>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</si>
  <si>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</si>
  <si>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</si>
  <si>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</si>
  <si>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</si>
  <si>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</si>
  <si>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</si>
  <si>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</si>
  <si>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</si>
  <si>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</si>
  <si>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</si>
  <si>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</si>
  <si>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</si>
  <si>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</si>
  <si>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</si>
  <si>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</si>
  <si>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</si>
  <si>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</si>
  <si>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</si>
  <si>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</si>
  <si>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</si>
  <si>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</si>
  <si>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</si>
  <si>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</si>
  <si>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</si>
  <si>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</si>
  <si>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</si>
  <si>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</si>
  <si>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</si>
  <si>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</si>
  <si>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</si>
  <si>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</si>
  <si>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</si>
  <si>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</si>
  <si>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</si>
  <si>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</si>
  <si>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</si>
  <si>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</si>
  <si>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</si>
  <si>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</si>
  <si>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</si>
  <si>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</si>
  <si>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</si>
  <si>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</si>
  <si>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</si>
  <si>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</si>
  <si>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</si>
  <si>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</si>
  <si>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</si>
  <si>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</si>
  <si>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</si>
  <si>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</si>
  <si>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</si>
  <si>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</si>
  <si>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</si>
  <si>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</si>
  <si>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</si>
  <si>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</si>
  <si>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</si>
  <si>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</si>
  <si>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</si>
  <si>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</si>
  <si>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</si>
  <si>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</si>
  <si>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</si>
  <si>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</si>
  <si>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</si>
  <si>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</si>
  <si>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</si>
  <si>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</si>
  <si>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</si>
  <si>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</si>
  <si>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</si>
  <si>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</si>
  <si>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</si>
  <si>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</si>
  <si>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</si>
  <si>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</si>
  <si>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</si>
  <si>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</si>
  <si>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</si>
  <si>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</si>
  <si>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</si>
  <si>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</si>
  <si>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</si>
  <si>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</si>
  <si>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</si>
  <si>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</si>
  <si>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</si>
  <si>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</si>
  <si>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</si>
  <si>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</si>
  <si>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</si>
  <si>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</si>
  <si>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</si>
  <si>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</si>
  <si>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</si>
  <si>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</si>
  <si>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</si>
  <si>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</si>
  <si>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</si>
  <si>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</si>
  <si>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</si>
  <si>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</si>
  <si>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</si>
  <si>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</si>
  <si>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</si>
  <si>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</si>
  <si>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</si>
  <si>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</si>
  <si>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</si>
  <si>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</si>
  <si>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</si>
  <si>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</si>
  <si>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</si>
  <si>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</si>
  <si>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</si>
  <si>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</si>
  <si>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</si>
  <si>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</si>
  <si>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</si>
  <si>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</si>
  <si>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</si>
  <si>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</si>
  <si>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</si>
  <si>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</si>
  <si>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</si>
  <si>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</si>
  <si>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</si>
  <si>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</si>
  <si>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</si>
  <si>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</si>
  <si>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</si>
  <si>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</si>
  <si>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</si>
  <si>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</si>
  <si>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</si>
  <si>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</si>
  <si>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</si>
  <si>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</si>
  <si>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</si>
  <si>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</si>
  <si>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</si>
  <si>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</si>
  <si>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</si>
  <si>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</si>
  <si>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</si>
  <si>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</si>
  <si>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</si>
  <si>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</si>
  <si>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</si>
  <si>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</si>
  <si>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</si>
  <si>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</si>
  <si>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</si>
  <si>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</si>
  <si>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</si>
  <si>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</si>
  <si>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</si>
  <si>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</si>
  <si>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</si>
  <si>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</si>
  <si>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</si>
  <si>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</si>
  <si>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</si>
  <si>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</si>
  <si>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</si>
  <si>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</si>
  <si>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</si>
  <si>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</si>
  <si>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</si>
  <si>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</si>
  <si>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</si>
  <si>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</si>
  <si>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</si>
  <si>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</si>
  <si>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</si>
  <si>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</si>
  <si>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</si>
  <si>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</si>
  <si>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</si>
  <si>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</si>
  <si>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</si>
  <si>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</si>
  <si>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</si>
  <si>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</si>
  <si>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</si>
  <si>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</si>
  <si>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</si>
  <si>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</si>
  <si>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</si>
  <si>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</si>
  <si>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</si>
  <si>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</si>
  <si>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</si>
  <si>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</si>
  <si>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</si>
  <si>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</si>
  <si>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</si>
  <si>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</si>
  <si>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</si>
  <si>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</si>
  <si>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</si>
  <si>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</si>
  <si>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</si>
  <si>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</si>
  <si>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</si>
  <si>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</si>
  <si>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</si>
  <si>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</si>
  <si>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</si>
  <si>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</si>
  <si>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</si>
  <si>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</si>
  <si>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</si>
  <si>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</si>
  <si>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</si>
  <si>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</si>
  <si>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</si>
  <si>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</si>
  <si>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</si>
  <si>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</si>
  <si>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</si>
  <si>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</si>
  <si>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</si>
  <si>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</si>
  <si>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</si>
  <si>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</si>
  <si>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</si>
  <si>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</si>
  <si>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</si>
  <si>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</si>
  <si>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</si>
  <si>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</si>
  <si>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</si>
  <si>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</si>
  <si>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</si>
  <si>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</si>
  <si>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</si>
  <si>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</si>
  <si>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</si>
  <si>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</si>
  <si>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</si>
  <si>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</si>
  <si>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</si>
  <si>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</si>
  <si>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</si>
  <si>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</si>
  <si>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</si>
  <si>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</si>
  <si>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</si>
  <si>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</si>
  <si>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</si>
  <si>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</si>
  <si>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</si>
  <si>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</si>
  <si>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</si>
  <si>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</si>
  <si>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</si>
  <si>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</si>
  <si>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</si>
  <si>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</si>
  <si>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</si>
  <si>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</si>
  <si>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</si>
  <si>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</si>
  <si>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</si>
  <si>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</si>
  <si>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</si>
  <si>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</si>
  <si>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</si>
  <si>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</si>
  <si>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</si>
  <si>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</si>
  <si>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</si>
  <si>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</si>
  <si>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</si>
  <si>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</si>
  <si>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</si>
  <si>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</si>
  <si>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</si>
  <si>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</si>
  <si>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</si>
  <si>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</si>
  <si>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</si>
  <si>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</si>
  <si>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</si>
  <si>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</si>
  <si>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</si>
  <si>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</si>
  <si>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</si>
  <si>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</si>
  <si>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</si>
  <si>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</si>
  <si>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</si>
  <si>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</si>
  <si>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</si>
  <si>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</si>
  <si>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</si>
  <si>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</si>
  <si>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</si>
  <si>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</si>
  <si>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</si>
  <si>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</si>
  <si>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</si>
  <si>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</si>
  <si>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</si>
  <si>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</si>
  <si>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</si>
  <si>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</si>
  <si>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</si>
  <si>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</si>
  <si>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</si>
  <si>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</si>
  <si>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</si>
  <si>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</si>
  <si>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</si>
  <si>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</si>
  <si>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</si>
  <si>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</si>
  <si>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</si>
  <si>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</si>
  <si>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</si>
  <si>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</si>
  <si>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</si>
  <si>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</si>
  <si>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</si>
  <si>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</si>
  <si>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</si>
  <si>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</si>
  <si>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</si>
  <si>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</si>
  <si>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</si>
  <si>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</si>
  <si>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</si>
  <si>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</si>
  <si>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</si>
  <si>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</si>
  <si>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</si>
  <si>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</si>
  <si>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</si>
  <si>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</si>
  <si>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</si>
  <si>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</si>
  <si>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</si>
  <si>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</si>
  <si>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</si>
  <si>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</si>
  <si>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</si>
  <si>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</si>
  <si>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</si>
  <si>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</si>
  <si>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</si>
  <si>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</si>
  <si>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</si>
  <si>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</si>
  <si>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</si>
  <si>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</si>
  <si>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</si>
  <si>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</si>
  <si>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</si>
  <si>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</si>
  <si>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</si>
  <si>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</si>
  <si>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</si>
  <si>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</si>
  <si>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</si>
  <si>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</si>
  <si>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</si>
  <si>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</si>
  <si>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</si>
  <si>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</si>
  <si>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</si>
  <si>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</si>
  <si>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</si>
  <si>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</si>
  <si>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</si>
  <si>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</si>
  <si>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</si>
  <si>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</si>
  <si>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</si>
  <si>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</si>
  <si>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</si>
  <si>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</si>
  <si>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</si>
  <si>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</si>
  <si>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</si>
  <si>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</si>
  <si>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</si>
  <si>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</si>
  <si>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</si>
  <si>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</si>
  <si>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</si>
  <si>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</si>
  <si>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</si>
  <si>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</si>
  <si>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</si>
  <si>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</si>
  <si>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</si>
  <si>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</si>
  <si>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</si>
  <si>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</si>
  <si>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</si>
  <si>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</si>
  <si>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</si>
  <si>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</si>
  <si>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</si>
  <si>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</si>
  <si>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</si>
  <si>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</si>
  <si>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</si>
  <si>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</si>
  <si>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</si>
  <si>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</si>
  <si>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</si>
  <si>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</si>
  <si>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</si>
  <si>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</si>
  <si>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</si>
  <si>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</si>
  <si>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</si>
  <si>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</si>
  <si>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</si>
  <si>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</si>
  <si>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</si>
  <si>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</si>
  <si>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</si>
  <si>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</si>
  <si>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</si>
  <si>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</si>
  <si>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</si>
  <si>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</si>
  <si>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</si>
  <si>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</si>
  <si>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</si>
  <si>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</si>
  <si>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</si>
  <si>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</si>
  <si>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</si>
  <si>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</si>
  <si>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</si>
  <si>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</si>
  <si>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</si>
  <si>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</si>
  <si>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</si>
  <si>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</si>
  <si>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</si>
  <si>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</si>
  <si>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</si>
  <si>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</si>
  <si>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</si>
  <si>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</si>
  <si>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</si>
  <si>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</si>
  <si>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</si>
  <si>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</si>
  <si>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</si>
  <si>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</si>
  <si>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</si>
  <si>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</si>
  <si>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</si>
  <si>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</si>
  <si>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</si>
  <si>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</si>
  <si>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</si>
  <si>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</si>
  <si>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</si>
  <si>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</si>
  <si>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</si>
  <si>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</si>
  <si>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</si>
  <si>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</si>
  <si>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</si>
  <si>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</si>
  <si>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</si>
  <si>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</si>
  <si>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</si>
  <si>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</si>
  <si>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</si>
  <si>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</si>
  <si>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</si>
  <si>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</si>
  <si>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</si>
  <si>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</si>
  <si>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</si>
  <si>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</si>
  <si>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</si>
  <si>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</si>
  <si>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</si>
  <si>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</si>
  <si>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</si>
  <si>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</si>
  <si>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</si>
  <si>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</si>
  <si>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</si>
  <si>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</si>
  <si>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</si>
  <si>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</si>
  <si>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</si>
  <si>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</si>
  <si>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</si>
  <si>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</si>
  <si>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</si>
  <si>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</si>
  <si>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</si>
  <si>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</si>
  <si>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</si>
  <si>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</si>
  <si>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</si>
  <si>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</si>
  <si>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</si>
  <si>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</si>
  <si>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</si>
  <si>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</si>
  <si>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</si>
  <si>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</si>
  <si>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</si>
  <si>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</si>
  <si>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</si>
  <si>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</si>
  <si>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</si>
  <si>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</si>
  <si>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</si>
  <si>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</si>
  <si>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</si>
  <si>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</si>
  <si>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</si>
  <si>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</si>
  <si>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</si>
  <si>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</si>
  <si>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</si>
  <si>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</si>
  <si>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</si>
  <si>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</si>
  <si>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</si>
  <si>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</si>
  <si>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</si>
  <si>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</si>
  <si>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</si>
  <si>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</si>
  <si>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</si>
  <si>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</si>
  <si>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</si>
  <si>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</si>
  <si>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</si>
  <si>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</si>
  <si>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</si>
  <si>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</si>
  <si>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</si>
  <si>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</si>
  <si>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</si>
  <si>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</si>
  <si>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</si>
  <si>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</si>
  <si>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</si>
  <si>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</si>
  <si>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</si>
  <si>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</si>
  <si>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</si>
  <si>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</si>
  <si>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</si>
  <si>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</si>
  <si>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</si>
  <si>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</si>
  <si>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</si>
  <si>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</si>
  <si>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</si>
  <si>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</si>
  <si>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</si>
  <si>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</si>
  <si>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</si>
  <si>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</si>
  <si>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</si>
  <si>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</si>
  <si>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</si>
  <si>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</si>
  <si>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</si>
  <si>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</si>
  <si>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</si>
  <si>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</si>
  <si>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</si>
  <si>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</si>
  <si>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</si>
  <si>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</si>
  <si>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</si>
  <si>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</si>
  <si>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</si>
  <si>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</si>
  <si>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</si>
  <si>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</si>
  <si>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</si>
  <si>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</si>
  <si>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</si>
  <si>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</si>
  <si>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</si>
  <si>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</si>
  <si>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</si>
  <si>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</si>
  <si>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</si>
  <si>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</si>
  <si>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</si>
  <si>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</si>
  <si>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</si>
  <si>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</si>
  <si>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</si>
  <si>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</si>
  <si>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</si>
  <si>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</si>
  <si>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</si>
  <si>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</si>
  <si>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</si>
  <si>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</si>
  <si>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</si>
  <si>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</si>
  <si>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</si>
  <si>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</si>
  <si>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</si>
  <si>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</si>
  <si>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</si>
  <si>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</si>
  <si>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</si>
  <si>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</si>
  <si>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</si>
  <si>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</si>
  <si>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</si>
  <si>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</si>
  <si>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</si>
  <si>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</si>
  <si>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</si>
  <si>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</si>
  <si>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</si>
  <si>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</si>
  <si>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</si>
  <si>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</si>
  <si>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</si>
  <si>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</si>
  <si>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</si>
  <si>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</si>
  <si>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</si>
  <si>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</si>
  <si>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</si>
  <si>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</si>
  <si>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</si>
  <si>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</si>
  <si>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</si>
  <si>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</si>
  <si>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</si>
  <si>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</si>
  <si>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</si>
  <si>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</si>
  <si>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</si>
  <si>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</si>
  <si>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</si>
  <si>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</si>
  <si>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</si>
  <si>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</si>
  <si>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</si>
  <si>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</si>
  <si>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</si>
  <si>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</si>
  <si>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</si>
  <si>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</si>
  <si>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</si>
  <si>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</si>
  <si>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</si>
  <si>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</si>
  <si>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</si>
  <si>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</si>
  <si>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</si>
  <si>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</si>
  <si>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</si>
  <si>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</si>
  <si>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</si>
  <si>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</si>
  <si>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</si>
  <si>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</si>
  <si>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</si>
  <si>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</si>
  <si>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</si>
  <si>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</si>
  <si>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</si>
  <si>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</si>
  <si>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</si>
  <si>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</si>
  <si>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</si>
  <si>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</si>
  <si>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</si>
  <si>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</si>
  <si>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</si>
  <si>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</si>
  <si>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</si>
  <si>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</si>
  <si>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</si>
  <si>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</si>
  <si>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</si>
  <si>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</si>
  <si>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</si>
  <si>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</si>
  <si>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</si>
  <si>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</si>
  <si>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</si>
  <si>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</si>
  <si>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</si>
  <si>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</si>
  <si>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</si>
  <si>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</si>
  <si>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</si>
  <si>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</si>
  <si>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</si>
  <si>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</si>
  <si>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</si>
  <si>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</si>
  <si>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</si>
  <si>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</si>
  <si>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</si>
  <si>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</si>
  <si>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</si>
  <si>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</si>
  <si>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</si>
  <si>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</si>
  <si>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</si>
  <si>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</si>
  <si>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</si>
  <si>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</si>
  <si>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</si>
  <si>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</si>
  <si>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</si>
  <si>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</si>
  <si>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</si>
  <si>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</si>
  <si>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</si>
  <si>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</si>
  <si>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</si>
  <si>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</si>
  <si>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</si>
  <si>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</si>
  <si>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</si>
  <si>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</si>
  <si>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</si>
  <si>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</si>
  <si>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</si>
  <si>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</si>
  <si>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</si>
  <si>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</si>
  <si>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</si>
  <si>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</si>
  <si>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</si>
  <si>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</si>
  <si>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</si>
  <si>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</si>
  <si>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</si>
  <si>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</si>
  <si>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</si>
  <si>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</si>
  <si>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</si>
  <si>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</si>
  <si>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</si>
  <si>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</si>
  <si>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</si>
  <si>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</si>
  <si>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</si>
  <si>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</si>
  <si>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</si>
  <si>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</si>
  <si>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</si>
  <si>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</si>
  <si>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</si>
  <si>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</si>
  <si>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</si>
  <si>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</si>
  <si>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</si>
  <si>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</si>
  <si>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</si>
  <si>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</si>
  <si>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</si>
  <si>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</si>
  <si>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</si>
  <si>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</si>
  <si>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</si>
  <si>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</si>
  <si>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</si>
  <si>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</si>
  <si>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</si>
  <si>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</si>
  <si>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</si>
  <si>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</si>
  <si>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</si>
  <si>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</si>
  <si>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</si>
  <si>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</si>
  <si>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</si>
  <si>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</si>
  <si>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</si>
  <si>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</si>
  <si>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</si>
  <si>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</si>
  <si>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</si>
  <si>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</si>
  <si>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</si>
  <si>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</si>
  <si>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</si>
  <si>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</si>
  <si>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</si>
  <si>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</si>
  <si>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</si>
  <si>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</si>
  <si>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</si>
  <si>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</si>
  <si>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</si>
  <si>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</si>
  <si>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</si>
  <si>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</si>
  <si>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</si>
  <si>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</si>
  <si>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</si>
  <si>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</si>
  <si>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</si>
  <si>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</si>
  <si>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</si>
  <si>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</si>
  <si>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</si>
  <si>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</si>
  <si>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</si>
  <si>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</si>
  <si>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</si>
  <si>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</si>
  <si>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</si>
  <si>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</si>
  <si>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</si>
  <si>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</si>
  <si>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</si>
  <si>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</si>
  <si>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</si>
  <si>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</si>
  <si>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</si>
  <si>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</si>
  <si>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</si>
  <si>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</si>
  <si>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</si>
  <si>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</si>
  <si>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</si>
  <si>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</si>
  <si>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</si>
  <si>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</si>
  <si>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</si>
  <si>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</si>
  <si>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</si>
  <si>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</si>
  <si>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</si>
  <si>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</si>
  <si>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</si>
  <si>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</si>
  <si>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</si>
  <si>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</si>
  <si>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</si>
  <si>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</si>
  <si>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</si>
  <si>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</si>
  <si>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</si>
  <si>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</si>
  <si>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</si>
  <si>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</si>
  <si>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</si>
  <si>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</si>
  <si>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</si>
  <si>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</si>
  <si>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</si>
  <si>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</si>
  <si>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</si>
  <si>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</si>
  <si>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</si>
  <si>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</si>
  <si>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</si>
  <si>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</si>
  <si>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</si>
  <si>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</si>
  <si>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</si>
  <si>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</si>
  <si>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</si>
  <si>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</si>
  <si>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</si>
  <si>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</si>
  <si>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</si>
  <si>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</si>
  <si>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</si>
  <si>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</si>
  <si>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</si>
  <si>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</si>
  <si>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</si>
  <si>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</si>
  <si>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</si>
  <si>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</si>
  <si>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</si>
  <si>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</si>
  <si>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</si>
  <si>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</si>
  <si>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</si>
  <si>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</si>
  <si>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</si>
  <si>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</si>
  <si>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</si>
  <si>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</si>
  <si>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</si>
  <si>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</si>
  <si>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</si>
  <si>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</si>
  <si>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</si>
  <si>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</si>
  <si>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</si>
  <si>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</si>
  <si>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</si>
  <si>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</si>
  <si>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</si>
  <si>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</si>
  <si>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</si>
  <si>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</si>
  <si>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</si>
  <si>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</si>
  <si>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</si>
  <si>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</si>
  <si>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</si>
  <si>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</si>
  <si>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</si>
  <si>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</si>
  <si>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</si>
  <si>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</si>
  <si>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</si>
  <si>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</si>
  <si>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</si>
  <si>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</si>
  <si>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</si>
  <si>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</si>
  <si>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</si>
  <si>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</si>
  <si>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</si>
  <si>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</si>
  <si>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</si>
  <si>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</si>
  <si>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</si>
  <si>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</si>
  <si>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</si>
  <si>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</si>
  <si>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</si>
  <si>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</si>
  <si>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</si>
  <si>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</si>
  <si>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</si>
  <si>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</si>
  <si>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</si>
  <si>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</si>
  <si>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</si>
  <si>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</si>
  <si>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</si>
  <si>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</si>
  <si>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</si>
  <si>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</si>
  <si>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</si>
  <si>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</si>
  <si>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</si>
  <si>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</si>
  <si>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</si>
  <si>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</si>
  <si>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</si>
  <si>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</si>
  <si>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</si>
  <si>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</si>
  <si>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</si>
  <si>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</si>
  <si>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</si>
  <si>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</si>
  <si>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</si>
  <si>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</si>
  <si>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</si>
  <si>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</si>
  <si>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</si>
  <si>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</si>
  <si>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</si>
  <si>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</si>
  <si>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</si>
  <si>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</si>
  <si>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</si>
  <si>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</si>
  <si>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</si>
  <si>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</si>
  <si>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</si>
  <si>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</si>
  <si>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</si>
  <si>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</si>
  <si>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</si>
  <si>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</si>
  <si>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</si>
  <si>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</si>
  <si>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</si>
  <si>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</si>
  <si>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</si>
  <si>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</si>
  <si>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</si>
  <si>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</si>
  <si>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</si>
  <si>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</si>
  <si>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</si>
  <si>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</si>
  <si>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</si>
  <si>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</si>
  <si>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</si>
  <si>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</si>
  <si>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</si>
  <si>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</si>
  <si>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</si>
  <si>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</si>
  <si>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</si>
  <si>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</si>
  <si>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</si>
  <si>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</si>
  <si>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</si>
  <si>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</si>
  <si>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</si>
  <si>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</si>
  <si>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</si>
  <si>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</si>
  <si>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</si>
  <si>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</si>
  <si>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</si>
  <si>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</si>
  <si>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</si>
  <si>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</si>
  <si>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</si>
  <si>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</si>
  <si>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</si>
  <si>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</si>
  <si>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</si>
  <si>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</si>
  <si>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</si>
  <si>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</si>
  <si>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</si>
  <si>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</si>
  <si>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</si>
  <si>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</si>
  <si>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</si>
  <si>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</si>
  <si>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</si>
  <si>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</si>
  <si>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</si>
  <si>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</si>
  <si>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</si>
  <si>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</si>
  <si>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</si>
  <si>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</si>
  <si>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</si>
  <si>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</si>
  <si>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</si>
  <si>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</si>
  <si>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</si>
  <si>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</si>
  <si>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</si>
  <si>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</si>
  <si>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</si>
  <si>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</si>
  <si>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</si>
  <si>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</si>
  <si>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</si>
  <si>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</si>
  <si>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</si>
  <si>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</si>
  <si>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</si>
  <si>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</si>
  <si>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</si>
  <si>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</si>
  <si>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</si>
  <si>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</si>
  <si>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</si>
  <si>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</si>
  <si>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</si>
  <si>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</si>
  <si>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</si>
  <si>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</si>
  <si>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</si>
  <si>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</si>
  <si>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</si>
  <si>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</si>
  <si>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</si>
  <si>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</si>
  <si>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</si>
  <si>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</si>
  <si>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</si>
  <si>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</si>
  <si>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</si>
  <si>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</si>
  <si>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</si>
  <si>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</si>
  <si>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</si>
  <si>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</si>
  <si>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</si>
  <si>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</si>
  <si>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</si>
  <si>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</si>
  <si>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</si>
  <si>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</si>
  <si>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</si>
  <si>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</si>
  <si>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</si>
  <si>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</si>
  <si>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</si>
  <si>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</si>
  <si>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</si>
  <si>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</si>
  <si>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</si>
  <si>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</si>
  <si>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</si>
  <si>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</si>
  <si>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</si>
  <si>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</si>
  <si>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</si>
  <si>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</si>
  <si>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</si>
  <si>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</si>
  <si>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</si>
  <si>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</si>
  <si>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</si>
  <si>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</si>
  <si>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</si>
  <si>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</si>
  <si>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</si>
  <si>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</si>
  <si>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</si>
  <si>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</si>
  <si>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</si>
  <si>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</si>
  <si>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</si>
  <si>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</si>
  <si>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</si>
  <si>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</si>
  <si>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</si>
  <si>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</si>
  <si>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</si>
  <si>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</si>
  <si>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</si>
  <si>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</si>
  <si>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</si>
  <si>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</si>
  <si>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</si>
  <si>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</si>
  <si>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</si>
  <si>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</si>
  <si>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</si>
  <si>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</si>
  <si>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</si>
  <si>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</si>
  <si>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</si>
  <si>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</si>
  <si>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</si>
  <si>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</si>
  <si>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</si>
  <si>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</si>
  <si>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</si>
  <si>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</si>
  <si>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</si>
  <si>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</si>
  <si>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</si>
  <si>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</si>
  <si>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</si>
  <si>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</si>
  <si>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</si>
  <si>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</si>
  <si>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</si>
  <si>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</si>
  <si>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</si>
  <si>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</si>
  <si>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</si>
  <si>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</si>
  <si>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</si>
  <si>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</si>
  <si>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</si>
  <si>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</si>
  <si>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</si>
  <si>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</si>
  <si>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</si>
  <si>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</si>
  <si>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</si>
  <si>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</si>
  <si>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</si>
  <si>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</si>
  <si>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</si>
  <si>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</si>
  <si>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</si>
  <si>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</si>
  <si>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</si>
  <si>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</si>
  <si>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</si>
  <si>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</si>
  <si>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</si>
  <si>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</si>
  <si>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</si>
  <si>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</si>
  <si>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</si>
  <si>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</si>
  <si>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</si>
  <si>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</si>
  <si>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</si>
  <si>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</si>
  <si>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</si>
  <si>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</si>
  <si>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</si>
  <si>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</si>
  <si>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</si>
  <si>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</si>
  <si>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</si>
  <si>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</si>
  <si>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</si>
  <si>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</si>
  <si>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</si>
  <si>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</si>
  <si>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</si>
  <si>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</si>
  <si>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</si>
  <si>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</si>
  <si>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</si>
  <si>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</si>
  <si>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</si>
  <si>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</si>
  <si>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</si>
  <si>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</si>
  <si>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</si>
  <si>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</si>
  <si>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</si>
  <si>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</si>
  <si>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</si>
  <si>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</si>
  <si>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</si>
  <si>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</si>
  <si>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</si>
  <si>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</si>
  <si>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</si>
  <si>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</si>
  <si>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</si>
  <si>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</si>
  <si>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</si>
  <si>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</si>
  <si>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</si>
  <si>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</si>
  <si>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</si>
  <si>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</si>
  <si>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</si>
  <si>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</si>
  <si>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</si>
  <si>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</si>
  <si>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</si>
  <si>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</si>
  <si>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</si>
  <si>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</si>
  <si>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</si>
  <si>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</si>
  <si>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</si>
  <si>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</si>
  <si>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</si>
  <si>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</si>
  <si>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</si>
  <si>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</si>
  <si>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</si>
  <si>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</si>
  <si>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</si>
  <si>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</si>
  <si>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</si>
  <si>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</si>
  <si>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</si>
  <si>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</si>
  <si>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</si>
  <si>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</si>
  <si>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</si>
  <si>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</si>
  <si>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</si>
  <si>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</si>
  <si>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</si>
  <si>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</si>
  <si>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</si>
  <si>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</si>
  <si>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</si>
  <si>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</si>
  <si>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</si>
  <si>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</si>
  <si>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</si>
  <si>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</si>
  <si>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</si>
  <si>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</si>
  <si>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</si>
  <si>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</si>
  <si>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</si>
  <si>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</si>
  <si>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</si>
  <si>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</si>
  <si>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</si>
  <si>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</si>
  <si>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</si>
  <si>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</si>
  <si>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</si>
  <si>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</si>
  <si>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</si>
  <si>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</si>
  <si>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</si>
  <si>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</si>
  <si>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</si>
  <si>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</si>
  <si>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</si>
  <si>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</si>
  <si>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</si>
  <si>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</si>
  <si>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</si>
  <si>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</si>
  <si>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</si>
  <si>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</si>
  <si>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</si>
  <si>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</si>
  <si>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</si>
  <si>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</si>
  <si>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</si>
  <si>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</si>
  <si>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</si>
  <si>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</si>
  <si>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</si>
  <si>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</si>
  <si>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</si>
  <si>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</si>
  <si>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</si>
  <si>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</si>
  <si>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</si>
  <si>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</si>
  <si>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</si>
  <si>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</si>
  <si>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</si>
  <si>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</si>
  <si>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</si>
  <si>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</si>
  <si>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</si>
  <si>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</si>
  <si>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</si>
  <si>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</si>
  <si>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</si>
  <si>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</si>
  <si>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</si>
  <si>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</si>
  <si>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</si>
  <si>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</si>
  <si>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</si>
  <si>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</si>
  <si>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</si>
  <si>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</si>
  <si>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</si>
  <si>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</si>
  <si>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</si>
  <si>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</si>
  <si>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</si>
  <si>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</si>
  <si>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</si>
  <si>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</si>
  <si>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</si>
  <si>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</si>
  <si>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</si>
  <si>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</si>
  <si>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</si>
  <si>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</si>
  <si>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</si>
  <si>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</si>
  <si>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</si>
  <si>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</si>
  <si>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</si>
  <si>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</si>
  <si>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</si>
  <si>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</si>
  <si>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</si>
  <si>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</si>
  <si>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</si>
  <si>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</si>
  <si>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</si>
  <si>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</si>
  <si>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</si>
  <si>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</si>
  <si>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</si>
  <si>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</si>
  <si>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</si>
  <si>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</si>
  <si>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</si>
  <si>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</si>
  <si>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</si>
  <si>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</si>
  <si>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</si>
  <si>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</si>
  <si>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</si>
  <si>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</si>
  <si>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</si>
  <si>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</si>
  <si>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</si>
  <si>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</si>
  <si>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</si>
  <si>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</si>
  <si>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</si>
  <si>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</si>
  <si>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</si>
  <si>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</si>
  <si>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</si>
  <si>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</si>
  <si>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</si>
  <si>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</si>
  <si>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</si>
  <si>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</si>
  <si>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</si>
  <si>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</si>
  <si>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</si>
  <si>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</si>
  <si>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</si>
  <si>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</si>
  <si>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</si>
  <si>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</si>
  <si>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</si>
  <si>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</si>
  <si>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</si>
  <si>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</si>
  <si>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</si>
  <si>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</si>
  <si>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</si>
  <si>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</si>
  <si>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</si>
  <si>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</si>
  <si>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</si>
  <si>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</si>
  <si>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</si>
  <si>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</si>
  <si>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</si>
  <si>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</si>
  <si>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</si>
  <si>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</si>
  <si>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</si>
  <si>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</si>
  <si>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</si>
  <si>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</si>
  <si>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</si>
  <si>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</si>
  <si>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</si>
  <si>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</si>
  <si>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</si>
  <si>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</si>
  <si>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</si>
  <si>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</si>
  <si>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</si>
  <si>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</si>
  <si>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</si>
  <si>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</si>
  <si>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</si>
  <si>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</si>
  <si>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</si>
  <si>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</si>
  <si>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</si>
  <si>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</si>
  <si>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</si>
  <si>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</si>
  <si>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</si>
  <si>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</si>
  <si>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</si>
  <si>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</si>
  <si>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</si>
  <si>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</si>
  <si>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</si>
  <si>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</si>
  <si>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</si>
  <si>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</si>
  <si>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</si>
  <si>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</si>
  <si>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</si>
  <si>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</si>
  <si>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</si>
  <si>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</si>
  <si>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</si>
  <si>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</si>
  <si>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</si>
  <si>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</si>
  <si>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</si>
  <si>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</si>
  <si>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</si>
  <si>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</si>
  <si>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</si>
  <si>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</si>
  <si>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</si>
  <si>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</si>
  <si>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</si>
  <si>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</si>
  <si>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</si>
  <si>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</si>
  <si>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</si>
  <si>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</si>
  <si>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</si>
  <si>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</si>
  <si>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</si>
  <si>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</si>
  <si>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</si>
  <si>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</si>
  <si>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</si>
  <si>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</si>
  <si>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</si>
  <si>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</si>
  <si>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</si>
  <si>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</si>
  <si>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</si>
  <si>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</si>
  <si>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</si>
  <si>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</si>
  <si>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</si>
  <si>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</si>
  <si>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</si>
  <si>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</si>
  <si>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</si>
  <si>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</si>
  <si>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</si>
  <si>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</si>
  <si>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</si>
  <si>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</si>
  <si>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</si>
  <si>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</si>
  <si>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</si>
  <si>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</si>
  <si>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</si>
  <si>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</si>
  <si>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</si>
  <si>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</si>
  <si>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</si>
  <si>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</si>
  <si>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</si>
  <si>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</si>
  <si>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</si>
  <si>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</si>
  <si>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</si>
  <si>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</si>
  <si>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</si>
  <si>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</si>
  <si>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</si>
  <si>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</si>
  <si>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</si>
  <si>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</si>
  <si>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</si>
  <si>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</si>
  <si>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</si>
  <si>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</si>
  <si>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</si>
  <si>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</si>
  <si>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</si>
  <si>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</si>
  <si>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</si>
  <si>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</si>
  <si>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</si>
  <si>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</si>
  <si>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</si>
  <si>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</si>
  <si>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</si>
  <si>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</si>
  <si>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</si>
  <si>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</si>
  <si>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</si>
  <si>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</si>
  <si>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</si>
  <si>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</si>
  <si>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</si>
  <si>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</si>
  <si>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</si>
  <si>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</si>
  <si>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</si>
  <si>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</si>
  <si>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</si>
  <si>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</si>
  <si>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</si>
  <si>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</si>
  <si>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</si>
  <si>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</si>
  <si>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</si>
  <si>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</si>
  <si>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</si>
  <si>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</si>
  <si>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</si>
  <si>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</si>
  <si>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</si>
  <si>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</si>
  <si>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</si>
  <si>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</si>
  <si>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</si>
  <si>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</si>
  <si>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</si>
  <si>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</si>
  <si>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</si>
  <si>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</si>
  <si>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</si>
  <si>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</si>
  <si>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</si>
  <si>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</si>
  <si>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</si>
  <si>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</si>
  <si>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</si>
  <si>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</si>
  <si>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</si>
  <si>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</si>
  <si>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</si>
  <si>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</si>
  <si>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</si>
  <si>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</si>
  <si>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</si>
  <si>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</si>
  <si>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</si>
  <si>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</si>
  <si>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</si>
  <si>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</si>
  <si>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</si>
  <si>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</si>
  <si>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</si>
  <si>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</si>
  <si>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</si>
  <si>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</si>
  <si>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</si>
  <si>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</si>
  <si>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</si>
  <si>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</si>
  <si>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</si>
  <si>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</si>
  <si>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</si>
  <si>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</si>
  <si>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</si>
  <si>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</si>
  <si>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</si>
  <si>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</si>
  <si>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</si>
  <si>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</si>
  <si>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</si>
  <si>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</si>
  <si>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</si>
  <si>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</si>
  <si>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</si>
  <si>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</si>
  <si>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</si>
  <si>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</si>
  <si>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</si>
  <si>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</si>
  <si>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</si>
  <si>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</si>
  <si>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</si>
  <si>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</si>
  <si>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</si>
  <si>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</si>
  <si>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</si>
  <si>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</si>
  <si>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</si>
  <si>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</si>
  <si>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</si>
  <si>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</si>
  <si>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</si>
  <si>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</si>
  <si>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</si>
  <si>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</si>
  <si>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</si>
  <si>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</si>
  <si>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</si>
  <si>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</si>
  <si>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</si>
  <si>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</si>
  <si>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</si>
  <si>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</si>
  <si>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</si>
  <si>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</si>
  <si>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</si>
  <si>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</si>
  <si>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</si>
  <si>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</si>
  <si>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</si>
  <si>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</si>
  <si>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</si>
  <si>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</si>
  <si>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</si>
  <si>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</si>
  <si>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</si>
  <si>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</si>
  <si>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</si>
  <si>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</si>
  <si>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</si>
  <si>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</si>
  <si>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</si>
  <si>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</si>
  <si>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</si>
  <si>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</si>
  <si>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</si>
  <si>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</si>
  <si>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</si>
  <si>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</si>
  <si>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</si>
  <si>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</si>
  <si>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</si>
  <si>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</si>
  <si>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</si>
  <si>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</si>
  <si>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</si>
  <si>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</si>
  <si>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</si>
  <si>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</si>
  <si>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</si>
  <si>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</si>
  <si>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</si>
  <si>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</si>
  <si>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</si>
  <si>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</si>
  <si>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</si>
  <si>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</si>
  <si>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</si>
  <si>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</si>
  <si>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</si>
  <si>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</si>
  <si>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</si>
  <si>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</si>
  <si>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</si>
  <si>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</si>
  <si>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</si>
  <si>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</si>
  <si>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</si>
  <si>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</si>
  <si>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</si>
  <si>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</si>
  <si>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</si>
  <si>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</si>
  <si>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</si>
  <si>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</si>
  <si>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</si>
  <si>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</si>
  <si>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</si>
  <si>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</si>
  <si>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</si>
  <si>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</si>
  <si>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</si>
  <si>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</si>
  <si>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</si>
  <si>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</si>
  <si>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</si>
  <si>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</si>
  <si>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</si>
  <si>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</si>
  <si>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</si>
  <si>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</si>
  <si>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</si>
  <si>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</si>
  <si>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</si>
  <si>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</si>
  <si>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</si>
  <si>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</si>
  <si>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</si>
  <si>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</si>
  <si>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</si>
  <si>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</si>
  <si>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</si>
  <si>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</si>
  <si>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</si>
  <si>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</si>
  <si>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</si>
  <si>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</si>
  <si>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</si>
  <si>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</si>
  <si>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</si>
  <si>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</si>
  <si>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</si>
  <si>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</si>
  <si>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</si>
  <si>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</si>
  <si>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</si>
  <si>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</si>
  <si>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</si>
  <si>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</si>
  <si>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</si>
  <si>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</si>
  <si>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</si>
  <si>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</si>
  <si>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</si>
  <si>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</si>
  <si>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</si>
  <si>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</si>
  <si>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</si>
  <si>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</si>
  <si>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</si>
  <si>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</si>
  <si>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</si>
  <si>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</si>
  <si>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</si>
  <si>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</si>
  <si>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</si>
  <si>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</si>
  <si>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</si>
  <si>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</si>
  <si>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</si>
  <si>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</si>
  <si>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</si>
  <si>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</si>
  <si>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</si>
  <si>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</si>
  <si>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</si>
  <si>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</si>
  <si>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</si>
  <si>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</si>
  <si>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</si>
  <si>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</si>
  <si>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</si>
  <si>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</si>
  <si>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</si>
  <si>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</si>
  <si>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</si>
  <si>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</si>
  <si>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</si>
  <si>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</si>
  <si>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</si>
  <si>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</si>
  <si>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</si>
  <si>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</si>
  <si>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</si>
  <si>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</si>
  <si>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</si>
  <si>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</si>
  <si>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</si>
  <si>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</si>
  <si>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</si>
  <si>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</si>
  <si>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</si>
  <si>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</si>
  <si>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</si>
  <si>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</si>
  <si>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</si>
  <si>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</si>
  <si>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</si>
  <si>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</si>
  <si>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</si>
  <si>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</si>
  <si>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</si>
  <si>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</si>
  <si>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</si>
  <si>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</si>
  <si>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</si>
  <si>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</si>
  <si>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</si>
  <si>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</si>
  <si>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</si>
  <si>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</si>
  <si>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</si>
  <si>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</si>
  <si>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</si>
  <si>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</si>
  <si>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</si>
  <si>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</si>
  <si>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</si>
  <si>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</si>
  <si>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</si>
  <si>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</si>
  <si>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</si>
  <si>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</si>
  <si>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</si>
  <si>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</si>
  <si>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</si>
  <si>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</si>
  <si>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</si>
  <si>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</si>
  <si>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</si>
  <si>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</si>
  <si>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</si>
  <si>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</si>
  <si>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</si>
  <si>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</si>
  <si>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</si>
  <si>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</si>
  <si>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</si>
  <si>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</si>
  <si>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</si>
  <si>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</si>
  <si>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</si>
  <si>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</si>
  <si>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</si>
  <si>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</si>
  <si>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</si>
  <si>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</si>
  <si>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</si>
  <si>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</si>
  <si>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</si>
  <si>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</si>
  <si>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</si>
  <si>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</si>
  <si>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</si>
  <si>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</si>
  <si>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</si>
  <si>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</si>
  <si>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</si>
  <si>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</si>
  <si>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</si>
  <si>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</si>
  <si>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</si>
  <si>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</si>
  <si>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</si>
  <si>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</si>
  <si>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</si>
  <si>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</si>
  <si>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</si>
  <si>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</si>
  <si>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</si>
  <si>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</si>
  <si>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</si>
  <si>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</si>
  <si>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</si>
  <si>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</si>
  <si>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</si>
  <si>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</si>
  <si>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</si>
  <si>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</si>
  <si>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</si>
  <si>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</si>
  <si>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</si>
  <si>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</si>
  <si>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</si>
  <si>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</si>
  <si>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</si>
  <si>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</si>
  <si>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</si>
  <si>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</si>
  <si>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</si>
  <si>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</si>
  <si>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</si>
  <si>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</si>
  <si>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</si>
  <si>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</si>
  <si>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</si>
  <si>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</si>
  <si>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</si>
  <si>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</si>
  <si>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</si>
  <si>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</si>
  <si>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</si>
  <si>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</si>
  <si>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</si>
  <si>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</si>
  <si>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</si>
  <si>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</si>
  <si>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</si>
  <si>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</si>
  <si>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</si>
  <si>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</si>
  <si>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</si>
  <si>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</si>
  <si>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</si>
  <si>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</si>
  <si>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</si>
  <si>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</si>
  <si>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</si>
  <si>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</si>
  <si>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</si>
  <si>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</si>
  <si>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</si>
  <si>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</si>
  <si>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</si>
  <si>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</si>
  <si>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</si>
  <si>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</si>
  <si>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</si>
  <si>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</si>
  <si>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</si>
  <si>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</si>
  <si>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</si>
  <si>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</si>
  <si>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</si>
  <si>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</si>
  <si>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</si>
  <si>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</si>
  <si>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</si>
  <si>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</si>
  <si>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</si>
  <si>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</si>
  <si>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</si>
  <si>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</si>
  <si>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</si>
  <si>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</si>
  <si>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</si>
  <si>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</si>
  <si>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</si>
  <si>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</si>
  <si>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</si>
  <si>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</si>
  <si>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</si>
  <si>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</si>
  <si>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</si>
  <si>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</si>
  <si>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</si>
  <si>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</si>
  <si>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</si>
  <si>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</si>
  <si>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</si>
  <si>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</si>
  <si>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</si>
  <si>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</si>
  <si>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</si>
  <si>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</si>
  <si>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</si>
  <si>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</si>
  <si>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</si>
  <si>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</si>
  <si>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</si>
  <si>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</si>
  <si>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</si>
  <si>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</si>
  <si>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</si>
  <si>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</si>
  <si>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</si>
  <si>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</si>
  <si>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</si>
  <si>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</si>
  <si>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</si>
  <si>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</si>
  <si>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</si>
  <si>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</si>
  <si>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</si>
  <si>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</si>
  <si>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</si>
  <si>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</si>
  <si>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</si>
  <si>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</si>
  <si>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</si>
  <si>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</si>
  <si>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</si>
  <si>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</si>
  <si>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</si>
  <si>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</si>
  <si>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</si>
  <si>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</si>
  <si>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</si>
  <si>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</si>
  <si>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</si>
  <si>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</si>
  <si>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</si>
  <si>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</si>
  <si>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</si>
  <si>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</si>
  <si>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</si>
  <si>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</si>
  <si>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</si>
  <si>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</si>
  <si>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</si>
  <si>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</si>
  <si>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</si>
  <si>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</si>
  <si>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</si>
  <si>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</si>
  <si>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</si>
  <si>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</si>
  <si>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</si>
  <si>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</si>
  <si>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</si>
  <si>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</si>
  <si>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</si>
  <si>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</si>
  <si>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</si>
  <si>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</si>
  <si>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</si>
  <si>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</si>
  <si>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</si>
  <si>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</si>
  <si>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</si>
  <si>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</si>
  <si>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</si>
  <si>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</si>
  <si>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</si>
  <si>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</si>
  <si>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</si>
  <si>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</si>
  <si>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</si>
  <si>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</si>
  <si>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</si>
  <si>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</si>
  <si>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</si>
  <si>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</si>
  <si>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</si>
  <si>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</si>
  <si>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</si>
  <si>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</si>
  <si>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</si>
  <si>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</si>
  <si>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</si>
  <si>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</si>
  <si>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</si>
  <si>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</si>
  <si>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</si>
  <si>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</si>
  <si>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</si>
  <si>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</si>
  <si>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</si>
  <si>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</si>
  <si>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</si>
  <si>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</si>
  <si>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</si>
  <si>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</si>
  <si>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</si>
  <si>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</si>
  <si>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</si>
  <si>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</si>
  <si>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</si>
  <si>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</si>
  <si>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</si>
  <si>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</si>
  <si>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</si>
  <si>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</si>
  <si>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</si>
  <si>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</si>
  <si>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</si>
  <si>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</si>
  <si>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</si>
  <si>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</si>
  <si>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</si>
  <si>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</si>
  <si>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</si>
  <si>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</si>
  <si>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</si>
  <si>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</si>
  <si>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</si>
  <si>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</si>
  <si>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</si>
  <si>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</si>
  <si>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</si>
  <si>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</si>
  <si>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</si>
  <si>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</si>
  <si>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</si>
  <si>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</si>
  <si>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</si>
  <si>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</si>
  <si>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</si>
  <si>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</si>
  <si>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</si>
  <si>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</si>
  <si>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</si>
  <si>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</si>
  <si>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</si>
  <si>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</si>
  <si>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</si>
  <si>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</si>
  <si>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</si>
  <si>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</si>
  <si>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</si>
  <si>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</si>
  <si>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</si>
  <si>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</si>
  <si>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</si>
  <si>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</si>
  <si>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</si>
  <si>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</si>
  <si>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</si>
  <si>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</si>
  <si>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</si>
  <si>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</si>
  <si>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</si>
  <si>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</si>
  <si>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</si>
  <si>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</si>
  <si>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</si>
  <si>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</si>
  <si>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</si>
  <si>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</si>
  <si>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</si>
  <si>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</si>
  <si>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</si>
  <si>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</si>
  <si>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</si>
  <si>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</si>
  <si>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</si>
  <si>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</si>
  <si>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</si>
  <si>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</si>
  <si>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</si>
  <si>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</si>
  <si>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</si>
  <si>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</si>
  <si>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</si>
  <si>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</si>
  <si>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</si>
  <si>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</si>
  <si>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</si>
  <si>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</si>
  <si>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</si>
  <si>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</si>
  <si>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</si>
  <si>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</si>
  <si>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</si>
  <si>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</si>
  <si>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</si>
  <si>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</si>
  <si>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</si>
  <si>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</si>
  <si>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</si>
  <si>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</si>
  <si>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</si>
  <si>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</si>
  <si>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</si>
  <si>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</si>
  <si>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</si>
  <si>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</si>
  <si>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</si>
  <si>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</si>
  <si>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</si>
  <si>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</si>
  <si>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</si>
  <si>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</si>
  <si>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</si>
  <si>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</si>
  <si>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</si>
  <si>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</si>
  <si>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</si>
  <si>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</si>
  <si>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</si>
  <si>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</si>
  <si>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</si>
  <si>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</si>
  <si>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</si>
  <si>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</si>
  <si>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</si>
  <si>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</si>
  <si>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</si>
  <si>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</si>
  <si>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</si>
  <si>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</si>
  <si>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</si>
  <si>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</si>
  <si>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</si>
  <si>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</si>
  <si>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</si>
  <si>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</si>
  <si>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</si>
  <si>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</si>
  <si>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</si>
  <si>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</si>
  <si>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</si>
  <si>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</si>
  <si>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</si>
  <si>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</si>
  <si>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</si>
  <si>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</si>
  <si>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</si>
  <si>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</si>
  <si>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</si>
  <si>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</si>
  <si>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</si>
  <si>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</si>
  <si>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</si>
  <si>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</si>
  <si>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</si>
  <si>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</si>
  <si>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</si>
  <si>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</si>
  <si>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</si>
  <si>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</si>
  <si>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</si>
  <si>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</si>
  <si>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</si>
  <si>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</si>
  <si>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</si>
  <si>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</si>
  <si>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</si>
  <si>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</si>
  <si>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</si>
  <si>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</si>
  <si>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</si>
  <si>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</si>
  <si>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</si>
  <si>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</si>
  <si>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</si>
  <si>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</si>
  <si>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</si>
  <si>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</si>
  <si>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</si>
  <si>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</si>
  <si>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</si>
  <si>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</si>
  <si>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</si>
  <si>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</si>
  <si>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</si>
  <si>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</si>
  <si>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</si>
  <si>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</si>
  <si>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</si>
  <si>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</si>
  <si>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</si>
  <si>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</si>
  <si>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</si>
  <si>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</si>
  <si>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</si>
  <si>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</si>
  <si>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</si>
  <si>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</si>
  <si>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</si>
  <si>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</si>
  <si>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</si>
  <si>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</si>
  <si>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</si>
  <si>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</si>
  <si>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</si>
  <si>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</si>
  <si>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</si>
  <si>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</si>
  <si>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</si>
  <si>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</si>
  <si>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</si>
  <si>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</si>
  <si>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</si>
  <si>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</si>
  <si>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</si>
  <si>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</si>
  <si>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</si>
  <si>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</si>
  <si>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</si>
  <si>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</si>
  <si>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</si>
  <si>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</si>
  <si>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</si>
  <si>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</si>
  <si>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</si>
  <si>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</si>
  <si>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</si>
  <si>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</si>
  <si>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</si>
  <si>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</si>
  <si>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</si>
  <si>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</si>
  <si>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</si>
  <si>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</si>
  <si>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</si>
  <si>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</si>
  <si>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</si>
  <si>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</si>
  <si>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</si>
  <si>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</si>
  <si>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</si>
  <si>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</si>
  <si>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</si>
  <si>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</si>
  <si>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</si>
  <si>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</si>
  <si>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</si>
  <si>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</si>
  <si>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</si>
  <si>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</si>
  <si>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</si>
  <si>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</si>
  <si>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</si>
  <si>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</si>
  <si>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</si>
  <si>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</si>
  <si>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</si>
  <si>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</si>
  <si>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</si>
  <si>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</si>
  <si>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</si>
  <si>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</si>
  <si>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</si>
  <si>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</si>
  <si>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</si>
  <si>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</si>
  <si>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</si>
  <si>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</si>
  <si>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</si>
  <si>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</si>
  <si>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</si>
  <si>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</si>
  <si>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</si>
  <si>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</si>
  <si>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</si>
  <si>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</si>
  <si>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</si>
  <si>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</si>
  <si>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</si>
  <si>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</si>
  <si>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</si>
  <si>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</si>
  <si>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</si>
  <si>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</si>
  <si>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</si>
  <si>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</si>
  <si>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</si>
  <si>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</si>
  <si>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</si>
  <si>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</si>
  <si>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</si>
  <si>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</si>
  <si>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</si>
  <si>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</si>
  <si>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</si>
  <si>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</si>
  <si>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</si>
  <si>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</si>
  <si>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</si>
  <si>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</si>
  <si>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</si>
  <si>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</si>
  <si>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</si>
  <si>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</si>
  <si>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</si>
  <si>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</si>
  <si>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</si>
  <si>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</si>
  <si>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</si>
  <si>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</si>
  <si>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</si>
  <si>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</si>
  <si>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</si>
  <si>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</si>
  <si>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</si>
  <si>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</si>
  <si>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</si>
  <si>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</si>
  <si>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</si>
  <si>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</si>
  <si>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</si>
  <si>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</si>
  <si>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</si>
  <si>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</si>
  <si>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</si>
  <si>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</si>
  <si>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</si>
  <si>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</si>
  <si>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</si>
  <si>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</si>
  <si>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</si>
  <si>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</si>
  <si>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</si>
  <si>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</si>
  <si>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</si>
  <si>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</si>
  <si>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</si>
  <si>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</si>
  <si>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</si>
  <si>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</si>
  <si>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</si>
  <si>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</si>
  <si>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</si>
  <si>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</si>
  <si>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</si>
  <si>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</si>
  <si>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</si>
  <si>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</si>
  <si>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</si>
  <si>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</si>
  <si>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</si>
  <si>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</si>
  <si>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</si>
  <si>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</si>
  <si>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</si>
  <si>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</si>
  <si>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</si>
  <si>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</si>
  <si>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</si>
  <si>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</si>
  <si>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</si>
  <si>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</si>
  <si>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</si>
  <si>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</si>
  <si>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</si>
  <si>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</si>
  <si>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</si>
  <si>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</si>
  <si>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</si>
  <si>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</si>
  <si>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</si>
  <si>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</si>
  <si>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</si>
  <si>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</si>
  <si>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</si>
  <si>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</si>
  <si>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</si>
  <si>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</si>
  <si>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</si>
  <si>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</si>
  <si>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</si>
  <si>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</si>
  <si>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</si>
  <si>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</si>
  <si>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</si>
  <si>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</si>
  <si>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</si>
  <si>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</si>
  <si>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</si>
  <si>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</si>
  <si>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</si>
  <si>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</si>
  <si>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</si>
  <si>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</si>
  <si>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</si>
  <si>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</si>
  <si>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</si>
  <si>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</si>
  <si>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</si>
  <si>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</si>
  <si>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</si>
  <si>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</si>
  <si>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</si>
  <si>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</si>
  <si>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</si>
  <si>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</si>
  <si>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</si>
  <si>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</si>
  <si>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</si>
  <si>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</si>
  <si>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</si>
  <si>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</si>
  <si>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</si>
  <si>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</si>
  <si>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</si>
  <si>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</si>
  <si>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</si>
  <si>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</si>
  <si>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</si>
  <si>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</si>
  <si>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</si>
  <si>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</si>
  <si>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</si>
  <si>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</si>
  <si>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</si>
  <si>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</si>
  <si>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</si>
  <si>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</si>
  <si>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</si>
  <si>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</si>
  <si>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</si>
  <si>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</si>
  <si>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</si>
  <si>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</si>
  <si>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</si>
  <si>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</si>
  <si>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</si>
  <si>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</si>
  <si>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</si>
  <si>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</si>
  <si>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</si>
  <si>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</si>
  <si>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</si>
  <si>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</si>
  <si>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</si>
  <si>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</si>
  <si>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</si>
  <si>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</si>
  <si>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</si>
  <si>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</si>
  <si>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</si>
  <si>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</si>
  <si>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</si>
  <si>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</si>
  <si>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</si>
  <si>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</si>
  <si>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</si>
  <si>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</si>
  <si>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</si>
  <si>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</si>
  <si>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</si>
  <si>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</si>
  <si>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</si>
  <si>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</si>
  <si>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</si>
  <si>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</si>
  <si>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</si>
  <si>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</si>
  <si>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</si>
  <si>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</si>
  <si>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</si>
  <si>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</si>
  <si>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</si>
  <si>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</si>
  <si>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</si>
  <si>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</si>
  <si>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</si>
  <si>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</si>
  <si>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</si>
  <si>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</si>
  <si>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</si>
  <si>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</si>
  <si>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</si>
  <si>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</si>
  <si>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</si>
  <si>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</si>
  <si>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</si>
  <si>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</si>
  <si>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</si>
  <si>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</si>
  <si>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</si>
  <si>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</si>
  <si>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</si>
  <si>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</si>
  <si>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</si>
  <si>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</si>
  <si>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</si>
  <si>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</si>
  <si>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</si>
  <si>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</si>
  <si>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</si>
  <si>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</si>
  <si>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</si>
  <si>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</si>
  <si>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</si>
  <si>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</si>
  <si>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</si>
  <si>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</si>
  <si>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</si>
  <si>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</si>
  <si>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</si>
  <si>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</si>
  <si>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</si>
  <si>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</si>
  <si>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</si>
  <si>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</si>
  <si>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</si>
  <si>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</si>
  <si>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</si>
  <si>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</si>
  <si>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</si>
  <si>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</si>
  <si>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</si>
  <si>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</si>
  <si>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</si>
  <si>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</si>
  <si>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</si>
  <si>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</si>
  <si>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</si>
  <si>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</si>
  <si>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</si>
  <si>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</si>
  <si>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</si>
  <si>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</si>
  <si>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</si>
  <si>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</si>
  <si>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</si>
  <si>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</si>
  <si>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</si>
  <si>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</si>
  <si>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</si>
  <si>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</si>
  <si>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</si>
  <si>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</si>
  <si>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</si>
  <si>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</si>
  <si>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</si>
  <si>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</si>
  <si>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</si>
  <si>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</si>
  <si>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</si>
  <si>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</si>
  <si>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</si>
  <si>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</si>
  <si>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</si>
  <si>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</si>
  <si>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</si>
  <si>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</si>
  <si>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</si>
  <si>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</si>
  <si>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</si>
  <si>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</si>
  <si>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</si>
  <si>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</si>
  <si>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</si>
  <si>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</si>
  <si>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</si>
  <si>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</si>
  <si>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</si>
  <si>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</si>
  <si>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</si>
  <si>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</si>
  <si>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</si>
  <si>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</si>
  <si>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</si>
  <si>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</si>
  <si>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</si>
  <si>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</si>
  <si>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</si>
  <si>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</si>
  <si>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</si>
  <si>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</si>
  <si>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</si>
  <si>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</si>
  <si>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</si>
  <si>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</si>
  <si>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</si>
  <si>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</si>
  <si>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</si>
  <si>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</si>
  <si>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</si>
  <si>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</si>
  <si>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</si>
  <si>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</si>
  <si>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</si>
  <si>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</si>
  <si>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</si>
  <si>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</si>
  <si>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</si>
  <si>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</si>
  <si>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</si>
  <si>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</si>
  <si>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</si>
  <si>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</si>
  <si>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</si>
  <si>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</si>
  <si>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</si>
  <si>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</si>
  <si>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</si>
  <si>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</si>
  <si>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</si>
  <si>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</si>
  <si>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</si>
  <si>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</si>
  <si>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</si>
  <si>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</si>
  <si>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</si>
  <si>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</si>
  <si>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</si>
  <si>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</si>
  <si>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</si>
  <si>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</si>
  <si>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</si>
  <si>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</si>
  <si>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</si>
  <si>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</si>
  <si>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</si>
  <si>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</si>
  <si>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</si>
  <si>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</si>
  <si>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</si>
  <si>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</si>
  <si>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</si>
  <si>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</si>
  <si>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</si>
  <si>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</si>
  <si>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</si>
  <si>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</si>
  <si>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</si>
  <si>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</si>
  <si>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</si>
  <si>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</si>
  <si>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</si>
  <si>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</si>
  <si>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</si>
  <si>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</si>
  <si>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</si>
  <si>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</si>
  <si>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</si>
  <si>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</si>
  <si>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</si>
  <si>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</si>
  <si>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</si>
  <si>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</si>
  <si>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</si>
  <si>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</si>
  <si>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</si>
  <si>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</si>
  <si>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</si>
  <si>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</si>
  <si>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</si>
  <si>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</si>
  <si>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</si>
  <si>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</si>
  <si>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</si>
  <si>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</si>
  <si>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</si>
  <si>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</si>
  <si>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</si>
  <si>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</si>
  <si>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</si>
  <si>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</si>
  <si>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</si>
  <si>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</si>
  <si>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</si>
  <si>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</si>
  <si>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</si>
  <si>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</si>
  <si>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</si>
  <si>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</si>
  <si>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</si>
  <si>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</si>
  <si>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</si>
  <si>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</si>
  <si>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</si>
  <si>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</si>
  <si>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</si>
  <si>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</si>
  <si>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</si>
  <si>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</si>
  <si>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</si>
  <si>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</si>
  <si>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</si>
  <si>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</si>
  <si>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</si>
  <si>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</si>
  <si>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</si>
  <si>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</si>
  <si>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</si>
  <si>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</si>
  <si>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</si>
  <si>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</si>
  <si>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</si>
  <si>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</si>
  <si>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</si>
  <si>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</si>
  <si>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</si>
  <si>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</si>
  <si>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</si>
  <si>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</si>
  <si>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</si>
  <si>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</si>
  <si>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</si>
  <si>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</si>
  <si>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</si>
  <si>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</si>
  <si>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</si>
  <si>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</si>
  <si>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</si>
  <si>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</si>
  <si>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</si>
  <si>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</si>
  <si>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</si>
  <si>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</si>
  <si>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</si>
  <si>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</si>
  <si>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</si>
  <si>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</si>
  <si>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</si>
  <si>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</si>
  <si>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</si>
  <si>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</si>
  <si>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</si>
  <si>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</si>
  <si>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</si>
  <si>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</si>
  <si>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</si>
  <si>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</si>
  <si>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</si>
  <si>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</si>
  <si>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</si>
  <si>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</si>
  <si>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</si>
  <si>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</si>
  <si>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</si>
  <si>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</si>
  <si>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</si>
  <si>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</si>
  <si>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</si>
  <si>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</si>
  <si>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</si>
  <si>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</si>
  <si>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</si>
  <si>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</si>
  <si>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</si>
  <si>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</si>
  <si>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</si>
  <si>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</si>
  <si>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</si>
  <si>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</si>
  <si>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</si>
  <si>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</si>
  <si>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</si>
  <si>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</si>
  <si>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</si>
  <si>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</si>
  <si>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</si>
  <si>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</si>
  <si>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</si>
  <si>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</si>
  <si>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</si>
  <si>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</si>
  <si>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</si>
  <si>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</si>
  <si>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</si>
  <si>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</si>
  <si>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</si>
  <si>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</si>
  <si>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</si>
  <si>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</si>
  <si>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</si>
  <si>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</si>
  <si>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</si>
  <si>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</si>
  <si>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</si>
  <si>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</si>
  <si>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</si>
  <si>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</si>
  <si>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</si>
  <si>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</si>
  <si>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</si>
  <si>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</si>
  <si>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</si>
  <si>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</si>
  <si>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</si>
  <si>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</si>
  <si>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</si>
  <si>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</si>
  <si>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Donaztions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</si>
  <si>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</si>
  <si>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</si>
  <si>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</si>
  <si>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</si>
  <si>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</si>
  <si>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</si>
  <si>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</si>
  <si>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</si>
  <si>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</si>
  <si>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</si>
  <si>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</si>
  <si>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</si>
  <si>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</si>
  <si>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</si>
  <si>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</si>
  <si>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</si>
  <si>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</si>
  <si>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</si>
  <si>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</si>
  <si>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</si>
  <si>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</si>
  <si>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</si>
  <si>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</si>
  <si>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</si>
  <si>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</si>
  <si>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</si>
  <si>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</si>
  <si>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</si>
  <si>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</si>
  <si>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</si>
  <si>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</si>
  <si>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</si>
  <si>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</si>
  <si>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</si>
  <si>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</si>
  <si>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</si>
  <si>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</si>
  <si>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</si>
  <si>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</si>
  <si>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</si>
  <si>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</si>
  <si>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</si>
  <si>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</si>
  <si>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</si>
  <si>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</si>
  <si>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</si>
  <si>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</si>
  <si>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</si>
  <si>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</si>
  <si>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</si>
  <si>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Etiquetas de columna</t>
  </si>
  <si>
    <t>Total general</t>
  </si>
  <si>
    <t>Etiquetas de fila</t>
  </si>
  <si>
    <t>Subcategory</t>
  </si>
  <si>
    <t>Category</t>
  </si>
  <si>
    <t>(Todas)</t>
  </si>
  <si>
    <t>Cuenta de outcomes</t>
  </si>
  <si>
    <t>Date Created Conversion</t>
  </si>
  <si>
    <t>Date Ended Conversion</t>
  </si>
  <si>
    <t>Years</t>
  </si>
  <si>
    <t>Count of outcomes Row lebels</t>
  </si>
  <si>
    <t>Recuento de outcomes</t>
  </si>
  <si>
    <t>All</t>
  </si>
  <si>
    <t>Count of outcomes Row lebels N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</si>
  <si>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</si>
  <si>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</si>
  <si>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</si>
  <si>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</si>
  <si>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</si>
  <si>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</si>
  <si>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</si>
  <si>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</si>
  <si>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</si>
  <si>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Nov</t>
  </si>
  <si>
    <t>Dec</t>
  </si>
  <si>
    <t>Oct</t>
  </si>
  <si>
    <t>Number Successful</t>
  </si>
  <si>
    <t>Number Failed</t>
  </si>
  <si>
    <t xml:space="preserve">Number Canceled 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</si>
  <si>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</si>
  <si>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</si>
  <si>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</si>
  <si>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</si>
  <si>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</si>
  <si>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</si>
  <si>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</si>
  <si>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</si>
  <si>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20000 to 24999</t>
  </si>
  <si>
    <t>15000 to 19999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</si>
  <si>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</si>
  <si>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</si>
  <si>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</si>
  <si>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</si>
  <si>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</si>
  <si>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</si>
  <si>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Cuenta de currency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</si>
</sst>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-&quot;$&quot;* #,##0.00_-;\-&quot;$&quot;* #,##0.00_-;_-&quot;$&quot;* &quot;-&quot;??_-;_-@_-"/>
    <numFmt numFmtId="164" formatCode="&quot;$&quot;#,##0.00"/>
    <numFmt numFmtId="165" formatCode="0.0000000"/>
    <numFmt numFmtId="166" formatCode="0.0%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rgb="FFABABAB"/>
      </left>
      <right/>
      <top style="thin">
        <color rgb="FFABABAB"/>
      </top>
      <bottom/>
      <diagonal/>
    </border>
    <border>
      <left style="thin">
        <color indexed="65"/>
      </left>
      <right/>
      <top style="thin">
        <color rgb="FFABABAB"/>
      </top>
      <bottom/>
      <diagonal/>
    </border>
    <border>
      <left style="thin">
        <color indexed="65"/>
      </left>
      <right style="thin">
        <color rgb="FFABABAB"/>
      </right>
      <top style="thin">
        <color rgb="FFABABAB"/>
      </top>
      <bottom/>
      <diagonal/>
    </border>
    <border>
      <left style="thin">
        <color rgb="FFABABAB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ABABAB"/>
      </right>
      <top style="thin">
        <color indexed="65"/>
      </top>
      <bottom/>
      <diagonal/>
    </border>
    <border>
      <left style="thin">
        <color rgb="FFABABAB"/>
      </left>
      <right/>
      <top style="thin">
        <color indexed="65"/>
      </top>
      <bottom style="thin">
        <color rgb="FFABABAB"/>
      </bottom>
      <diagonal/>
    </border>
    <border>
      <left style="thin">
        <color indexed="65"/>
      </left>
      <right/>
      <top style="thin">
        <color indexed="65"/>
      </top>
      <bottom style="thin">
        <color rgb="FFABABAB"/>
      </bottom>
      <diagonal/>
    </border>
    <border>
      <left style="thin">
        <color indexed="65"/>
      </left>
      <right style="thin">
        <color rgb="FFABABAB"/>
      </right>
      <top style="thin">
        <color indexed="65"/>
      </top>
      <bottom style="thin">
        <color rgb="FFABABAB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9">
    <xf numFmtId="0" fontId="0" fillId="0" borderId="0" xfId="0"/>
    <xf numFmtId="0" fontId="1" fillId="0" borderId="0" xfId="0" applyFont="1" applyAlignment="1">
      <alignment horizontal="center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 applyAlignment="1">
      <alignment wrapText="1"/>
    </xf>
    <xf numFmtId="44" fontId="0" fillId="0" borderId="0" xfId="0" applyNumberFormat="1"/>
    <xf numFmtId="44" fontId="1" fillId="0" borderId="0" xfId="0" applyNumberFormat="1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0" borderId="0" xfId="0" applyFont="1"/>
    <xf numFmtId="165" fontId="0" fillId="0" borderId="0" xfId="0" applyNumberFormat="1"/>
    <xf numFmtId="166" fontId="0" fillId="0" borderId="0" xfId="1" applyNumberFormat="1" applyFon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1" fillId="0" borderId="0" xfId="0" applyFont="1" applyAlignment="1"/>
    <xf numFmtId="0" fontId="0" fillId="0" borderId="0" xfId="0" applyAlignment="1"/>
    <xf numFmtId="44" fontId="0" fillId="0" borderId="0" xfId="0" applyNumberFormat="1" applyAlignment="1"/>
    <xf numFmtId="164" fontId="0" fillId="0" borderId="0" xfId="0" applyNumberFormat="1" applyAlignment="1"/>
    <xf numFmtId="0" fontId="0" fillId="0" borderId="0" xfId="0" applyNumberFormat="1" applyAlignment="1"/>
  </cellXfs>
  <cellStyles count="2">
    <cellStyle name="Normal" xfId="0" builtinId="0"/>
    <cellStyle name="Porcentaje" xfId="1" builtinId="5"/>
  </cellStyles>
  <dxfs count="10">
    <dxf>
      <fill>
        <patternFill>
          <bgColor theme="4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4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18" Type="http://schemas.openxmlformats.org/officeDocument/2006/relationships/pivotCacheDefinition" Target="pivotCache/pivotCacheDefinition6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5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4.xml"/><Relationship Id="rId20" Type="http://schemas.openxmlformats.org/officeDocument/2006/relationships/connections" Target="connection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powerPivotData" Target="model/item.data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3.xml"/><Relationship Id="rId23" Type="http://schemas.openxmlformats.org/officeDocument/2006/relationships/sheetMetadata" Target="metadata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2.xml"/><Relationship Id="rId22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[Kickstarter_Challenge.xlsx]Hoja2 (2)!TablaDinámica2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'Hoja2 (2)'!$B$3:$B$4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'Hoja2 (2)'!$A$5:$A$14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'Hoja2 (2)'!$B$5:$B$14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274-4AE1-9570-74DDB3FD998C}"/>
            </c:ext>
          </c:extLst>
        </c:ser>
        <c:ser>
          <c:idx val="1"/>
          <c:order val="1"/>
          <c:tx>
            <c:strRef>
              <c:f>'Hoja2 (2)'!$C$3:$C$4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'Hoja2 (2)'!$A$5:$A$14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'Hoja2 (2)'!$C$5:$C$14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274-4AE1-9570-74DDB3FD998C}"/>
            </c:ext>
          </c:extLst>
        </c:ser>
        <c:ser>
          <c:idx val="2"/>
          <c:order val="2"/>
          <c:tx>
            <c:strRef>
              <c:f>'Hoja2 (2)'!$D$3:$D$4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'Hoja2 (2)'!$A$5:$A$14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'Hoja2 (2)'!$D$5:$D$14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274-4AE1-9570-74DDB3FD998C}"/>
            </c:ext>
          </c:extLst>
        </c:ser>
        <c:ser>
          <c:idx val="3"/>
          <c:order val="3"/>
          <c:tx>
            <c:strRef>
              <c:f>'Hoja2 (2)'!$E$3:$E$4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'Hoja2 (2)'!$A$5:$A$14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'Hoja2 (2)'!$E$5:$E$14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274-4AE1-9570-74DDB3FD99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75426416"/>
        <c:axId val="875425168"/>
      </c:lineChart>
      <c:catAx>
        <c:axId val="8754264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875425168"/>
        <c:crosses val="autoZero"/>
        <c:auto val="1"/>
        <c:lblAlgn val="ctr"/>
        <c:lblOffset val="100"/>
        <c:noMultiLvlLbl val="0"/>
      </c:catAx>
      <c:valAx>
        <c:axId val="875425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875426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[Kickstarter_Challenge.xlsx]Hoja2!TablaDinámica2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Hoja2!$B$3:$B$4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Hoja2!$A$5:$A$14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Hoja2!$B$5:$B$14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8C2-47A0-8240-2A5F3AECE136}"/>
            </c:ext>
          </c:extLst>
        </c:ser>
        <c:ser>
          <c:idx val="1"/>
          <c:order val="1"/>
          <c:tx>
            <c:strRef>
              <c:f>Hoja2!$C$3:$C$4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Hoja2!$A$5:$A$14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Hoja2!$C$5:$C$14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8C2-47A0-8240-2A5F3AECE136}"/>
            </c:ext>
          </c:extLst>
        </c:ser>
        <c:ser>
          <c:idx val="2"/>
          <c:order val="2"/>
          <c:tx>
            <c:strRef>
              <c:f>Hoja2!$D$3:$D$4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Hoja2!$A$5:$A$14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Hoja2!$D$5:$D$14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8C2-47A0-8240-2A5F3AECE136}"/>
            </c:ext>
          </c:extLst>
        </c:ser>
        <c:ser>
          <c:idx val="3"/>
          <c:order val="3"/>
          <c:tx>
            <c:strRef>
              <c:f>Hoja2!$E$3:$E$4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Hoja2!$A$5:$A$14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Hoja2!$E$5:$E$14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8C2-47A0-8240-2A5F3AECE1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75426416"/>
        <c:axId val="875425168"/>
      </c:lineChart>
      <c:catAx>
        <c:axId val="8754264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875425168"/>
        <c:crosses val="autoZero"/>
        <c:auto val="1"/>
        <c:lblAlgn val="ctr"/>
        <c:lblOffset val="100"/>
        <c:noMultiLvlLbl val="0"/>
      </c:catAx>
      <c:valAx>
        <c:axId val="875425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875426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Estadistic!TablaDinámica3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'Subcategory Estadistic'!$B$4:$B$5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Estadistic'!$A$6:$A$47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Estadistic'!$B$6:$B$47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DE4-4D30-BF59-EF2329F7D0A9}"/>
            </c:ext>
          </c:extLst>
        </c:ser>
        <c:ser>
          <c:idx val="1"/>
          <c:order val="1"/>
          <c:tx>
            <c:strRef>
              <c:f>'Subcategory Estadistic'!$C$4:$C$5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Estadistic'!$A$6:$A$47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Estadistic'!$C$6:$C$47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DE4-4D30-BF59-EF2329F7D0A9}"/>
            </c:ext>
          </c:extLst>
        </c:ser>
        <c:ser>
          <c:idx val="2"/>
          <c:order val="2"/>
          <c:tx>
            <c:strRef>
              <c:f>'Subcategory Estadistic'!$D$4:$D$5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Estadistic'!$A$6:$A$47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Estadistic'!$D$6:$D$47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DE4-4D30-BF59-EF2329F7D0A9}"/>
            </c:ext>
          </c:extLst>
        </c:ser>
        <c:ser>
          <c:idx val="3"/>
          <c:order val="3"/>
          <c:tx>
            <c:strRef>
              <c:f>'Subcategory Estadistic'!$E$4:$E$5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Estadistic'!$A$6:$A$47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Estadistic'!$E$6:$E$47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DE4-4D30-BF59-EF2329F7D0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4586912"/>
        <c:axId val="884588160"/>
      </c:barChart>
      <c:catAx>
        <c:axId val="884586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884588160"/>
        <c:crosses val="autoZero"/>
        <c:auto val="1"/>
        <c:lblAlgn val="ctr"/>
        <c:lblOffset val="100"/>
        <c:noMultiLvlLbl val="0"/>
      </c:catAx>
      <c:valAx>
        <c:axId val="884588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884586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Date!TablaDinámica5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'Outcomes Based on Launch Date'!$B$5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202-4C08-9956-78B630558969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'Outcomes Based on Launch Date'!$C$5</c:f>
              <c:numCache>
                <c:formatCode>General</c:formatCode>
                <c:ptCount val="1"/>
                <c:pt idx="0">
                  <c:v>1530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202-4C08-9956-78B630558969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'Outcomes Based on Launch Date'!$D$5</c:f>
              <c:numCache>
                <c:formatCode>General</c:formatCode>
                <c:ptCount val="1"/>
                <c:pt idx="0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202-4C08-9956-78B630558969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'Outcomes Based on Launch Date'!$E$5</c:f>
              <c:numCache>
                <c:formatCode>General</c:formatCode>
                <c:ptCount val="1"/>
                <c:pt idx="0">
                  <c:v>2185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202-4C08-9956-78B6305589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44265840"/>
        <c:axId val="944264176"/>
      </c:lineChart>
      <c:catAx>
        <c:axId val="9442658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944264176"/>
        <c:crosses val="autoZero"/>
        <c:auto val="1"/>
        <c:lblAlgn val="ctr"/>
        <c:lblOffset val="100"/>
        <c:noMultiLvlLbl val="0"/>
      </c:catAx>
      <c:valAx>
        <c:axId val="944264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944265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[Kickstarter_Challenge.xlsx]Hoja8!TablaDinámica4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Hoja8!$B$4:$B$5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Hoja8!$A$6:$A$18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Hoja8!$B$6:$B$18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8BB-432A-9DBF-E74DF80673C6}"/>
            </c:ext>
          </c:extLst>
        </c:ser>
        <c:ser>
          <c:idx val="1"/>
          <c:order val="1"/>
          <c:tx>
            <c:strRef>
              <c:f>Hoja8!$C$4:$C$5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Hoja8!$A$6:$A$18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Hoja8!$C$6:$C$18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8BB-432A-9DBF-E74DF80673C6}"/>
            </c:ext>
          </c:extLst>
        </c:ser>
        <c:ser>
          <c:idx val="2"/>
          <c:order val="2"/>
          <c:tx>
            <c:strRef>
              <c:f>Hoja8!$D$4:$D$5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Hoja8!$A$6:$A$18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Hoja8!$D$6:$D$18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8BB-432A-9DBF-E74DF80673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9643727"/>
        <c:axId val="1879644143"/>
      </c:lineChart>
      <c:catAx>
        <c:axId val="18796437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879644143"/>
        <c:crosses val="autoZero"/>
        <c:auto val="1"/>
        <c:lblAlgn val="ctr"/>
        <c:lblOffset val="100"/>
        <c:noMultiLvlLbl val="0"/>
      </c:catAx>
      <c:valAx>
        <c:axId val="18796441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8796437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0.0%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21D-469C-A62F-B1382D5E2F39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0.0%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21D-469C-A62F-B1382D5E2F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74610271"/>
        <c:axId val="674607775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D21D-469C-A62F-B1382D5E2F39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21D-469C-A62F-B1382D5E2F39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 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D21D-469C-A62F-B1382D5E2F39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21D-469C-A62F-B1382D5E2F39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Goals'!$H$1</c15:sqref>
                        </c15:formulaRef>
                      </c:ext>
                    </c:extLst>
                    <c:strCache>
                      <c:ptCount val="1"/>
                      <c:pt idx="0">
                        <c:v>Percentage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Goals'!$H$2:$H$13</c15:sqref>
                        </c15:formulaRef>
                      </c:ext>
                    </c:extLst>
                    <c:numCache>
                      <c:formatCode>0.0%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D21D-469C-A62F-B1382D5E2F39}"/>
                  </c:ext>
                </c:extLst>
              </c15:ser>
            </c15:filteredLineSeries>
          </c:ext>
        </c:extLst>
      </c:lineChart>
      <c:catAx>
        <c:axId val="6746102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674607775"/>
        <c:crosses val="autoZero"/>
        <c:auto val="1"/>
        <c:lblAlgn val="ctr"/>
        <c:lblOffset val="100"/>
        <c:noMultiLvlLbl val="0"/>
      </c:catAx>
      <c:valAx>
        <c:axId val="6746077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6746102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[Kickstarter_Challenge.xlsx]Obtain curency!TablaDinámica1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'Obtain curency'!$B$4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'Obtain curency'!$A$5:$A$18</c:f>
              <c:strCache>
                <c:ptCount val="13"/>
                <c:pt idx="0">
                  <c:v>AUD</c:v>
                </c:pt>
                <c:pt idx="1">
                  <c:v>CAD</c:v>
                </c:pt>
                <c:pt idx="2">
                  <c:v>CHF</c:v>
                </c:pt>
                <c:pt idx="3">
                  <c:v>DKK</c:v>
                </c:pt>
                <c:pt idx="4">
                  <c:v>EUR</c:v>
                </c:pt>
                <c:pt idx="5">
                  <c:v>GBP</c:v>
                </c:pt>
                <c:pt idx="6">
                  <c:v>HKD</c:v>
                </c:pt>
                <c:pt idx="7">
                  <c:v>MXN</c:v>
                </c:pt>
                <c:pt idx="8">
                  <c:v>NOK</c:v>
                </c:pt>
                <c:pt idx="9">
                  <c:v>NZD</c:v>
                </c:pt>
                <c:pt idx="10">
                  <c:v>SEK</c:v>
                </c:pt>
                <c:pt idx="11">
                  <c:v>SGD</c:v>
                </c:pt>
                <c:pt idx="12">
                  <c:v>USD</c:v>
                </c:pt>
              </c:strCache>
            </c:strRef>
          </c:cat>
          <c:val>
            <c:numRef>
              <c:f>'Obtain curency'!$B$5:$B$18</c:f>
              <c:numCache>
                <c:formatCode>General</c:formatCode>
                <c:ptCount val="13"/>
                <c:pt idx="0">
                  <c:v>74</c:v>
                </c:pt>
                <c:pt idx="1">
                  <c:v>146</c:v>
                </c:pt>
                <c:pt idx="2">
                  <c:v>6</c:v>
                </c:pt>
                <c:pt idx="3">
                  <c:v>14</c:v>
                </c:pt>
                <c:pt idx="4">
                  <c:v>176</c:v>
                </c:pt>
                <c:pt idx="5">
                  <c:v>604</c:v>
                </c:pt>
                <c:pt idx="6">
                  <c:v>3</c:v>
                </c:pt>
                <c:pt idx="7">
                  <c:v>12</c:v>
                </c:pt>
                <c:pt idx="8">
                  <c:v>7</c:v>
                </c:pt>
                <c:pt idx="9">
                  <c:v>12</c:v>
                </c:pt>
                <c:pt idx="10">
                  <c:v>21</c:v>
                </c:pt>
                <c:pt idx="11">
                  <c:v>1</c:v>
                </c:pt>
                <c:pt idx="12">
                  <c:v>3038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02D-4A9F-80C5-7977A1CFDADE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658395760"/>
        <c:axId val="1658396176"/>
      </c:barChart>
      <c:catAx>
        <c:axId val="1658395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658396176"/>
        <c:crosses val="autoZero"/>
        <c:auto val="1"/>
        <c:lblAlgn val="ctr"/>
        <c:lblOffset val="100"/>
        <c:noMultiLvlLbl val="0"/>
      </c:catAx>
      <c:valAx>
        <c:axId val="1658396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658395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83820</xdr:colOff>
      <xdr:row>1</xdr:row>
      <xdr:rowOff>3810</xdr:rowOff>
    </xdr:from>
    <xdr:to>
      <xdr:col>11</xdr:col>
      <xdr:colOff>693420</xdr:colOff>
      <xdr:row>16</xdr:row>
      <xdr:rowOff>3810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9A2085F-3F3B-4BCB-AA61-494645E855A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83820</xdr:colOff>
      <xdr:row>1</xdr:row>
      <xdr:rowOff>3810</xdr:rowOff>
    </xdr:from>
    <xdr:to>
      <xdr:col>11</xdr:col>
      <xdr:colOff>693420</xdr:colOff>
      <xdr:row>16</xdr:row>
      <xdr:rowOff>3810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6A7E00A4-3CBA-42A7-9148-9CECB49E72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800100</xdr:colOff>
      <xdr:row>2</xdr:row>
      <xdr:rowOff>140970</xdr:rowOff>
    </xdr:from>
    <xdr:to>
      <xdr:col>10</xdr:col>
      <xdr:colOff>769620</xdr:colOff>
      <xdr:row>23</xdr:row>
      <xdr:rowOff>106680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7DF9FC64-BA04-4A84-8204-B4F5B12E62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411480</xdr:colOff>
      <xdr:row>6</xdr:row>
      <xdr:rowOff>179070</xdr:rowOff>
    </xdr:from>
    <xdr:to>
      <xdr:col>9</xdr:col>
      <xdr:colOff>228600</xdr:colOff>
      <xdr:row>21</xdr:row>
      <xdr:rowOff>179070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FA7C2CF2-6B63-45F2-98AC-6FA04100A3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335280</xdr:colOff>
      <xdr:row>3</xdr:row>
      <xdr:rowOff>148590</xdr:rowOff>
    </xdr:from>
    <xdr:to>
      <xdr:col>11</xdr:col>
      <xdr:colOff>129540</xdr:colOff>
      <xdr:row>18</xdr:row>
      <xdr:rowOff>148590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3EDA4C37-5124-4710-87B5-420870E797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617220</xdr:colOff>
      <xdr:row>0</xdr:row>
      <xdr:rowOff>91440</xdr:rowOff>
    </xdr:from>
    <xdr:to>
      <xdr:col>15</xdr:col>
      <xdr:colOff>91440</xdr:colOff>
      <xdr:row>17</xdr:row>
      <xdr:rowOff>41910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3CD6273F-A153-4D52-B8C9-A30B5D47C9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167640</xdr:colOff>
      <xdr:row>1</xdr:row>
      <xdr:rowOff>106680</xdr:rowOff>
    </xdr:from>
    <xdr:to>
      <xdr:col>11</xdr:col>
      <xdr:colOff>426720</xdr:colOff>
      <xdr:row>18</xdr:row>
      <xdr:rowOff>34290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73277FB7-B1E4-4DEF-BE24-054591305F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2.xml.rels><?xml version="1.0" encoding="UTF-8" standalone="yes"?>
<Relationships xmlns="http://schemas.openxmlformats.org/package/2006/relationships"><Relationship Id="rId2" Type="http://schemas.openxmlformats.org/officeDocument/2006/relationships/externalLinkPath" Target="data-1-1-3-StarterBook.xlsx" TargetMode="External"/><Relationship Id="rId1" Type="http://schemas.openxmlformats.org/officeDocument/2006/relationships/pivotCacheRecords" Target="pivotCacheRecords1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RO BG" refreshedDate="44384.528513425925" backgroundQuery="1" createdVersion="7" refreshedVersion="7" minRefreshableVersion="3" recordCount="0" supportSubquery="1" supportAdvancedDrill="1" xr:uid="{01158F40-013D-42E8-9CCA-1A38C5243FB8}">
  <cacheSource type="external" connectionId="1"/>
  <cacheFields count="4">
    <cacheField name="[Measures].[Recuento de outcomes]" caption="Recuento de outcomes" numFmtId="0" hierarchy="23" level="32767"/>
    <cacheField name="[Rango].[Category].[Category]" caption="Category" numFmtId="0" hierarchy="16" level="1">
      <sharedItems count="9">
        <s v="film &amp; video"/>
        <s v="food"/>
        <s v="games"/>
        <s v="journalism"/>
        <s v="music"/>
        <s v="photography"/>
        <s v="publishing"/>
        <s v="technology"/>
        <s v="theater"/>
      </sharedItems>
    </cacheField>
    <cacheField name="[Rango].[outcomes].[outcomes]" caption="outcomes" numFmtId="0" hierarchy="5" level="1">
      <sharedItems count="4">
        <s v="canceled"/>
        <s v="failed"/>
        <s v="live"/>
        <s v="successful"/>
      </sharedItems>
    </cacheField>
    <cacheField name="[Rango].[Years].[Years]" caption="Years" numFmtId="0" hierarchy="20" level="1">
      <sharedItems containsSemiMixedTypes="0" containsNonDate="0" containsString="0"/>
    </cacheField>
  </cacheFields>
  <cacheHierarchies count="24">
    <cacheHierarchy uniqueName="[Rango].[id]" caption="id" attribute="1" defaultMemberUniqueName="[Rango].[id].[All]" allUniqueName="[Rango].[id].[All]" dimensionUniqueName="[Rango]" displayFolder="" count="0" memberValueDatatype="20" unbalanced="0"/>
    <cacheHierarchy uniqueName="[Rango].[name]" caption="name" attribute="1" defaultMemberUniqueName="[Rango].[name].[All]" allUniqueName="[Rango].[name].[All]" dimensionUniqueName="[Rango]" displayFolder="" count="0" memberValueDatatype="130" unbalanced="0"/>
    <cacheHierarchy uniqueName="[Rango].[blurb]" caption="blurb" attribute="1" defaultMemberUniqueName="[Rango].[blurb].[All]" allUniqueName="[Rango].[blurb].[All]" dimensionUniqueName="[Rango]" displayFolder="" count="0" memberValueDatatype="130" unbalanced="0"/>
    <cacheHierarchy uniqueName="[Rango].[goal]" caption="goal" attribute="1" defaultMemberUniqueName="[Rango].[goal].[All]" allUniqueName="[Rango].[goal].[All]" dimensionUniqueName="[Rango]" displayFolder="" count="0" memberValueDatatype="5" unbalanced="0"/>
    <cacheHierarchy uniqueName="[Rango].[pledged]" caption="pledged" attribute="1" defaultMemberUniqueName="[Rango].[pledged].[All]" allUniqueName="[Rango].[pledged].[All]" dimensionUniqueName="[Rango]" displayFolder="" count="0" memberValueDatatype="5" unbalanced="0"/>
    <cacheHierarchy uniqueName="[Rango].[outcomes]" caption="outcomes" attribute="1" defaultMemberUniqueName="[Rango].[outcomes].[All]" allUniqueName="[Rango].[outcomes].[All]" dimensionUniqueName="[Rango]" displayFolder="" count="2" memberValueDatatype="130" unbalanced="0">
      <fieldsUsage count="2">
        <fieldUsage x="-1"/>
        <fieldUsage x="2"/>
      </fieldsUsage>
    </cacheHierarchy>
    <cacheHierarchy uniqueName="[Rango].[country]" caption="country" attribute="1" defaultMemberUniqueName="[Rango].[country].[All]" allUniqueName="[Rango].[country].[All]" dimensionUniqueName="[Rango]" displayFolder="" count="0" memberValueDatatype="130" unbalanced="0"/>
    <cacheHierarchy uniqueName="[Rango].[currency]" caption="currency" attribute="1" defaultMemberUniqueName="[Rango].[currency].[All]" allUniqueName="[Rango].[currency].[All]" dimensionUniqueName="[Rango]" displayFolder="" count="0" memberValueDatatype="130" unbalanced="0"/>
    <cacheHierarchy uniqueName="[Rango].[deadline]" caption="deadline" attribute="1" defaultMemberUniqueName="[Rango].[deadline].[All]" allUniqueName="[Rango].[deadline].[All]" dimensionUniqueName="[Rango]" displayFolder="" count="0" memberValueDatatype="20" unbalanced="0"/>
    <cacheHierarchy uniqueName="[Rango].[launched_at]" caption="launched_at" attribute="1" defaultMemberUniqueName="[Rango].[launched_at].[All]" allUniqueName="[Rango].[launched_at].[All]" dimensionUniqueName="[Rango]" displayFolder="" count="0" memberValueDatatype="20" unbalanced="0"/>
    <cacheHierarchy uniqueName="[Rango].[staff_pick]" caption="staff_pick" attribute="1" defaultMemberUniqueName="[Rango].[staff_pick].[All]" allUniqueName="[Rango].[staff_pick].[All]" dimensionUniqueName="[Rango]" displayFolder="" count="0" memberValueDatatype="11" unbalanced="0"/>
    <cacheHierarchy uniqueName="[Rango].[backers_count]" caption="backers_count" attribute="1" defaultMemberUniqueName="[Rango].[backers_count].[All]" allUniqueName="[Rango].[backers_count].[All]" dimensionUniqueName="[Rango]" displayFolder="" count="0" memberValueDatatype="20" unbalanced="0"/>
    <cacheHierarchy uniqueName="[Rango].[spotlight]" caption="spotlight" attribute="1" defaultMemberUniqueName="[Rango].[spotlight].[All]" allUniqueName="[Rango].[spotlight].[All]" dimensionUniqueName="[Rango]" displayFolder="" count="0" memberValueDatatype="11" unbalanced="0"/>
    <cacheHierarchy uniqueName="[Rango].[Category and Subcategory]" caption="Category and Subcategory" attribute="1" defaultMemberUniqueName="[Rango].[Category and Subcategory].[All]" allUniqueName="[Rango].[Category and Subcategory].[All]" dimensionUniqueName="[Rango]" displayFolder="" count="0" memberValueDatatype="130" unbalanced="0"/>
    <cacheHierarchy uniqueName="[Rango].[Percentage Funded]" caption="Percentage Funded" attribute="1" defaultMemberUniqueName="[Rango].[Percentage Funded].[All]" allUniqueName="[Rango].[Percentage Funded].[All]" dimensionUniqueName="[Rango]" displayFolder="" count="0" memberValueDatatype="20" unbalanced="0"/>
    <cacheHierarchy uniqueName="[Rango].[Average Donaztions]" caption="Average Donaztions" attribute="1" defaultMemberUniqueName="[Rango].[Average Donaztions].[All]" allUniqueName="[Rango].[Average Donaztions].[All]" dimensionUniqueName="[Rango]" displayFolder="" count="0" memberValueDatatype="5" unbalanced="0"/>
    <cacheHierarchy uniqueName="[Rango].[Category]" caption="Category" attribute="1" defaultMemberUniqueName="[Rango].[Category].[All]" allUniqueName="[Rango].[Category].[All]" dimensionUniqueName="[Rango]" displayFolder="" count="2" memberValueDatatype="130" unbalanced="0">
      <fieldsUsage count="2">
        <fieldUsage x="-1"/>
        <fieldUsage x="1"/>
      </fieldsUsage>
    </cacheHierarchy>
    <cacheHierarchy uniqueName="[Rango].[Subcategory]" caption="Subcategory" attribute="1" defaultMemberUniqueName="[Rango].[Subcategory].[All]" allUniqueName="[Rango].[Subcategory].[All]" dimensionUniqueName="[Rango]" displayFolder="" count="0" memberValueDatatype="130" unbalanced="0"/>
    <cacheHierarchy uniqueName="[Rango].[Date Created Conversion]" caption="Date Created Conversion" attribute="1" defaultMemberUniqueName="[Rango].[Date Created Conversion].[All]" allUniqueName="[Rango].[Date Created Conversion].[All]" dimensionUniqueName="[Rango]" displayFolder="" count="0" memberValueDatatype="5" unbalanced="0"/>
    <cacheHierarchy uniqueName="[Rango].[Date Ended Conversion]" caption="Date Ended Conversion" attribute="1" defaultMemberUniqueName="[Rango].[Date Ended Conversion].[All]" allUniqueName="[Rango].[Date Ended Conversion].[All]" dimensionUniqueName="[Rango]" displayFolder="" count="0" memberValueDatatype="5" unbalanced="0"/>
    <cacheHierarchy uniqueName="[Rango].[Years]" caption="Years" attribute="1" defaultMemberUniqueName="[Rango].[Years].[All]" allUniqueName="[Rango].[Years].[All]" dimensionUniqueName="[Rango]" displayFolder="" count="2" memberValueDatatype="20" unbalanced="0">
      <fieldsUsage count="2">
        <fieldUsage x="-1"/>
        <fieldUsage x="3"/>
      </fieldsUsage>
    </cacheHierarchy>
    <cacheHierarchy uniqueName="[Measures].[__XL_Count Rango]" caption="__XL_Count Rango" measure="1" displayFolder="" measureGroup="Rango" count="0" hidden="1"/>
    <cacheHierarchy uniqueName="[Measures].[__No measures defined]" caption="__No measures defined" measure="1" displayFolder="" count="0" hidden="1"/>
    <cacheHierarchy uniqueName="[Measures].[Recuento de outcomes]" caption="Recuento de outcomes" measure="1" displayFolder="" measureGroup="Rango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5"/>
        </ext>
      </extLst>
    </cacheHierarchy>
  </cacheHierarchies>
  <kpis count="0"/>
  <dimensions count="2">
    <dimension measure="1" name="Measures" uniqueName="[Measures]" caption="Measures"/>
    <dimension name="Rango" uniqueName="[Rango]" caption="Rango"/>
  </dimensions>
  <measureGroups count="1">
    <measureGroup name="Rango" caption="Rango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 BG" refreshedDate="44384.528517708335" createdVersion="7" refreshedVersion="7" minRefreshableVersion="3" recordCount="4114" xr:uid="{E1A12196-5834-4DD3-B9F2-CE1DABD4D42C}">
  <cacheSource type="worksheet">
    <worksheetSource ref="A1:R4115" sheet="Sheet1" r:id="rId2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ztions" numFmtId="0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 BG" refreshedDate="44384.528518634259" createdVersion="7" refreshedVersion="7" minRefreshableVersion="3" recordCount="4114" xr:uid="{C1CE466D-64E1-43E2-B245-AFCD7DCAE3DC}">
  <cacheSource type="worksheet">
    <worksheetSource ref="A1:T4115" sheet="Sheet1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ztions" numFmtId="0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0">
      <sharedItems containsString="0" containsBlank="1" containsNumber="1" minValue="39950.163344907407" maxValue="42790.895567129628"/>
    </cacheField>
    <cacheField name="Date Ended Conversion" numFmtId="0">
      <sharedItems containsSemiMixedTypes="0" containsString="0" containsNumber="1" minValue="25569" maxValue="25569.30621527777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 BG" refreshedDate="44384.528519328705" createdVersion="7" refreshedVersion="7" minRefreshableVersion="3" recordCount="4114" xr:uid="{B4AA501A-AA76-4486-8169-B21FC924F692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ztions" numFmtId="0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 BG" refreshedDate="44384.529702893517" createdVersion="7" refreshedVersion="7" minRefreshableVersion="3" recordCount="4114" xr:uid="{8513AEAD-6E00-408F-AAA6-38760A55E1C1}">
  <cacheSource type="worksheet">
    <worksheetSource ref="A1:W4115" sheet="Sheet1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0">
      <sharedItems containsSemiMixedTypes="0" containsString="0" containsNumber="1" containsInteger="1" minValue="1249932360" maxValue="1493838720" count="4092">
        <n v="1437620400"/>
        <n v="1488464683"/>
        <n v="1455555083"/>
        <n v="1407414107"/>
        <n v="1450555279"/>
        <n v="1469770500"/>
        <n v="1402710250"/>
        <n v="1467680867"/>
        <n v="1460754000"/>
        <n v="1460860144"/>
        <n v="1403660279"/>
        <n v="1471834800"/>
        <n v="1405479600"/>
        <n v="1466713620"/>
        <n v="1405259940"/>
        <n v="1443384840"/>
        <n v="1402896600"/>
        <n v="1415126022"/>
        <n v="1410958856"/>
        <n v="1437420934"/>
        <n v="1442167912"/>
        <n v="1411743789"/>
        <n v="1420099140"/>
        <n v="1430407200"/>
        <n v="1442345940"/>
        <n v="1452299761"/>
        <n v="1408278144"/>
        <n v="1416113833"/>
        <n v="1450307284"/>
        <n v="1406045368"/>
        <n v="1408604515"/>
        <n v="1453748434"/>
        <n v="1463111940"/>
        <n v="1447001501"/>
        <n v="1407224601"/>
        <n v="1430179200"/>
        <n v="1428128525"/>
        <n v="1425055079"/>
        <n v="1368235344"/>
        <n v="1401058740"/>
        <n v="1403150400"/>
        <n v="1412516354"/>
        <n v="1419780026"/>
        <n v="1405209600"/>
        <n v="1412648537"/>
        <n v="1461769107"/>
        <n v="1450220974"/>
        <n v="1419021607"/>
        <n v="1425211200"/>
        <n v="1445660045"/>
        <n v="1422637200"/>
        <n v="1439245037"/>
        <n v="1405615846"/>
        <n v="1396648800"/>
        <n v="1451063221"/>
        <n v="1464390916"/>
        <n v="1433779200"/>
        <n v="1429991962"/>
        <n v="1416423172"/>
        <n v="1442264400"/>
        <n v="1395532800"/>
        <n v="1370547157"/>
        <n v="1362337878"/>
        <n v="1388206740"/>
        <n v="1373243181"/>
        <n v="1407736740"/>
        <n v="1468873420"/>
        <n v="1342360804"/>
        <n v="1393162791"/>
        <n v="1317538740"/>
        <n v="1315171845"/>
        <n v="1338186657"/>
        <n v="1352937600"/>
        <n v="1304395140"/>
        <n v="1453376495"/>
        <n v="1366693272"/>
        <n v="1325007358"/>
        <n v="1337569140"/>
        <n v="1472751121"/>
        <n v="1398451093"/>
        <n v="1386640856"/>
        <n v="1342234920"/>
        <n v="1318189261"/>
        <n v="1424604600"/>
        <n v="1305483086"/>
        <n v="1316746837"/>
        <n v="1451226045"/>
        <n v="1275529260"/>
        <n v="1403452131"/>
        <n v="1370196192"/>
        <n v="1310454499"/>
        <n v="1305625164"/>
        <n v="1485936000"/>
        <n v="1341349200"/>
        <n v="1396890822"/>
        <n v="1330214841"/>
        <n v="1280631600"/>
        <n v="1310440482"/>
        <n v="1354923000"/>
        <n v="1390426799"/>
        <n v="1352055886"/>
        <n v="1359052710"/>
        <n v="1293073733"/>
        <n v="1394220030"/>
        <n v="1301792400"/>
        <n v="1463184000"/>
        <n v="1333391901"/>
        <n v="1303688087"/>
        <n v="1370011370"/>
        <n v="1298680630"/>
        <n v="1384408740"/>
        <n v="1433059187"/>
        <n v="1397354400"/>
        <n v="1312642800"/>
        <n v="1326436488"/>
        <n v="1328377444"/>
        <n v="1302260155"/>
        <n v="1276110000"/>
        <n v="1311902236"/>
        <n v="1313276400"/>
        <n v="1475457107"/>
        <n v="1429352160"/>
        <n v="1476094907"/>
        <n v="1414533600"/>
        <n v="1431728242"/>
        <n v="1486165880"/>
        <n v="1433988000"/>
        <n v="1428069541"/>
        <n v="1476941293"/>
        <n v="1414708183"/>
        <n v="1402949760"/>
        <n v="1467763200"/>
        <n v="1415392207"/>
        <n v="1464715860"/>
        <n v="1441386000"/>
        <n v="1404241200"/>
        <n v="1431771360"/>
        <n v="1444657593"/>
        <n v="1438405140"/>
        <n v="1436738772"/>
        <n v="1426823132"/>
        <n v="1433043623"/>
        <n v="1416176778"/>
        <n v="1472882100"/>
        <n v="1428945472"/>
        <n v="1439298052"/>
        <n v="1484698998"/>
        <n v="1420741080"/>
        <n v="1456555536"/>
        <n v="1419494400"/>
        <n v="1432612382"/>
        <n v="1434633191"/>
        <n v="1411437100"/>
        <n v="1417532644"/>
        <n v="1433336895"/>
        <n v="1437657935"/>
        <n v="1407034796"/>
        <n v="1456523572"/>
        <n v="1413942628"/>
        <n v="1467541545"/>
        <n v="1439675691"/>
        <n v="1404318595"/>
        <n v="1408232520"/>
        <n v="1443657600"/>
        <n v="1411150701"/>
        <n v="1452613724"/>
        <n v="1484531362"/>
        <n v="1438726535"/>
        <n v="1426791770"/>
        <n v="1413634059"/>
        <n v="1440912480"/>
        <n v="1470975614"/>
        <n v="1426753723"/>
        <n v="1425131108"/>
        <n v="1431108776"/>
        <n v="1409337611"/>
        <n v="1438803999"/>
        <n v="1427155726"/>
        <n v="1448582145"/>
        <n v="1457056555"/>
        <n v="1428951600"/>
        <n v="1434995295"/>
        <n v="1483748232"/>
        <n v="1417033610"/>
        <n v="1409543940"/>
        <n v="1471557139"/>
        <n v="1488571200"/>
        <n v="1437461940"/>
        <n v="1409891015"/>
        <n v="1472920477"/>
        <n v="1466091446"/>
        <n v="1443782138"/>
        <n v="1413572432"/>
        <n v="1417217166"/>
        <n v="1457308531"/>
        <n v="1436544332"/>
        <n v="1444510800"/>
        <n v="1487365200"/>
        <n v="1412500322"/>
        <n v="1472698702"/>
        <n v="1410746403"/>
        <n v="1423424329"/>
        <n v="1444337940"/>
        <n v="1422562864"/>
        <n v="1470319203"/>
        <n v="1444144222"/>
        <n v="1470441983"/>
        <n v="1420346638"/>
        <n v="1418719967"/>
        <n v="1436566135"/>
        <n v="1443675600"/>
        <n v="1442634617"/>
        <n v="1460837320"/>
        <n v="1439734001"/>
        <n v="1425655349"/>
        <n v="1455753540"/>
        <n v="1429740037"/>
        <n v="1419780149"/>
        <n v="1431702289"/>
        <n v="1459493940"/>
        <n v="1440101160"/>
        <n v="1427569564"/>
        <n v="1427423940"/>
        <n v="1463879100"/>
        <n v="1436506726"/>
        <n v="1460153054"/>
        <n v="1433064540"/>
        <n v="1436477241"/>
        <n v="1433176105"/>
        <n v="1455402297"/>
        <n v="1433443151"/>
        <n v="1451775651"/>
        <n v="1425066546"/>
        <n v="1475185972"/>
        <n v="1434847859"/>
        <n v="1436478497"/>
        <n v="1451952000"/>
        <n v="1457445069"/>
        <n v="1483088400"/>
        <n v="1446984000"/>
        <n v="1367773211"/>
        <n v="1419180304"/>
        <n v="1324381790"/>
        <n v="1393031304"/>
        <n v="1268723160"/>
        <n v="1345079785"/>
        <n v="1292665405"/>
        <n v="1287200340"/>
        <n v="1325961309"/>
        <n v="1282498800"/>
        <n v="1370525691"/>
        <n v="1337194800"/>
        <n v="1275364740"/>
        <n v="1329320235"/>
        <n v="1445047200"/>
        <n v="1300275482"/>
        <n v="1363458467"/>
        <n v="1463670162"/>
        <n v="1308359666"/>
        <n v="1428514969"/>
        <n v="1279360740"/>
        <n v="1339080900"/>
        <n v="1298699828"/>
        <n v="1348786494"/>
        <n v="1336747995"/>
        <n v="1273522560"/>
        <n v="1271994660"/>
        <n v="1403693499"/>
        <n v="1320640778"/>
        <n v="1487738622"/>
        <n v="1306296000"/>
        <n v="1388649600"/>
        <n v="1272480540"/>
        <n v="1309694266"/>
        <n v="1333609140"/>
        <n v="1352511966"/>
        <n v="1335574674"/>
        <n v="1432416219"/>
        <n v="1350003539"/>
        <n v="1488160860"/>
        <n v="1401459035"/>
        <n v="1249932360"/>
        <n v="1266876000"/>
        <n v="1306904340"/>
        <n v="1327167780"/>
        <n v="1379614128"/>
        <n v="1364236524"/>
        <n v="1351828800"/>
        <n v="1340683393"/>
        <n v="1383389834"/>
        <n v="1296633540"/>
        <n v="1367366460"/>
        <n v="1319860740"/>
        <n v="1398009714"/>
        <n v="1279555200"/>
        <n v="1383264000"/>
        <n v="1347017083"/>
        <n v="1430452740"/>
        <n v="1399669200"/>
        <n v="1289975060"/>
        <n v="1303686138"/>
        <n v="1363711335"/>
        <n v="1330115638"/>
        <n v="1338601346"/>
        <n v="1346464800"/>
        <n v="1331392049"/>
        <n v="1363806333"/>
        <n v="1360276801"/>
        <n v="1299775210"/>
        <n v="1346695334"/>
        <n v="1319076000"/>
        <n v="1325404740"/>
        <n v="1365973432"/>
        <n v="1281542340"/>
        <n v="1362167988"/>
        <n v="1345660334"/>
        <n v="1418273940"/>
        <n v="1386778483"/>
        <n v="1364342151"/>
        <n v="1265097540"/>
        <n v="1450825200"/>
        <n v="1478605386"/>
        <n v="1463146848"/>
        <n v="1482307140"/>
        <n v="1438441308"/>
        <n v="1482208233"/>
        <n v="1489532220"/>
        <n v="1427011200"/>
        <n v="1446350400"/>
        <n v="1446868800"/>
        <n v="1368763140"/>
        <n v="1466171834"/>
        <n v="1446019200"/>
        <n v="1460038591"/>
        <n v="1431716400"/>
        <n v="1431122400"/>
        <n v="1447427918"/>
        <n v="1426298708"/>
        <n v="1472864400"/>
        <n v="1430331268"/>
        <n v="1489006800"/>
        <n v="1412135940"/>
        <n v="1461955465"/>
        <n v="1415934000"/>
        <n v="1433125200"/>
        <n v="1432161590"/>
        <n v="1444824021"/>
        <n v="1447505609"/>
        <n v="1440165916"/>
        <n v="1487937508"/>
        <n v="1473566340"/>
        <n v="1460066954"/>
        <n v="1412740868"/>
        <n v="1447963219"/>
        <n v="1460141521"/>
        <n v="1417420994"/>
        <n v="1458152193"/>
        <n v="1429852797"/>
        <n v="1466002800"/>
        <n v="1415941920"/>
        <n v="1437621060"/>
        <n v="1416704506"/>
        <n v="1407456000"/>
        <n v="1272828120"/>
        <n v="1403323140"/>
        <n v="1393597999"/>
        <n v="1337540518"/>
        <n v="1367384340"/>
        <n v="1426426322"/>
        <n v="1326633269"/>
        <n v="1483729500"/>
        <n v="1359743139"/>
        <n v="1459872000"/>
        <n v="1342648398"/>
        <n v="1316208031"/>
        <n v="1393694280"/>
        <n v="1472122316"/>
        <n v="1447484460"/>
        <n v="1453765920"/>
        <n v="1336062672"/>
        <n v="1453569392"/>
        <n v="1343624400"/>
        <n v="1346950900"/>
        <n v="1400467759"/>
        <n v="1420569947"/>
        <n v="1416582101"/>
        <n v="1439246991"/>
        <n v="1439618400"/>
        <n v="1469670580"/>
        <n v="1394233140"/>
        <n v="1431046372"/>
        <n v="1324169940"/>
        <n v="1315450800"/>
        <n v="1381424452"/>
        <n v="1460918282"/>
        <n v="1335562320"/>
        <n v="1341668006"/>
        <n v="1283312640"/>
        <n v="1430334126"/>
        <n v="1481716800"/>
        <n v="1400297400"/>
        <n v="1312747970"/>
        <n v="1446731817"/>
        <n v="1312960080"/>
        <n v="1391641440"/>
        <n v="1394071339"/>
        <n v="1304920740"/>
        <n v="1321739650"/>
        <n v="1383676790"/>
        <n v="1469220144"/>
        <n v="1434670397"/>
        <n v="1387688400"/>
        <n v="1343238578"/>
        <n v="1342731811"/>
        <n v="1381541465"/>
        <n v="1413547200"/>
        <n v="1391851831"/>
        <n v="1365395580"/>
        <n v="1437633997"/>
        <n v="1372536787"/>
        <n v="1394772031"/>
        <n v="1440157656"/>
        <n v="1410416097"/>
        <n v="1370470430"/>
        <n v="1332748899"/>
        <n v="1448660404"/>
        <n v="1456851914"/>
        <n v="1445540340"/>
        <n v="1402956000"/>
        <n v="1259297940"/>
        <n v="1378866867"/>
        <n v="1467752083"/>
        <n v="1445448381"/>
        <n v="1444576022"/>
        <n v="1385931702"/>
        <n v="1379094980"/>
        <n v="1375260113"/>
        <n v="1475912326"/>
        <n v="1447830958"/>
        <n v="1413569818"/>
        <n v="1458859153"/>
        <n v="1383418996"/>
        <n v="1424380783"/>
        <n v="1391991701"/>
        <n v="1329342361"/>
        <n v="1432195375"/>
        <n v="1425434420"/>
        <n v="1364041163"/>
        <n v="1400091095"/>
        <n v="1382017085"/>
        <n v="1392417800"/>
        <n v="1390669791"/>
        <n v="1431536015"/>
        <n v="1424375279"/>
        <n v="1417007640"/>
        <n v="1334622660"/>
        <n v="1382414340"/>
        <n v="1408213512"/>
        <n v="1368550060"/>
        <n v="1321201327"/>
        <n v="1401595200"/>
        <n v="1370204367"/>
        <n v="1312945341"/>
        <n v="1316883753"/>
        <n v="1463602935"/>
        <n v="1403837574"/>
        <n v="1347057464"/>
        <n v="1348849134"/>
        <n v="1341978665"/>
        <n v="1409960724"/>
        <n v="1389844800"/>
        <n v="1397924379"/>
        <n v="1408831718"/>
        <n v="1410972319"/>
        <n v="1487318029"/>
        <n v="1430877843"/>
        <n v="1401767940"/>
        <n v="1337371334"/>
        <n v="1427921509"/>
        <n v="1416566835"/>
        <n v="1376049615"/>
        <n v="1349885289"/>
        <n v="1460644440"/>
        <n v="1359434672"/>
        <n v="1446766372"/>
        <n v="1368792499"/>
        <n v="1401662239"/>
        <n v="1482678994"/>
        <n v="1483924700"/>
        <n v="1325763180"/>
        <n v="1345677285"/>
        <n v="1453937699"/>
        <n v="1476319830"/>
        <n v="1432142738"/>
        <n v="1404356400"/>
        <n v="1437076305"/>
        <n v="1392070874"/>
        <n v="1419483600"/>
        <n v="1324664249"/>
        <n v="1255381140"/>
        <n v="1273356960"/>
        <n v="1310189851"/>
        <n v="1332073025"/>
        <n v="1421498303"/>
        <n v="1334097387"/>
        <n v="1451010086"/>
        <n v="1376140520"/>
        <n v="1350687657"/>
        <n v="1337955240"/>
        <n v="1435504170"/>
        <n v="1456805639"/>
        <n v="1365228982"/>
        <n v="1479667727"/>
        <n v="1471244400"/>
        <n v="1407595447"/>
        <n v="1451389601"/>
        <n v="1432752080"/>
        <n v="1486046761"/>
        <n v="1441550760"/>
        <n v="1354699421"/>
        <n v="1449766261"/>
        <n v="1477976340"/>
        <n v="1458518325"/>
        <n v="1442805076"/>
        <n v="1464801169"/>
        <n v="1410601041"/>
        <n v="1438966800"/>
        <n v="1487347500"/>
        <n v="1434921600"/>
        <n v="1484110800"/>
        <n v="1435111200"/>
        <n v="1481957940"/>
        <n v="1463098208"/>
        <n v="1463394365"/>
        <n v="1446418800"/>
        <n v="1483707905"/>
        <n v="1438624800"/>
        <n v="1446665191"/>
        <n v="1463166263"/>
        <n v="1467681107"/>
        <n v="1423078606"/>
        <n v="1446080834"/>
        <n v="1462293716"/>
        <n v="1414807962"/>
        <n v="1467647160"/>
        <n v="1447600389"/>
        <n v="1445097715"/>
        <n v="1455122564"/>
        <n v="1446154848"/>
        <n v="1436368622"/>
        <n v="1485838800"/>
        <n v="1438451580"/>
        <n v="1452350896"/>
        <n v="1415988991"/>
        <n v="1413735972"/>
        <n v="1465720143"/>
        <n v="1452112717"/>
        <n v="1480721803"/>
        <n v="1427227905"/>
        <n v="1449989260"/>
        <n v="1418841045"/>
        <n v="1445874513"/>
        <n v="1482052815"/>
        <n v="1424137247"/>
        <n v="1457822275"/>
        <n v="1436554249"/>
        <n v="1468513533"/>
        <n v="1420143194"/>
        <n v="1452942000"/>
        <n v="1451679612"/>
        <n v="1455822569"/>
        <n v="1437969540"/>
        <n v="1446660688"/>
        <n v="1421543520"/>
        <n v="1476873507"/>
        <n v="1434213443"/>
        <n v="1427537952"/>
        <n v="1463753302"/>
        <n v="1441633993"/>
        <n v="1419539223"/>
        <n v="1474580867"/>
        <n v="1438474704"/>
        <n v="1426442400"/>
        <n v="1426800687"/>
        <n v="1426522316"/>
        <n v="1448928000"/>
        <n v="1424032207"/>
        <n v="1429207833"/>
        <n v="1479410886"/>
        <n v="1436366699"/>
        <n v="1454936460"/>
        <n v="1437570130"/>
        <n v="1417584860"/>
        <n v="1428333345"/>
        <n v="1460832206"/>
        <n v="1430703638"/>
        <n v="1478122292"/>
        <n v="1469980800"/>
        <n v="1417737781"/>
        <n v="1425827760"/>
        <n v="1431198562"/>
        <n v="1419626139"/>
        <n v="1434654215"/>
        <n v="1408029623"/>
        <n v="1409187056"/>
        <n v="1440318908"/>
        <n v="1432479600"/>
        <n v="1448225336"/>
        <n v="1434405980"/>
        <n v="1448761744"/>
        <n v="1429732586"/>
        <n v="1453210037"/>
        <n v="1472777146"/>
        <n v="1443675540"/>
        <n v="1466731740"/>
        <n v="1443149759"/>
        <n v="1488013307"/>
        <n v="1431072843"/>
        <n v="1449689203"/>
        <n v="1416933390"/>
        <n v="1408986738"/>
        <n v="1467934937"/>
        <n v="1467398138"/>
        <n v="1432771997"/>
        <n v="1431647041"/>
        <n v="1490560177"/>
        <n v="1439644920"/>
        <n v="1457996400"/>
        <n v="1405269457"/>
        <n v="1463239108"/>
        <n v="1441516200"/>
        <n v="1464460329"/>
        <n v="1448470165"/>
        <n v="1466204400"/>
        <n v="1424989029"/>
        <n v="1428804762"/>
        <n v="1433587620"/>
        <n v="1488063840"/>
        <n v="1490447662"/>
        <n v="1413208795"/>
        <n v="1480028400"/>
        <n v="1439473248"/>
        <n v="1439998674"/>
        <n v="1433085875"/>
        <n v="1414544400"/>
        <n v="1470962274"/>
        <n v="1407788867"/>
        <n v="1458235549"/>
        <n v="1413304708"/>
        <n v="1410904413"/>
        <n v="1418953984"/>
        <n v="1418430311"/>
        <n v="1480613650"/>
        <n v="1440082240"/>
        <n v="1436396313"/>
        <n v="1426197512"/>
        <n v="1460917119"/>
        <n v="1450901872"/>
        <n v="1437933600"/>
        <n v="1440339295"/>
        <n v="1415558879"/>
        <n v="1477236559"/>
        <n v="1421404247"/>
        <n v="1437250456"/>
        <n v="1428940775"/>
        <n v="1484327061"/>
        <n v="1408305498"/>
        <n v="1477731463"/>
        <n v="1431374222"/>
        <n v="1467817258"/>
        <n v="1466323800"/>
        <n v="1421208000"/>
        <n v="1420088340"/>
        <n v="1409602217"/>
        <n v="1407811627"/>
        <n v="1420095540"/>
        <n v="1423333581"/>
        <n v="1467106895"/>
        <n v="1463821338"/>
        <n v="1472920909"/>
        <n v="1410955331"/>
        <n v="1477509604"/>
        <n v="1489512122"/>
        <n v="1477949764"/>
        <n v="1406257200"/>
        <n v="1421095672"/>
        <n v="1438618170"/>
        <n v="1486317653"/>
        <n v="1444876253"/>
        <n v="1481173140"/>
        <n v="1473400800"/>
        <n v="1435711246"/>
        <n v="1482397263"/>
        <n v="1430421827"/>
        <n v="1485964559"/>
        <n v="1414758620"/>
        <n v="1406326502"/>
        <n v="1454502789"/>
        <n v="1411005600"/>
        <n v="1385136000"/>
        <n v="1484065881"/>
        <n v="1406130880"/>
        <n v="1480011987"/>
        <n v="1485905520"/>
        <n v="1487565468"/>
        <n v="1484999278"/>
        <n v="1481740740"/>
        <n v="1483286127"/>
        <n v="1410616600"/>
        <n v="1417741159"/>
        <n v="1408495440"/>
        <n v="1481716868"/>
        <n v="1455466832"/>
        <n v="1465130532"/>
        <n v="1488308082"/>
        <n v="1446693040"/>
        <n v="1417392000"/>
        <n v="1409949002"/>
        <n v="1487397540"/>
        <n v="1456189076"/>
        <n v="1327851291"/>
        <n v="1406900607"/>
        <n v="1333909178"/>
        <n v="1438228740"/>
        <n v="1309447163"/>
        <n v="1450018912"/>
        <n v="1365728487"/>
        <n v="1358198400"/>
        <n v="1313957157"/>
        <n v="1348028861"/>
        <n v="1323280391"/>
        <n v="1327212000"/>
        <n v="1380449461"/>
        <n v="1387533892"/>
        <n v="1431147600"/>
        <n v="1417653540"/>
        <n v="1385009940"/>
        <n v="1392408000"/>
        <n v="1417409940"/>
        <n v="1407758629"/>
        <n v="1434857482"/>
        <n v="1370964806"/>
        <n v="1395435712"/>
        <n v="1334610000"/>
        <n v="1355439503"/>
        <n v="1367588645"/>
        <n v="1348372740"/>
        <n v="1421319240"/>
        <n v="1407701966"/>
        <n v="1485642930"/>
        <n v="1361739872"/>
        <n v="1312470475"/>
        <n v="1476615600"/>
        <n v="1423922991"/>
        <n v="1357408721"/>
        <n v="1369010460"/>
        <n v="1303147459"/>
        <n v="1354756714"/>
        <n v="1286568268"/>
        <n v="1404892539"/>
        <n v="1480188013"/>
        <n v="1391364126"/>
        <n v="1480831200"/>
        <n v="1376563408"/>
        <n v="1441858161"/>
        <n v="1413723684"/>
        <n v="1424112483"/>
        <n v="1432178810"/>
        <n v="1387169890"/>
        <n v="1388102094"/>
        <n v="1361750369"/>
        <n v="1454183202"/>
        <n v="1257047940"/>
        <n v="1431298860"/>
        <n v="1393181018"/>
        <n v="1323998795"/>
        <n v="1444539600"/>
        <n v="1375313577"/>
        <n v="1398876680"/>
        <n v="1287115200"/>
        <n v="1304439025"/>
        <n v="1370649674"/>
        <n v="1345918302"/>
        <n v="1335564000"/>
        <n v="1395023719"/>
        <n v="1362060915"/>
        <n v="1336751220"/>
        <n v="1383318226"/>
        <n v="1341633540"/>
        <n v="1358755140"/>
        <n v="1359680939"/>
        <n v="1384322340"/>
        <n v="1383861483"/>
        <n v="1372827540"/>
        <n v="1315242360"/>
        <n v="1333774740"/>
        <n v="1379279400"/>
        <n v="1335672000"/>
        <n v="1412086187"/>
        <n v="1335542446"/>
        <n v="1410431054"/>
        <n v="1309547120"/>
        <n v="1347854700"/>
        <n v="1306630800"/>
        <n v="1311393540"/>
        <n v="1310857200"/>
        <n v="1315413339"/>
        <n v="1488333600"/>
        <n v="1419224340"/>
        <n v="1390161630"/>
        <n v="1346462462"/>
        <n v="1373475120"/>
        <n v="1362146280"/>
        <n v="1342825365"/>
        <n v="1306865040"/>
        <n v="1414879303"/>
        <n v="1365489000"/>
        <n v="1331441940"/>
        <n v="1344358860"/>
        <n v="1387601040"/>
        <n v="1402290000"/>
        <n v="1430712060"/>
        <n v="1349477050"/>
        <n v="1427062852"/>
        <n v="1271573940"/>
        <n v="1351495284"/>
        <n v="1332719730"/>
        <n v="1329248940"/>
        <n v="1340641440"/>
        <n v="1468437240"/>
        <n v="1363952225"/>
        <n v="1335540694"/>
        <n v="1327133580"/>
        <n v="1397941475"/>
        <n v="1372651140"/>
        <n v="1337396400"/>
        <n v="1381108918"/>
        <n v="1398988662"/>
        <n v="1326835985"/>
        <n v="1348337956"/>
        <n v="1474694787"/>
        <n v="1415653663"/>
        <n v="1381723140"/>
        <n v="1481184000"/>
        <n v="1414817940"/>
        <n v="1473047940"/>
        <n v="1394460000"/>
        <n v="1436555376"/>
        <n v="1429038033"/>
        <n v="1426473264"/>
        <n v="1461560340"/>
        <n v="1469994300"/>
        <n v="1477342800"/>
        <n v="1424116709"/>
        <n v="1482901546"/>
        <n v="1469329217"/>
        <n v="1477422000"/>
        <n v="1448463431"/>
        <n v="1429138740"/>
        <n v="1433376000"/>
        <n v="1385123713"/>
        <n v="1474067404"/>
        <n v="1384179548"/>
        <n v="1329014966"/>
        <n v="1381917540"/>
        <n v="1358361197"/>
        <n v="1425136200"/>
        <n v="1259643540"/>
        <n v="1389055198"/>
        <n v="1365448657"/>
        <n v="1377995523"/>
        <n v="1385735295"/>
        <n v="1299786527"/>
        <n v="1352610040"/>
        <n v="1367676034"/>
        <n v="1442856131"/>
        <n v="1359978927"/>
        <n v="1387479360"/>
        <n v="1293082524"/>
        <n v="1338321305"/>
        <n v="1351582938"/>
        <n v="1326520886"/>
        <n v="1315341550"/>
        <n v="1456957635"/>
        <n v="1336789860"/>
        <n v="1483137311"/>
        <n v="1473972813"/>
        <n v="1338159655"/>
        <n v="1314856800"/>
        <n v="1412534943"/>
        <n v="1385055979"/>
        <n v="1408581930"/>
        <n v="1280635200"/>
        <n v="1427920363"/>
        <n v="1465169610"/>
        <n v="1287975829"/>
        <n v="1440734400"/>
        <n v="1354123908"/>
        <n v="1326651110"/>
        <n v="1306549362"/>
        <n v="1459365802"/>
        <n v="1276024260"/>
        <n v="1409412600"/>
        <n v="1348367100"/>
        <n v="1451786137"/>
        <n v="1295847926"/>
        <n v="1394681590"/>
        <n v="1315715823"/>
        <n v="1280206740"/>
        <n v="1343016000"/>
        <n v="1488546319"/>
        <n v="1390522045"/>
        <n v="1355197047"/>
        <n v="1336188019"/>
        <n v="1345918747"/>
        <n v="1330577940"/>
        <n v="1287723600"/>
        <n v="1405305000"/>
        <n v="1417474761"/>
        <n v="1355930645"/>
        <n v="1384448822"/>
        <n v="1323666376"/>
        <n v="1412167393"/>
        <n v="1416614523"/>
        <n v="1360795069"/>
        <n v="1385590111"/>
        <n v="1278628800"/>
        <n v="1337024695"/>
        <n v="1353196800"/>
        <n v="1333946569"/>
        <n v="1277501520"/>
        <n v="1395007200"/>
        <n v="1363990545"/>
        <n v="1399867409"/>
        <n v="1399183200"/>
        <n v="1454054429"/>
        <n v="1326916800"/>
        <n v="1383509357"/>
        <n v="1346585448"/>
        <n v="1372622280"/>
        <n v="1439251926"/>
        <n v="1486693145"/>
        <n v="1455826460"/>
        <n v="1480438905"/>
        <n v="1460988000"/>
        <n v="1487462340"/>
        <n v="1473444048"/>
        <n v="1467312306"/>
        <n v="1457812364"/>
        <n v="1456016576"/>
        <n v="1453053661"/>
        <n v="1465054872"/>
        <n v="1479483812"/>
        <n v="1422158199"/>
        <n v="1440100839"/>
        <n v="1473750300"/>
        <n v="1430081759"/>
        <n v="1479392133"/>
        <n v="1428641940"/>
        <n v="1421640665"/>
        <n v="1489500155"/>
        <n v="1487617200"/>
        <n v="1455210353"/>
        <n v="1476717319"/>
        <n v="1441119919"/>
        <n v="1477454340"/>
        <n v="1475766932"/>
        <n v="1461301574"/>
        <n v="1408134034"/>
        <n v="1486624607"/>
        <n v="1485147540"/>
        <n v="1433178060"/>
        <n v="1409813940"/>
        <n v="1447032093"/>
        <n v="1458925156"/>
        <n v="1467132185"/>
        <n v="1439515497"/>
        <n v="1456094197"/>
        <n v="1456385101"/>
        <n v="1466449140"/>
        <n v="1417387322"/>
        <n v="1407624222"/>
        <n v="1475431486"/>
        <n v="1471985640"/>
        <n v="1427507208"/>
        <n v="1451602800"/>
        <n v="1452384000"/>
        <n v="1403507050"/>
        <n v="1475310825"/>
        <n v="1475101495"/>
        <n v="1409770164"/>
        <n v="1468349460"/>
        <n v="1462655519"/>
        <n v="1478926800"/>
        <n v="1417388340"/>
        <n v="1417276800"/>
        <n v="1406474820"/>
        <n v="1417145297"/>
        <n v="1447909401"/>
        <n v="1415865720"/>
        <n v="1489537560"/>
        <n v="1485796613"/>
        <n v="1450331940"/>
        <n v="1489680061"/>
        <n v="1455814827"/>
        <n v="1446217183"/>
        <n v="1418368260"/>
        <n v="1481727623"/>
        <n v="1482953115"/>
        <n v="1466346646"/>
        <n v="1473044340"/>
        <n v="1418938395"/>
        <n v="1485254052"/>
        <n v="1451419200"/>
        <n v="1420070615"/>
        <n v="1448489095"/>
        <n v="1459992856"/>
        <n v="1448125935"/>
        <n v="1468496933"/>
        <n v="1423092149"/>
        <n v="1433206020"/>
        <n v="1445054400"/>
        <n v="1431876677"/>
        <n v="1434837861"/>
        <n v="1454248563"/>
        <n v="1426532437"/>
        <n v="1459414016"/>
        <n v="1414025347"/>
        <n v="1488830400"/>
        <n v="1428184740"/>
        <n v="1473680149"/>
        <n v="1450290010"/>
        <n v="1466697625"/>
        <n v="1481564080"/>
        <n v="1470369540"/>
        <n v="1423668220"/>
        <n v="1357545600"/>
        <n v="1431925200"/>
        <n v="1458362023"/>
        <n v="1481615940"/>
        <n v="1472317209"/>
        <n v="1406769992"/>
        <n v="1410516000"/>
        <n v="1432101855"/>
        <n v="1425587220"/>
        <n v="1408827550"/>
        <n v="1451161560"/>
        <n v="1415219915"/>
        <n v="1474766189"/>
        <n v="1455272445"/>
        <n v="1442257677"/>
        <n v="1409098825"/>
        <n v="1465243740"/>
        <n v="1488773332"/>
        <n v="1407708000"/>
        <n v="1457394545"/>
        <n v="1429892177"/>
        <n v="1480888483"/>
        <n v="1427328000"/>
        <n v="1426269456"/>
        <n v="1429134893"/>
        <n v="1462150800"/>
        <n v="1468351341"/>
        <n v="1472604262"/>
        <n v="1373174903"/>
        <n v="1392800922"/>
        <n v="1375657582"/>
        <n v="1387657931"/>
        <n v="1460274864"/>
        <n v="1385447459"/>
        <n v="1349050622"/>
        <n v="1447787093"/>
        <n v="1391630297"/>
        <n v="1318806541"/>
        <n v="1388808545"/>
        <n v="1336340516"/>
        <n v="1410426250"/>
        <n v="1452744011"/>
        <n v="1311309721"/>
        <n v="1463232936"/>
        <n v="1399778333"/>
        <n v="1422483292"/>
        <n v="1344635088"/>
        <n v="1406994583"/>
        <n v="1407534804"/>
        <n v="1457967975"/>
        <n v="1408913291"/>
        <n v="1402852087"/>
        <n v="1398366667"/>
        <n v="1435293175"/>
        <n v="1432873653"/>
        <n v="1460313672"/>
        <n v="1357432638"/>
        <n v="1455232937"/>
        <n v="1318180033"/>
        <n v="1377867220"/>
        <n v="1412393400"/>
        <n v="1393786877"/>
        <n v="1397413095"/>
        <n v="1431547468"/>
        <n v="1455417571"/>
        <n v="1468519920"/>
        <n v="1386568740"/>
        <n v="1466227190"/>
        <n v="1402480221"/>
        <n v="1395627327"/>
        <n v="1333557975"/>
        <n v="1406148024"/>
        <n v="1334326635"/>
        <n v="1479495790"/>
        <n v="1354919022"/>
        <n v="1452228790"/>
        <n v="1421656200"/>
        <n v="1408058820"/>
        <n v="1381306687"/>
        <n v="1459352495"/>
        <n v="1339273208"/>
        <n v="1451053313"/>
        <n v="1396666779"/>
        <n v="1396810864"/>
        <n v="1319835400"/>
        <n v="1457904316"/>
        <n v="1369932825"/>
        <n v="1397910848"/>
        <n v="1430409651"/>
        <n v="1443193130"/>
        <n v="1468482694"/>
        <n v="1416000600"/>
        <n v="1407425717"/>
        <n v="1465107693"/>
        <n v="1416963300"/>
        <n v="1450993668"/>
        <n v="1483238771"/>
        <n v="1406799981"/>
        <n v="1417235580"/>
        <n v="1470527094"/>
        <n v="1450541229"/>
        <n v="1461440421"/>
        <n v="1485035131"/>
        <n v="1420100426"/>
        <n v="1438859121"/>
        <n v="1436460450"/>
        <n v="1424131727"/>
        <n v="1450327126"/>
        <n v="1430281320"/>
        <n v="1412272592"/>
        <n v="1399071173"/>
        <n v="1413760783"/>
        <n v="1480568781"/>
        <n v="1466096566"/>
        <n v="1452293675"/>
        <n v="1441592863"/>
        <n v="1431709312"/>
        <n v="1434647305"/>
        <n v="1441507006"/>
        <n v="1408040408"/>
        <n v="1424742162"/>
        <n v="1417795480"/>
        <n v="1418091128"/>
        <n v="1435679100"/>
        <n v="1427510586"/>
        <n v="1432047989"/>
        <n v="1411662264"/>
        <n v="1407604920"/>
        <n v="1466270582"/>
        <n v="1404623330"/>
        <n v="1435291200"/>
        <n v="1410543495"/>
        <n v="1474507065"/>
        <n v="1424593763"/>
        <n v="1433021171"/>
        <n v="1415909927"/>
        <n v="1408551752"/>
        <n v="1438576057"/>
        <n v="1462738327"/>
        <n v="1436981339"/>
        <n v="1488805200"/>
        <n v="1413388296"/>
        <n v="1408225452"/>
        <n v="1446052627"/>
        <n v="1403983314"/>
        <n v="1425197321"/>
        <n v="1484239320"/>
        <n v="1478059140"/>
        <n v="1486391011"/>
        <n v="1433736000"/>
        <n v="1433198520"/>
        <n v="1431885600"/>
        <n v="1482943740"/>
        <n v="1467242995"/>
        <n v="1409500725"/>
        <n v="1458480560"/>
        <n v="1486814978"/>
        <n v="1460223453"/>
        <n v="1428493379"/>
        <n v="1450602000"/>
        <n v="1450467539"/>
        <n v="1465797540"/>
        <n v="1451530800"/>
        <n v="1436380200"/>
        <n v="1429183656"/>
        <n v="1468593246"/>
        <n v="1435388154"/>
        <n v="1433083527"/>
        <n v="1449205200"/>
        <n v="1434197351"/>
        <n v="1489238940"/>
        <n v="1459418400"/>
        <n v="1458835264"/>
        <n v="1488053905"/>
        <n v="1433106000"/>
        <n v="1465505261"/>
        <n v="1448586000"/>
        <n v="1485886100"/>
        <n v="1433880605"/>
        <n v="1401487756"/>
        <n v="1443826980"/>
        <n v="1468524340"/>
        <n v="1446346800"/>
        <n v="1476961513"/>
        <n v="1440515112"/>
        <n v="1480809600"/>
        <n v="1459483200"/>
        <n v="1478754909"/>
        <n v="1402060302"/>
        <n v="1382478278"/>
        <n v="1398042000"/>
        <n v="1407394800"/>
        <n v="1317231008"/>
        <n v="1334592000"/>
        <n v="1298589630"/>
        <n v="1440723600"/>
        <n v="1381090870"/>
        <n v="1329864374"/>
        <n v="1422903342"/>
        <n v="1387077299"/>
        <n v="1343491200"/>
        <n v="1345790865"/>
        <n v="1312641536"/>
        <n v="1325804767"/>
        <n v="1373665860"/>
        <n v="1414994340"/>
        <n v="1315747080"/>
        <n v="1310158800"/>
        <n v="1366664400"/>
        <n v="1402755834"/>
        <n v="1323136949"/>
        <n v="1367823655"/>
        <n v="1402642740"/>
        <n v="1341683211"/>
        <n v="1410017131"/>
        <n v="1316979167"/>
        <n v="1382658169"/>
        <n v="1409770107"/>
        <n v="1293857940"/>
        <n v="1385932652"/>
        <n v="1329084231"/>
        <n v="1301792590"/>
        <n v="1377960012"/>
        <n v="1402286340"/>
        <n v="1393445620"/>
        <n v="1390983227"/>
        <n v="1392574692"/>
        <n v="1396054800"/>
        <n v="1383062083"/>
        <n v="1291131815"/>
        <n v="1389474145"/>
        <n v="1374674558"/>
        <n v="1379708247"/>
        <n v="1460764800"/>
        <n v="1332704042"/>
        <n v="1384363459"/>
        <n v="1276574400"/>
        <n v="1409506291"/>
        <n v="1346344425"/>
        <n v="1375908587"/>
        <n v="1251777600"/>
        <n v="1346765347"/>
        <n v="1403661600"/>
        <n v="1395624170"/>
        <n v="1299003054"/>
        <n v="1375033836"/>
        <n v="1386565140"/>
        <n v="1362974400"/>
        <n v="1483203540"/>
        <n v="1434808775"/>
        <n v="1424181600"/>
        <n v="1434120856"/>
        <n v="1470801600"/>
        <n v="1483499645"/>
        <n v="1429772340"/>
        <n v="1428390000"/>
        <n v="1444172340"/>
        <n v="1447523371"/>
        <n v="1445252400"/>
        <n v="1438189200"/>
        <n v="1457914373"/>
        <n v="1462125358"/>
        <n v="1461860432"/>
        <n v="1436902359"/>
        <n v="1464807420"/>
        <n v="1437447600"/>
        <n v="1480559011"/>
        <n v="1469962800"/>
        <n v="1489376405"/>
        <n v="1469122200"/>
        <n v="1417690734"/>
        <n v="1455710679"/>
        <n v="1475937812"/>
        <n v="1444943468"/>
        <n v="1471622450"/>
        <n v="1480536919"/>
        <n v="1429375922"/>
        <n v="1457024514"/>
        <n v="1477065860"/>
        <n v="1446771600"/>
        <n v="1456700709"/>
        <n v="1469109600"/>
        <n v="1420938172"/>
        <n v="1405094400"/>
        <n v="1483138800"/>
        <n v="1482515937"/>
        <n v="1432223125"/>
        <n v="1461653700"/>
        <n v="1476371552"/>
        <n v="1483063435"/>
        <n v="1421348428"/>
        <n v="1432916235"/>
        <n v="1476458734"/>
        <n v="1417501145"/>
        <n v="1467432000"/>
        <n v="1471435554"/>
        <n v="1485480408"/>
        <n v="1405478025"/>
        <n v="1457721287"/>
        <n v="1449354502"/>
        <n v="1418849028"/>
        <n v="1488549079"/>
        <n v="1438543033"/>
        <n v="1418056315"/>
        <n v="1408112253"/>
        <n v="1475333917"/>
        <n v="1437161739"/>
        <n v="1471579140"/>
        <n v="1467313039"/>
        <n v="1405366359"/>
        <n v="1372297751"/>
        <n v="1425741525"/>
        <n v="1418904533"/>
        <n v="1450249140"/>
        <n v="1451089134"/>
        <n v="1455299144"/>
        <n v="1441425540"/>
        <n v="1362960000"/>
        <n v="1465672979"/>
        <n v="1354269600"/>
        <n v="1372985760"/>
        <n v="1362117540"/>
        <n v="1309009323"/>
        <n v="1309980790"/>
        <n v="1343943420"/>
        <n v="1403370772"/>
        <n v="1378592731"/>
        <n v="1455523140"/>
        <n v="1420648906"/>
        <n v="1426523752"/>
        <n v="1417049663"/>
        <n v="1447463050"/>
        <n v="1434342894"/>
        <n v="1397225746"/>
        <n v="1381881890"/>
        <n v="1431022342"/>
        <n v="1342115132"/>
        <n v="1483138233"/>
        <n v="1458874388"/>
        <n v="1484444119"/>
        <n v="1480784606"/>
        <n v="1486095060"/>
        <n v="1470075210"/>
        <n v="1433504876"/>
        <n v="1433815200"/>
        <n v="1482988125"/>
        <n v="1367867536"/>
        <n v="1482457678"/>
        <n v="1436117922"/>
        <n v="1461931860"/>
        <n v="1438183889"/>
        <n v="1433305800"/>
        <n v="1476720840"/>
        <n v="1471087957"/>
        <n v="1430154720"/>
        <n v="1440219540"/>
        <n v="1456976586"/>
        <n v="1470068523"/>
        <n v="1488337200"/>
        <n v="1484430481"/>
        <n v="1423871882"/>
        <n v="1477603140"/>
        <n v="1467752334"/>
        <n v="1412640373"/>
        <n v="1465709400"/>
        <n v="1369612474"/>
        <n v="1430439411"/>
        <n v="1374802235"/>
        <n v="1424607285"/>
        <n v="1417195201"/>
        <n v="1449914400"/>
        <n v="1407847978"/>
        <n v="1447451756"/>
        <n v="1420085535"/>
        <n v="1464939520"/>
        <n v="1423185900"/>
        <n v="1417656699"/>
        <n v="1455964170"/>
        <n v="1483423467"/>
        <n v="1439741591"/>
        <n v="1448147619"/>
        <n v="1442315460"/>
        <n v="1456397834"/>
        <n v="1476010619"/>
        <n v="1467129686"/>
        <n v="1423432709"/>
        <n v="1474436704"/>
        <n v="1451637531"/>
        <n v="1479233602"/>
        <n v="1430276959"/>
        <n v="1440408120"/>
        <n v="1474230385"/>
        <n v="1459584417"/>
        <n v="1428629242"/>
        <n v="1419017488"/>
        <n v="1448517816"/>
        <n v="1437417828"/>
        <n v="1481367600"/>
        <n v="1433775600"/>
        <n v="1444589020"/>
        <n v="1456043057"/>
        <n v="1405227540"/>
        <n v="1461765300"/>
        <n v="1425758101"/>
        <n v="1464285463"/>
        <n v="1441995769"/>
        <n v="1464190158"/>
        <n v="1483395209"/>
        <n v="1442091462"/>
        <n v="1434286855"/>
        <n v="1461235478"/>
        <n v="1467999134"/>
        <n v="1432272300"/>
        <n v="1431286105"/>
        <n v="1455941197"/>
        <n v="1416355259"/>
        <n v="1406566363"/>
        <n v="1492270947"/>
        <n v="1461535140"/>
        <n v="1409924340"/>
        <n v="1483459365"/>
        <n v="1447281044"/>
        <n v="1407729600"/>
        <n v="1449077100"/>
        <n v="1417391100"/>
        <n v="1413849600"/>
        <n v="1365609271"/>
        <n v="1365367938"/>
        <n v="1361029958"/>
        <n v="1332385200"/>
        <n v="1452574800"/>
        <n v="1332699285"/>
        <n v="1307838049"/>
        <n v="1360938109"/>
        <n v="1356724263"/>
        <n v="1428620334"/>
        <n v="1381928503"/>
        <n v="1330644639"/>
        <n v="1379093292"/>
        <n v="1419051540"/>
        <n v="1315616422"/>
        <n v="1324609200"/>
        <n v="1368564913"/>
        <n v="1399694340"/>
        <n v="1374858000"/>
        <n v="1383430145"/>
        <n v="1347004260"/>
        <n v="1469162275"/>
        <n v="1342882260"/>
        <n v="1434827173"/>
        <n v="1425009761"/>
        <n v="1470175271"/>
        <n v="1388928660"/>
        <n v="1352994052"/>
        <n v="1380720474"/>
        <n v="1424014680"/>
        <n v="1308431646"/>
        <n v="1371415675"/>
        <n v="1428075480"/>
        <n v="1314471431"/>
        <n v="1410866659"/>
        <n v="1375299780"/>
        <n v="1409787378"/>
        <n v="1470355833"/>
        <n v="1367444557"/>
        <n v="1436364023"/>
        <n v="1458943200"/>
        <n v="1477210801"/>
        <n v="1402389180"/>
        <n v="1458676860"/>
        <n v="1406227904"/>
        <n v="1273911000"/>
        <n v="1403880281"/>
        <n v="1487113140"/>
        <n v="1405761278"/>
        <n v="1447858804"/>
        <n v="1486311939"/>
        <n v="1405523866"/>
        <n v="1443363640"/>
        <n v="1458104697"/>
        <n v="1475762400"/>
        <n v="1417845600"/>
        <n v="1401565252"/>
        <n v="1403301540"/>
        <n v="1418961600"/>
        <n v="1465272091"/>
        <n v="1413575739"/>
        <n v="1419292800"/>
        <n v="1487592090"/>
        <n v="1471539138"/>
        <n v="1453185447"/>
        <n v="1489497886"/>
        <n v="1485907200"/>
        <n v="1426773920"/>
        <n v="1445624695"/>
        <n v="1417402800"/>
        <n v="1455548400"/>
        <n v="1462161540"/>
        <n v="1441383062"/>
        <n v="1464040800"/>
        <n v="1440702910"/>
        <n v="1470506400"/>
        <n v="1421952370"/>
        <n v="1483481019"/>
        <n v="1416964500"/>
        <n v="1420045538"/>
        <n v="1435708500"/>
        <n v="1416662034"/>
        <n v="1427847480"/>
        <n v="1425330960"/>
        <n v="1410930399"/>
        <n v="1487844882"/>
        <n v="1447020620"/>
        <n v="1446524159"/>
        <n v="1463050034"/>
        <n v="1432756039"/>
        <n v="1441176447"/>
        <n v="1438495390"/>
        <n v="1442509200"/>
        <n v="1467603624"/>
        <n v="1411227633"/>
        <n v="1440763920"/>
        <n v="1430270199"/>
        <n v="1415842193"/>
        <n v="1383789603"/>
        <n v="1259715000"/>
        <n v="1394815751"/>
        <n v="1432843500"/>
        <n v="1307554261"/>
        <n v="1469656800"/>
        <n v="1392595200"/>
        <n v="1419384585"/>
        <n v="1369498714"/>
        <n v="1460140282"/>
        <n v="1434738483"/>
        <n v="1456703940"/>
        <n v="1491019140"/>
        <n v="1424211329"/>
        <n v="1404909296"/>
        <n v="1435698368"/>
        <n v="1343161248"/>
        <n v="1283392800"/>
        <n v="1377734091"/>
        <n v="1337562726"/>
        <n v="1450521990"/>
        <n v="1445894400"/>
        <n v="1411681391"/>
        <n v="1401464101"/>
        <n v="1482663600"/>
        <n v="1428197422"/>
        <n v="1418510965"/>
        <n v="1422735120"/>
        <n v="1444433886"/>
        <n v="1443040464"/>
        <n v="1459700741"/>
        <n v="1427503485"/>
        <n v="1425154655"/>
        <n v="1463329260"/>
        <n v="1403122380"/>
        <n v="1418469569"/>
        <n v="1474360197"/>
        <n v="1437926458"/>
        <n v="1460116576"/>
        <n v="1405401060"/>
        <n v="1304561633"/>
        <n v="1318633200"/>
        <n v="1327723459"/>
        <n v="1332011835"/>
        <n v="1312182000"/>
        <n v="1300930838"/>
        <n v="1339701851"/>
        <n v="1388553960"/>
        <n v="1320220800"/>
        <n v="1355609510"/>
        <n v="1370390432"/>
        <n v="1357160384"/>
        <n v="1342921202"/>
        <n v="1407085200"/>
        <n v="1323742396"/>
        <n v="1353621600"/>
        <n v="1383332400"/>
        <n v="1362757335"/>
        <n v="1410755286"/>
        <n v="1361606940"/>
        <n v="1338177540"/>
        <n v="1418803140"/>
        <n v="1377621089"/>
        <n v="1357721335"/>
        <n v="1347382053"/>
        <n v="1385932867"/>
        <n v="1353905940"/>
        <n v="1403026882"/>
        <n v="1392929333"/>
        <n v="1330671540"/>
        <n v="1350074261"/>
        <n v="1316851854"/>
        <n v="1326690000"/>
        <n v="1306994340"/>
        <n v="1468270261"/>
        <n v="1307851200"/>
        <n v="1262302740"/>
        <n v="1362086700"/>
        <n v="1330789165"/>
        <n v="1280800740"/>
        <n v="1418998744"/>
        <n v="1308011727"/>
        <n v="1348516012"/>
        <n v="1353551160"/>
        <n v="1379515740"/>
        <n v="1408039860"/>
        <n v="1339235377"/>
        <n v="1300636482"/>
        <n v="1400862355"/>
        <n v="1381314437"/>
        <n v="1303801140"/>
        <n v="1385297393"/>
        <n v="1303675296"/>
        <n v="1334784160"/>
        <n v="1333648820"/>
        <n v="1355437052"/>
        <n v="1337885168"/>
        <n v="1355840400"/>
        <n v="1387281600"/>
        <n v="1462053540"/>
        <n v="1453064400"/>
        <n v="1325310336"/>
        <n v="1422750707"/>
        <n v="1331870340"/>
        <n v="1298343600"/>
        <n v="1364447073"/>
        <n v="1394521140"/>
        <n v="1322454939"/>
        <n v="1464729276"/>
        <n v="1278302400"/>
        <n v="1470056614"/>
        <n v="1338824730"/>
        <n v="1425675892"/>
        <n v="1471503540"/>
        <n v="1318802580"/>
        <n v="1334980740"/>
        <n v="1460786340"/>
        <n v="1391718671"/>
        <n v="1311298745"/>
        <n v="1405188667"/>
        <n v="1490752800"/>
        <n v="1492142860"/>
        <n v="1491590738"/>
        <n v="1489775641"/>
        <n v="1490331623"/>
        <n v="1493320519"/>
        <n v="1491855300"/>
        <n v="1491738594"/>
        <n v="1489700230"/>
        <n v="1491470442"/>
        <n v="1491181200"/>
        <n v="1490572740"/>
        <n v="1491768000"/>
        <n v="1490589360"/>
        <n v="1491786000"/>
        <n v="1491007211"/>
        <n v="1491781648"/>
        <n v="1490499180"/>
        <n v="1491943445"/>
        <n v="1491019200"/>
        <n v="1421337405"/>
        <n v="1427745150"/>
        <n v="1441003537"/>
        <n v="1424056873"/>
        <n v="1441814400"/>
        <n v="1440314472"/>
        <n v="1459181895"/>
        <n v="1462135706"/>
        <n v="1409513940"/>
        <n v="1453122000"/>
        <n v="1409585434"/>
        <n v="1435701353"/>
        <n v="1412536412"/>
        <n v="1430517761"/>
        <n v="1427772120"/>
        <n v="1481295099"/>
        <n v="1461211200"/>
        <n v="1463201940"/>
        <n v="1410958191"/>
        <n v="1415562471"/>
        <n v="1449831863"/>
        <n v="1459642200"/>
        <n v="1435730400"/>
        <n v="1414707762"/>
        <n v="1408922049"/>
        <n v="1403906664"/>
        <n v="1428231600"/>
        <n v="1445439674"/>
        <n v="1465521306"/>
        <n v="1445738783"/>
        <n v="1434034800"/>
        <n v="1452920400"/>
        <n v="1473802200"/>
        <n v="1431046356"/>
        <n v="1470598345"/>
        <n v="1447018833"/>
        <n v="1437432392"/>
        <n v="1412283542"/>
        <n v="1462391932"/>
        <n v="1437075422"/>
        <n v="1433948671"/>
        <n v="1483822800"/>
        <n v="1472270340"/>
        <n v="1425821477"/>
        <n v="1482372000"/>
        <n v="1479952800"/>
        <n v="1447426800"/>
        <n v="1441234143"/>
        <n v="1488394800"/>
        <n v="1461096304"/>
        <n v="1426787123"/>
        <n v="1476425082"/>
        <n v="1458579568"/>
        <n v="1428091353"/>
        <n v="1444071361"/>
        <n v="1472443269"/>
        <n v="1485631740"/>
        <n v="1468536992"/>
        <n v="1427309629"/>
        <n v="1456416513"/>
        <n v="1442065060"/>
        <n v="1457739245"/>
        <n v="1477255840"/>
        <n v="1407065979"/>
        <n v="1407972712"/>
        <n v="1408999088"/>
        <n v="1407080884"/>
        <n v="1411824444"/>
        <n v="1421177959"/>
        <n v="1413312194"/>
        <n v="1414107040"/>
        <n v="1404666836"/>
        <n v="1421691298"/>
        <n v="1417273140"/>
        <n v="1414193160"/>
        <n v="1414623471"/>
        <n v="1424421253"/>
        <n v="1427485395"/>
        <n v="1472834180"/>
        <n v="1467469510"/>
        <n v="1473950945"/>
        <n v="1456062489"/>
        <n v="1432248478"/>
        <n v="1422674700"/>
        <n v="1413417600"/>
        <n v="1418649177"/>
        <n v="1428158637"/>
        <n v="1414795542"/>
        <n v="1421042403"/>
        <n v="1423152678"/>
        <n v="1422553565"/>
        <n v="1439189940"/>
        <n v="1417127040"/>
        <n v="1423660422"/>
        <n v="1476460800"/>
        <n v="1469356366"/>
        <n v="1481809189"/>
        <n v="1454572233"/>
        <n v="1415740408"/>
        <n v="1476109970"/>
        <n v="1450181400"/>
        <n v="1435442340"/>
        <n v="1423878182"/>
        <n v="1447521404"/>
        <n v="1443808800"/>
        <n v="1412090349"/>
        <n v="1411868313"/>
        <n v="1486830030"/>
        <n v="1425246439"/>
        <n v="1408657826"/>
        <n v="1414123200"/>
        <n v="1467531536"/>
        <n v="1407532812"/>
        <n v="1425108736"/>
        <n v="1435787137"/>
        <n v="1469473200"/>
        <n v="1485759540"/>
        <n v="1428035850"/>
        <n v="1406743396"/>
        <n v="1427850090"/>
        <n v="1330760367"/>
        <n v="1391194860"/>
        <n v="1351095976"/>
        <n v="1389146880"/>
        <n v="1373572903"/>
        <n v="1392675017"/>
        <n v="1299138561"/>
        <n v="1399672800"/>
        <n v="1295647200"/>
        <n v="1393259107"/>
        <n v="1336866863"/>
        <n v="1299243427"/>
        <n v="1362211140"/>
        <n v="1422140895"/>
        <n v="1459439471"/>
        <n v="1361129129"/>
        <n v="1332029335"/>
        <n v="1317438000"/>
        <n v="1475342382"/>
        <n v="1367902740"/>
        <n v="1400561940"/>
        <n v="1425275940"/>
        <n v="1298245954"/>
        <n v="1307761200"/>
        <n v="1466139300"/>
        <n v="1355585777"/>
        <n v="1429594832"/>
        <n v="1312095540"/>
        <n v="1350505059"/>
        <n v="1405033300"/>
        <n v="1406509200"/>
        <n v="1429920000"/>
        <n v="1352860017"/>
        <n v="1369355437"/>
        <n v="1389012940"/>
        <n v="1405715472"/>
        <n v="1410546413"/>
        <n v="1324014521"/>
        <n v="1316716129"/>
        <n v="1391706084"/>
        <n v="1422256341"/>
        <n v="1488958200"/>
        <n v="1402600085"/>
        <n v="1399223500"/>
        <n v="1478425747"/>
        <n v="1488340800"/>
        <n v="1478383912"/>
        <n v="1450166340"/>
        <n v="1483488249"/>
        <n v="1454213820"/>
        <n v="1416512901"/>
        <n v="1435633602"/>
        <n v="1436373900"/>
        <n v="1467155733"/>
        <n v="1470519308"/>
        <n v="1402901405"/>
        <n v="1425170525"/>
        <n v="1402618355"/>
        <n v="1457966129"/>
        <n v="1459341380"/>
        <n v="1425955189"/>
        <n v="1341964080"/>
        <n v="1333921508"/>
        <n v="1354017600"/>
        <n v="1344636000"/>
        <n v="1415832338"/>
        <n v="1449178200"/>
        <n v="1275368340"/>
        <n v="1363024946"/>
        <n v="1355597528"/>
        <n v="1279778400"/>
        <n v="1307459881"/>
        <n v="1302926340"/>
        <n v="1329082983"/>
        <n v="1445363722"/>
        <n v="1334250165"/>
        <n v="1393966800"/>
        <n v="1454349600"/>
        <n v="1427319366"/>
        <n v="1349517540"/>
        <n v="1432299600"/>
        <n v="1425495447"/>
        <n v="1485541791"/>
        <n v="1451752021"/>
        <n v="1410127994"/>
        <n v="1466697983"/>
        <n v="1400853925"/>
        <n v="1483048900"/>
        <n v="1414059479"/>
        <n v="1446331500"/>
        <n v="1407545334"/>
        <n v="1433395560"/>
        <n v="1412770578"/>
        <n v="1414814340"/>
        <n v="1409620222"/>
        <n v="1478542375"/>
        <n v="1486708133"/>
        <n v="1407869851"/>
        <n v="1432069249"/>
        <n v="1445468400"/>
        <n v="1342243143"/>
        <n v="1386828507"/>
        <n v="1317099540"/>
        <n v="1389814380"/>
        <n v="1381449600"/>
        <n v="1288657560"/>
        <n v="1331182740"/>
        <n v="1367940794"/>
        <n v="1309825866"/>
        <n v="1373203482"/>
        <n v="1337657400"/>
        <n v="1327433173"/>
        <n v="1411787307"/>
        <n v="1324789200"/>
        <n v="1403326740"/>
        <n v="1323151140"/>
        <n v="1339732740"/>
        <n v="1372741200"/>
        <n v="1362955108"/>
        <n v="1308110340"/>
        <n v="1400137131"/>
        <n v="1309809140"/>
        <n v="1470896916"/>
        <n v="1398952890"/>
        <n v="1436680958"/>
        <n v="1397961361"/>
        <n v="1258955940"/>
        <n v="1465232520"/>
        <n v="1404986951"/>
        <n v="1303446073"/>
        <n v="1478516737"/>
        <n v="1381934015"/>
        <n v="1330657200"/>
        <n v="1457758800"/>
        <n v="1337799600"/>
        <n v="1429391405"/>
        <n v="1351304513"/>
        <n v="1364078561"/>
        <n v="1412121600"/>
        <n v="1419151341"/>
        <n v="1349495940"/>
        <n v="1400006636"/>
        <n v="1410862734"/>
        <n v="1461306772"/>
        <n v="1326330000"/>
        <n v="1408021098"/>
        <n v="1398959729"/>
        <n v="1480777515"/>
        <n v="1470423668"/>
        <n v="1366429101"/>
        <n v="1384488000"/>
        <n v="1353201444"/>
        <n v="1470466800"/>
        <n v="1376899269"/>
        <n v="1362938851"/>
        <n v="1373751325"/>
        <n v="1450511940"/>
        <n v="1339484400"/>
        <n v="1447909140"/>
        <n v="1459684862"/>
        <n v="1404926665"/>
        <n v="1480863887"/>
        <n v="1472799600"/>
        <n v="1417377481"/>
        <n v="1470178800"/>
        <n v="1457947483"/>
        <n v="1425223276"/>
        <n v="1440094742"/>
        <n v="1481473208"/>
        <n v="1455338532"/>
        <n v="1435958786"/>
        <n v="1424229991"/>
        <n v="1450706837"/>
        <n v="1481072942"/>
        <n v="1437082736"/>
        <n v="1405021211"/>
        <n v="1409091612"/>
        <n v="1406861438"/>
        <n v="1415882108"/>
        <n v="1452120613"/>
        <n v="1434139200"/>
        <n v="1485191143"/>
        <n v="1278111600"/>
        <n v="1405002663"/>
        <n v="1381895940"/>
        <n v="1417611645"/>
        <n v="1282622400"/>
        <n v="1316442622"/>
        <n v="1479890743"/>
        <n v="1471564491"/>
        <n v="1452553200"/>
        <n v="1423165441"/>
        <n v="1468019014"/>
        <n v="1364184539"/>
        <n v="1315602163"/>
        <n v="1362863299"/>
        <n v="1332561600"/>
        <n v="1439455609"/>
        <n v="1474563621"/>
        <n v="1400108640"/>
        <n v="1411522897"/>
        <n v="1465652372"/>
        <n v="1434017153"/>
        <n v="1344826800"/>
        <n v="1433996746"/>
        <n v="1398052740"/>
        <n v="1427740319"/>
        <n v="1268690100"/>
        <n v="1409099481"/>
        <n v="1354233296"/>
        <n v="1420765200"/>
        <n v="1481778000"/>
        <n v="1398477518"/>
        <n v="1430981880"/>
        <n v="1450486800"/>
        <n v="1399668319"/>
        <n v="1388383353"/>
        <n v="1372701600"/>
        <n v="1480568340"/>
        <n v="1384557303"/>
        <n v="1478785027"/>
        <n v="1453481974"/>
        <n v="1481432340"/>
        <n v="1434212714"/>
        <n v="1341799647"/>
        <n v="1369282044"/>
        <n v="1429228800"/>
        <n v="1369323491"/>
        <n v="1386025140"/>
        <n v="1433036578"/>
        <n v="1388017937"/>
        <n v="1455933653"/>
        <n v="1448466551"/>
        <n v="1399033810"/>
        <n v="1417579200"/>
        <n v="1366222542"/>
        <n v="1456487532"/>
        <n v="1425326400"/>
        <n v="1454277540"/>
        <n v="1406129150"/>
        <n v="1483208454"/>
        <n v="1458807098"/>
        <n v="1463333701"/>
        <n v="1370001600"/>
        <n v="1387958429"/>
        <n v="1408818683"/>
        <n v="1432499376"/>
        <n v="1476994315"/>
        <n v="1451776791"/>
        <n v="1467128723"/>
        <n v="1475390484"/>
        <n v="1462629432"/>
        <n v="1431100918"/>
        <n v="1462564182"/>
        <n v="1374769288"/>
        <n v="1406149689"/>
        <n v="1433538000"/>
        <n v="1482085857"/>
        <n v="1435258800"/>
        <n v="1447286300"/>
        <n v="1337144340"/>
        <n v="1322106796"/>
        <n v="1338830395"/>
        <n v="1399186740"/>
        <n v="1342382587"/>
        <n v="1323838740"/>
        <n v="1315457658"/>
        <n v="1284177540"/>
        <n v="1375408194"/>
        <n v="1361696955"/>
        <n v="1299009600"/>
        <n v="1318006732"/>
        <n v="1356211832"/>
        <n v="1330916400"/>
        <n v="1317576973"/>
        <n v="1351223940"/>
        <n v="1322751735"/>
        <n v="1331174635"/>
        <n v="1435808400"/>
        <n v="1341028740"/>
        <n v="1329104114"/>
        <n v="1304628648"/>
        <n v="1352488027"/>
        <n v="1369958400"/>
        <n v="1416542400"/>
        <n v="1359176974"/>
        <n v="1415815393"/>
        <n v="1347249300"/>
        <n v="1436115617"/>
        <n v="1401253140"/>
        <n v="1313370000"/>
        <n v="1366064193"/>
        <n v="1411505176"/>
        <n v="1291870740"/>
        <n v="1298167001"/>
        <n v="1349203203"/>
        <n v="1445921940"/>
        <n v="1311538136"/>
        <n v="1345086445"/>
        <n v="1388617736"/>
        <n v="1484156948"/>
        <n v="1483773169"/>
        <n v="1268636340"/>
        <n v="1291093200"/>
        <n v="1438734833"/>
        <n v="1418080887"/>
        <n v="1426158463"/>
        <n v="1411324369"/>
        <n v="1457570100"/>
        <n v="1408154663"/>
        <n v="1436677091"/>
        <n v="1391427692"/>
        <n v="1303628340"/>
        <n v="1367097391"/>
        <n v="1349392033"/>
        <n v="1382184786"/>
        <n v="1417804229"/>
        <n v="1383959939"/>
        <n v="1478196008"/>
        <n v="1357934424"/>
        <n v="1415947159"/>
        <n v="1451494210"/>
        <n v="1279738800"/>
        <n v="1379164040"/>
        <n v="1385534514"/>
        <n v="1455207510"/>
        <n v="1416125148"/>
        <n v="1427992582"/>
        <n v="1280534400"/>
        <n v="1468392599"/>
        <n v="1467231614"/>
        <n v="1394909909"/>
        <n v="1420876740"/>
        <n v="1390921827"/>
        <n v="1459443385"/>
        <n v="1379363406"/>
        <n v="1482479940"/>
        <n v="1360009774"/>
        <n v="1310837574"/>
        <n v="1337447105"/>
        <n v="1443040059"/>
        <n v="1406226191"/>
        <n v="1433735400"/>
        <n v="1466827140"/>
        <n v="1460127635"/>
        <n v="1417813618"/>
        <n v="1347672937"/>
        <n v="1486702800"/>
        <n v="1488473351"/>
        <n v="1440266422"/>
        <n v="1434949200"/>
        <n v="1429365320"/>
        <n v="1378785540"/>
        <n v="1462453307"/>
        <n v="1469059986"/>
        <n v="1430579509"/>
        <n v="1465192867"/>
        <n v="1484752597"/>
        <n v="1428725192"/>
        <n v="1447434268"/>
        <n v="1487635653"/>
        <n v="1412285825"/>
        <n v="1486616400"/>
        <n v="1453737600"/>
        <n v="1364286239"/>
        <n v="1473213600"/>
        <n v="1428033540"/>
        <n v="1477414800"/>
        <n v="1461276000"/>
        <n v="1458716340"/>
        <n v="1487102427"/>
        <n v="1481842800"/>
        <n v="1479704340"/>
        <n v="1459012290"/>
        <n v="1439317900"/>
        <n v="1480662000"/>
        <n v="1425132059"/>
        <n v="1447507200"/>
        <n v="1444903198"/>
        <n v="1436151600"/>
        <n v="1358367565"/>
        <n v="1351801368"/>
        <n v="1443127082"/>
        <n v="1362814119"/>
        <n v="1338579789"/>
        <n v="1334556624"/>
        <n v="1384580373"/>
        <n v="1333771200"/>
        <n v="1397516400"/>
        <n v="1334424960"/>
        <n v="1397113140"/>
        <n v="1383526800"/>
        <n v="1431719379"/>
        <n v="1391713248"/>
        <n v="1331621940"/>
        <n v="1437674545"/>
        <n v="1446451200"/>
        <n v="1346198400"/>
        <n v="1440004512"/>
        <n v="1374888436"/>
        <n v="1461369600"/>
        <n v="1327776847"/>
        <n v="1435418568"/>
        <n v="1477767600"/>
        <n v="1411326015"/>
        <n v="1455253140"/>
        <n v="1384374155"/>
        <n v="1439707236"/>
        <n v="1378180800"/>
        <n v="1398460127"/>
        <n v="1372136400"/>
        <n v="1405738800"/>
        <n v="1450051200"/>
        <n v="1483645647"/>
        <n v="1427585511"/>
        <n v="1454338123"/>
        <n v="1415779140"/>
        <n v="1489157716"/>
        <n v="1385870520"/>
        <n v="1461354544"/>
        <n v="1488484300"/>
        <n v="1385521320"/>
        <n v="1489374000"/>
        <n v="1476649800"/>
        <n v="1393005600"/>
        <n v="1441393210"/>
        <n v="1438185565"/>
        <n v="1481749278"/>
        <n v="1364917965"/>
        <n v="1480727273"/>
        <n v="1408177077"/>
        <n v="1470469938"/>
        <n v="1447862947"/>
        <n v="1485271968"/>
        <n v="1462661451"/>
        <n v="1479811846"/>
        <n v="1466377200"/>
        <n v="1434045687"/>
        <n v="1481224736"/>
        <n v="1395876250"/>
        <n v="1487093020"/>
        <n v="1416268800"/>
        <n v="1422734313"/>
        <n v="1463972400"/>
        <n v="1479846507"/>
        <n v="1461722400"/>
        <n v="1419123600"/>
        <n v="1489283915"/>
        <n v="1488862800"/>
        <n v="1484085540"/>
        <n v="1481328004"/>
        <n v="1449506836"/>
        <n v="1489320642"/>
        <n v="1393156857"/>
        <n v="1419259679"/>
        <n v="1388936289"/>
        <n v="1330359423"/>
        <n v="1451861940"/>
        <n v="1423022400"/>
        <n v="1442501991"/>
        <n v="1311576600"/>
        <n v="1452744686"/>
        <n v="1336528804"/>
        <n v="1299902400"/>
        <n v="1340944043"/>
        <n v="1378439940"/>
        <n v="1403539260"/>
        <n v="1340733600"/>
        <n v="1386372120"/>
        <n v="1259686800"/>
        <n v="1335153600"/>
        <n v="1334767476"/>
        <n v="1348545540"/>
        <n v="1358702480"/>
        <n v="1359240856"/>
        <n v="1330018426"/>
        <n v="1331697540"/>
        <n v="1395861033"/>
        <n v="1296953209"/>
        <n v="1340904416"/>
        <n v="1371785496"/>
        <n v="1388473200"/>
        <n v="1323747596"/>
        <n v="1407520800"/>
        <n v="1331352129"/>
        <n v="1336245328"/>
        <n v="1409274000"/>
        <n v="1362872537"/>
        <n v="1363889015"/>
        <n v="1399421189"/>
        <n v="1397862000"/>
        <n v="1336086026"/>
        <n v="1339074857"/>
        <n v="1336238743"/>
        <n v="1260383040"/>
        <n v="1266210000"/>
        <n v="1253937540"/>
        <n v="1387072685"/>
        <n v="1396463800"/>
        <n v="1491282901"/>
        <n v="1491769769"/>
        <n v="1490033247"/>
        <n v="1490559285"/>
        <n v="1490830331"/>
        <n v="1493571600"/>
        <n v="1409090440"/>
        <n v="1434307537"/>
        <n v="1405609146"/>
        <n v="1451001600"/>
        <n v="1408320490"/>
        <n v="1423235071"/>
        <n v="1401385800"/>
        <n v="1415208840"/>
        <n v="1402494243"/>
        <n v="1394316695"/>
        <n v="1403796143"/>
        <n v="1404077484"/>
        <n v="1482134340"/>
        <n v="1477841138"/>
        <n v="1436729504"/>
        <n v="1412571600"/>
        <n v="1452282420"/>
        <n v="1466789269"/>
        <n v="1427845140"/>
        <n v="1476731431"/>
        <n v="1472135676"/>
        <n v="1456006938"/>
        <n v="1439318228"/>
        <n v="1483474370"/>
        <n v="1430360739"/>
        <n v="1433603552"/>
        <n v="1429632822"/>
        <n v="1420910460"/>
        <n v="1430604136"/>
        <n v="1433530104"/>
        <n v="1445093578"/>
        <n v="1422664740"/>
        <n v="1438616124"/>
        <n v="1454864280"/>
        <n v="1462053600"/>
        <n v="1418315470"/>
        <n v="1451348200"/>
        <n v="1445898356"/>
        <n v="1453071600"/>
        <n v="1445431533"/>
        <n v="1461622616"/>
        <n v="1429028365"/>
        <n v="1455132611"/>
        <n v="1418877141"/>
        <n v="1435257596"/>
        <n v="1429839571"/>
        <n v="1440863624"/>
        <n v="1423772060"/>
        <n v="1473451437"/>
        <n v="1449785566"/>
        <n v="1480110783"/>
        <n v="1440548330"/>
        <n v="1444004616"/>
        <n v="1443726142"/>
        <n v="1428704848"/>
        <n v="1438662603"/>
        <n v="1424568107"/>
        <n v="1415932643"/>
        <n v="1438793432"/>
        <n v="1420920424"/>
        <n v="1469199740"/>
        <n v="1421350140"/>
        <n v="1437861540"/>
        <n v="1420352264"/>
        <n v="1427825044"/>
        <n v="1446087223"/>
        <n v="1439048017"/>
        <n v="1424940093"/>
        <n v="1484038620"/>
        <n v="1444940558"/>
        <n v="1420233256"/>
        <n v="1435874384"/>
        <n v="1418934506"/>
        <n v="1460615164"/>
        <n v="1457207096"/>
        <n v="1431533931"/>
        <n v="1459368658"/>
        <n v="1451782607"/>
        <n v="1472911375"/>
        <n v="1421635190"/>
        <n v="1428732000"/>
        <n v="1415247757"/>
        <n v="1439931675"/>
        <n v="1441619275"/>
        <n v="1440524082"/>
        <n v="1480185673"/>
        <n v="1401579000"/>
        <n v="1440215940"/>
        <n v="1468615346"/>
        <n v="1426345200"/>
        <n v="1407705187"/>
        <n v="1427225644"/>
        <n v="1424281389"/>
        <n v="1415583695"/>
        <n v="1424536196"/>
        <n v="1426091036"/>
        <n v="1420044890"/>
        <n v="1414445108"/>
        <n v="1464386640"/>
        <n v="1439006692"/>
        <n v="1458715133"/>
        <n v="1426182551"/>
        <n v="1486313040"/>
        <n v="1455246504"/>
        <n v="1467080613"/>
        <n v="1425791697"/>
        <n v="1456608943"/>
        <n v="1438662474"/>
        <n v="1444027186"/>
        <n v="1454078770"/>
        <n v="1426615200"/>
        <n v="1449529062"/>
        <n v="1445197129"/>
        <n v="1455399313"/>
        <n v="1437627540"/>
        <n v="1426777228"/>
        <n v="1408114822"/>
        <n v="1464199591"/>
        <n v="1443242021"/>
        <n v="1480174071"/>
        <n v="1478923200"/>
        <n v="1472621760"/>
        <n v="1417321515"/>
        <n v="1414465860"/>
        <n v="1488750490"/>
        <n v="1451430000"/>
        <n v="1486053409"/>
        <n v="1489207808"/>
        <n v="1461177950"/>
        <n v="1488063839"/>
        <n v="1458826056"/>
        <n v="1465498800"/>
        <n v="1458742685"/>
        <n v="1483417020"/>
        <n v="1342672096"/>
        <n v="1366138800"/>
        <n v="1443641340"/>
        <n v="1348420548"/>
        <n v="1368066453"/>
        <n v="1336669200"/>
        <n v="1351400400"/>
        <n v="1297160329"/>
        <n v="1337824055"/>
        <n v="1327535392"/>
        <n v="1283562180"/>
        <n v="1352573869"/>
        <n v="1286756176"/>
        <n v="1278799200"/>
        <n v="1415004770"/>
        <n v="1344789345"/>
        <n v="1358117313"/>
        <n v="1343440800"/>
        <n v="1444516084"/>
        <n v="1335799808"/>
        <n v="1312224383"/>
        <n v="1335891603"/>
        <n v="1316124003"/>
        <n v="1318463879"/>
        <n v="1335113976"/>
        <n v="1338083997"/>
        <n v="1321459908"/>
        <n v="1368117239"/>
        <n v="1340429276"/>
        <n v="1295142660"/>
        <n v="1339840740"/>
        <n v="1367208140"/>
        <n v="1337786944"/>
        <n v="1339022575"/>
        <n v="1364597692"/>
        <n v="1312578338"/>
        <n v="1422400387"/>
        <n v="1356976800"/>
        <n v="1340476375"/>
        <n v="1443379104"/>
        <n v="1411328918"/>
        <n v="1465333560"/>
        <n v="1416014534"/>
        <n v="1426292416"/>
        <n v="1443906000"/>
        <n v="1431308704"/>
        <n v="1408056634"/>
        <n v="1429554349"/>
        <n v="1431647772"/>
        <n v="1454323413"/>
        <n v="1418504561"/>
        <n v="1488067789"/>
        <n v="1408526477"/>
        <n v="1424635753"/>
        <n v="1417279252"/>
        <n v="1426788930"/>
        <n v="1415899228"/>
        <n v="1405741404"/>
        <n v="1476559260"/>
        <n v="1444778021"/>
        <n v="1461336720"/>
        <n v="1416270292"/>
        <n v="1419136200"/>
        <n v="1340914571"/>
        <n v="1418014740"/>
        <n v="1382068740"/>
        <n v="1440068400"/>
        <n v="1332636975"/>
        <n v="1429505400"/>
        <n v="1439611140"/>
        <n v="1345148566"/>
        <n v="1362160868"/>
        <n v="1262325600"/>
        <n v="1417463945"/>
        <n v="1375151566"/>
        <n v="1312212855"/>
        <n v="1361681940"/>
        <n v="1422913152"/>
        <n v="1319904721"/>
        <n v="1380192418"/>
        <n v="1380599940"/>
        <n v="1293937200"/>
        <n v="1341750569"/>
        <n v="1424997000"/>
        <n v="1380949200"/>
        <n v="1333560803"/>
        <n v="1475209620"/>
        <n v="1370019600"/>
        <n v="1444276740"/>
        <n v="1332362880"/>
        <n v="1488741981"/>
        <n v="1348202807"/>
        <n v="1433131140"/>
        <n v="1338219793"/>
        <n v="1356392857"/>
        <n v="1400176386"/>
        <n v="1430488740"/>
        <n v="1321385820"/>
        <n v="1425682174"/>
        <n v="1444740089"/>
        <n v="1476189339"/>
        <n v="1438226451"/>
        <n v="1406854699"/>
        <n v="1462827000"/>
        <n v="1408663948"/>
        <n v="1429823138"/>
        <n v="1472745594"/>
        <n v="1442457112"/>
        <n v="1486590035"/>
        <n v="1463645521"/>
        <n v="1428893517"/>
        <n v="1408803149"/>
        <n v="1463600945"/>
        <n v="1421030194"/>
        <n v="1428707647"/>
        <n v="1407181297"/>
        <n v="1444410000"/>
        <n v="1410810903"/>
        <n v="1431745200"/>
        <n v="1447689898"/>
        <n v="1477784634"/>
        <n v="1426526880"/>
        <n v="1434341369"/>
        <n v="1404601632"/>
        <n v="1451030136"/>
        <n v="1451491953"/>
        <n v="1427807640"/>
        <n v="1458733927"/>
        <n v="1453817297"/>
        <n v="1457901924"/>
        <n v="1412536421"/>
        <n v="1429993026"/>
        <n v="1407453228"/>
        <n v="1487915500"/>
        <n v="1407427009"/>
        <n v="1466323917"/>
        <n v="1443039001"/>
        <n v="1407089147"/>
        <n v="1458938200"/>
        <n v="1347508740"/>
        <n v="1415827200"/>
        <n v="1387835654"/>
        <n v="1335662023"/>
        <n v="1466168390"/>
        <n v="1398791182"/>
        <n v="1439344800"/>
        <n v="1489536000"/>
        <n v="1342330951"/>
        <n v="1471849140"/>
        <n v="1483397940"/>
        <n v="1420773970"/>
        <n v="1348256294"/>
        <n v="1398834000"/>
        <n v="1462017600"/>
        <n v="1440546729"/>
        <n v="1413838751"/>
        <n v="1449000061"/>
        <n v="1445598000"/>
        <n v="1444525200"/>
        <n v="1432230988"/>
        <n v="1483120216"/>
        <n v="1480658966"/>
        <n v="1347530822"/>
        <n v="1478723208"/>
        <n v="1433343869"/>
        <n v="1448571261"/>
        <n v="1417389067"/>
        <n v="1431608122"/>
        <n v="1467280800"/>
        <n v="1440907427"/>
        <n v="1464485339"/>
        <n v="1393542000"/>
        <n v="1475163921"/>
        <n v="1425937761"/>
        <n v="1476579600"/>
        <n v="1476277875"/>
        <n v="1421358895"/>
        <n v="1424378748"/>
        <n v="1433735474"/>
        <n v="1410811740"/>
        <n v="1468565820"/>
        <n v="1489172435"/>
        <n v="1415481203"/>
        <n v="1441783869"/>
        <n v="1439533019"/>
        <n v="1457543360"/>
        <n v="1454370941"/>
        <n v="1482332343"/>
        <n v="1450380009"/>
        <n v="1418183325"/>
        <n v="1402632000"/>
        <n v="1429622726"/>
        <n v="1455048000"/>
        <n v="1489345200"/>
        <n v="1470187800"/>
        <n v="1469913194"/>
        <n v="1429321210"/>
        <n v="1448388418"/>
        <n v="1382742010"/>
        <n v="1440179713"/>
        <n v="1441378800"/>
        <n v="1449644340"/>
        <n v="1430774974"/>
        <n v="1443214800"/>
        <n v="1455142416"/>
        <n v="1447079520"/>
        <n v="1452387096"/>
        <n v="1406593780"/>
        <n v="1419017880"/>
        <n v="1451282400"/>
        <n v="1414622700"/>
        <n v="1467694740"/>
        <n v="1415655289"/>
        <n v="1463929174"/>
        <n v="1404348143"/>
        <n v="1443121765"/>
        <n v="1425081694"/>
        <n v="1459915491"/>
        <n v="1405027750"/>
        <n v="1416635940"/>
        <n v="1425233240"/>
        <n v="1407621425"/>
        <n v="1430149330"/>
        <n v="1412119423"/>
        <n v="1435591318"/>
        <n v="1424746800"/>
        <n v="1469919890"/>
        <n v="1433298676"/>
        <n v="1431278557"/>
        <n v="1427266860"/>
        <n v="1407899966"/>
        <n v="1411701739"/>
        <n v="1428981718"/>
        <n v="1419538560"/>
        <n v="1438552800"/>
        <n v="1403904808"/>
        <n v="1407533463"/>
        <n v="1411073972"/>
        <n v="1491586534"/>
        <n v="1491416077"/>
        <n v="1490196830"/>
        <n v="1491421314"/>
        <n v="1490389158"/>
        <n v="1413442740"/>
        <n v="1369637940"/>
        <n v="1469119526"/>
        <n v="1475553540"/>
        <n v="1407549600"/>
        <n v="1403301660"/>
        <n v="1373738400"/>
        <n v="1450971684"/>
        <n v="1476486000"/>
        <n v="1456047228"/>
        <n v="1444291193"/>
        <n v="1417906649"/>
        <n v="1462316400"/>
        <n v="1460936694"/>
        <n v="1478866253"/>
        <n v="1378494000"/>
        <n v="1485722053"/>
        <n v="1420060088"/>
        <n v="1439625059"/>
        <n v="1488390735"/>
        <n v="1461333311"/>
        <n v="1438964063"/>
        <n v="1451485434"/>
        <n v="1430459197"/>
        <n v="1366635575"/>
        <n v="1413604800"/>
        <n v="1369699200"/>
        <n v="1428643974"/>
        <n v="1476395940"/>
        <n v="1363204800"/>
        <n v="1398268773"/>
        <n v="1389812400"/>
        <n v="1478402804"/>
        <n v="1399324717"/>
        <n v="1426117552"/>
        <n v="1413770820"/>
        <n v="1337102187"/>
        <n v="1476863607"/>
        <n v="1330478998"/>
        <n v="1342309368"/>
        <n v="1409337911"/>
        <n v="1339816200"/>
        <n v="1472835802"/>
        <n v="1428171037"/>
        <n v="1341086400"/>
        <n v="1403039842"/>
        <n v="1324232504"/>
        <n v="1346017023"/>
        <n v="1410448551"/>
        <n v="1428519527"/>
        <n v="1389476201"/>
        <n v="1470498332"/>
        <n v="1476095783"/>
        <n v="1468658866"/>
        <n v="1371726258"/>
        <n v="1357176693"/>
        <n v="1332114795"/>
        <n v="1369403684"/>
        <n v="1338404400"/>
        <n v="1351432428"/>
        <n v="1313078518"/>
        <n v="1439766050"/>
        <n v="1333028723"/>
        <n v="1401997790"/>
        <n v="1395158130"/>
        <n v="1359738000"/>
        <n v="1381006294"/>
        <n v="1461530721"/>
        <n v="1362711728"/>
        <n v="1323994754"/>
        <n v="1434092876"/>
        <n v="1437149004"/>
        <n v="1409009306"/>
        <n v="1448204621"/>
        <n v="1489142688"/>
        <n v="1423724400"/>
        <n v="1424149140"/>
        <n v="1429793446"/>
        <n v="1414608843"/>
        <n v="1470430800"/>
        <n v="1404913180"/>
        <n v="1405658752"/>
        <n v="1469811043"/>
        <n v="1426132800"/>
        <n v="1423693903"/>
        <n v="1473393600"/>
        <n v="1439357559"/>
        <n v="1437473005"/>
        <n v="1457031600"/>
        <n v="1402095600"/>
        <n v="1404564028"/>
        <n v="1404858840"/>
        <n v="1438358400"/>
        <n v="1466179200"/>
        <n v="1420377366"/>
        <n v="1412938800"/>
        <n v="1438875107"/>
        <n v="1437004800"/>
        <n v="1411987990"/>
        <n v="1440245273"/>
        <n v="1438772400"/>
        <n v="1435611438"/>
        <n v="1440274735"/>
        <n v="1459348740"/>
        <n v="1401595140"/>
        <n v="1424692503"/>
        <n v="1428292800"/>
        <n v="1481737761"/>
        <n v="1431164115"/>
        <n v="1470595109"/>
        <n v="1438531200"/>
        <n v="1425136462"/>
        <n v="1443018086"/>
        <n v="1434285409"/>
        <n v="1456444800"/>
        <n v="1411510135"/>
        <n v="1427469892"/>
        <n v="1427842740"/>
        <n v="1434159780"/>
        <n v="1449255686"/>
        <n v="1436511600"/>
        <n v="1464971400"/>
        <n v="1443826800"/>
        <n v="1464863118"/>
        <n v="1399867140"/>
        <n v="1437076070"/>
        <n v="1416780000"/>
        <n v="1444528800"/>
        <n v="1422658930"/>
        <n v="1449273600"/>
        <n v="1487393940"/>
        <n v="1449701284"/>
        <n v="1407967200"/>
        <n v="1408942740"/>
        <n v="1426698000"/>
        <n v="1450032297"/>
        <n v="1403348400"/>
        <n v="1465790400"/>
        <n v="1483535180"/>
        <n v="1433723033"/>
        <n v="1432917394"/>
        <n v="1464031265"/>
        <n v="1432913659"/>
        <n v="1461406600"/>
        <n v="1409962211"/>
        <n v="1454109420"/>
        <n v="1403312703"/>
        <n v="1410669297"/>
        <n v="1431018719"/>
        <n v="1454110440"/>
        <n v="1439069640"/>
        <n v="1487613600"/>
        <n v="1417778880"/>
        <n v="1444984904"/>
        <n v="1466363576"/>
        <n v="1443103848"/>
        <n v="1403636229"/>
        <n v="1410279123"/>
        <n v="1437139080"/>
        <n v="1420512259"/>
        <n v="1476482400"/>
        <n v="1467604800"/>
        <n v="1475697054"/>
        <n v="1468937681"/>
        <n v="1400301165"/>
        <n v="1419183813"/>
        <n v="1434768438"/>
        <n v="1422473831"/>
        <n v="1484684186"/>
        <n v="1462417493"/>
        <n v="1437069079"/>
        <n v="1480525200"/>
        <n v="1435934795"/>
        <n v="1453310661"/>
        <n v="1440090300"/>
        <n v="1417620036"/>
        <n v="1462112318"/>
        <n v="1454734740"/>
        <n v="1417800435"/>
        <n v="1426294201"/>
        <n v="1442635140"/>
        <n v="1420971324"/>
        <n v="1413608340"/>
        <n v="1409344985"/>
        <n v="1407553200"/>
        <n v="1460751128"/>
        <n v="1409000400"/>
        <n v="1420768800"/>
        <n v="1428100815"/>
        <n v="1403470800"/>
        <n v="1481522400"/>
        <n v="1444577345"/>
        <n v="1446307053"/>
        <n v="1469325158"/>
        <n v="1407562632"/>
        <n v="1423345339"/>
        <n v="1440412396"/>
        <n v="1441771218"/>
        <n v="1415534400"/>
        <n v="1473211313"/>
        <n v="1438390800"/>
        <n v="1463259837"/>
        <n v="1465407219"/>
        <n v="1416944760"/>
        <n v="1434139887"/>
        <n v="1435429626"/>
        <n v="1452827374"/>
        <n v="1410041339"/>
        <n v="1426365994"/>
        <n v="1458117190"/>
        <n v="1400498789"/>
        <n v="1442381847"/>
        <n v="1446131207"/>
        <n v="1407250329"/>
        <n v="1427306470"/>
        <n v="1411679804"/>
        <n v="1431982727"/>
        <n v="1422068400"/>
        <n v="1431143940"/>
        <n v="1410444068"/>
        <n v="1424715779"/>
        <n v="1405400400"/>
        <n v="1457135846"/>
        <n v="1401024758"/>
        <n v="1431007264"/>
        <n v="1410761280"/>
        <n v="1424516400"/>
        <n v="1465081053"/>
        <n v="1402845364"/>
        <n v="1472490000"/>
        <n v="1413176340"/>
        <n v="1405249113"/>
        <n v="1422636814"/>
        <n v="1409187600"/>
        <n v="1421606018"/>
        <n v="1425250955"/>
        <n v="1450297080"/>
        <n v="1428894380"/>
        <n v="1433714198"/>
        <n v="1432437660"/>
        <n v="1471265092"/>
        <n v="1480007460"/>
        <n v="1433259293"/>
        <n v="1447965917"/>
        <n v="1453538752"/>
        <n v="1412536573"/>
        <n v="1476676800"/>
        <n v="1444330821"/>
        <n v="1489669203"/>
        <n v="1434476849"/>
        <n v="1462402850"/>
        <n v="1427498172"/>
        <n v="1462729317"/>
        <n v="1465258325"/>
        <n v="1410459023"/>
        <n v="1427342400"/>
        <n v="1425193140"/>
        <n v="1435835824"/>
        <n v="1407360720"/>
        <n v="1436290233"/>
        <n v="1442425412"/>
        <n v="1425872692"/>
        <n v="1471406340"/>
        <n v="1430693460"/>
        <n v="1405699451"/>
        <n v="1409500078"/>
        <n v="1480899600"/>
        <n v="1451620800"/>
        <n v="1411695300"/>
        <n v="1417057200"/>
        <n v="1457870400"/>
        <n v="1427076840"/>
        <n v="1413784740"/>
        <n v="1420524000"/>
        <n v="1440381600"/>
        <n v="1443014756"/>
        <n v="1455208143"/>
        <n v="1415722236"/>
        <n v="1472020881"/>
        <n v="1477886400"/>
        <n v="1462100406"/>
        <n v="1476316800"/>
        <n v="1466412081"/>
        <n v="1450673940"/>
        <n v="1452174420"/>
        <n v="1485547530"/>
        <n v="1476037510"/>
        <n v="1455998867"/>
        <n v="1412335772"/>
        <n v="1484841471"/>
        <n v="1432677240"/>
        <n v="1488171540"/>
        <n v="1402892700"/>
        <n v="1485885600"/>
        <n v="1468445382"/>
        <n v="1356552252"/>
        <n v="1456811940"/>
        <n v="1416089324"/>
        <n v="1412611905"/>
        <n v="1418580591"/>
        <n v="1429938683"/>
        <n v="1453352719"/>
        <n v="1417012840"/>
        <n v="1424548719"/>
        <n v="1450911540"/>
        <n v="1423587130"/>
        <n v="1434917049"/>
        <n v="1415163600"/>
        <n v="1402459200"/>
        <n v="1405688952"/>
        <n v="1408566243"/>
        <n v="1437429600"/>
        <n v="1401159600"/>
        <n v="1439583533"/>
        <n v="1479794340"/>
        <n v="1472338409"/>
        <n v="1434039186"/>
        <n v="1349567475"/>
        <n v="1401465600"/>
        <n v="1488538892"/>
        <n v="1426866851"/>
        <n v="1471242025"/>
        <n v="1416285300"/>
        <n v="1442426171"/>
        <n v="1476479447"/>
        <n v="1441933459"/>
        <n v="1471487925"/>
        <n v="1477972740"/>
        <n v="1367674009"/>
        <n v="1376654340"/>
        <n v="1285995540"/>
        <n v="1457071397"/>
        <n v="1388303940"/>
        <n v="1435359600"/>
        <n v="1453323048"/>
        <n v="1444149047"/>
        <n v="1429152600"/>
        <n v="1454433998"/>
        <n v="1408679055"/>
        <n v="1410324720"/>
        <n v="1461762960"/>
        <n v="1420060920"/>
        <n v="1434241255"/>
        <n v="1462420960"/>
        <n v="1486547945"/>
        <n v="1432828740"/>
        <n v="1412222340"/>
        <n v="1425258240"/>
        <n v="1420844390"/>
        <n v="1412003784"/>
        <n v="1459694211"/>
        <n v="1463734740"/>
        <n v="1407536846"/>
        <n v="1443422134"/>
        <n v="1407955748"/>
        <n v="1443636000"/>
        <n v="1477174138"/>
        <n v="1448175540"/>
        <n v="1406683172"/>
        <n v="1468128537"/>
        <n v="1441837879"/>
        <n v="1445013352"/>
        <n v="1418587234"/>
        <n v="1481132169"/>
        <n v="1429595940"/>
        <n v="1477791960"/>
        <n v="1434309540"/>
        <n v="1457617359"/>
        <n v="1471573640"/>
        <n v="1444405123"/>
        <n v="1488495478"/>
        <n v="1424920795"/>
        <n v="1427040435"/>
        <n v="1419644444"/>
        <n v="1442722891"/>
        <n v="1447628946"/>
        <n v="1409547600"/>
        <n v="1430851680"/>
        <n v="1443561159"/>
        <n v="1439827559"/>
        <n v="1482294990"/>
        <n v="1420724460"/>
        <n v="1468029540"/>
        <n v="1430505545"/>
        <n v="1471214743"/>
        <n v="1444946400"/>
        <n v="1442775956"/>
        <n v="1470011780"/>
        <n v="1432151326"/>
        <n v="1475848800"/>
        <n v="1454890620"/>
        <n v="1455251591"/>
        <n v="1413816975"/>
        <n v="1437033360"/>
        <n v="1471939818"/>
        <n v="1434080706"/>
        <n v="1422928800"/>
        <n v="1413694800"/>
        <n v="1442440800"/>
        <n v="1431372751"/>
        <n v="1430234394"/>
        <n v="1409194810"/>
        <n v="1487465119"/>
        <n v="1412432220"/>
        <n v="1477968934"/>
        <n v="1429291982"/>
        <n v="1411312250"/>
        <n v="1465123427"/>
        <n v="1427890925"/>
        <n v="1464354720"/>
        <n v="1467473723"/>
        <n v="1427414732"/>
        <n v="1462484196"/>
        <n v="1411748335"/>
        <n v="1478733732"/>
        <n v="1468108198"/>
        <n v="1422902601"/>
        <n v="1452142672"/>
        <n v="1459121162"/>
        <n v="1425242029"/>
        <n v="1489690141"/>
        <n v="1492542819"/>
        <n v="1492145940"/>
        <n v="1491656045"/>
        <n v="1492759460"/>
        <n v="1490358834"/>
        <n v="1490631419"/>
        <n v="1491277121"/>
        <n v="1491001140"/>
        <n v="1493838720"/>
        <n v="1491233407"/>
        <n v="1490416380"/>
        <n v="1491581703"/>
        <n v="1492372800"/>
        <n v="1489922339"/>
        <n v="1491726956"/>
        <n v="1489903200"/>
        <n v="1490659134"/>
        <n v="1492356166"/>
        <n v="1415319355"/>
        <n v="1412136000"/>
        <n v="1354845600"/>
        <n v="1295928000"/>
        <n v="1410379774"/>
        <n v="1383425367"/>
        <n v="1304225940"/>
        <n v="1333310458"/>
        <n v="1356004725"/>
        <n v="1338591144"/>
        <n v="1405746000"/>
        <n v="1374523752"/>
        <n v="1326927600"/>
        <n v="1407905940"/>
        <n v="1413377522"/>
        <n v="1404698400"/>
        <n v="1402855525"/>
        <n v="1402341615"/>
        <n v="1416988740"/>
        <n v="1406952781"/>
        <n v="1402696800"/>
        <n v="1386910740"/>
        <n v="1404273600"/>
        <n v="1462545358"/>
        <n v="1329240668"/>
        <n v="1411765492"/>
        <n v="1408999508"/>
        <n v="1297977427"/>
        <n v="1376838000"/>
        <n v="1403366409"/>
        <n v="1405521075"/>
        <n v="1367859071"/>
        <n v="1403258049"/>
        <n v="1402848000"/>
        <n v="1328029200"/>
        <n v="1377284669"/>
        <n v="1404258631"/>
        <n v="1405553241"/>
        <n v="1410901200"/>
        <n v="1407167973"/>
        <n v="1433930302"/>
        <n v="1432455532"/>
        <n v="1481258275"/>
        <n v="1471370869"/>
        <n v="1425160800"/>
        <n v="1424474056"/>
        <n v="1437960598"/>
        <n v="1423750542"/>
        <n v="1438437600"/>
        <n v="1423050618"/>
        <n v="1424081477"/>
        <n v="1410037200"/>
        <n v="1461994440"/>
        <n v="1409509477"/>
        <n v="1450072740"/>
        <n v="1443224622"/>
        <n v="1437149640"/>
        <n v="1430470772"/>
        <n v="1442644651"/>
        <n v="1429767607"/>
        <n v="1406557877"/>
        <n v="1403305200"/>
        <n v="1338523140"/>
        <n v="1408068000"/>
        <n v="1407524751"/>
        <n v="1437934759"/>
        <n v="1452038100"/>
        <n v="1441857540"/>
        <n v="1436625000"/>
        <n v="1478264784"/>
        <n v="1419984000"/>
        <n v="1427063747"/>
        <n v="1489352400"/>
        <n v="1436114603"/>
        <n v="1445722140"/>
        <n v="1440100976"/>
        <n v="1484024400"/>
        <n v="1464987600"/>
        <n v="1446213612"/>
        <n v="1484687436"/>
        <n v="1450328340"/>
        <n v="1416470398"/>
        <n v="1460846347"/>
        <n v="1462334340"/>
        <n v="1488482355"/>
        <n v="1485991860"/>
        <n v="1467361251"/>
        <n v="1482962433"/>
        <n v="1443499140"/>
        <n v="1435752898"/>
        <n v="1445817540"/>
        <n v="1487286000"/>
        <n v="1413269940"/>
        <n v="1411150092"/>
        <n v="1444348800"/>
        <n v="1480613982"/>
        <n v="1434074400"/>
        <n v="1442030340"/>
        <n v="1436696712"/>
        <n v="1428178757"/>
        <n v="1434822914"/>
        <n v="1415213324"/>
        <n v="1434907966"/>
        <n v="1473247240"/>
        <n v="1473306300"/>
        <n v="1427331809"/>
        <n v="1412706375"/>
        <n v="1433995140"/>
        <n v="1487769952"/>
        <n v="1420751861"/>
        <n v="1475294340"/>
        <n v="1448903318"/>
        <n v="1437067476"/>
        <n v="1419220800"/>
        <n v="1446238800"/>
        <n v="1422482400"/>
        <n v="1449162000"/>
        <n v="1434142800"/>
        <n v="1437156660"/>
        <n v="1472074928"/>
        <n v="1434452400"/>
        <n v="1436705265"/>
        <n v="1414927775"/>
        <n v="1446814809"/>
        <n v="1473879600"/>
        <n v="1458075600"/>
        <n v="1423456200"/>
        <n v="1459483140"/>
        <n v="1416331406"/>
        <n v="1433017303"/>
        <n v="1459474059"/>
        <n v="1433134800"/>
        <n v="1441153705"/>
        <n v="1461904788"/>
        <n v="1455138000"/>
        <n v="1454047140"/>
        <n v="1488258000"/>
        <n v="1471291782"/>
        <n v="1448733628"/>
        <n v="1466463600"/>
        <n v="1487580602"/>
        <n v="1489234891"/>
        <n v="1442462340"/>
        <n v="1449257348"/>
        <n v="1488622352"/>
        <n v="1434459554"/>
        <n v="1474886229"/>
        <n v="1448229600"/>
        <n v="1438037940"/>
        <n v="1442102400"/>
        <n v="1444860063"/>
        <n v="1430329862"/>
        <n v="1470034740"/>
        <n v="1481099176"/>
        <n v="1427553484"/>
        <n v="1482418752"/>
        <n v="1438374748"/>
        <n v="1465527600"/>
        <n v="1463275339"/>
        <n v="1460581365"/>
        <n v="1476632178"/>
        <n v="1444169825"/>
        <n v="1445065210"/>
        <n v="1478901600"/>
        <n v="1453856400"/>
        <n v="1431115500"/>
        <n v="1462519041"/>
        <n v="1407506040"/>
        <n v="1465347424"/>
        <n v="1460341800"/>
        <n v="1422712986"/>
        <n v="1466557557"/>
        <n v="1413431940"/>
        <n v="1466567700"/>
        <n v="1474793208"/>
        <n v="1465135190"/>
        <n v="1428256277"/>
        <n v="1425830905"/>
        <n v="1462697966"/>
        <n v="1404522000"/>
        <n v="1406502000"/>
        <n v="1427919468"/>
        <n v="1444149886"/>
        <n v="1405802330"/>
        <n v="1434384880"/>
        <n v="1438259422"/>
        <n v="1407106800"/>
        <n v="1459845246"/>
        <n v="1412974800"/>
        <n v="1487944080"/>
        <n v="1469721518"/>
        <n v="1481066554"/>
        <n v="1465750800"/>
        <n v="1427864340"/>
        <n v="1460553480"/>
        <n v="1409374093"/>
        <n v="1429317420"/>
        <n v="1424910910"/>
        <n v="1462741200"/>
        <n v="1461988740"/>
        <n v="1465837200"/>
        <n v="1448838000"/>
        <n v="1406113200"/>
        <n v="1467414000"/>
        <n v="1462230000"/>
        <n v="1446091260"/>
        <n v="1462879020"/>
        <n v="1468611272"/>
        <n v="1406887310"/>
        <n v="1416385679"/>
        <n v="1487985734"/>
        <n v="1481731140"/>
        <n v="1409587140"/>
        <n v="1425704100"/>
        <n v="1408464000"/>
        <n v="1449973592"/>
        <n v="1431481037"/>
        <n v="1438467894"/>
        <n v="1420088400"/>
        <n v="1484441980"/>
        <n v="1481961600"/>
        <n v="1449089965"/>
        <n v="1437235200"/>
        <n v="1446053616"/>
        <n v="1400423973"/>
        <n v="1429976994"/>
        <n v="1426870560"/>
        <n v="1409490480"/>
        <n v="1440630000"/>
        <n v="1417305178"/>
        <n v="1426044383"/>
        <n v="1470092340"/>
        <n v="1466707620"/>
        <n v="1448074800"/>
        <n v="1418244552"/>
        <n v="1417620506"/>
        <n v="1418581088"/>
        <n v="1434625441"/>
        <n v="1464960682"/>
        <n v="1405017345"/>
        <n v="1407536880"/>
        <n v="1462565855"/>
        <n v="1415234760"/>
        <n v="1406470645"/>
        <n v="1433009400"/>
        <n v="1455832800"/>
        <n v="1416589200"/>
        <n v="1424556325"/>
        <n v="1409266414"/>
        <n v="1438968146"/>
        <n v="1447295460"/>
        <n v="1435230324"/>
        <n v="1434542702"/>
        <n v="1456876740"/>
        <n v="1405511376"/>
        <n v="1404641289"/>
        <n v="1405727304"/>
        <n v="1469998680"/>
        <n v="1465196400"/>
        <n v="1444264372"/>
        <n v="1411858862"/>
        <n v="1425099540"/>
        <n v="1480579140"/>
        <n v="1460935800"/>
        <n v="1429813800"/>
        <n v="1414284180"/>
        <n v="1400875307"/>
        <n v="1459978200"/>
        <n v="1455408000"/>
        <n v="1425495563"/>
        <n v="1429912341"/>
        <n v="1423119540"/>
        <n v="1412434136"/>
        <n v="1411264800"/>
        <n v="1404314952"/>
        <n v="1425142800"/>
        <n v="1478046661"/>
        <n v="1406760101"/>
        <n v="1408383153"/>
        <n v="1454709600"/>
        <n v="1402974000"/>
        <n v="1404983269"/>
        <n v="1470538800"/>
        <n v="1408638480"/>
        <n v="1440003820"/>
        <n v="1430600400"/>
        <n v="1453179540"/>
        <n v="1405095300"/>
        <n v="1447445820"/>
        <n v="1433016672"/>
        <n v="1410266146"/>
        <n v="1465394340"/>
        <n v="1445604236"/>
        <n v="1423138800"/>
        <n v="1458332412"/>
        <n v="1418784689"/>
        <n v="1468036800"/>
        <n v="1427990071"/>
        <n v="1429636927"/>
        <n v="1406087940"/>
        <n v="1471130956"/>
        <n v="1406825159"/>
        <n v="1476381627"/>
        <n v="1406876340"/>
        <n v="1423720740"/>
        <n v="1422937620"/>
        <n v="1463743860"/>
        <n v="1408106352"/>
        <n v="1477710000"/>
        <n v="1436551200"/>
        <n v="1476158340"/>
        <n v="1471921637"/>
        <n v="1439136000"/>
        <n v="1461108450"/>
        <n v="1426864032"/>
        <n v="1474426800"/>
        <n v="1461857045"/>
        <n v="1468618680"/>
        <n v="1409515200"/>
        <n v="1415253540"/>
        <n v="1426883220"/>
        <n v="1469016131"/>
        <n v="1414972800"/>
        <n v="1414378800"/>
        <n v="1431831600"/>
        <n v="1426539600"/>
        <n v="1403382680"/>
        <n v="1436562000"/>
        <n v="1420178188"/>
        <n v="1404671466"/>
        <n v="1404403381"/>
        <n v="1466014499"/>
        <n v="1454431080"/>
        <n v="1433314740"/>
        <n v="1435185252"/>
        <n v="1429286400"/>
        <n v="1400965200"/>
        <n v="1460574924"/>
        <n v="1431928784"/>
        <n v="1445818397"/>
        <n v="1408252260"/>
        <n v="1480140000"/>
        <n v="1414862280"/>
        <n v="1473625166"/>
        <n v="1464904800"/>
        <n v="1464471840"/>
        <n v="1435733940"/>
        <n v="1457326740"/>
        <n v="1441995595"/>
        <n v="1458100740"/>
        <n v="1469359728"/>
        <n v="1447959491"/>
        <n v="1399953600"/>
        <n v="1408815440"/>
        <n v="1464732537"/>
        <n v="1462914000"/>
        <n v="1416545700"/>
        <n v="1404312846"/>
        <n v="1415385000"/>
        <n v="1429789992"/>
        <n v="1401857940"/>
        <n v="1422853140"/>
        <n v="1433097171"/>
        <n v="1410145200"/>
        <n v="1404471600"/>
        <n v="1412259660"/>
        <n v="1425478950"/>
        <n v="1441547220"/>
        <n v="1411980020"/>
        <n v="1442311560"/>
        <n v="1474844400"/>
        <n v="1410580800"/>
        <n v="1461823140"/>
        <n v="1436587140"/>
        <n v="1484740918"/>
        <n v="1436749200"/>
        <n v="1460318400"/>
        <n v="1467301334"/>
        <n v="1411012740"/>
        <n v="1447269367"/>
        <n v="1443711623"/>
        <n v="1450612740"/>
        <n v="1416211140"/>
        <n v="1471428340"/>
        <n v="1473358122"/>
        <n v="1466899491"/>
        <n v="1441042275"/>
        <n v="1410099822"/>
        <n v="1435255659"/>
        <n v="1425758257"/>
        <n v="1428780159"/>
        <n v="1427860740"/>
        <n v="1463198340"/>
        <n v="1457139600"/>
        <n v="1441358873"/>
        <n v="1462224398"/>
        <n v="1400796420"/>
        <n v="1403964324"/>
        <n v="1439337600"/>
        <n v="1423674000"/>
        <n v="1479382594"/>
        <n v="1408289724"/>
        <n v="1399271911"/>
        <n v="1435352400"/>
        <n v="1438333080"/>
        <n v="1432694700"/>
        <n v="1438799760"/>
        <n v="1457906400"/>
        <n v="1470078000"/>
        <n v="1444060800"/>
        <n v="1420048208"/>
        <n v="1422015083"/>
        <n v="1433964444"/>
        <n v="1410975994"/>
        <n v="1420734696"/>
        <n v="1420009200"/>
        <n v="1414701413"/>
        <n v="1434894082"/>
        <n v="1415440846"/>
        <n v="1415921848"/>
        <n v="1470887940"/>
        <n v="1480947054"/>
        <n v="1430029680"/>
        <n v="1462037777"/>
        <n v="1459444656"/>
        <n v="1425185940"/>
        <n v="1406719110"/>
        <n v="1459822682"/>
        <n v="1460970805"/>
        <n v="1436772944"/>
        <n v="1419181890"/>
        <n v="1474649070"/>
        <n v="1467054000"/>
        <n v="1430348400"/>
        <n v="1432654347"/>
        <n v="1413792034"/>
        <n v="1422075540"/>
        <n v="1423630740"/>
        <n v="1420489560"/>
        <n v="1472952982"/>
        <n v="1426229940"/>
        <n v="1409072982"/>
        <n v="1456984740"/>
        <n v="1409720340"/>
        <n v="1440892800"/>
        <n v="1476390164"/>
        <n v="1421452682"/>
        <n v="1463520479"/>
        <n v="1446759880"/>
        <n v="1461913140"/>
        <n v="1455390126"/>
        <n v="1471185057"/>
        <n v="1450137600"/>
        <n v="1466172000"/>
        <n v="1459378085"/>
        <n v="1439806936"/>
        <n v="1428483201"/>
        <n v="1402334811"/>
        <n v="1403964574"/>
        <n v="1434675616"/>
        <n v="1449756896"/>
        <n v="1426801664"/>
        <n v="1488240000"/>
        <n v="1433343850"/>
        <n v="1479592800"/>
        <n v="1425528000"/>
        <n v="1475269200"/>
        <n v="1411874580"/>
        <n v="1406358000"/>
        <n v="1471977290"/>
        <n v="1435851577"/>
        <n v="1408204857"/>
        <n v="1463803140"/>
        <n v="1450040396"/>
        <n v="1462467600"/>
        <n v="1417295990"/>
        <n v="1411444740"/>
        <n v="1416781749"/>
        <n v="1479517200"/>
        <n v="1484366340"/>
        <n v="1461186676"/>
        <n v="1442248829"/>
        <n v="1420130935"/>
        <n v="1429456132"/>
        <n v="1475853060"/>
        <n v="1431283530"/>
        <n v="1412485200"/>
        <n v="1448902800"/>
        <n v="1447734439"/>
        <n v="1457413140"/>
        <n v="1479773838"/>
        <n v="1434497400"/>
        <n v="1475258327"/>
        <n v="1412492445"/>
        <n v="1402938394"/>
        <n v="1454412584"/>
        <n v="1407686340"/>
        <n v="1472097540"/>
        <n v="1438764207"/>
        <n v="1459702800"/>
        <n v="1437202740"/>
        <n v="1485989940"/>
        <n v="1464817320"/>
        <n v="1404273540"/>
        <n v="1426775940"/>
        <n v="1419368925"/>
        <n v="1460260800"/>
        <n v="1427775414"/>
        <n v="1482321030"/>
        <n v="1466056689"/>
        <n v="1446062040"/>
        <n v="1406185200"/>
        <n v="1437261419"/>
        <n v="1437676380"/>
        <n v="1434039137"/>
        <n v="1433113200"/>
        <n v="1405915140"/>
        <n v="1411771384"/>
        <n v="1415191920"/>
        <n v="1472936229"/>
        <n v="1463353200"/>
        <n v="1410550484"/>
        <n v="1404359940"/>
        <n v="1433076298"/>
        <n v="1404190740"/>
        <n v="1475664834"/>
        <n v="1452872290"/>
        <n v="1402901940"/>
        <n v="1476931696"/>
        <n v="1441167586"/>
        <n v="1400533200"/>
        <n v="1440820740"/>
        <n v="1403846055"/>
        <n v="1407524004"/>
        <n v="1434925500"/>
        <n v="1417101683"/>
        <n v="1425272340"/>
        <n v="1411084800"/>
        <n v="1448922600"/>
        <n v="1465178400"/>
        <n v="1421009610"/>
        <n v="1423838916"/>
        <n v="1462878648"/>
        <n v="1456946487"/>
        <n v="1413383216"/>
        <n v="1412092800"/>
        <n v="1433422793"/>
        <n v="1468191540"/>
        <n v="1471071540"/>
        <n v="1464712394"/>
        <n v="1403546400"/>
        <n v="1410558949"/>
        <n v="1469165160"/>
        <n v="1404444286"/>
        <n v="1403715546"/>
        <n v="1428068988"/>
        <n v="1433055540"/>
        <n v="1465062166"/>
        <n v="1432612740"/>
        <n v="1427806320"/>
        <n v="1453411109"/>
        <n v="1431204449"/>
        <n v="1425057075"/>
        <n v="1434994266"/>
        <n v="1435881006"/>
        <n v="1415230084"/>
        <n v="1455231540"/>
        <n v="1417374262"/>
        <n v="1462402800"/>
        <n v="1455831000"/>
        <n v="1461963600"/>
        <n v="1476939300"/>
        <n v="1439957176"/>
        <n v="1427082912"/>
        <n v="1439828159"/>
        <n v="1420860180"/>
        <n v="1422100800"/>
        <n v="1429396200"/>
        <n v="1432589896"/>
        <n v="1432831089"/>
        <n v="1427133600"/>
        <n v="1447311540"/>
        <n v="1405461600"/>
        <n v="1468752468"/>
        <n v="1407808438"/>
        <n v="1450389950"/>
        <n v="1409980144"/>
        <n v="1404406964"/>
        <n v="1404532740"/>
        <n v="1407689102"/>
        <n v="1475918439"/>
        <n v="1436137140"/>
        <n v="1455602340"/>
        <n v="1461902340"/>
        <n v="1423555140"/>
        <n v="1459641073"/>
        <n v="1476651600"/>
        <n v="1433289600"/>
        <n v="1406350740"/>
        <n v="1460753307"/>
        <n v="1402515198"/>
        <n v="1417465515"/>
        <n v="1400475600"/>
        <n v="1440556553"/>
        <n v="1399293386"/>
        <n v="1439247600"/>
        <n v="1438543889"/>
        <n v="1427907626"/>
        <n v="1464482160"/>
        <n v="1406745482"/>
        <n v="1404360045"/>
        <n v="1402594090"/>
        <n v="1460730079"/>
        <n v="1434234010"/>
        <n v="1463529600"/>
        <n v="1480399200"/>
        <n v="1479175680"/>
        <n v="1428606055"/>
        <n v="1428552000"/>
        <n v="1406854800"/>
        <n v="1411790400"/>
        <n v="1423942780"/>
        <n v="1459010340"/>
        <n v="1436817960"/>
        <n v="1410210685"/>
        <n v="1469401200"/>
        <n v="1458057600"/>
        <n v="1468193532"/>
        <n v="1470132180"/>
        <n v="1464310475"/>
        <n v="1450887480"/>
        <n v="1434395418"/>
        <n v="1479834023"/>
        <n v="1404664592"/>
        <n v="1436957022"/>
        <n v="1418769129"/>
        <n v="1433685354"/>
        <n v="1440801000"/>
        <n v="1484354556"/>
        <n v="1429564165"/>
        <n v="1407691248"/>
        <n v="1457734843"/>
        <n v="1420952340"/>
        <n v="1420215216"/>
        <n v="1445482906"/>
        <n v="1457133568"/>
        <n v="1469948400"/>
        <n v="1411852640"/>
        <n v="1404022381"/>
        <n v="1428097739"/>
        <n v="1429955619"/>
        <n v="1406761200"/>
        <n v="1426965758"/>
        <n v="1464692400"/>
        <n v="1465940580"/>
        <n v="1440111600"/>
        <n v="1405614823"/>
        <n v="1445659140"/>
        <n v="1426187582"/>
        <n v="1437166920"/>
        <n v="1436110717"/>
        <n v="1451881207"/>
        <n v="1453244340"/>
        <n v="1437364740"/>
        <n v="1470058860"/>
        <n v="1434505214"/>
        <n v="1430993394"/>
        <n v="1427414400"/>
        <n v="1420033187"/>
        <n v="1472676371"/>
        <n v="1464371211"/>
        <n v="1415222545"/>
        <n v="1455936335"/>
        <n v="1417460940"/>
        <n v="1434624067"/>
        <n v="1461278208"/>
        <n v="1470197340"/>
        <n v="1435947758"/>
        <n v="1432314209"/>
        <n v="1438226724"/>
        <n v="1459180229"/>
        <n v="1405882287"/>
        <n v="1399809052"/>
        <n v="1401587064"/>
        <n v="1401778740"/>
        <n v="1443711774"/>
        <n v="1412405940"/>
        <n v="1437283391"/>
        <n v="1445196989"/>
        <n v="1434047084"/>
        <n v="1420081143"/>
        <n v="1437129179"/>
        <n v="1427427276"/>
        <n v="1409602178"/>
        <n v="1431206058"/>
        <n v="1427408271"/>
        <n v="1425833403"/>
        <n v="1406913120"/>
        <n v="1432328400"/>
        <n v="1403730000"/>
        <n v="1407858710"/>
        <n v="1415828820"/>
        <n v="1473699540"/>
        <n v="1446739905"/>
        <n v="1447799054"/>
        <n v="1409376600"/>
        <n v="1458703740"/>
        <n v="1466278339"/>
        <n v="1410191405"/>
        <n v="1426302660"/>
        <n v="1404360478"/>
        <n v="1490809450"/>
        <n v="1439522996"/>
        <n v="1444322535"/>
        <n v="1422061200"/>
        <n v="1472896800"/>
        <n v="1454425128"/>
        <n v="1481213752"/>
        <n v="1435636740"/>
        <n v="1422218396"/>
        <n v="1487550399"/>
        <n v="1454281380"/>
        <n v="1409668069"/>
        <n v="1427479192"/>
        <n v="1462834191"/>
        <n v="1418275702"/>
        <n v="1430517600"/>
        <n v="1488114358"/>
        <n v="1420413960"/>
        <n v="1439662344"/>
        <n v="1427086740"/>
        <n v="1408863600"/>
        <n v="1404194400"/>
        <n v="1481000340"/>
        <n v="1425103218"/>
        <n v="1402979778"/>
        <n v="1420750683"/>
        <n v="1439827200"/>
        <n v="1407868561"/>
        <n v="1433988791"/>
        <n v="1450554599"/>
        <n v="1479125642"/>
        <n v="1439581080"/>
        <n v="1429074240"/>
        <n v="1434063600"/>
        <n v="1435325100"/>
        <n v="1414354080"/>
        <n v="1406603696"/>
        <n v="1410424642"/>
        <n v="1441649397"/>
        <n v="1417033777"/>
        <n v="1429936500"/>
        <n v="1448863449"/>
        <n v="1431298740"/>
        <n v="1464824309"/>
        <n v="1464952752"/>
        <n v="1410439161"/>
        <n v="1407168000"/>
        <n v="1453075200"/>
        <n v="1479032260"/>
        <n v="1414346400"/>
        <n v="1425337200"/>
        <n v="1428622271"/>
        <n v="1403823722"/>
        <n v="1406753639"/>
        <n v="1419645748"/>
        <n v="1407565504"/>
        <n v="1444971540"/>
        <n v="1474228265"/>
        <n v="1459490400"/>
        <n v="1441510707"/>
        <n v="1458097364"/>
        <n v="1468716180"/>
        <n v="1443704400"/>
        <n v="1443973546"/>
        <n v="1480576720"/>
        <n v="1468249760"/>
        <n v="1435441454"/>
        <n v="1412656200"/>
        <n v="1420199351"/>
        <n v="1416877200"/>
        <n v="1434490914"/>
        <n v="1446483000"/>
        <n v="1440690875"/>
        <n v="1431717268"/>
        <n v="1425110400"/>
        <n v="1475378744"/>
        <n v="1410076123"/>
        <n v="1423623221"/>
        <n v="1460140500"/>
        <n v="1462301342"/>
        <n v="1445885890"/>
        <n v="1469834940"/>
        <n v="1405352264"/>
        <n v="1448745741"/>
        <n v="1461543600"/>
        <n v="1468020354"/>
        <n v="1406988000"/>
        <n v="1411930556"/>
        <n v="1451852256"/>
        <n v="1399584210"/>
        <n v="1448722494"/>
        <n v="1447821717"/>
        <n v="1429460386"/>
        <n v="1460608780"/>
        <n v="1406170740"/>
        <n v="1488783507"/>
        <n v="1463945673"/>
        <n v="1472442900"/>
        <n v="1460925811"/>
        <n v="1405947126"/>
        <n v="1423186634"/>
        <n v="1462766400"/>
        <n v="1464872848"/>
        <n v="1468442898"/>
        <n v="1406876400"/>
        <n v="1469213732"/>
        <n v="1422717953"/>
        <n v="1427659200"/>
        <n v="1404570147"/>
        <n v="1468729149"/>
        <n v="1436297180"/>
        <n v="1400569140"/>
        <n v="1415404800"/>
        <n v="1456002300"/>
        <n v="1462539840"/>
        <n v="1400278290"/>
        <n v="1440813413"/>
        <n v="1447009181"/>
        <n v="1456934893"/>
        <n v="1433086082"/>
        <n v="1449876859"/>
        <n v="1431549912"/>
        <n v="1405761690"/>
        <n v="1423913220"/>
        <n v="1416499440"/>
        <n v="1428222221"/>
        <n v="1427580426"/>
        <n v="1409514709"/>
        <n v="1462631358"/>
        <n v="1411779761"/>
        <n v="1424009147"/>
        <n v="1412740457"/>
        <n v="1413832985"/>
        <n v="1455647587"/>
        <n v="1409070480"/>
        <n v="1437606507"/>
        <n v="1410281360"/>
        <n v="1414348166"/>
        <n v="1422450278"/>
        <n v="1430571849"/>
        <n v="1424070823"/>
        <n v="1457157269"/>
        <n v="1437331463"/>
        <n v="1410987400"/>
        <n v="1409846874"/>
        <n v="1475877108"/>
        <n v="1460737680"/>
        <n v="1427168099"/>
        <n v="1414360358"/>
        <n v="1422759240"/>
        <n v="1458860363"/>
        <n v="1441037097"/>
        <n v="1437889336"/>
        <n v="1449247439"/>
        <n v="1487811600"/>
        <n v="1402007500"/>
        <n v="1450053370"/>
        <n v="1454525340"/>
        <n v="1418914964"/>
        <n v="1450211116"/>
        <n v="1475398800"/>
        <n v="1428097450"/>
        <n v="1413925887"/>
        <n v="1404253800"/>
        <n v="1464099900"/>
        <n v="1413573010"/>
        <n v="1448949540"/>
        <n v="1437188400"/>
        <n v="1473160954"/>
        <n v="1421781360"/>
        <n v="1416524325"/>
        <n v="1428642000"/>
        <n v="1408596589"/>
        <n v="1413992210"/>
        <n v="1420938000"/>
        <n v="1460373187"/>
        <n v="1436914815"/>
        <n v="1414077391"/>
        <n v="1399618380"/>
        <n v="1413234316"/>
        <n v="1416081600"/>
        <n v="1475294400"/>
        <n v="1403192031"/>
        <n v="1467575940"/>
        <n v="1448492400"/>
        <n v="1410836400"/>
        <n v="1403539200"/>
        <n v="1461205423"/>
        <n v="1467481468"/>
        <n v="1403886084"/>
        <n v="1430316426"/>
        <n v="1407883811"/>
        <n v="1463619388"/>
        <n v="1443408550"/>
        <n v="1484348700"/>
        <n v="1425124800"/>
        <n v="1425178800"/>
        <n v="1482779931"/>
        <n v="1408646111"/>
        <n v="1431144000"/>
        <n v="1446732975"/>
        <n v="1404149280"/>
        <n v="1413921060"/>
        <n v="1482339794"/>
        <n v="1485543242"/>
        <n v="1466375521"/>
        <n v="1465930440"/>
        <n v="1425819425"/>
        <n v="1447542000"/>
        <n v="1452795416"/>
        <n v="1476008906"/>
        <n v="1427169540"/>
        <n v="1448078400"/>
        <n v="1468777786"/>
        <n v="1421403960"/>
        <n v="1433093700"/>
        <n v="1438959600"/>
        <n v="1421410151"/>
        <n v="1428205247"/>
        <n v="1440272093"/>
        <n v="1413953940"/>
        <n v="1482108350"/>
        <n v="1488271860"/>
        <n v="1454284500"/>
        <n v="1465060797"/>
        <n v="1472847873"/>
        <n v="1414205990"/>
        <n v="1485380482"/>
        <n v="1463343673"/>
        <n v="1440613920"/>
        <n v="1477550434"/>
        <n v="1482711309"/>
        <n v="1427936400"/>
        <n v="1411596001"/>
        <n v="1488517200"/>
        <n v="1448805404"/>
        <n v="1469113351"/>
        <n v="1424747740"/>
        <n v="1456617600"/>
        <n v="1452234840"/>
      </sharedItems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ztions" numFmtId="0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0">
      <sharedItems containsSemiMixedTypes="0" containsString="0" containsNumber="1" minValue="39950.163344907407" maxValue="42809.645914351851"/>
    </cacheField>
    <cacheField name="Date Ended Conversion" numFmtId="0">
      <sharedItems containsSemiMixedTypes="0" containsString="0" containsNumber="1" minValue="25569" maxValue="25569.306215277778"/>
    </cacheField>
    <cacheField name="Years" numFmtId="0">
      <sharedItems containsSemiMixedTypes="0" containsString="0" containsNumber="1" containsInteger="1" minValue="1900" maxValue="2017" count="10">
        <n v="2015"/>
        <n v="2017"/>
        <n v="2016"/>
        <n v="2014"/>
        <n v="2013"/>
        <n v="2012"/>
        <n v="2011"/>
        <n v="2010"/>
        <n v="2009"/>
        <n v="1900" u="1"/>
      </sharedItems>
    </cacheField>
    <cacheField name="Count of outcomes Row lebels N" numFmtId="0">
      <sharedItems containsSemiMixedTypes="0" containsString="0" containsNumber="1" containsInteger="1" minValue="1" maxValue="12"/>
    </cacheField>
    <cacheField name="Count of outcomes Row lebels" numFmtId="0">
      <sharedItems count="12">
        <s v="Jun"/>
        <s v="Jan"/>
        <s v="Feb"/>
        <s v="Jul"/>
        <s v="Nov"/>
        <s v="May"/>
        <s v="Apr"/>
        <s v="Mar"/>
        <s v="Sep"/>
        <s v="Oct"/>
        <s v="Aug"/>
        <s v="Dec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 BG" refreshedDate="44384.974075231483" createdVersion="7" refreshedVersion="7" minRefreshableVersion="3" recordCount="12" xr:uid="{923E3E08-F58C-42DD-B096-ED218982FFF5}">
  <cacheSource type="worksheet">
    <worksheetSource ref="A1:H13" sheet="Outcomes Based on Goals"/>
  </cacheSource>
  <cacheFields count="8">
    <cacheField name="Goal" numFmtId="0">
      <sharedItems count="12">
        <s v="Less Than 1000"/>
        <s v="1000 to 4999"/>
        <s v="5000 to 9999"/>
        <s v="10000 to 14999"/>
        <s v="15000 to 19999"/>
        <s v="20000 to 24999"/>
        <s v="25000 to 29999"/>
        <s v="30000 to 34999"/>
        <s v="35000 to 39999"/>
        <s v="40000 to 44999"/>
        <s v="45000 to 49999"/>
        <s v="Greater than 50000"/>
      </sharedItems>
    </cacheField>
    <cacheField name="Number Successful" numFmtId="0">
      <sharedItems containsSemiMixedTypes="0" containsString="0" containsNumber="1" containsInteger="1" minValue="0" maxValue="907" count="12">
        <n v="248"/>
        <n v="907"/>
        <n v="383"/>
        <n v="178"/>
        <n v="97"/>
        <n v="66"/>
        <n v="51"/>
        <n v="47"/>
        <n v="25"/>
        <n v="19"/>
        <n v="17"/>
        <n v="0"/>
      </sharedItems>
    </cacheField>
    <cacheField name="Number Failed" numFmtId="0">
      <sharedItems containsSemiMixedTypes="0" containsString="0" containsNumber="1" containsInteger="1" minValue="1" maxValue="1202"/>
    </cacheField>
    <cacheField name="Number Canceled " numFmtId="0">
      <sharedItems containsSemiMixedTypes="0" containsString="0" containsNumber="1" containsInteger="1" minValue="0" maxValue="262"/>
    </cacheField>
    <cacheField name="Total Projects" numFmtId="0">
      <sharedItems containsSemiMixedTypes="0" containsString="0" containsNumber="1" containsInteger="1" minValue="15" maxValue="1712"/>
    </cacheField>
    <cacheField name="Percentage Successful" numFmtId="0">
      <sharedItems containsSemiMixedTypes="0" containsString="0" containsNumber="1" minValue="0" maxValue="0.94444444444444442" count="12">
        <n v="0.14485981308411214"/>
        <n v="0.77257240204429301"/>
        <n v="0.84922394678492241"/>
        <n v="0.88118811881188119"/>
        <n v="0.88181818181818183"/>
        <n v="0.88"/>
        <n v="0.9107142857142857"/>
        <n v="0.90384615384615385"/>
        <n v="0.92592592592592593"/>
        <n v="0.76"/>
        <n v="0.94444444444444442"/>
        <n v="0"/>
      </sharedItems>
    </cacheField>
    <cacheField name="Percentage Failed" numFmtId="0">
      <sharedItems containsSemiMixedTypes="0" containsString="0" containsNumber="1" minValue="5.5555555555555552E-2" maxValue="0.70210280373831779" count="12">
        <n v="0.70210280373831779"/>
        <n v="0.18654173764906304"/>
        <n v="0.11973392461197339"/>
        <n v="8.9108910891089105E-2"/>
        <n v="8.1818181818181818E-2"/>
        <n v="0.08"/>
        <n v="8.9285714285714288E-2"/>
        <n v="7.6923076923076927E-2"/>
        <n v="7.407407407407407E-2"/>
        <n v="0.16"/>
        <n v="5.5555555555555552E-2"/>
        <n v="0.4"/>
      </sharedItems>
    </cacheField>
    <cacheField name="Percentage Canceled" numFmtId="0">
      <sharedItems containsSemiMixedTypes="0" containsString="0" containsNumber="1" minValue="0" maxValue="0.6" count="10">
        <n v="0.1530373831775701"/>
        <n v="4.0885860306643949E-2"/>
        <n v="3.1042128603104215E-2"/>
        <n v="2.9702970297029702E-2"/>
        <n v="3.6363636363636362E-2"/>
        <n v="0.04"/>
        <n v="0"/>
        <n v="1.9230769230769232E-2"/>
        <n v="0.08"/>
        <n v="0.6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s v="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s v="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s v="drama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s v="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s v="drama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s v="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s v="web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s v="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s v="w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s v="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s v="me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s v="j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s v="j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s v="wearabl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s v="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s v="video 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s v="mobile games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s v="food truc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s v="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s v="tr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s v="radio &amp; 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s v="ra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s v="fi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s v="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s v="places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s v="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s v="faith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s v="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s v="indie 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s v="people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s v="indie r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s v="video 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s v="video 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s v="food truc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s v="space exploration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s v="makerspaces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s v="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s v="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s v="s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s v="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s v="spac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s v="plays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s v="musica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s v="musical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s v="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n v="42177.007071759261"/>
    <n v="25569.002106481483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n v="42766.600497685184"/>
    <n v="25569.00091435185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n v="42405.702349537038"/>
    <n v="25569.00040509259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n v="41828.515127314815"/>
    <n v="25569.001736111109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n v="42327.834247685183"/>
    <n v="25569.00328703703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n v="42563.932951388888"/>
    <n v="25569.000543981481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n v="41794.072337962964"/>
    <n v="25569.000671296297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n v="42516.047071759262"/>
    <n v="25569.000659722224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n v="42468.94458333333"/>
    <n v="25569.000138888889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n v="42447.103518518517"/>
    <n v="25569.000231481481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n v="41780.068043981482"/>
    <n v="25569.00021990740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n v="42572.778495370367"/>
    <n v="25569.000868055555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n v="41791.713252314818"/>
    <n v="25569.009571759259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n v="42508.677187499998"/>
    <n v="25569.000590277778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n v="41808.02648148148"/>
    <n v="25569.000474537039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n v="42256.391875000001"/>
    <n v="25569.001134259259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n v="41760.796423611115"/>
    <n v="25569.00081018518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n v="41917.731736111113"/>
    <n v="25569.000416666666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n v="41869.542314814818"/>
    <n v="25569.003958333335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n v="42175.816365740742"/>
    <n v="25569.000254629631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n v="42200.758240740746"/>
    <n v="25569.00028935185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n v="41878.627187500002"/>
    <n v="25569.001168981482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n v="41989.91134259259"/>
    <n v="25569.00009259259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n v="42097.778946759259"/>
    <n v="25569.000266203704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n v="42229.820173611108"/>
    <n v="25569.006643518518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n v="42318.025011574078"/>
    <n v="25569.000162037039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n v="41828.515555555554"/>
    <n v="25569.000219907408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n v="41929.164733796293"/>
    <n v="25569.001736111109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n v="42324.96393518518"/>
    <n v="25569.000821759259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n v="41812.67324074074"/>
    <n v="25569.001354166667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n v="41842.292997685188"/>
    <n v="25569.000613425927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n v="42376.79206018518"/>
    <n v="25569.000011574073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n v="42461.627511574072"/>
    <n v="25569.001030092593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n v="42286.660891203705"/>
    <n v="25569.000740740739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n v="41841.321770833332"/>
    <n v="25569.000787037035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n v="42098.291828703703"/>
    <n v="25569.000324074073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n v="42068.307002314818"/>
    <n v="25569.000509259258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n v="42032.693043981482"/>
    <n v="25569.002928240741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n v="41375.057222222218"/>
    <n v="25569.000763888889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n v="41754.047083333331"/>
    <n v="25569.002511574075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n v="41789.21398148148"/>
    <n v="25569.00018518518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n v="41887.568912037037"/>
    <n v="25569.000219907408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n v="41971.639189814814"/>
    <n v="25569.001956018517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n v="41802.790347222224"/>
    <n v="25569.00304398148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n v="41874.098807870374"/>
    <n v="25569.000173611112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n v="42457.623923611114"/>
    <n v="25569.0007060185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n v="42323.964976851858"/>
    <n v="25569.000520833335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n v="41932.819525462961"/>
    <n v="25569.000810185185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n v="42033.516898148147"/>
    <n v="25569.000439814816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n v="42271.176446759258"/>
    <n v="25569.001006944443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n v="41995.752986111111"/>
    <n v="25569.00025462963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n v="42196.928668981483"/>
    <n v="25569.001377314813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n v="41807.701921296299"/>
    <n v="25569.000601851851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n v="41719.549131944441"/>
    <n v="25569.001354166667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n v="42333.713206018518"/>
    <n v="25569.00060185185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n v="42496.968935185185"/>
    <n v="25569.00099537037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n v="42149.548888888887"/>
    <n v="25569.00201388889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n v="42089.83289351852"/>
    <n v="25569.00079861111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n v="41932.745046296295"/>
    <n v="25569.00086805555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n v="42230.23583333334"/>
    <n v="25569.000381944443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n v="41701.901817129627"/>
    <n v="25569.001250000001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n v="41409.814317129632"/>
    <n v="25569.00026620370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n v="41311.799513888887"/>
    <n v="25569.00055555555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n v="41612.912187499998"/>
    <n v="25569.000740740739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n v="41433.01829861111"/>
    <n v="25569.000277777777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n v="41835.821226851855"/>
    <n v="25569.000659722224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n v="42539.849768518514"/>
    <n v="25569.000300925927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n v="41075.583379629628"/>
    <n v="25569.000231481481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n v="41663.569340277776"/>
    <n v="25569.000416666666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n v="40786.187789351854"/>
    <n v="25569.002060185187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n v="40730.896354166667"/>
    <n v="25569.000196759258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n v="40997.271493055552"/>
    <n v="25569.0003703703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n v="41208.010196759256"/>
    <n v="25569.000474537039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n v="40587.75675925926"/>
    <n v="25569.000208333335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n v="42360.487210648149"/>
    <n v="25569.000335648147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n v="41357.209166666667"/>
    <n v="25569.000543981481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n v="40844.691643518519"/>
    <n v="25569.000173611112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n v="40997.144872685189"/>
    <n v="25569.00030092592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n v="42604.730567129634"/>
    <n v="25569.000405092593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n v="41724.776539351849"/>
    <n v="25569.00047453703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n v="41583.083981481483"/>
    <n v="25569.00054398148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n v="41100.158877314818"/>
    <n v="25569.000324074073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n v="40795.820150462961"/>
    <n v="25569.001157407409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n v="42042.615613425922"/>
    <n v="25569.000150462962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n v="40648.757939814815"/>
    <n v="25569.000081018519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n v="40779.125428240739"/>
    <n v="25569.000243055554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n v="42291.556076388893"/>
    <n v="25569.000196759258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n v="40322.53938657407"/>
    <n v="25569.00028935185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n v="41786.65892361111"/>
    <n v="25569.00069444444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n v="41402.752222222225"/>
    <n v="25569.000648148147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n v="40706.297442129631"/>
    <n v="25569.000185185185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n v="40619.402361111112"/>
    <n v="25569.000532407408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n v="42721.198877314819"/>
    <n v="25569.000497685185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n v="41065.858067129629"/>
    <n v="25569.000173611112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n v="41716.717847222222"/>
    <n v="25569.000138888889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n v="40935.005104166667"/>
    <n v="25569.000243055554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n v="40324.662511574075"/>
    <n v="25569.00039351852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n v="40706.135208333333"/>
    <n v="25569.00009259259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n v="41214.79483796296"/>
    <n v="25569.000694444443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n v="41631.902766203704"/>
    <n v="25569.00045138888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n v="41197.753310185188"/>
    <n v="25569.000300925927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n v="41274.776736111111"/>
    <n v="25569.000405092593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n v="40505.131168981483"/>
    <n v="25569.000752314816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n v="41682.805902777778"/>
    <n v="25569.000567129631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n v="40612.695208333331"/>
    <n v="25569.000115740742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n v="42485.724768518514"/>
    <n v="25569.000694444443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n v="40987.776631944449"/>
    <n v="25569.000312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n v="40635.982488425929"/>
    <n v="25569.000798611112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n v="41365.613078703704"/>
    <n v="25569.00054398148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n v="40570.025810185187"/>
    <n v="25569.000543981481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n v="41557.949687500004"/>
    <n v="25569.000300925927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n v="42125.333182870367"/>
    <n v="25569.00061342592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n v="41718.043032407404"/>
    <n v="25569.000937500001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n v="40753.758425925924"/>
    <n v="25569.00090277777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n v="40861.27416666667"/>
    <n v="25569.000405092593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n v="40918.738935185182"/>
    <n v="25569.000254629631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n v="40595.497164351851"/>
    <n v="25569.000659722224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n v="40248.834999999999"/>
    <n v="25569.0003125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n v="40723.053657407407"/>
    <n v="25569.000451388889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n v="40739.069282407407"/>
    <n v="25569.00042824073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n v="42616.049849537041"/>
    <n v="25569.000011574073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n v="42096.704976851848"/>
    <n v="25569.000011574073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n v="42593.431793981479"/>
    <n v="25569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n v="41904.781990740739"/>
    <n v="25569.000069444446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n v="42114.928726851853"/>
    <n v="25569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n v="42709.993981481486"/>
    <n v="25569.000069444446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n v="42135.589548611111"/>
    <n v="25569.00015046296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n v="42067.62431712963"/>
    <n v="25569.000046296296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n v="42628.22792824074"/>
    <n v="25569.000069444446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n v="41882.937303240738"/>
    <n v="2556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n v="41778.915416666663"/>
    <n v="25569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n v="42541.837511574078"/>
    <n v="25569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n v="41905.812581018516"/>
    <n v="25569.000937500001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n v="42491.80768518518"/>
    <n v="25569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n v="42221.909930555557"/>
    <n v="2556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n v="41788.381909722222"/>
    <n v="25569.000057870369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n v="42096.410115740742"/>
    <n v="25569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n v="42239.573993055557"/>
    <n v="25569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n v="42186.257418981477"/>
    <n v="25569.000671296297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n v="42187.920972222222"/>
    <n v="25569.00001157407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n v="42053.198287037041"/>
    <n v="25569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n v="42110.153043981481"/>
    <n v="25569.00032407407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n v="41938.893263888887"/>
    <n v="25569.00001157407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n v="42559.064143518524"/>
    <n v="2556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n v="42047.762407407412"/>
    <n v="25569.000428240739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n v="42200.542268518519"/>
    <n v="25569.000104166666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n v="42693.016180555554"/>
    <n v="25569.000034722223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n v="41969.767824074079"/>
    <n v="25569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n v="42397.281666666662"/>
    <n v="25569.00002314815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n v="41968.172106481477"/>
    <n v="25569.000069444446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n v="42090.161828703705"/>
    <n v="25569.00077546296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n v="42113.550821759258"/>
    <n v="25569.000057870369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n v="41875.077546296299"/>
    <n v="25569.00002314815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n v="41933.586157407408"/>
    <n v="25569.000115740742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n v="42115.547395833331"/>
    <n v="25569.00003472222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n v="42168.559432870374"/>
    <n v="25569.000046296296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n v="41794.124953703707"/>
    <n v="25569.000173611112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n v="42396.911712962959"/>
    <n v="25569.00002314815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n v="41904.07671296296"/>
    <n v="25569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n v="42514.434548611112"/>
    <n v="25569.000011574073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n v="42171.913090277783"/>
    <n v="25569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n v="41792.687442129631"/>
    <n v="25569.00001157407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n v="41835.126805555556"/>
    <n v="25569.00011574074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n v="42243.961273148147"/>
    <n v="25569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n v="41841.762743055559"/>
    <n v="25569.000081018519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n v="42351.658842592587"/>
    <n v="25569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n v="42721.075949074075"/>
    <n v="25569.000011574073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n v="42160.927488425921"/>
    <n v="25569.0000231481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n v="42052.83530092593"/>
    <n v="25569.000034722223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n v="41900.505312499998"/>
    <n v="25569.000115740742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n v="42216.977812500001"/>
    <n v="25569.000115740742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n v="42534.180717592593"/>
    <n v="25569.000011574073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n v="42047.394942129627"/>
    <n v="25569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n v="42033.573009259257"/>
    <n v="25569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n v="42072.758981481486"/>
    <n v="25569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n v="41855.777905092589"/>
    <n v="25569.000300925927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n v="42191.824062500003"/>
    <n v="2556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n v="42070.047754629632"/>
    <n v="25569.000081018519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n v="42304.955381944441"/>
    <n v="25569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n v="42403.080497685187"/>
    <n v="25569.0000231481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n v="42067.991238425922"/>
    <n v="25569.000150462962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n v="42147.741840277777"/>
    <n v="25569.000046296296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n v="42712.011944444443"/>
    <n v="25569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n v="41939.810300925928"/>
    <n v="25569.000138888889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n v="41825.791226851856"/>
    <n v="25569.00002314815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n v="42570.91133101852"/>
    <n v="25569.00011574074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n v="42767.812893518523"/>
    <n v="25569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n v="42182.234456018516"/>
    <n v="25569.000057870369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n v="41857.18304398148"/>
    <n v="25569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n v="42556.690706018519"/>
    <n v="25569.00005787036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n v="42527.650995370372"/>
    <n v="25569.000011574073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n v="42239.441412037035"/>
    <n v="25569.00003472222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n v="41899.792037037041"/>
    <n v="25569.00003472222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n v="41911.934791666667"/>
    <n v="25569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n v="42375.996886574074"/>
    <n v="25569.00003472222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n v="42135.67050925926"/>
    <n v="25569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n v="42259.542800925927"/>
    <n v="25569.000219907408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n v="42741.848379629635"/>
    <n v="25569.000092592592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n v="41887.383356481485"/>
    <n v="25569.000069444446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n v="42584.123865740738"/>
    <n v="2556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n v="41867.083368055559"/>
    <n v="25569.000208333335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n v="42023.818622685183"/>
    <n v="25569.00008101851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n v="42255.927824074075"/>
    <n v="25569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n v="41973.847962962958"/>
    <n v="25569.000092592592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n v="42556.583368055552"/>
    <n v="25569.014965277776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n v="42248.632199074069"/>
    <n v="25569.000196759258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n v="42567.004432870366"/>
    <n v="25569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n v="41978.197199074071"/>
    <n v="25569.000150462962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n v="41959.369988425926"/>
    <n v="25569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n v="42165.922858796301"/>
    <n v="2556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n v="42249.064722222218"/>
    <n v="25569.00038194444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n v="42236.159918981488"/>
    <n v="25569.000138888889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n v="42416.881018518514"/>
    <n v="25569.000011574073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n v="42202.594293981485"/>
    <n v="25569.00001157407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n v="42009.64061342593"/>
    <n v="25569.000011574073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n v="42375.230115740742"/>
    <n v="25569.00001157407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n v="42066.958761574075"/>
    <n v="25569.000972222224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n v="41970.64061342593"/>
    <n v="25569.000439814816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n v="42079.628344907411"/>
    <n v="25569.000011574073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n v="42429.326678240745"/>
    <n v="25569.000879629628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n v="42195.643865740742"/>
    <n v="25569.000034722223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n v="42031.837546296301"/>
    <n v="25569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n v="42031.769884259258"/>
    <n v="25569.00002314815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n v="42482.048032407409"/>
    <n v="25569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n v="42135.235254629632"/>
    <n v="25569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n v="42438.961273148147"/>
    <n v="25569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n v="42106.666018518517"/>
    <n v="25569.00002314815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n v="42164.893993055557"/>
    <n v="25569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n v="42096.686400462961"/>
    <n v="25569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n v="42383.933993055558"/>
    <n v="2556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n v="42129.777210648142"/>
    <n v="25569.00002314815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n v="42341.958923611113"/>
    <n v="25569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n v="42032.82576388889"/>
    <n v="25569.000081018519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n v="42612.911712962959"/>
    <n v="25569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n v="42136.035405092596"/>
    <n v="25569.00005787036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n v="42164.908530092594"/>
    <n v="25569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n v="42321.08447916666"/>
    <n v="25569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n v="42377.577187499999"/>
    <n v="25569.000011574073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n v="42713.962499999994"/>
    <n v="25569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n v="42297.110300925924"/>
    <n v="25569.00005787036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n v="41354.708460648151"/>
    <n v="25569.001585648148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n v="41949.697962962964"/>
    <n v="25569.00435185185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n v="40862.492939814816"/>
    <n v="25569.002337962964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n v="41662.047500000001"/>
    <n v="25569.003796296296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n v="40213.323599537034"/>
    <n v="25569.00097222222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n v="41107.053067129629"/>
    <n v="25569.001111111113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n v="40480.363483796296"/>
    <n v="25569.002581018518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n v="40430.604328703703"/>
    <n v="25569.00071759259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n v="40870.774409722224"/>
    <n v="25569.001689814813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n v="40332.923842592594"/>
    <n v="25569.00271990740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n v="41401.565868055557"/>
    <n v="25569.00505787037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n v="41013.787569444445"/>
    <n v="25569.00089120370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n v="40266.662708333337"/>
    <n v="25569.001250000001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n v="40924.650868055556"/>
    <n v="25569.000081018519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n v="42263.952662037031"/>
    <n v="25569.003634259258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n v="40588.526412037041"/>
    <n v="25569.00217592592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n v="41319.769293981481"/>
    <n v="25569.003182870369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n v="42479.626875000002"/>
    <n v="25569.006481481483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n v="40682.051689814813"/>
    <n v="25569.00796296296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n v="42072.738067129627"/>
    <n v="25569.010902777776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n v="40330.755543981482"/>
    <n v="25569.00101851852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n v="41017.885462962964"/>
    <n v="25569.00254629629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n v="40555.24800925926"/>
    <n v="25569.0016782407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n v="41149.954791666663"/>
    <n v="25569.01114583333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n v="41010.620312500003"/>
    <n v="25569.0010532407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n v="40267.245717592588"/>
    <n v="25569.00067129629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n v="40205.174849537041"/>
    <n v="25569.0004166666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n v="41785.452534722222"/>
    <n v="25569.001909722221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n v="40809.15252314815"/>
    <n v="25569.00128472222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n v="42758.197013888886"/>
    <n v="25569.01847222222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n v="40637.866550925923"/>
    <n v="25569.00070601852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n v="41612.10024305556"/>
    <n v="25569.00332175926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n v="40235.900358796294"/>
    <n v="25569.000752314816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n v="40697.498449074075"/>
    <n v="25569.0013657407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n v="40969.912372685183"/>
    <n v="25569.001307870371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n v="41193.032013888893"/>
    <n v="25569.003842592592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n v="40967.081874999996"/>
    <n v="25569.000717592593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n v="42117.891423611116"/>
    <n v="25569.011006944445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n v="41164.040960648148"/>
    <n v="25569.00480324073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n v="42759.244166666671"/>
    <n v="25569.003530092592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n v="41744.590682870366"/>
    <n v="25569.02475694444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n v="39950.163344907407"/>
    <n v="25569.00091435185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n v="40194.920046296298"/>
    <n v="25569.00207175926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n v="40675.71"/>
    <n v="25569.002337962964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n v="40904.738194444442"/>
    <n v="25569.008796296297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n v="41506.756111111114"/>
    <n v="25569.006516203703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n v="41313.816249999996"/>
    <n v="25569.001562500001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n v="41184.277986111112"/>
    <n v="25569.0033564814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n v="41051.168900462959"/>
    <n v="25569.0051736111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n v="41550.456412037034"/>
    <n v="25569.00268518518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n v="40526.36917824074"/>
    <n v="25569.00194444444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n v="41376.769050925926"/>
    <n v="25569.001481481482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n v="40812.803229166668"/>
    <n v="25569.0057060185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n v="41719.667986111112"/>
    <n v="25569.001516203705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n v="40343.084421296298"/>
    <n v="25569.00057870370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n v="41519.004733796297"/>
    <n v="25569.007696759258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n v="41134.475497685184"/>
    <n v="25569.00149305555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n v="42089.72802083334"/>
    <n v="25569.00164351851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n v="41709.463518518518"/>
    <n v="25569.02819444444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n v="40469.225231481483"/>
    <n v="25569.002824074076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n v="40626.959930555553"/>
    <n v="25569.003449074073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n v="41312.737673611111"/>
    <n v="25569.00290509259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n v="40933.856921296298"/>
    <n v="25569.00125000000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n v="41032.071134259262"/>
    <n v="25569.000949074074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n v="41114.094872685186"/>
    <n v="25569.000856481482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n v="40948.630196759259"/>
    <n v="25569.002187499998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n v="41333.837187500001"/>
    <n v="25569.00092592592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n v="41282.944456018515"/>
    <n v="25569.006666666668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n v="40567.694560185184"/>
    <n v="25569.00233796296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n v="41134.751550925925"/>
    <n v="25569.00275462963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n v="40821.183136574073"/>
    <n v="25569.00041666666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n v="40868.219814814816"/>
    <n v="25569.001736111109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n v="41348.877685185187"/>
    <n v="25569.00168981481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n v="40357.227939814817"/>
    <n v="25569.002569444445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n v="41304.833194444444"/>
    <n v="25569.00138888889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n v="41113.77238425926"/>
    <n v="25569.001458333332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n v="41950.923576388886"/>
    <n v="25569.001828703702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n v="41589.676886574074"/>
    <n v="25569.00365740740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n v="41330.038784722223"/>
    <n v="25569.00328703703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n v="40123.83829861111"/>
    <n v="25569.00059027777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n v="42331.551307870366"/>
    <n v="25569.001828703702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n v="42647.446597222224"/>
    <n v="25569.00390046296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n v="42473.57"/>
    <n v="25569.00215277777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n v="42697.32136574074"/>
    <n v="25569.000671296297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n v="42184.626250000001"/>
    <n v="25569.00094907407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n v="42689.187881944439"/>
    <n v="25569.0085185185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n v="42775.314884259264"/>
    <n v="25569.013321759259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n v="42058.235289351855"/>
    <n v="25569.0003935185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n v="42278.946620370371"/>
    <n v="25569.00576388889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n v="42291.46674768519"/>
    <n v="25569.001932870371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n v="41379.515775462962"/>
    <n v="25569.003935185185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n v="42507.581412037034"/>
    <n v="25569.00506944444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n v="42263.680289351847"/>
    <n v="25569.00642361111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n v="42437.636469907404"/>
    <n v="25569.00307870370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n v="42101.682372685187"/>
    <n v="25569.0007986111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n v="42101.737442129626"/>
    <n v="25569.00092592592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n v="42291.596273148149"/>
    <n v="25569.005706018517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n v="42047.128564814819"/>
    <n v="25569.000358796296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n v="42559.755671296298"/>
    <n v="25569.0027314814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n v="42093.760046296295"/>
    <n v="25569.001030092593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n v="42772.669062500005"/>
    <n v="25569.00346064814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n v="41894.879606481481"/>
    <n v="25569.000636574074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n v="42459.780844907407"/>
    <n v="25569.003761574073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n v="41926.73778935185"/>
    <n v="25569.00606481481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n v="42111.970995370371"/>
    <n v="25569.003298611111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n v="42114.944328703699"/>
    <n v="25569.0020717592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n v="42261.500243055561"/>
    <n v="25569.002175925925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n v="42292.495474537034"/>
    <n v="25569.00438657407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n v="42207.58699074074"/>
    <n v="25569.001377314813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n v="42760.498935185184"/>
    <n v="25569.00193287037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n v="42586.066076388888"/>
    <n v="25569.00255787037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n v="42427.964745370366"/>
    <n v="25569.011157407407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n v="41890.167453703703"/>
    <n v="25569.00331018518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n v="42297.791886574079"/>
    <n v="25569.007094907407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n v="42438.827789351853"/>
    <n v="25569.000335648147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n v="41943.293912037036"/>
    <n v="25569.001909722221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n v="42415.803159722222"/>
    <n v="25569.00112268518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n v="42078.222187499996"/>
    <n v="25569.003506944446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n v="42507.860196759255"/>
    <n v="25569.003090277776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n v="41935.070486111108"/>
    <n v="25569.00349537036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n v="42163.897916666669"/>
    <n v="25569.001006944443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n v="41936.001226851848"/>
    <n v="25569.00409722222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n v="41837.210543981484"/>
    <n v="25569.0009953703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n v="40255.744629629626"/>
    <n v="25569.00030092592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n v="41780.859629629631"/>
    <n v="25569.001307870371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n v="41668.606469907405"/>
    <n v="25569.000752314816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n v="41019.793032407404"/>
    <n v="25569.00155092592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n v="41355.577291666668"/>
    <n v="25569.00137731481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n v="42043.605578703704"/>
    <n v="25569.001840277779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n v="40893.551724537036"/>
    <n v="25569.00193287037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n v="42711.795138888891"/>
    <n v="25569.000497685185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n v="41261.767812500002"/>
    <n v="25569.012291666666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n v="42425.576898148152"/>
    <n v="25569.000104166666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n v="41078.91201388889"/>
    <n v="25569.00103009259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n v="40757.889247685183"/>
    <n v="25569.00201388889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n v="41657.985081018516"/>
    <n v="25569.000162037039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n v="42576.452731481477"/>
    <n v="25569.00055555555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n v="42292.250787037032"/>
    <n v="25569.001539351852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n v="42370.571851851855"/>
    <n v="25569.000960648147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n v="40987.688333333332"/>
    <n v="25569.00172453703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n v="42367.719814814816"/>
    <n v="25569.000567129631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n v="41085.698113425926"/>
    <n v="25569.00290509259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n v="41144.709490740745"/>
    <n v="25569.000254629631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n v="41755.117581018516"/>
    <n v="25569.000555555554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n v="41980.781793981485"/>
    <n v="25569.0044328703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n v="41934.584502314814"/>
    <n v="25569.002743055556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n v="42211.951284722221"/>
    <n v="25569.000150462962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n v="42200.67659722222"/>
    <n v="25569.006504629629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n v="42549.076157407413"/>
    <n v="25569.000821759259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n v="41674.063078703701"/>
    <n v="25569.017476851852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n v="42112.036712962959"/>
    <n v="25569.000162037039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n v="40865.042256944449"/>
    <n v="25569.00223379629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n v="40763.717256944445"/>
    <n v="25569.0023842592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n v="41526.708935185183"/>
    <n v="25569.0040625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n v="42417.818078703705"/>
    <n v="25569.00057870370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n v="40990.909259259257"/>
    <n v="25569.002129629629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n v="41082.564884259256"/>
    <n v="25569.00226851851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n v="40379.776435185187"/>
    <n v="25569.00265046296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n v="42078.793124999997"/>
    <n v="25569.000775462962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n v="42687.875775462962"/>
    <n v="25569.001099537036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n v="41745.635960648149"/>
    <n v="25569.00071759259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n v="40732.842245370368"/>
    <n v="25569.000844907408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n v="42292.539548611108"/>
    <n v="25569.000497685185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n v="40718.310659722221"/>
    <n v="25569.000810185185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n v="41646.628032407411"/>
    <n v="25569.003136574072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n v="41674.08494212963"/>
    <n v="25569.000636574074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n v="40638.162465277775"/>
    <n v="25569.000405092593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n v="40806.870949074073"/>
    <n v="25569.000254629631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n v="41543.735995370371"/>
    <n v="25569.000439814816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n v="42543.862777777773"/>
    <n v="25569.0001736111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n v="42113.981446759266"/>
    <n v="25569.000081018519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n v="41598.17597222222"/>
    <n v="25569.002789351853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n v="41099.742800925924"/>
    <n v="25569.000636574074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n v="41079.877442129626"/>
    <n v="25569.001979166667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n v="41529.063252314816"/>
    <n v="25569.002407407406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n v="41904.851875"/>
    <n v="25569.000243055554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n v="41648.396192129629"/>
    <n v="25569.00028935185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n v="41360.970601851855"/>
    <n v="25569.000601851851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n v="42178.282372685186"/>
    <n v="25569.001203703705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n v="41394.842442129629"/>
    <n v="25569.000844907408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n v="41682.23646990741"/>
    <n v="25569.00003472222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n v="42177.491388888884"/>
    <n v="25569.00006944444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n v="41863.260381944441"/>
    <n v="25569.000138888889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n v="41400.92627314815"/>
    <n v="25569.000150462962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n v="40934.376145833332"/>
    <n v="25569.00005787036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n v="42275.861157407402"/>
    <n v="25569.0000231481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n v="42400.711967592593"/>
    <n v="25569.00009259259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n v="42285.909027777772"/>
    <n v="25569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n v="41778.766724537039"/>
    <n v="25569.000150462962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n v="40070.901412037041"/>
    <n v="2556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n v="41513.107256944444"/>
    <n v="25569.000057870369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n v="42526.871331018512"/>
    <n v="25569.00009259259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n v="42238.726631944446"/>
    <n v="25569.00009259259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n v="42228.629884259266"/>
    <n v="25569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n v="41576.834513888891"/>
    <n v="25569.00002314815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n v="41500.747453703705"/>
    <n v="25569.000034722223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n v="41456.36241898148"/>
    <n v="25569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n v="42591.31858796296"/>
    <n v="25569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n v="42296.261087962965"/>
    <n v="25569.000127314815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n v="41919.761782407404"/>
    <n v="2556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n v="42423.985567129625"/>
    <n v="25569.00001157407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n v="41550.793935185182"/>
    <n v="25569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n v="42024.888692129629"/>
    <n v="25569.000196759258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n v="41650.015057870369"/>
    <n v="25569.00002314815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n v="40894.906956018516"/>
    <n v="25569.000011574073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n v="42130.335358796292"/>
    <n v="25569.0000231481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n v="42037.083564814813"/>
    <n v="25569.00018518518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n v="41331.555127314816"/>
    <n v="25569.00001157407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n v="41753.758043981477"/>
    <n v="25569.000046296296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n v="41534.568113425928"/>
    <n v="25569.00005787036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n v="41654.946759259255"/>
    <n v="25569.000081018519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n v="41634.715173611112"/>
    <n v="25569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n v="42107.703877314809"/>
    <n v="25569.000138888889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n v="42038.824988425928"/>
    <n v="25569.0000231481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n v="41938.717256944445"/>
    <n v="25569.000057870369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n v="40971.002569444441"/>
    <n v="25569.0000231481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n v="41547.694456018515"/>
    <n v="25569.000034722223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n v="41837.767500000002"/>
    <n v="25569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n v="41378.69976851852"/>
    <n v="25569.00056712963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n v="40800.6403587963"/>
    <n v="25569.000011574073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n v="41759.542534722219"/>
    <n v="25569.0000231481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n v="41407.84684027778"/>
    <n v="25569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n v="40705.126631944448"/>
    <n v="25569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n v="40750.710104166668"/>
    <n v="25569.000127314815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n v="42488.848784722228"/>
    <n v="25569.000011574073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n v="41801.120069444441"/>
    <n v="25569.000092592592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n v="41129.942870370374"/>
    <n v="25569.000057870369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n v="41135.679791666669"/>
    <n v="25569.000451388889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n v="41041.167627314811"/>
    <n v="25569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n v="41827.989861111113"/>
    <n v="255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n v="41605.167696759258"/>
    <n v="25569.00002314815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n v="41703.721979166665"/>
    <n v="25569.001967592594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n v="41844.922662037039"/>
    <n v="25569.000057870369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n v="41869.698136574072"/>
    <n v="25569.00016203703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n v="42753.329039351855"/>
    <n v="25569.00001157407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n v="42100.086145833338"/>
    <n v="25569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n v="41757.975011574075"/>
    <n v="25569.00143518518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n v="40987.83488425926"/>
    <n v="25569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n v="42065.910983796297"/>
    <n v="2556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n v="41904.407812500001"/>
    <n v="25569.000636574074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n v="41465.500173611108"/>
    <n v="25569.001620370371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n v="41162.672326388885"/>
    <n v="25569.000243055554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n v="42447.896875000006"/>
    <n v="25569.000011574073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n v="41243.197592592594"/>
    <n v="25569.00170138889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n v="42272.93949074074"/>
    <n v="25569.000127314815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n v="41381.50577546296"/>
    <n v="25569.00144675925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n v="41761.94258101852"/>
    <n v="25569.00001157407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n v="42669.594837962963"/>
    <n v="25569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n v="42714.054398148146"/>
    <n v="25569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n v="40882.481666666667"/>
    <n v="25569.000034722223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n v="41113.968576388892"/>
    <n v="25569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n v="42366.982627314821"/>
    <n v="2556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n v="42596.03506944445"/>
    <n v="25569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n v="42114.726134259254"/>
    <n v="25569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n v="41799.830613425926"/>
    <n v="25569.00003472222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n v="42171.827604166669"/>
    <n v="25569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n v="41620.93141203704"/>
    <n v="25569.000011574073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n v="41945.037789351853"/>
    <n v="25569.00003472222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n v="40858.762141203704"/>
    <n v="25569.00025462963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n v="40043.895462962959"/>
    <n v="25569.000300925927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n v="40247.886006944449"/>
    <n v="25569.000046296296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n v="40703.234386574077"/>
    <n v="25569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n v="40956.553530092591"/>
    <n v="25569.000046296296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n v="41991.526655092588"/>
    <n v="25569.000104166666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n v="40949.98364583333"/>
    <n v="25569.000057870369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n v="42318.098217592589"/>
    <n v="25569.000162037039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n v="41466.552314814813"/>
    <n v="25569.000011574073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n v="41156.958993055552"/>
    <n v="25569.00011574074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n v="40995.024317129632"/>
    <n v="25569.000034722223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n v="42153.631597222222"/>
    <n v="25569.000011574073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n v="42400.176377314812"/>
    <n v="2556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n v="41340.303032407406"/>
    <n v="25569.000057870369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n v="42649.742210648154"/>
    <n v="25569.00002314815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n v="42552.653993055559"/>
    <n v="25569.000787037035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n v="41830.613969907405"/>
    <n v="25569.00003472222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n v="42327.490752314814"/>
    <n v="25569.00039351852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n v="42091.778703703705"/>
    <n v="25569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n v="42738.615289351852"/>
    <n v="25569.000034722223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n v="42223.616018518514"/>
    <n v="25569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n v="41218.391446759262"/>
    <n v="25569.00081018518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n v="42318.702094907407"/>
    <n v="25569.00039351852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n v="42646.092812499999"/>
    <n v="25569.000648148147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n v="42430.040798611109"/>
    <n v="25569.00035879629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n v="42238.13282407407"/>
    <n v="25569.000972222224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n v="42492.717233796298"/>
    <n v="25569.001504629628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n v="41850.400937500002"/>
    <n v="25569.000138888889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n v="42192.591944444444"/>
    <n v="25569.00026620370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n v="42753.205625000002"/>
    <n v="25569.001828703702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n v="42155.920219907406"/>
    <n v="25569.00034722222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n v="42725.031180555554"/>
    <n v="25569.000208333335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n v="42157.591064814813"/>
    <n v="25569.00033564814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n v="42676.065150462964"/>
    <n v="25569.000358796296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n v="42473.007037037038"/>
    <n v="25569.002002314814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n v="42482.43478009259"/>
    <n v="25569.000196759258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n v="42270.810995370368"/>
    <n v="25569.00055555555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n v="42711.545196759253"/>
    <n v="25569.00068287037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n v="42179.344988425932"/>
    <n v="25569.000451388889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n v="42282.768414351856"/>
    <n v="25569.000682870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n v="42473.794710648144"/>
    <n v="25569.00069444444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n v="42535.049849537041"/>
    <n v="25569.000231481481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n v="42009.817199074074"/>
    <n v="25569.000011574073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n v="42276.046689814815"/>
    <n v="25569.000011574073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n v="42433.737453703703"/>
    <n v="25569.000011574073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n v="41914.092152777775"/>
    <n v="25569.0000231481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n v="42525.656944444447"/>
    <n v="25569.0000231481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n v="42283.592465277776"/>
    <n v="25569.0003935185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n v="42249.667997685188"/>
    <n v="25569.0000231481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n v="42380.696342592593"/>
    <n v="25569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n v="42276.903333333335"/>
    <n v="25569.00001157407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n v="42163.636828703704"/>
    <n v="25569.00009259259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n v="42753.678761574076"/>
    <n v="25569.000046296296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n v="42173.275740740741"/>
    <n v="25569.000324074073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n v="42318.616851851853"/>
    <n v="25569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n v="41927.71980324074"/>
    <n v="25569.000069444446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n v="41901.684861111113"/>
    <n v="25569.00025462963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n v="42503.353506944448"/>
    <n v="25569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n v="42345.860150462962"/>
    <n v="25569.000011574073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n v="42676.942164351851"/>
    <n v="25569.00023148148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n v="42057.883159722223"/>
    <n v="25569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n v="42321.283101851848"/>
    <n v="25569.000011574073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n v="41960.771354166667"/>
    <n v="25569.00003472222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n v="42268.658715277779"/>
    <n v="25569.0000231481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n v="42692.389062500006"/>
    <n v="25569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n v="42022.069988425923"/>
    <n v="25569.00002314815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n v="42411.942997685182"/>
    <n v="25569.000011574073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n v="42165.785289351858"/>
    <n v="2556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n v="42535.68440972222"/>
    <n v="25569.00001157407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n v="41975.842523148152"/>
    <n v="25569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n v="42348.9215625"/>
    <n v="25569.000057870369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n v="42340.847361111111"/>
    <n v="25569.000011574073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n v="42388.798252314817"/>
    <n v="25569.000011574073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n v="42192.816238425927"/>
    <n v="25569.00002314815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n v="42282.71629629629"/>
    <n v="25569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n v="41963.050127314811"/>
    <n v="25569.000104166666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n v="42632.443368055552"/>
    <n v="25569.000046296296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n v="42138.692627314813"/>
    <n v="25569.000046296296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n v="42031.471666666665"/>
    <n v="25569.000011574073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n v="42450.589143518519"/>
    <n v="25569.000011574073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n v="42230.578622685185"/>
    <n v="25569.000081018519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n v="41968.852118055554"/>
    <n v="25569.00005787036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n v="42605.908182870371"/>
    <n v="25569.000011574073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n v="42188.012777777782"/>
    <n v="25569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n v="42055.739803240736"/>
    <n v="25569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n v="42052.93850694444"/>
    <n v="25569.00001157407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n v="42049.716620370367"/>
    <n v="25569.00002314815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n v="42283.3909375"/>
    <n v="25569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n v="42020.854247685187"/>
    <n v="25569.00004629629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n v="42080.757326388892"/>
    <n v="25569.000081018519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n v="42631.769513888896"/>
    <n v="25569.00002314815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n v="42178.614571759259"/>
    <n v="25569.000011574073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n v="42377.554756944446"/>
    <n v="25569.000104166666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n v="42177.543171296296"/>
    <n v="25569.00002314815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n v="41946.232175925928"/>
    <n v="25569.00001157407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n v="42070.677604166667"/>
    <n v="25569.000081018519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n v="42446.780162037037"/>
    <n v="25569.00002314815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n v="42083.069884259254"/>
    <n v="25569.000092592592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n v="42646.896898148145"/>
    <n v="25569.00002314815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n v="42545.705266203702"/>
    <n v="25569.00002314815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n v="41948.00209490741"/>
    <n v="25569.000081018519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n v="42047.812523148154"/>
    <n v="25569.00002314815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n v="42073.798171296294"/>
    <n v="25569.000011574073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n v="41969.858090277776"/>
    <n v="25569.00006944444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n v="42143.79415509259"/>
    <n v="2556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n v="41835.639155092591"/>
    <n v="25569.000150462962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n v="41849.035370370373"/>
    <n v="25569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n v="42194.357731481476"/>
    <n v="25569.00009259259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n v="42102.650567129633"/>
    <n v="25569.000011574073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n v="42300.825648148151"/>
    <n v="25569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n v="42140.921064814815"/>
    <n v="25569.000057870369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n v="42307.034074074079"/>
    <n v="25569.000011574073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n v="42086.83085648148"/>
    <n v="25569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n v="42328.560613425929"/>
    <n v="25569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n v="42585.031782407401"/>
    <n v="25569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n v="42247.496759259258"/>
    <n v="25569.00140046296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n v="42515.061805555553"/>
    <n v="25569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n v="42242.122210648144"/>
    <n v="2556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n v="42761.376238425932"/>
    <n v="25569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n v="42087.343090277776"/>
    <n v="25569.00003472222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n v="42317.810219907406"/>
    <n v="25569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n v="41908.650347222225"/>
    <n v="25569.00001157407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n v="41831.716874999998"/>
    <n v="25569.00001157407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n v="42528.987696759257"/>
    <n v="25569.00003472222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n v="42532.774745370371"/>
    <n v="25569.00010416666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n v="42122.009224537032"/>
    <n v="25569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n v="42108.988900462966"/>
    <n v="25569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n v="42790.895567129628"/>
    <n v="25569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n v="42198.559479166666"/>
    <n v="25569.000451388889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n v="42384.306840277779"/>
    <n v="25569.000011574073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n v="41803.692789351851"/>
    <n v="2556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n v="42474.637824074074"/>
    <n v="25569.000034722223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n v="42223.619456018518"/>
    <n v="25569.000011574073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n v="42489.772326388891"/>
    <n v="25569.000104166666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n v="42303.659317129626"/>
    <n v="2556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n v="42507.29932870371"/>
    <n v="25569.00028935185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n v="42031.928576388891"/>
    <n v="25569.000011574073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n v="42076.092152777783"/>
    <n v="25569.000011574073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n v="42131.455439814818"/>
    <n v="25569.000011574073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n v="42762.962013888886"/>
    <n v="25569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n v="42759.593310185184"/>
    <n v="25569.000069444446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n v="41865.583275462966"/>
    <n v="25569.00001157407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n v="42683.420312500006"/>
    <n v="25569.0000231481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n v="42199.57"/>
    <n v="25569.003645833334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n v="42199.651319444441"/>
    <n v="25569.02516203703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n v="42100.642071759255"/>
    <n v="25569.00175925925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n v="41898.665960648148"/>
    <n v="25569.011817129631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n v="42564.026319444441"/>
    <n v="25569.002743055556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n v="41832.852627314816"/>
    <n v="25569.0003125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n v="42416.767928240741"/>
    <n v="25569.000196759258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n v="41891.693379629629"/>
    <n v="25569.0003125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n v="41877.912187499998"/>
    <n v="25569.000949074074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n v="41932.036851851852"/>
    <n v="25569.00055555555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n v="41956.017488425925"/>
    <n v="25569.001215277778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n v="42675.690393518518"/>
    <n v="25569.000324074073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n v="42199.618518518517"/>
    <n v="25569.01281250000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n v="42163.957326388889"/>
    <n v="25569.011724537038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n v="42045.957314814819"/>
    <n v="25569.00317129629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n v="42417.804618055554"/>
    <n v="25569.001006944443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n v="42331.84574074074"/>
    <n v="25569.00114583333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n v="42179.160752314812"/>
    <n v="25569.003194444445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n v="42209.593692129631"/>
    <n v="25569.000243055554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n v="41922.741655092592"/>
    <n v="25569.000208333335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n v="42636.645358796297"/>
    <n v="25569.000104166666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n v="41990.438043981485"/>
    <n v="25569.000046296296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n v="42173.843240740738"/>
    <n v="25569.000081018519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n v="42077.666377314818"/>
    <n v="25569.00033564814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n v="42688.711354166662"/>
    <n v="25569.000138888889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n v="41838.832152777781"/>
    <n v="25569.00004629629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n v="42632.373414351852"/>
    <n v="25569.00032407407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n v="42090.831273148149"/>
    <n v="25569.00028935185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n v="42527.625671296293"/>
    <n v="25569.000324074073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n v="42506.709722222222"/>
    <n v="25569.00358796296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n v="41984.692731481482"/>
    <n v="25569.00017361111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n v="41974.219490740739"/>
    <n v="25569.002488425926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n v="41838.840474537035"/>
    <n v="25569.00003472222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n v="41803.116053240738"/>
    <n v="25569.0000231481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n v="41975.930601851855"/>
    <n v="25569.0003009259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n v="42012.768298611118"/>
    <n v="25569.000277777777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m/>
    <n v="25569.00111111111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m/>
    <n v="25569.00019675925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m/>
    <n v="25569.00108796296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m/>
    <n v="25569.00149305555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m/>
    <n v="25569.000011574073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m/>
    <n v="25569.000046296296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m/>
    <n v="25569.00003472222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m/>
    <n v="25569.001562500001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m/>
    <n v="25569.00011574074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m/>
    <n v="25569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m/>
    <n v="25569.00006944444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m/>
    <n v="25569.000416666666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m/>
    <n v="25569.003888888888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m/>
    <n v="25569.0003935185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m/>
    <n v="25569.000115740742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m/>
    <n v="25569.00232638889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m/>
    <n v="25569.003425925926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m/>
    <n v="25569.00008101851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m/>
    <n v="25569.000081018519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m/>
    <n v="25569.00001157407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m/>
    <n v="25569.00131944444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m/>
    <n v="25569.000335648147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m/>
    <n v="25569.010300925926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m/>
    <n v="25569.000358796296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m/>
    <n v="25569.00024305555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m/>
    <n v="25569.000428240739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m/>
    <n v="25569.000081018519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m/>
    <n v="25569.000046296296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m/>
    <n v="25569.000057870369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m/>
    <n v="25569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m/>
    <n v="25569.00527777777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m/>
    <n v="25569.004270833335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m/>
    <n v="25569.00002314815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m/>
    <n v="25569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m/>
    <n v="25569.00391203703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m/>
    <n v="25569.000046296296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m/>
    <n v="25569.00001157407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m/>
    <n v="25569.000324074073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m/>
    <n v="25569.000138888889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m/>
    <n v="25569.000185185185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m/>
    <n v="25569.000046296296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m/>
    <n v="25569.000046296296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m/>
    <n v="25569.00011574074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m/>
    <n v="25569.00047453703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m/>
    <n v="25569.00137731481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m/>
    <n v="25569.001770833333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m/>
    <n v="25569.00115740740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m/>
    <n v="25569.00165509259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m/>
    <n v="25569.00162037037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m/>
    <n v="25569.00040509259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m/>
    <n v="25569.001724537036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m/>
    <n v="25569.0015046296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m/>
    <n v="25569.0013888888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m/>
    <n v="25569.00306712963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m/>
    <n v="25569.00082175925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m/>
    <n v="25569.00015046296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m/>
    <n v="25569.001956018517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m/>
    <n v="25569.00065972222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m/>
    <n v="25569.002650462964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m/>
    <n v="25569.00125000000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m/>
    <n v="25569.001250000001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m/>
    <n v="25569.00047453703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m/>
    <n v="25569.001608796298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m/>
    <n v="25569.000219907408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m/>
    <n v="25569.00108796296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m/>
    <n v="25569.00026620370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m/>
    <n v="25569.000173611112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m/>
    <n v="25569.00071759259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m/>
    <n v="25569.000856481482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m/>
    <n v="25569.00112268518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m/>
    <n v="25569.000636574074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m/>
    <n v="25569.00050925925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m/>
    <n v="25569.001273148147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m/>
    <n v="25569.00068287037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m/>
    <n v="25569.00071759259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m/>
    <n v="25569.001215277778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m/>
    <n v="25569.000300925927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m/>
    <n v="25569.00056712963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m/>
    <n v="25569.00078703703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m/>
    <n v="25569.00025462963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m/>
    <n v="25569.00020833333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m/>
    <n v="25569.00021990740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m/>
    <n v="25569.001145833332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m/>
    <n v="25569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m/>
    <n v="25569.00006944444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m/>
    <n v="25569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m/>
    <n v="25569.00001157407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m/>
    <n v="25569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m/>
    <n v="25569.000509259258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m/>
    <n v="25569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m/>
    <n v="25569.00003472222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m/>
    <n v="25569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m/>
    <n v="25569.000601851851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m/>
    <n v="2556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m/>
    <n v="25569.00001157407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m/>
    <n v="25569.000011574073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m/>
    <n v="25569.0000231481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m/>
    <n v="25569.000104166666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m/>
    <n v="25569.000057870369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m/>
    <n v="25569.000659722224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m/>
    <n v="25569.000034722223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m/>
    <n v="25569.00001157407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m/>
    <n v="25569.000069444446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m/>
    <n v="25569.00031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m/>
    <n v="25569.00028935185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m/>
    <n v="25569.000162037039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m/>
    <n v="25569.00040509259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m/>
    <n v="25569.000115740742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m/>
    <n v="25569.000335648147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m/>
    <n v="25569.000509259258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m/>
    <n v="25569.000196759258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m/>
    <n v="25569.00039351852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m/>
    <n v="25569.00016203703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m/>
    <n v="25569.001805555556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m/>
    <n v="25569.001481481482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m/>
    <n v="25569.00069444444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m/>
    <n v="25569.00037037037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m/>
    <n v="25569.000613425927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m/>
    <n v="25569.002129629629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m/>
    <n v="25569.00104166666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m/>
    <n v="25569.000821759259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m/>
    <n v="25569.00100694444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m/>
    <n v="25569.000324074073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m/>
    <n v="25569.000648148147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m/>
    <n v="25569.00059027777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m/>
    <n v="25569.00086805555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m/>
    <n v="25569.00043981481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m/>
    <n v="25569.000208333335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m/>
    <n v="25569.00062500000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m/>
    <n v="25569.00082175925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m/>
    <n v="25569.000659722224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m/>
    <n v="25569.000497685185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m/>
    <n v="25569.00060185185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m/>
    <n v="25569.000312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m/>
    <n v="25569.000138888889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m/>
    <n v="25569.000381944443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m/>
    <n v="25569.0011111111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m/>
    <n v="25569.000324074073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m/>
    <n v="25569.00049768518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m/>
    <n v="25569.002372685187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m/>
    <n v="25569.000266203704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m/>
    <n v="25569.00021990740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m/>
    <n v="25569.00016203703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m/>
    <n v="25569.000439814816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m/>
    <n v="25569.000902777778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m/>
    <n v="25569.00079861111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m/>
    <n v="25569.00038194444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m/>
    <n v="25569.000625000001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m/>
    <n v="25569.001145833332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m/>
    <n v="25569.00056712963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m/>
    <n v="25569.00012731481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m/>
    <n v="25569.000439814816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m/>
    <n v="25569.00018518518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m/>
    <n v="25569.00037037037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m/>
    <n v="25569.00023148148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m/>
    <n v="25569.00178240740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m/>
    <n v="25569.000474537039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m/>
    <n v="25569.000868055555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m/>
    <n v="25569.000462962962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m/>
    <n v="25569.00053240740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m/>
    <n v="25569.00071759259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m/>
    <n v="25569.00070601852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m/>
    <n v="25569.001111111113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m/>
    <n v="25569.002199074075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m/>
    <n v="25569.00108796296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m/>
    <n v="25569.000451388889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m/>
    <n v="25569.001469907409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m/>
    <n v="25569.001840277779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m/>
    <n v="25569.00204861111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m/>
    <n v="25569.000543981481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m/>
    <n v="25569.000011574073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m/>
    <n v="25569.00018518518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m/>
    <n v="25569.001331018517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m/>
    <n v="25569.00153935185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m/>
    <n v="25569.000810185185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m/>
    <n v="25569.00071759259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m/>
    <n v="25569.000115740742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m/>
    <n v="25569.005775462963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m/>
    <n v="25569.00054398148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m/>
    <n v="25569.000324074073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m/>
    <n v="25569.00027777777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m/>
    <n v="25569.00087962962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m/>
    <n v="25569.0011342592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m/>
    <n v="25569.00055555555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m/>
    <n v="25569.0000231481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m/>
    <n v="25569.000046296296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m/>
    <n v="25569.000057870369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m/>
    <n v="25569.000914351851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m/>
    <n v="25569.0000231481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m/>
    <n v="25569.000127314815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m/>
    <n v="25569.00012731481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m/>
    <n v="25569.00001157407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m/>
    <n v="25569.00003472222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m/>
    <n v="25569.000057870369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m/>
    <n v="25569.000138888889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m/>
    <n v="25569.00002314815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m/>
    <n v="25569.00005787036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m/>
    <n v="25569.00024305555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m/>
    <n v="25569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m/>
    <n v="25569.000520833335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m/>
    <n v="25569.00033564814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m/>
    <n v="25569.0000231481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m/>
    <n v="25569.0003472222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m/>
    <n v="25569.000092592592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m/>
    <n v="25569.000011574073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m/>
    <n v="25569.000162037039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m/>
    <n v="25569.000277777777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m/>
    <n v="25569.0000231481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m/>
    <n v="25569.00024305555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m/>
    <n v="25569.000081018519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m/>
    <n v="25569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m/>
    <n v="25569.00004629629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m/>
    <n v="25569.00037037037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m/>
    <n v="25569.000046296296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m/>
    <n v="25569.000104166666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m/>
    <n v="25569.000196759258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m/>
    <n v="25569.000057870369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m/>
    <n v="25569.000613425927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m/>
    <n v="25569.00008101851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m/>
    <n v="25569.000833333332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m/>
    <n v="25569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m/>
    <n v="25569.00002314815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m/>
    <n v="25569.00009259259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m/>
    <n v="25569.0000231481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m/>
    <n v="25569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m/>
    <n v="25569.00003472222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m/>
    <n v="25569.000046296296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m/>
    <n v="25569.000034722223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m/>
    <n v="25569.00006944444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m/>
    <n v="25569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m/>
    <n v="25569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m/>
    <n v="25569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m/>
    <n v="25569.000092592592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m/>
    <n v="25569.00005787036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m/>
    <n v="25569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m/>
    <n v="25569.0000231481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m/>
    <n v="25569.000277777777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m/>
    <n v="2556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m/>
    <n v="25569.000104166666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m/>
    <n v="25569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m/>
    <n v="25569.00001157407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m/>
    <n v="25569.000115740742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m/>
    <n v="25569.000011574073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m/>
    <n v="2556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m/>
    <n v="25569.00023148148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m/>
    <n v="25569.00034722222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m/>
    <n v="25569.000069444446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m/>
    <n v="25569.000173611112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m/>
    <n v="25569.000057870369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m/>
    <n v="25569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m/>
    <n v="25569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m/>
    <n v="25569.000324074073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m/>
    <n v="2556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m/>
    <n v="25569.00005787036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m/>
    <n v="25569.000081018519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m/>
    <n v="25569.00034722222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m/>
    <n v="25569.00002314815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m/>
    <n v="25569.00034722222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m/>
    <n v="25569.0000231481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m/>
    <n v="2556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m/>
    <n v="25569.00002314815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m/>
    <n v="25569.00001157407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m/>
    <n v="25569.0000231481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m/>
    <n v="25569.00016203703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m/>
    <n v="25569.00035879629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m/>
    <n v="25569.000185185185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m/>
    <n v="25569.000138888889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m/>
    <n v="25569.001111111113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m/>
    <n v="25569.00018518518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m/>
    <n v="25569.000057870369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m/>
    <n v="25569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m/>
    <n v="25569.00009259259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m/>
    <n v="25569.00008101851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m/>
    <n v="25569.000277777777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m/>
    <n v="25569.001400462963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m/>
    <n v="25569.00226851851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m/>
    <n v="25569.00005787036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m/>
    <n v="25569.00084490740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m/>
    <n v="25569.001076388889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m/>
    <n v="25569.000196759258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m/>
    <n v="25569.00008101851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m/>
    <n v="25569.0001967592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m/>
    <n v="25569.001979166667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m/>
    <n v="25569.00217592592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m/>
    <n v="25569.00127314814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m/>
    <n v="25569.000428240739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m/>
    <n v="25569.000104166666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m/>
    <n v="25569.000335648147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m/>
    <n v="25569.00006944444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m/>
    <n v="25569.000347222223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m/>
    <n v="25569.000937500001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m/>
    <n v="25569.000046296296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m/>
    <n v="25569.00012731481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m/>
    <n v="25569.000162037039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m/>
    <n v="25569.000057870369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m/>
    <n v="25569.000520833335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m/>
    <n v="25569.000092592592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m/>
    <n v="25569.00003472222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m/>
    <n v="25569.000277777777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m/>
    <n v="25569.00020833333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m/>
    <n v="25569.000138888889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m/>
    <n v="25569.001423611113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m/>
    <n v="25569.001111111113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m/>
    <n v="25569.000358796296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m/>
    <n v="25569.000046296296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m/>
    <n v="25569.00003472222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m/>
    <n v="25569.0020717592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m/>
    <n v="25569.00003472222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m/>
    <n v="25569.000266203704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m/>
    <n v="25569.000266203704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m/>
    <n v="25569.000474537039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m/>
    <n v="25569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m/>
    <n v="25569.00037037037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m/>
    <n v="25569.00002314815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m/>
    <n v="25569.000081018519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m/>
    <n v="25569.000046296296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m/>
    <n v="25569.00226851851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m/>
    <n v="25569.0001273148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m/>
    <n v="25569.000104166666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m/>
    <n v="25569.000057870369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m/>
    <n v="25569.000092592592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m/>
    <n v="25569.002650462964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m/>
    <n v="25569.00046296296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m/>
    <n v="25569.000069444446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m/>
    <n v="25569.00004629629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m/>
    <n v="25569.00025462963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m/>
    <n v="25569.000173611112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m/>
    <n v="25569.001099537036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m/>
    <n v="25569.00186342592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m/>
    <n v="25569.000092592592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m/>
    <n v="25569.00087962962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m/>
    <n v="25569.00001157407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m/>
    <n v="25569.00116898148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m/>
    <n v="25569.000046296296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m/>
    <n v="25569.00001157407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m/>
    <n v="25569.008969907409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m/>
    <n v="25569.001041666666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m/>
    <n v="25569.00018518518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m/>
    <n v="25569.000069444446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m/>
    <n v="25569.0004398148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m/>
    <n v="25569.004108796296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m/>
    <n v="25569.000081018519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m/>
    <n v="25569.00462962963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m/>
    <n v="25569.000347222223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m/>
    <n v="25569.005532407409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m/>
    <n v="25569.00085648148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m/>
    <n v="25569.001516203705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m/>
    <n v="25569.0007060185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m/>
    <n v="25569.01239583333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m/>
    <n v="25569.0014120370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m/>
    <n v="25569.001284722221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m/>
    <n v="25569.00295138888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m/>
    <n v="25569.001631944444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m/>
    <n v="25569.00184027777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m/>
    <n v="25569.001145833332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m/>
    <n v="25569.00111111111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m/>
    <n v="25569.000312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m/>
    <n v="25569.001921296298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m/>
    <n v="25569.000879629628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m/>
    <n v="25569.00244212962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m/>
    <n v="25569.000243055554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m/>
    <n v="25569.0007060185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m/>
    <n v="25569.000347222223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m/>
    <n v="25569.000011574073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m/>
    <n v="25569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m/>
    <n v="25569.00001157407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m/>
    <n v="25569.0033796296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m/>
    <n v="25569.00002314815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m/>
    <n v="25569.00009259259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m/>
    <n v="25569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m/>
    <n v="25569.00001157407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m/>
    <n v="25569.000046296296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m/>
    <n v="2556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m/>
    <n v="25569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m/>
    <n v="25569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m/>
    <n v="25569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m/>
    <n v="25569.00001157407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m/>
    <n v="25569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m/>
    <n v="25569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m/>
    <n v="25569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m/>
    <n v="25569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m/>
    <n v="25569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m/>
    <n v="2556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m/>
    <n v="25569.00001157407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m/>
    <n v="25569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m/>
    <n v="25569.00004629629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m/>
    <n v="25569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m/>
    <n v="25569.00142361111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m/>
    <n v="25569.000057870369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m/>
    <n v="25569.001712962963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m/>
    <n v="25569.000115740742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m/>
    <n v="25569.000046296296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m/>
    <n v="25569.00024305555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m/>
    <n v="25569.0000231481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m/>
    <n v="25569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m/>
    <n v="25569.000046296296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m/>
    <n v="25569.000011574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m/>
    <n v="25569.000347222223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m/>
    <n v="25569.000034722223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m/>
    <n v="25569.01128472222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m/>
    <n v="25569.00193287037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m/>
    <n v="25569.000057870369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m/>
    <n v="25569.000208333335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m/>
    <n v="25569.001134259259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m/>
    <n v="25569.000046296296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m/>
    <n v="25569.000034722223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m/>
    <n v="25569.00001157407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m/>
    <n v="25569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m/>
    <n v="25569.000104166666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m/>
    <n v="25569.00002314815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m/>
    <n v="25569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m/>
    <n v="25569.00170138889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m/>
    <n v="25569.000567129631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m/>
    <n v="25569.00001157407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m/>
    <n v="25569.0000231481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m/>
    <n v="25569.000081018519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m/>
    <n v="25569.000046296296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m/>
    <n v="25569.0003125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m/>
    <n v="25569.00108796296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m/>
    <n v="25569.000335648147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m/>
    <n v="25569.000081018519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m/>
    <n v="25569.000254629631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m/>
    <n v="25569.000011574073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m/>
    <n v="25569.00011574074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m/>
    <n v="25569.000069444446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m/>
    <n v="25569.000277777777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m/>
    <n v="25569.00017361111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m/>
    <n v="25569.000428240739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m/>
    <n v="25569.000231481481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m/>
    <n v="25569.00008101851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m/>
    <n v="25569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m/>
    <n v="25569.00024305555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m/>
    <n v="25569.000034722223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m/>
    <n v="25569.00012731481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m/>
    <n v="25569.000011574073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m/>
    <n v="25569.003611111111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m/>
    <n v="25569.00001157407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m/>
    <n v="25569.00003472222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m/>
    <n v="25569.000046296296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m/>
    <n v="25569.000115740742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m/>
    <n v="25569.000092592592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m/>
    <n v="25569.00003472222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m/>
    <n v="25569.00001157407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m/>
    <n v="25569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m/>
    <n v="25569.000057870369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m/>
    <n v="25569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m/>
    <n v="25569.0000347222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m/>
    <n v="25569.000081018519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m/>
    <n v="25569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m/>
    <n v="25569.00002314815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m/>
    <n v="25569.000266203704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m/>
    <n v="25569.00001157407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m/>
    <n v="25569.0000231481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m/>
    <n v="25569.00003472222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m/>
    <n v="25569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m/>
    <n v="25569.00015046296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m/>
    <n v="25569.00001157407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m/>
    <n v="25569.00001157407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m/>
    <n v="25569.000011574073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m/>
    <n v="25569.00006944444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m/>
    <n v="25569.00045138888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m/>
    <n v="25569.000046296296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m/>
    <n v="25569.00001157407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m/>
    <n v="25569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m/>
    <n v="25569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m/>
    <n v="25569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m/>
    <n v="25569.000092592592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m/>
    <n v="25569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m/>
    <n v="25569.00001157407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m/>
    <n v="25569.000138888889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m/>
    <n v="25569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m/>
    <n v="25569.000034722223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m/>
    <n v="25569.00002314815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m/>
    <n v="25569.000069444446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m/>
    <n v="25569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m/>
    <n v="25569.00017361111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m/>
    <n v="25569.00001157407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m/>
    <n v="25569.000034722223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m/>
    <n v="25569.000092592592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m/>
    <n v="2556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m/>
    <n v="25569.00003472222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m/>
    <n v="25569.00003472222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m/>
    <n v="2556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m/>
    <n v="25569.000219907408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m/>
    <n v="2556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m/>
    <n v="25569.0000231481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m/>
    <n v="25569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m/>
    <n v="2556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m/>
    <n v="25569.0002893518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m/>
    <n v="25569.000092592592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m/>
    <n v="25569.00018518518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m/>
    <n v="25569.000034722223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m/>
    <n v="25569.0000347222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m/>
    <n v="25569.00002314815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m/>
    <n v="25569.00001157407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m/>
    <n v="2556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m/>
    <n v="25569.0000115740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m/>
    <n v="25569.000219907408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m/>
    <n v="25569.000104166666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m/>
    <n v="25569.000011574073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m/>
    <n v="2556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m/>
    <n v="25569.00001157407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m/>
    <n v="25569.00005787036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m/>
    <n v="25569.000983796297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m/>
    <n v="25569.000034722223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m/>
    <n v="25569.000046296296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m/>
    <n v="25569.00003472222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m/>
    <n v="25569.004340277777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m/>
    <n v="25569.00128472222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m/>
    <n v="25569.00142361111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m/>
    <n v="25569.000810185185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m/>
    <n v="25569.000983796297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m/>
    <n v="25569.00099537037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m/>
    <n v="25569.000150462962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m/>
    <n v="25569.000381944443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m/>
    <n v="25569.00017361111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m/>
    <n v="25569.00315972222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m/>
    <n v="25569.00826388888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m/>
    <n v="25569.001967592594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m/>
    <n v="25569.005925925925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m/>
    <n v="25569.003634259258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m/>
    <n v="25569.00193287037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m/>
    <n v="25569.000104166666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m/>
    <n v="25569.001192129628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m/>
    <n v="25569.00128472222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m/>
    <n v="25569.00313657407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m/>
    <n v="25569.001168981482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m/>
    <n v="25569.00065972222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m/>
    <n v="25569.000717592593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m/>
    <n v="25569.00037037037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m/>
    <n v="25569.001631944444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m/>
    <n v="25569.00086805555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m/>
    <n v="25569.000532407408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m/>
    <n v="25569.001192129628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m/>
    <n v="25569.00006944444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m/>
    <n v="25569.00096064814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m/>
    <n v="25569.00125000000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m/>
    <n v="25569.0002893518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m/>
    <n v="25569.006354166668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m/>
    <n v="25569.002569444445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m/>
    <n v="25569.002118055556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m/>
    <n v="25569.001030092593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m/>
    <n v="25569.00292824074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m/>
    <n v="25569.001620370371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m/>
    <n v="25569.001192129628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m/>
    <n v="25569.001597222221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m/>
    <n v="25569.002210648148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m/>
    <n v="25569.000208333335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m/>
    <n v="25569.000034722223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m/>
    <n v="25569.000462962962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m/>
    <n v="2556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m/>
    <n v="25569.00027777777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m/>
    <n v="25569.000011574073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m/>
    <n v="25569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m/>
    <n v="25569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m/>
    <n v="25569.000011574073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m/>
    <n v="25569.000069444446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m/>
    <n v="25569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m/>
    <n v="25569.000069444446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m/>
    <n v="25569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m/>
    <n v="25569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m/>
    <n v="25569.000034722223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m/>
    <n v="2556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m/>
    <n v="25569.000092592592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m/>
    <n v="25569.0003935185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m/>
    <n v="25569.000011574073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m/>
    <n v="25569.00043981481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m/>
    <n v="25569.000520833335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m/>
    <n v="25569.000196759258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m/>
    <n v="25569.00035879629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m/>
    <n v="25569.00057870370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m/>
    <n v="25569.00068287037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m/>
    <n v="25569.00093750000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m/>
    <n v="25569.005879629629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m/>
    <n v="25569.000856481482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m/>
    <n v="25569.00163194444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m/>
    <n v="25569.008229166666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m/>
    <n v="25569.00163194444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m/>
    <n v="25569.00126157407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m/>
    <n v="25569.004178240742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m/>
    <n v="25569.00203703703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m/>
    <n v="25569.00775462963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m/>
    <n v="25569.00111111111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m/>
    <n v="25569.000856481482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m/>
    <n v="25569.00060185185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m/>
    <n v="25569.001215277778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m/>
    <n v="25569.000474537039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m/>
    <n v="25569.0003935185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m/>
    <n v="25569.000763888889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m/>
    <n v="25569.00057870370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m/>
    <n v="25569.001840277779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m/>
    <n v="25569.002106481483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m/>
    <n v="25569.00238425926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m/>
    <n v="25569.00195601851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m/>
    <n v="25569.000358796296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m/>
    <n v="25569.000324074073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m/>
    <n v="25569.00062500000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m/>
    <n v="25569.00540509259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m/>
    <n v="25569.004502314816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m/>
    <n v="25569.000787037035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m/>
    <n v="25569.00478009259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m/>
    <n v="25569.00219907407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m/>
    <n v="25569.002187499998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m/>
    <n v="25569.001504629628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m/>
    <n v="25569.00085648148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m/>
    <n v="25569.003171296295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m/>
    <n v="25569.00025462963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m/>
    <n v="25569.000358796296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m/>
    <n v="25569.000729166666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m/>
    <n v="25569.00023148148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m/>
    <n v="25569.0002893518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m/>
    <n v="25569.0007060185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m/>
    <n v="25569.00060185185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m/>
    <n v="25569.00099537037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m/>
    <n v="25569.000486111112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m/>
    <n v="25569.000601851851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m/>
    <n v="25569.00138888889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m/>
    <n v="25569.00025462963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m/>
    <n v="25569.000740740739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m/>
    <n v="25569.000266203704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m/>
    <n v="25569.00275462963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m/>
    <n v="25569.000381944443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m/>
    <n v="25569.00037037037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m/>
    <n v="25569.000277777777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m/>
    <n v="25569.000335648147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m/>
    <n v="25569.000578703704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m/>
    <n v="25569.00125000000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m/>
    <n v="25569.0012037037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m/>
    <n v="25569.0009953703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m/>
    <n v="25569.004120370369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m/>
    <n v="25569.000520833335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m/>
    <n v="25569.000439814816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m/>
    <n v="25569.000405092593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m/>
    <n v="25569.000277777777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m/>
    <n v="25569.00115740740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m/>
    <n v="25569.000011574073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m/>
    <n v="25569.00141203703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m/>
    <n v="25569.000127314815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m/>
    <n v="25569.002870370372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m/>
    <n v="25569.000011574073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m/>
    <n v="25569.00021990740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m/>
    <n v="25569.00156250000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m/>
    <n v="25569.000104166666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m/>
    <n v="25569.000034722223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m/>
    <n v="25569.000081018519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m/>
    <n v="25569.000046296296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m/>
    <n v="25569.00050925925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m/>
    <n v="25569.001041666666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m/>
    <n v="25569.00009259259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m/>
    <n v="25569.000127314815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m/>
    <n v="25569.00047453703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m/>
    <n v="25569.00017361111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m/>
    <n v="25569.000104166666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m/>
    <n v="25569.000578703704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m/>
    <n v="25569.0003935185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m/>
    <n v="25569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m/>
    <n v="2556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m/>
    <n v="25569.003194444445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m/>
    <n v="25569.00018518518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m/>
    <n v="25569.002592592591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m/>
    <n v="25569.00162037037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m/>
    <n v="25569.000173611112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m/>
    <n v="25569.0004282407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m/>
    <n v="25569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m/>
    <n v="25569.00053240740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m/>
    <n v="25569.000011574073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m/>
    <n v="25569.003738425927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m/>
    <n v="25569.001608796298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m/>
    <n v="25569.00008101851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m/>
    <n v="25569.00172453703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m/>
    <n v="25569.000358796296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m/>
    <n v="25569.000300925927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m/>
    <n v="25569.0019907407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m/>
    <n v="25569.000902777778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m/>
    <n v="25569.0013888888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m/>
    <n v="25569.002627314814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m/>
    <n v="25569.00048611111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m/>
    <n v="25569.00074074073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m/>
    <n v="25569.00140046296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m/>
    <n v="25569.00100694444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m/>
    <n v="25569.000752314816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m/>
    <n v="25569.000567129631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m/>
    <n v="25569.000219907408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m/>
    <n v="25569.000937500001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m/>
    <n v="25569.003055555557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m/>
    <n v="25569.00028935185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m/>
    <n v="25569.00005787036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m/>
    <n v="25569.001666666667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m/>
    <n v="25569.001064814816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m/>
    <n v="25569.00170138889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m/>
    <n v="25569.001041666666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m/>
    <n v="25569.001006944443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m/>
    <n v="25569.004699074074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m/>
    <n v="25569.00023148148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m/>
    <n v="25569.000810185185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m/>
    <n v="25569.00018518518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m/>
    <n v="25569.00060185185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m/>
    <n v="25569.000763888889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m/>
    <n v="25569.001261574074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m/>
    <n v="25569.00194444444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m/>
    <n v="25569.000358796296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m/>
    <n v="25569.00153935185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m/>
    <n v="25569.00174768518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m/>
    <n v="25569.000057870369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m/>
    <n v="25569.000844907408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m/>
    <n v="25569.001712962963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m/>
    <n v="25569.001076388889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m/>
    <n v="25569.000729166666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m/>
    <n v="25569.00155092592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m/>
    <n v="25569.00016203703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m/>
    <n v="25569.000902777778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m/>
    <n v="25569.001296296297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m/>
    <n v="25569.0003935185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m/>
    <n v="25569.000219907408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m/>
    <n v="25569.000150462962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m/>
    <n v="25569.001203703705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m/>
    <n v="25569.00060185185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m/>
    <n v="25569.000196759258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m/>
    <n v="25569.00094907407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m/>
    <n v="25569.000844907408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m/>
    <n v="25569.00182870370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m/>
    <n v="25569.000752314816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m/>
    <n v="25569.00212962962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m/>
    <n v="25569.0003935185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m/>
    <n v="25569.00277777778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m/>
    <n v="25569.00130787037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m/>
    <n v="25569.000763888889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m/>
    <n v="25569.000057870369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m/>
    <n v="25569.000196759258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m/>
    <n v="25569.000034722223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m/>
    <n v="25569.0000231481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m/>
    <n v="25569.00006944444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m/>
    <n v="2556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m/>
    <n v="25569.00001157407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m/>
    <n v="25569.000034722223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m/>
    <n v="25569.00015046296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m/>
    <n v="25569.00001157407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m/>
    <n v="25569.00001157407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m/>
    <n v="25569.000104166666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m/>
    <n v="2556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m/>
    <n v="25569.00002314815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m/>
    <n v="25569.00001157407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m/>
    <n v="25569.00011574074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m/>
    <n v="25569.00003472222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m/>
    <n v="25569.00002314815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m/>
    <n v="25569.00002314815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m/>
    <n v="25569.00001157407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m/>
    <n v="25569.0001620370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m/>
    <n v="2556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m/>
    <n v="25569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m/>
    <n v="25569.00004629629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m/>
    <n v="25569.000034722223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m/>
    <n v="2556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m/>
    <n v="25569.000057870369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m/>
    <n v="25569.00054398148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m/>
    <n v="25569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m/>
    <n v="25569.00011574074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m/>
    <n v="25569.000127314815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m/>
    <n v="25569.0000231481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m/>
    <n v="25569.00002314815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m/>
    <n v="25569.000254629631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m/>
    <n v="25569.00009259259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m/>
    <n v="25569.000069444446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m/>
    <n v="25569.00001157407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m/>
    <n v="25569.00003472222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m/>
    <n v="2556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m/>
    <n v="2556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m/>
    <n v="25569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m/>
    <n v="25569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m/>
    <n v="25569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m/>
    <n v="25569.000034722223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m/>
    <n v="2556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m/>
    <n v="2556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m/>
    <n v="25569.000011574073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m/>
    <n v="25569.00002314815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m/>
    <n v="25569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m/>
    <n v="2556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m/>
    <n v="25569.00001157407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m/>
    <n v="25569.000081018519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m/>
    <n v="25569.000034722223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m/>
    <n v="2556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m/>
    <n v="25569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m/>
    <n v="2556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m/>
    <n v="25569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m/>
    <n v="25569.003935185185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m/>
    <n v="25569.00173611110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m/>
    <n v="25569.00028935185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m/>
    <n v="25569.00270833333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m/>
    <n v="25569.03011574074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m/>
    <n v="25569.002870370372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m/>
    <n v="25569.0069444444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m/>
    <n v="25569.00339120370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m/>
    <n v="25569.00371527777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m/>
    <n v="25569.000937500001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m/>
    <n v="25569.003969907408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m/>
    <n v="25569.003888888888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m/>
    <n v="25569.000543981481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m/>
    <n v="25569.000879629628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m/>
    <n v="25569.005104166667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m/>
    <n v="25569.010601851853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m/>
    <n v="25569.004270833335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m/>
    <n v="25569.23428240740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m/>
    <n v="25569.00082175925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m/>
    <n v="25569.007349537038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m/>
    <n v="25569.000069444446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m/>
    <n v="25569.000011574073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m/>
    <n v="25569.0000231481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m/>
    <n v="25569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m/>
    <n v="25569.00003472222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m/>
    <n v="25569.000034722223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m/>
    <n v="25569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m/>
    <n v="25569.000069444446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m/>
    <n v="2556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m/>
    <n v="25569.000219907408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m/>
    <n v="25569.00001157407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m/>
    <n v="25569.00002314815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m/>
    <n v="2556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m/>
    <n v="25569.000127314815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m/>
    <n v="25569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m/>
    <n v="2556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m/>
    <n v="25569.00001157407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m/>
    <n v="25569.00003472222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m/>
    <n v="25569.00001157407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m/>
    <n v="25569.000173611112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m/>
    <n v="25569.010243055556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m/>
    <n v="25569.00380787036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m/>
    <n v="25569.000821759259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m/>
    <n v="25569.003113425926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m/>
    <n v="25569.003993055554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m/>
    <n v="25569.000497685185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m/>
    <n v="25569.000381944443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m/>
    <n v="25569.002442129629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m/>
    <n v="25569.00226851851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m/>
    <n v="25569.004687500001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m/>
    <n v="25569.00238425926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m/>
    <n v="25569.003877314815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m/>
    <n v="25569.00248842592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m/>
    <n v="25569.002037037037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m/>
    <n v="25569.0064236111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m/>
    <n v="25569.00134259259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m/>
    <n v="25569.00711805555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m/>
    <n v="25569.0027314814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m/>
    <n v="25569.00167824074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m/>
    <n v="25569.00193287037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m/>
    <n v="25569.002719907407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m/>
    <n v="25569.00523148148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m/>
    <n v="25569.00278935185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m/>
    <n v="25569.00032407407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m/>
    <n v="25569.001620370371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m/>
    <n v="25569.003240740742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m/>
    <n v="25569.000810185185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m/>
    <n v="25569.00185185185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m/>
    <n v="25569.001631944444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m/>
    <n v="25569.01011574074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m/>
    <n v="25569.000844907408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m/>
    <n v="25569.003402777777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m/>
    <n v="25569.00856481481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m/>
    <n v="25569.00427083333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m/>
    <n v="25569.001273148147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m/>
    <n v="25569.005266203705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m/>
    <n v="25569.002592592591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m/>
    <n v="25569.00053240740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m/>
    <n v="25569.003287037038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m/>
    <n v="25569.001134259259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m/>
    <n v="25569.00002314815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m/>
    <n v="25569.000011574073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m/>
    <n v="25569.00001157407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m/>
    <n v="25569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m/>
    <n v="25569.000011574073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m/>
    <n v="25569.000127314815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m/>
    <n v="25569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m/>
    <n v="25569.000011574073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m/>
    <n v="25569.000069444446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m/>
    <n v="25569.000081018519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m/>
    <n v="2556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m/>
    <n v="25569.000185185185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m/>
    <n v="25569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m/>
    <n v="25569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m/>
    <n v="25569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m/>
    <n v="25569.000138888889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m/>
    <n v="25569.00001157407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m/>
    <n v="25569.000034722223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m/>
    <n v="25569.000011574073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m/>
    <n v="25569.00004629629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m/>
    <n v="25569.00001157407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m/>
    <n v="2556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m/>
    <n v="25569.0000231481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m/>
    <n v="25569.00001157407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m/>
    <n v="25569.000011574073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m/>
    <n v="25569.00068287037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m/>
    <n v="25569.00015046296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m/>
    <n v="25569.000254629631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m/>
    <n v="25569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m/>
    <n v="25569.00060185185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m/>
    <n v="25569.000046296296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m/>
    <n v="25569.00003472222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m/>
    <n v="25569.00003472222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m/>
    <n v="25569.000069444446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m/>
    <n v="25569.00040509259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m/>
    <n v="25569.000115740742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m/>
    <n v="25569.0000231481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m/>
    <n v="25569.000046296296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m/>
    <n v="25569.0000231481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m/>
    <n v="2556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m/>
    <n v="25569.000011574073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m/>
    <n v="25569.000034722223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m/>
    <n v="25569.00001157407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m/>
    <n v="25569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m/>
    <n v="25569.000138888889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m/>
    <n v="25569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m/>
    <n v="25569.00001157407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m/>
    <n v="25569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m/>
    <n v="25569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m/>
    <n v="25569.000023148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m/>
    <n v="25569.00106481481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m/>
    <n v="25569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m/>
    <n v="25569.000034722223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m/>
    <n v="25569.00011574074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m/>
    <n v="25569.000081018519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m/>
    <n v="25569.00003472222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m/>
    <n v="25569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m/>
    <n v="25569.000011574073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m/>
    <n v="25569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m/>
    <n v="25569.000104166666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m/>
    <n v="25569.000648148147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m/>
    <n v="25569.00037037037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m/>
    <n v="25569.00034722222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m/>
    <n v="25569.00081018518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m/>
    <n v="25569.000509259258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m/>
    <n v="25569.00106481481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m/>
    <n v="25569.00237268518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m/>
    <n v="25569.00026620370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m/>
    <n v="25569.00004629629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m/>
    <n v="25569.001296296297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m/>
    <n v="25569.0003125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m/>
    <n v="25569.00012731481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m/>
    <n v="25569.000300925927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m/>
    <n v="25569.00089120370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m/>
    <n v="25569.001574074075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m/>
    <n v="25569.001817129629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m/>
    <n v="25569.001828703702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m/>
    <n v="25569.000312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m/>
    <n v="25569.000266203704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m/>
    <n v="25569.000196759258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m/>
    <n v="25569.00042824073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m/>
    <n v="25569.00075231481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m/>
    <n v="25569.000208333335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m/>
    <n v="25569.0002893518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m/>
    <n v="25569.00120370370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m/>
    <n v="25569.00125000000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m/>
    <n v="25569.00043981481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m/>
    <n v="25569.0010185185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m/>
    <n v="25569.00094907407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m/>
    <n v="25569.00145833333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m/>
    <n v="25569.001539351852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m/>
    <n v="25569.00054398148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m/>
    <n v="25569.000671296297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m/>
    <n v="25569.0003703703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m/>
    <n v="25569.000428240739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m/>
    <n v="25569.001006944443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m/>
    <n v="25569.000173611112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m/>
    <n v="25569.0003125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m/>
    <n v="25569.00021990740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m/>
    <n v="25569.000196759258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m/>
    <n v="25569.000300925927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m/>
    <n v="25569.000324074073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m/>
    <n v="25569.000428240739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m/>
    <n v="25569.00148148148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m/>
    <n v="25569.000115740742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m/>
    <n v="25569.00096064814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m/>
    <n v="25569.000532407408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m/>
    <n v="25569.00104166666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m/>
    <n v="25569.000937500001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m/>
    <n v="25569.0003703703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m/>
    <n v="25569.00023148148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m/>
    <n v="25569.000810185185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m/>
    <n v="25569.00194444444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m/>
    <n v="25569.00039351852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m/>
    <n v="25569.0005555555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m/>
    <n v="25569.000555555554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m/>
    <n v="25569.00255787037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m/>
    <n v="25569.00123842592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m/>
    <n v="25569.000520833335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m/>
    <n v="25569.000416666666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m/>
    <n v="25569.00116898148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m/>
    <n v="25569.000717592593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m/>
    <n v="25569.0003703703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m/>
    <n v="25569.00103009259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m/>
    <n v="25569.001076388889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m/>
    <n v="25569.001134259259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m/>
    <n v="25569.000949074074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m/>
    <n v="25569.001342592594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m/>
    <n v="25569.00060185185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m/>
    <n v="25569.000266203704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m/>
    <n v="25569.000891203705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m/>
    <n v="25569.00056712963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m/>
    <n v="25569.0006828703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m/>
    <n v="25569.001307870371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m/>
    <n v="25569.00039351852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m/>
    <n v="25569.000486111112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m/>
    <n v="25569.00048611111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m/>
    <n v="25569.00056712963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m/>
    <n v="25569.000648148147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m/>
    <n v="25569.00028935185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m/>
    <n v="25569.010231481483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m/>
    <n v="25569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m/>
    <n v="25569.00011574074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m/>
    <n v="25569.001168981482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m/>
    <n v="25569.00017361111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m/>
    <n v="25569.000011574073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m/>
    <n v="25569.000451388889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m/>
    <n v="25569.000081018519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m/>
    <n v="25569.000162037039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m/>
    <n v="25569.000127314815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m/>
    <n v="25569.000439814816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m/>
    <n v="25569.00017361111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m/>
    <n v="25569.0000925925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m/>
    <n v="25569.00001157407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m/>
    <n v="25569.00026620370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m/>
    <n v="2556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m/>
    <n v="25569.00025462963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m/>
    <n v="25569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m/>
    <n v="25569.000046296296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m/>
    <n v="25569.00091435185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m/>
    <n v="25569.0000231481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m/>
    <n v="25569.000011574073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m/>
    <n v="25569.00002314815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m/>
    <n v="25569.000127314815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m/>
    <n v="25569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m/>
    <n v="25569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m/>
    <n v="25569.00010416666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m/>
    <n v="25569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m/>
    <n v="25569.000046296296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m/>
    <n v="25569.000011574073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m/>
    <n v="25569.00002314815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m/>
    <n v="25569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m/>
    <n v="25569.00001157407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m/>
    <n v="25569.000196759258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m/>
    <n v="25569.000023148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m/>
    <n v="25569.000034722223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m/>
    <n v="25569.000474537039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m/>
    <n v="25569.0000231481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m/>
    <n v="25569.00003472222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m/>
    <n v="25569.000092592592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m/>
    <n v="25569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m/>
    <n v="25569.000011574073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m/>
    <n v="25569.000034722223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m/>
    <n v="25569.000046296296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m/>
    <n v="25569.000104166666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m/>
    <n v="25569.00018518518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m/>
    <n v="25569.000011574073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m/>
    <n v="25569.000081018519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m/>
    <n v="2556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m/>
    <n v="2556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m/>
    <n v="25569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m/>
    <n v="25569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m/>
    <n v="25569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m/>
    <n v="25569.00001157407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m/>
    <n v="25569.0000231481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m/>
    <n v="25569.00001157407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m/>
    <n v="25569.00017361111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m/>
    <n v="25569.00001157407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m/>
    <n v="25569.000011574073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m/>
    <n v="2556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m/>
    <n v="25569.00060185185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m/>
    <n v="25569.0003935185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m/>
    <n v="25569.00077546296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m/>
    <n v="25569.000810185185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m/>
    <n v="25569.00103009259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m/>
    <n v="25569.001238425924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m/>
    <n v="25569.001840277779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m/>
    <n v="25569.002094907406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m/>
    <n v="25569.001516203705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m/>
    <n v="25569.00144675925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m/>
    <n v="25569.00070601852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m/>
    <n v="25569.00104166666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m/>
    <n v="25569.00040509259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m/>
    <n v="25569.00104166666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m/>
    <n v="25569.000046296296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m/>
    <n v="25569.0013888888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m/>
    <n v="25569.00016203703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m/>
    <n v="25569.0003125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m/>
    <n v="25569.000567129631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m/>
    <n v="25569.001180555555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m/>
    <n v="25569.000034722223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m/>
    <n v="25569.0002893518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m/>
    <n v="25569.0013657407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m/>
    <n v="25569.00045138888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m/>
    <n v="25569.001192129628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m/>
    <n v="25569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m/>
    <n v="25569.000451388889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m/>
    <n v="25569.000173611112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m/>
    <n v="25569.00025462963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m/>
    <n v="25569.001064814816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m/>
    <n v="25569.00028935185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m/>
    <n v="25569.000219907408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m/>
    <n v="25569.00021990740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m/>
    <n v="25569.000150462962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m/>
    <n v="25569.001435185186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m/>
    <n v="25569.00004629629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m/>
    <n v="25569.0001157407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m/>
    <n v="25569.000173611112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m/>
    <n v="25569.000439814816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m/>
    <n v="25569.00175925925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m/>
    <n v="25569.000277777777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m/>
    <n v="25569.000879629628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m/>
    <n v="25569.00214120370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m/>
    <n v="25569.00038194444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m/>
    <n v="25569.001250000001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m/>
    <n v="25569.00033564814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m/>
    <n v="25569.00027777777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m/>
    <n v="25569.000046296296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m/>
    <n v="25569.000046296296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m/>
    <n v="25569.000173611112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m/>
    <n v="25569.000046296296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m/>
    <n v="25569.001608796298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m/>
    <n v="25569.00002314815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m/>
    <n v="25569.000208333335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m/>
    <n v="25569.000937500001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m/>
    <n v="25569.00099537037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m/>
    <n v="25569.00162037037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m/>
    <n v="25569.000428240739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m/>
    <n v="25569.000069444446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m/>
    <n v="25569.001307870371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m/>
    <n v="25569.000428240739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m/>
    <n v="25569.000208333335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m/>
    <n v="25569.000868055555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m/>
    <n v="25569.00060185185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m/>
    <n v="25569.001412037036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m/>
    <n v="25569.000092592592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m/>
    <n v="25569.000092592592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m/>
    <n v="25569.001111111113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m/>
    <n v="25569.000104166666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m/>
    <n v="25569.00002314815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m/>
    <n v="25569.000300925927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m/>
    <n v="25569.000266203704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m/>
    <n v="25569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m/>
    <n v="25569.001620370371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m/>
    <n v="25569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m/>
    <n v="25569.000069444446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m/>
    <n v="25569.001157407409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m/>
    <n v="25569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m/>
    <n v="25569.00004629629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m/>
    <n v="25569.000092592592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m/>
    <n v="25569.000659722224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m/>
    <n v="25569.00012731481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m/>
    <n v="25569.000381944443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m/>
    <n v="25569.000462962962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m/>
    <n v="25569.00057870370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m/>
    <n v="25569.00043981481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m/>
    <n v="25569.001111111113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m/>
    <n v="25569.000555555554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m/>
    <n v="25569.000381944443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m/>
    <n v="25569.002615740741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m/>
    <n v="25569.000162037039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m/>
    <n v="25569.00023148148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m/>
    <n v="25569.00028935185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m/>
    <n v="25569.001041666666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m/>
    <n v="25569.000127314815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m/>
    <n v="25569.00063657407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m/>
    <n v="25569.0003472222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m/>
    <n v="25569.000324074073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m/>
    <n v="25569.000520833335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m/>
    <n v="25569.000150462962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m/>
    <n v="25569.00046296296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m/>
    <n v="25569.000243055554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m/>
    <n v="25569.001550925925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m/>
    <n v="25569.00023148148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m/>
    <n v="25569.000219907408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m/>
    <n v="25569.00241898148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m/>
    <n v="25569.00043981481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m/>
    <n v="25569.00027777777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m/>
    <n v="25569.000092592592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m/>
    <n v="25569.00207175926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m/>
    <n v="25569.000300925927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m/>
    <n v="25569.001516203705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m/>
    <n v="25569.000162037039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m/>
    <n v="25569.00201388889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m/>
    <n v="25569.002210648148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m/>
    <n v="25569.000439814816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m/>
    <n v="25569.00025462963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m/>
    <n v="25569.00172453703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m/>
    <n v="25569.000648148147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m/>
    <n v="25569.00021990740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m/>
    <n v="2556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m/>
    <n v="25569.000185185185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m/>
    <n v="25569.0000231481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m/>
    <n v="25569.00055555555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m/>
    <n v="25569.0000231481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m/>
    <n v="25569.0000231481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m/>
    <n v="25569.000011574073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m/>
    <n v="25569.00019675925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m/>
    <n v="2556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m/>
    <n v="25569.000127314815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m/>
    <n v="25569.001099537036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m/>
    <n v="25569.00015046296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m/>
    <n v="25569.00002314815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m/>
    <n v="25569.00002314815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m/>
    <n v="25569.000034722223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m/>
    <n v="25569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m/>
    <n v="25569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m/>
    <n v="25569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m/>
    <n v="25569.00002314815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m/>
    <n v="25569.000277777777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m/>
    <n v="25569.000810185185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m/>
    <n v="25569.00093750000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m/>
    <n v="25569.00037037037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m/>
    <n v="25569.000300925927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m/>
    <n v="25569.001215277778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m/>
    <n v="25569.000335648147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m/>
    <n v="25569.000092592592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m/>
    <n v="25569.001030092593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m/>
    <n v="25569.00050925925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m/>
    <n v="25569.002847222222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m/>
    <n v="25569.00138888889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m/>
    <n v="25569.000300925927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m/>
    <n v="25569.000520833335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m/>
    <n v="25569.000231481481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m/>
    <n v="25569.000543981481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m/>
    <n v="25569.000150462962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m/>
    <n v="25569.00211805555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m/>
    <n v="25569.00024305555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m/>
    <n v="25569.000486111112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m/>
    <n v="25569.00062500000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m/>
    <n v="25569.00028935185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m/>
    <n v="25569.000034722223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m/>
    <n v="25569.000474537039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m/>
    <n v="25569.0000231481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m/>
    <n v="25569.000046296296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m/>
    <n v="25569.00114583333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m/>
    <n v="25569.00004629629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m/>
    <n v="25569.000046296296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m/>
    <n v="25569.000439814816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m/>
    <n v="25569.003298611111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m/>
    <n v="25569.00001157407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m/>
    <n v="25569.000486111112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m/>
    <n v="25569.000300925927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m/>
    <n v="25569.00002314815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m/>
    <n v="25569.000046296296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m/>
    <n v="25569.000069444446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m/>
    <n v="25569.000810185185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m/>
    <n v="25569.000104166666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m/>
    <n v="25569.000092592592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m/>
    <n v="25569.001215277778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m/>
    <n v="25569.000439814816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m/>
    <n v="25569.00074074073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m/>
    <n v="25569.00015046296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m/>
    <n v="25569.00038194444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m/>
    <n v="25569.000601851851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m/>
    <n v="25569.001238425924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m/>
    <n v="25569.00012731481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m/>
    <n v="25569.00039351852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m/>
    <n v="25569.000868055555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m/>
    <n v="25569.000300925927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m/>
    <n v="25569.00057870370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m/>
    <n v="25569.000925925928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m/>
    <n v="25569.00127314814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m/>
    <n v="25569.000891203705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m/>
    <n v="25569.00057870370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m/>
    <n v="25569.0016782407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m/>
    <n v="25569.00033564814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m/>
    <n v="25569.00131944444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m/>
    <n v="25569.001111111113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m/>
    <n v="25569.00035879629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m/>
    <n v="25569.05651620370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m/>
    <n v="25569.00109953703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m/>
    <n v="25569.028680555555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m/>
    <n v="25569.02070601852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m/>
    <n v="25569.00787037036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m/>
    <n v="25569.00081018518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m/>
    <n v="25569.000266203704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m/>
    <n v="25569.049131944445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m/>
    <n v="25569.01091435185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m/>
    <n v="25569.02171296296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m/>
    <n v="25569.00965277777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m/>
    <n v="25569.007893518519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m/>
    <n v="25569.00170138889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m/>
    <n v="25569.004803240739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m/>
    <n v="25569.0033564814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m/>
    <n v="25569.004224537039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m/>
    <n v="25569.007638888888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m/>
    <n v="25569.015694444446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m/>
    <n v="25569.004907407409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m/>
    <n v="25569.00038194444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m/>
    <n v="25569.01890046296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m/>
    <n v="25569.00354166666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m/>
    <n v="25569.002372685187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m/>
    <n v="25569.01482638888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m/>
    <n v="25569.001192129628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m/>
    <n v="25569.01751157407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m/>
    <n v="25569.004687500001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m/>
    <n v="25569.005902777779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m/>
    <n v="25569.021840277779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m/>
    <n v="25569.008113425927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m/>
    <n v="25569.044710648148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m/>
    <n v="25569.0027546296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m/>
    <n v="25569.023738425927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m/>
    <n v="25569.004652777778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m/>
    <n v="25569.00292824074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m/>
    <n v="25569.005474537036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m/>
    <n v="25569.0095023148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m/>
    <n v="25569.004490740739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m/>
    <n v="25569.009409722221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m/>
    <n v="25569.02251157407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m/>
    <n v="25569.000138888889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m/>
    <n v="25569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m/>
    <n v="25569.00018518518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m/>
    <n v="25569.000081018519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m/>
    <n v="25569.000046296296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m/>
    <n v="25569.00001157407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m/>
    <n v="25569.000324074073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m/>
    <n v="25569.000011574073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m/>
    <n v="25569.000011574073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m/>
    <n v="25569.00005787036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m/>
    <n v="25569.000034722223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m/>
    <n v="25569.00002314815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m/>
    <n v="25569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m/>
    <n v="25569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m/>
    <n v="25569.000034722223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m/>
    <n v="25569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m/>
    <n v="25569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m/>
    <n v="25569.00003472222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m/>
    <n v="25569.00008101851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m/>
    <n v="25569.00028935185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m/>
    <n v="25569.01894675926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m/>
    <n v="25569.01591435185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m/>
    <n v="25569.000196759258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m/>
    <n v="25569.00409722222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m/>
    <n v="25569.002210648148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m/>
    <n v="25569.00350694444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m/>
    <n v="25569.001585648148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m/>
    <n v="25569.000474537039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m/>
    <n v="25569.004606481481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m/>
    <n v="25569.020104166666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m/>
    <n v="25569.011238425926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m/>
    <n v="25569.002118055556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m/>
    <n v="25569.052800925925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m/>
    <n v="25569.306215277778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m/>
    <n v="25569.001875000002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m/>
    <n v="25569.00554398148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m/>
    <n v="25569.00493055555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m/>
    <n v="25569.00520833333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m/>
    <n v="25569.02060185185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m/>
    <n v="25569.00141203703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m/>
    <n v="25569.001099537036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m/>
    <n v="25569.00376157407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m/>
    <n v="25569.004085648146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m/>
    <n v="25569.001215277778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m/>
    <n v="25569.008437500001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m/>
    <n v="25569.00525462962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m/>
    <n v="25569.006238425925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m/>
    <n v="25569.000914351851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m/>
    <n v="25569.00108796296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m/>
    <n v="25569.00723379629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m/>
    <n v="25569.005879629629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m/>
    <n v="25569.006145833333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m/>
    <n v="25569.00182870370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m/>
    <n v="25569.005879629629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m/>
    <n v="25569.00745370370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m/>
    <n v="25569.009814814814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m/>
    <n v="25569.004965277778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m/>
    <n v="25569.00236111111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m/>
    <n v="25569.004386574074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m/>
    <n v="25569.00313657407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m/>
    <n v="25569.0013888888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m/>
    <n v="25569.00162037037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m/>
    <n v="25569.002233796295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m/>
    <n v="25569.00208333333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m/>
    <n v="25569.00304398148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m/>
    <n v="25569.00251157407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m/>
    <n v="25569.00512731481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m/>
    <n v="25569.01589120370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m/>
    <n v="25569.008587962962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m/>
    <n v="25569.001967592594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m/>
    <n v="25569.002800925926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m/>
    <n v="25569.006261574075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m/>
    <n v="25569.00140046296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m/>
    <n v="25569.007187499999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m/>
    <n v="25569.001168981482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m/>
    <n v="25569.00641203703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m/>
    <n v="25569.00770833333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m/>
    <n v="25569.0047453703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m/>
    <n v="25569.004340277777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m/>
    <n v="25569.01578703703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m/>
    <n v="25569.000405092593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m/>
    <n v="25569.002349537037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m/>
    <n v="25569.00056712963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m/>
    <n v="25569.0672685185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m/>
    <n v="25569.01800925926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m/>
    <n v="25569.000752314816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m/>
    <n v="25569.000115740742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m/>
    <n v="25569.00087962962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m/>
    <n v="25569.0030439814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m/>
    <n v="25569.01770833333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m/>
    <n v="25569.00321759259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m/>
    <n v="25569.004050925927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m/>
    <n v="25569.005439814813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m/>
    <n v="25569.00003472222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m/>
    <n v="25569.094907407409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m/>
    <n v="25569.096747685184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m/>
    <n v="25569.00217592592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m/>
    <n v="25569.00055555555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m/>
    <n v="25569.00702546296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m/>
    <n v="25569.000578703704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m/>
    <n v="25569.00063657407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m/>
    <n v="25569.0004398148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m/>
    <n v="25569.0002893518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m/>
    <n v="25569.000532407408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m/>
    <n v="25569.00096064814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m/>
    <n v="25569.000405092593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m/>
    <n v="25569.00028935185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m/>
    <n v="25569.000868055555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m/>
    <n v="25569.000717592593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m/>
    <n v="25569.00185185185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m/>
    <n v="25569.002847222222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m/>
    <n v="25569.000636574074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m/>
    <n v="25569.00026620370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m/>
    <n v="25569.000833333332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m/>
    <n v="25569.000254629631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m/>
    <n v="25569.000162037039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m/>
    <n v="25569.00043981481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m/>
    <n v="25569.0003703703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m/>
    <n v="25569.000729166666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m/>
    <n v="25569.000312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m/>
    <n v="25569.000509259258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m/>
    <n v="25569.00043981481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m/>
    <n v="25569.00133101851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m/>
    <n v="25569.000428240739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m/>
    <n v="25569.001145833332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m/>
    <n v="25569.000509259258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m/>
    <n v="25569.00067129629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m/>
    <n v="25569.002210648148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m/>
    <n v="25569.000462962962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m/>
    <n v="25569.000439814816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m/>
    <n v="25569.000451388889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m/>
    <n v="25569.000127314815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m/>
    <n v="25569.00123842592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m/>
    <n v="25569.00170138889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m/>
    <n v="25569.00041666666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m/>
    <n v="25569.00106481481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m/>
    <n v="25569.000405092593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m/>
    <n v="25569.000196759258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m/>
    <n v="25569.000254629631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m/>
    <n v="25569.000798611112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m/>
    <n v="25569.00011574074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m/>
    <n v="25569.00003472222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m/>
    <n v="25569.000057870369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m/>
    <n v="25569.000057870369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m/>
    <n v="25569.0003125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m/>
    <n v="25569.0000231481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m/>
    <n v="25569.00273148148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m/>
    <n v="25569.00001157407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m/>
    <n v="25569.000138888889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m/>
    <n v="25569.000046296296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m/>
    <n v="25569.000034722223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m/>
    <n v="25569.0011458333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m/>
    <n v="25569.000034722223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m/>
    <n v="25569.00003472222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m/>
    <n v="25569.000254629631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m/>
    <n v="25569.00004629629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m/>
    <n v="25569.00618055555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m/>
    <n v="25569.00013888888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m/>
    <n v="25569.00064814814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m/>
    <n v="25569.00012731481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m/>
    <n v="2556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m/>
    <n v="25569.00013888888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m/>
    <n v="25569.000057870369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m/>
    <n v="25569.00027777777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m/>
    <n v="25569.001030092593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m/>
    <n v="25569.000011574073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m/>
    <n v="25569.000636574074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m/>
    <n v="25569.00002314815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m/>
    <n v="25569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m/>
    <n v="25569.000046296296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m/>
    <n v="25569.000069444446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m/>
    <n v="25569.000046296296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m/>
    <n v="25569.000046296296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m/>
    <n v="25569.00002314815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m/>
    <n v="25569.000057870369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m/>
    <n v="25569.000960648147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m/>
    <n v="25569.000659722224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m/>
    <n v="25569.00359953703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m/>
    <n v="25569.00002314815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m/>
    <n v="25569.00018518518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m/>
    <n v="25569.000150462962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m/>
    <n v="25569.000671296297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m/>
    <n v="25569.000509259258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m/>
    <n v="25569.000960648147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m/>
    <n v="25569.001354166667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m/>
    <n v="25569.00037037037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m/>
    <n v="25569.000092592592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m/>
    <n v="25569.003935185185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m/>
    <n v="25569.000081018519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m/>
    <n v="25569.000219907408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m/>
    <n v="25569.00054398148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m/>
    <n v="25569.00015046296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m/>
    <n v="25569.001041666666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m/>
    <n v="25569.000729166666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m/>
    <n v="25569.000300925927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m/>
    <n v="25569.00082175925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m/>
    <n v="25569.00043981481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m/>
    <n v="25569.009942129629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m/>
    <n v="25569.000243055554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m/>
    <n v="25569.00090277777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m/>
    <n v="25569.000613425927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m/>
    <n v="25569.004120370369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m/>
    <n v="25569.003229166668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m/>
    <n v="25569.00307870370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m/>
    <n v="25569.00721064814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m/>
    <n v="25569.00453703703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m/>
    <n v="25569.04122685185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m/>
    <n v="25569.005949074075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m/>
    <n v="25569.0010185185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m/>
    <n v="25569.00621527777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m/>
    <n v="25569.0002893518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m/>
    <n v="25569.03747685185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m/>
    <n v="25569.010381944445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m/>
    <n v="25569.010162037037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m/>
    <n v="25569.001331018517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m/>
    <n v="25569.002708333333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m/>
    <n v="25569.050115740742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m/>
    <n v="25569.007534722223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m/>
    <n v="25569.00290509259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m/>
    <n v="25569.00304398148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m/>
    <n v="25569.000324074073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m/>
    <n v="25569.00834490740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m/>
    <n v="25569.00057870370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m/>
    <n v="25569.000844907408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m/>
    <n v="25569.000312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m/>
    <n v="25569.00039351852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m/>
    <n v="25569.000081018519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m/>
    <n v="25569.00027777777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m/>
    <n v="25569.000173611112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m/>
    <n v="25569.00083333333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m/>
    <n v="25569.00138888889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m/>
    <n v="25569.001423611113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m/>
    <n v="25569.00001157407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m/>
    <n v="25569.000277777777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m/>
    <n v="25569.000381944443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m/>
    <n v="25569.000162037039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m/>
    <n v="25569.00010416666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m/>
    <n v="25569.000879629628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m/>
    <n v="25569.00021990740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m/>
    <n v="25569.000798611112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m/>
    <n v="25569.002523148149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m/>
    <n v="25569.000347222223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m/>
    <n v="25569.001157407409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m/>
    <n v="25569.003425925926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m/>
    <n v="25569.013935185187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m/>
    <n v="25569.003715277777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m/>
    <n v="25569.00348379629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m/>
    <n v="25569.00166666666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m/>
    <n v="25569.006238425925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m/>
    <n v="25569.0057638888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m/>
    <n v="25569.01288194444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m/>
    <n v="25569.011435185184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m/>
    <n v="25569.00452546296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m/>
    <n v="25569.00032407407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m/>
    <n v="25569.00170138889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m/>
    <n v="25569.007870370369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m/>
    <n v="25569.011377314815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m/>
    <n v="25569.00091435185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m/>
    <n v="25569.00493055555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m/>
    <n v="25569.001111111113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m/>
    <n v="25569.001886574075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m/>
    <n v="25569.029224537036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m/>
    <n v="25569.0235532407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m/>
    <n v="25569.00335648148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m/>
    <n v="25569.02291666666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m/>
    <n v="25569.000659722224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m/>
    <n v="25569.00439814814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m/>
    <n v="25569.00148148148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m/>
    <n v="25569.002083333333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m/>
    <n v="25569.00660879629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m/>
    <n v="25569.005555555555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m/>
    <n v="25569.002881944445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m/>
    <n v="25569.000972222224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m/>
    <n v="25569.00228009259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m/>
    <n v="25569.00313657407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m/>
    <n v="25569.00057870370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m/>
    <n v="25569.001956018517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m/>
    <n v="25569.00237268518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m/>
    <n v="25569.0023842592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m/>
    <n v="25569.00097222222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m/>
    <n v="25569.002430555556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m/>
    <n v="25569.002094907406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m/>
    <n v="25569.00069444444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m/>
    <n v="25569.0051504629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m/>
    <n v="25569.000196759258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m/>
    <n v="25569.002245370371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m/>
    <n v="25569.004675925928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m/>
    <n v="25569.00224537037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m/>
    <n v="25569.010439814814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m/>
    <n v="25569.01932870370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m/>
    <n v="25569.015370370369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m/>
    <n v="25569.01092592592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m/>
    <n v="25569.00170138889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m/>
    <n v="25569.001145833332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m/>
    <n v="25569.000914351851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m/>
    <n v="25569.00086805555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m/>
    <n v="25569.00239583333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m/>
    <n v="25569.001180555555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m/>
    <n v="25569.00037037037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m/>
    <n v="25569.005555555555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m/>
    <n v="25569.000127314815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m/>
    <n v="25569.000138888889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m/>
    <n v="25569.00055555555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m/>
    <n v="25569.00068287037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m/>
    <n v="25569.000914351851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m/>
    <n v="25569.00016203703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m/>
    <n v="25569.00122685185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m/>
    <n v="25569.0002893518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m/>
    <n v="25569.00028935185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m/>
    <n v="25569.000335648147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m/>
    <n v="25569.00049768518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m/>
    <n v="25569.000532407408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m/>
    <n v="25569.000312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m/>
    <n v="25569.001296296297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m/>
    <n v="25569.00039351852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m/>
    <n v="25569.00167824074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m/>
    <n v="25569.000219907408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m/>
    <n v="25569.00333333333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m/>
    <n v="25569.00016203703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m/>
    <n v="25569.00008101851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m/>
    <n v="25569.00244212962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m/>
    <n v="25569.000983796297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m/>
    <n v="25569.00119212962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m/>
    <n v="25569.00130787037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m/>
    <n v="25569.001932870371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m/>
    <n v="25569.000844907408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m/>
    <n v="25569.00086805555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m/>
    <n v="25569.00710648148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m/>
    <n v="25569.00123842592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m/>
    <n v="25569.01416666666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m/>
    <n v="25569.001203703705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m/>
    <n v="25569.000914351851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m/>
    <n v="25569.001817129629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m/>
    <n v="25569.00057870370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m/>
    <n v="25569.000740740739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m/>
    <n v="25569.0023148148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m/>
    <n v="25569.00025462963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m/>
    <n v="25569.001886574075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m/>
    <n v="25569.0008912037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m/>
    <n v="25569.00103009259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m/>
    <n v="25569.00074074073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m/>
    <n v="25569.000046296296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m/>
    <n v="25569.000046296296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m/>
    <n v="25569.0007060185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m/>
    <n v="25569.00008101851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m/>
    <n v="25569.000011574073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m/>
    <n v="25569.038831018519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m/>
    <n v="25569.006215277779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m/>
    <n v="25569.00144675925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m/>
    <n v="25569.001886574075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m/>
    <n v="25569.003275462965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m/>
    <n v="25569.00407407407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m/>
    <n v="25569.00108796296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m/>
    <n v="25569.00077546296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m/>
    <n v="25569.002557870372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m/>
    <n v="25569.025057870371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m/>
    <n v="25569.00207175926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m/>
    <n v="25569.00142361111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m/>
    <n v="25569.012777777778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m/>
    <n v="25569.004664351851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m/>
    <n v="2556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m/>
    <n v="25569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m/>
    <n v="25569.00001157407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m/>
    <n v="25569.000011574073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m/>
    <n v="25569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m/>
    <n v="25569.000034722223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m/>
    <n v="25569.00001157407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m/>
    <n v="25569.000057870369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m/>
    <n v="2556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m/>
    <n v="25569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m/>
    <n v="25569.00008101851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m/>
    <n v="25569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m/>
    <n v="25569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m/>
    <n v="25569.00001157407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m/>
    <n v="25569.00002314815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m/>
    <n v="25569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m/>
    <n v="25569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m/>
    <n v="25569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m/>
    <n v="25569.000034722223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m/>
    <n v="25569.000011574073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m/>
    <n v="2556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m/>
    <n v="25569.00002314815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m/>
    <n v="25569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m/>
    <n v="25569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m/>
    <n v="25569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m/>
    <n v="25569.0003125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m/>
    <n v="25569.000162037039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m/>
    <n v="25569.0000231481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m/>
    <n v="2556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m/>
    <n v="25569.00004629629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m/>
    <n v="255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m/>
    <n v="25569.000069444446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m/>
    <n v="25569.00001157407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m/>
    <n v="25569.000011574073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m/>
    <n v="2556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m/>
    <n v="25569.00004629629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m/>
    <n v="25569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m/>
    <n v="25569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m/>
    <n v="25569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m/>
    <n v="25569.000034722223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m/>
    <n v="25569.00008101851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m/>
    <n v="25569.0000231481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m/>
    <n v="25569.00003472222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m/>
    <n v="25569.00009259259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m/>
    <n v="25569.000081018519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m/>
    <n v="25569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m/>
    <n v="25569.00003472222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m/>
    <n v="25569.00009259259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m/>
    <n v="25569.000011574073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m/>
    <n v="25569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m/>
    <n v="25569.000011574073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m/>
    <n v="25569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m/>
    <n v="25569.00001157407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m/>
    <n v="25569.00002314815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m/>
    <n v="25569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m/>
    <n v="25569.000011574073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m/>
    <n v="25569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m/>
    <n v="25569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m/>
    <n v="2556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m/>
    <n v="2556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m/>
    <n v="25569.00010416666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m/>
    <n v="25569.00001157407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m/>
    <n v="25569.000138888889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m/>
    <n v="25569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m/>
    <n v="25569.000231481481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m/>
    <n v="25569.000185185185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m/>
    <n v="25569.000381944443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m/>
    <n v="25569.00002314815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m/>
    <n v="25569.000069444446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m/>
    <n v="25569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m/>
    <n v="25569.00003472222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m/>
    <n v="25569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m/>
    <n v="25569.00003472222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m/>
    <n v="25569.00015046296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m/>
    <n v="25569.00006944444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m/>
    <n v="25569.00001157407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m/>
    <n v="25569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m/>
    <n v="25569.00005787036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m/>
    <n v="2556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m/>
    <n v="25569.000416666666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m/>
    <n v="25569.000011574073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m/>
    <n v="25569.000011574073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m/>
    <n v="25569.00001157407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m/>
    <n v="25569.00010416666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m/>
    <n v="25569.00001157407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m/>
    <n v="25569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m/>
    <n v="25569.00001157407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m/>
    <n v="25569.000011574073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m/>
    <n v="25569.000046296296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m/>
    <n v="25569.00002314815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m/>
    <n v="25569.00002314815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m/>
    <n v="25569.00002314815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m/>
    <n v="2556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m/>
    <n v="25569.00002314815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m/>
    <n v="25569.00004629629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m/>
    <n v="25569.00002314815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m/>
    <n v="25569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m/>
    <n v="25569.000011574073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m/>
    <n v="2556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m/>
    <n v="25569.00002314815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m/>
    <n v="25569.001261574074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m/>
    <n v="25569.004305555554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m/>
    <n v="25569.003599537038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m/>
    <n v="25569.0007060185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m/>
    <n v="25569.001331018517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m/>
    <n v="25569.00128472222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m/>
    <n v="25569.00390046296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m/>
    <n v="25569.00010416666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m/>
    <n v="25569.0013888888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m/>
    <n v="25569.001180555555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m/>
    <n v="25569.00215277777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m/>
    <n v="25569.00017361111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m/>
    <n v="25569.000775462962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m/>
    <n v="25569.00150462962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m/>
    <n v="25569.000185185185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m/>
    <n v="25569.000775462962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m/>
    <n v="25569.00143518518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m/>
    <n v="25569.00092592592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m/>
    <n v="25569.00326388888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m/>
    <n v="25569.00078703703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m/>
    <n v="25569.000995370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m/>
    <n v="25569.001331018517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m/>
    <n v="25569.000868055555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m/>
    <n v="25569.000497685185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m/>
    <n v="25569.00055555555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m/>
    <n v="25569.000601851851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m/>
    <n v="25569.00049768518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m/>
    <n v="25569.000671296297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m/>
    <n v="25569.00054398148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m/>
    <n v="25569.00041666666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m/>
    <n v="25569.00019675925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m/>
    <n v="25569.001203703705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m/>
    <n v="25569.000543981481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m/>
    <n v="25569.0004398148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m/>
    <n v="25569.000937500001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m/>
    <n v="25569.000636574074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m/>
    <n v="25569.000474537039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m/>
    <n v="25569.000914351851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m/>
    <n v="25569.00018518518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m/>
    <n v="25569.000092592592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m/>
    <n v="25569.001099537036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m/>
    <n v="25569.00028935185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m/>
    <n v="25569.000219907408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m/>
    <n v="25569.00104166666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m/>
    <n v="25569.00047453703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m/>
    <n v="25569.00034722222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m/>
    <n v="25569.000439814816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m/>
    <n v="25569.00075231481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m/>
    <n v="25569.000868055555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m/>
    <n v="25569.00018518518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m/>
    <n v="25569.000115740742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m/>
    <n v="25569.000312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m/>
    <n v="25569.00299768518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m/>
    <n v="25569.000451388889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m/>
    <n v="25569.00048611111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m/>
    <n v="25569.00011574074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m/>
    <n v="25569.000648148147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m/>
    <n v="25569.00023148148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m/>
    <n v="25569.001967592594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m/>
    <n v="25569.00033564814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m/>
    <n v="25569.000081018519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m/>
    <n v="25569.00005787036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m/>
    <n v="25569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m/>
    <n v="25569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m/>
    <n v="25569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m/>
    <n v="25569.00002314815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m/>
    <n v="25569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m/>
    <n v="25569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m/>
    <n v="25569.00032407407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m/>
    <n v="25569.00002314815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m/>
    <n v="25569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m/>
    <n v="2556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m/>
    <n v="2556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m/>
    <n v="25569.000046296296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m/>
    <n v="25569.000138888889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m/>
    <n v="25569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m/>
    <n v="25569.000381944443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m/>
    <n v="25569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m/>
    <n v="25569.00004629629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m/>
    <n v="2556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m/>
    <n v="25569.00152777777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m/>
    <n v="25569.0003125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m/>
    <n v="25569.000300925927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m/>
    <n v="25569.000497685185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m/>
    <n v="25569.000925925928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m/>
    <n v="25569.00038194444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m/>
    <n v="25569.000821759259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m/>
    <n v="25569.000937500001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m/>
    <n v="25569.000879629628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m/>
    <n v="25569.000555555554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m/>
    <n v="25569.00070601852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m/>
    <n v="25569.00069444444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m/>
    <n v="25569.00157407407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m/>
    <n v="25569.000162037039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m/>
    <n v="25569.00090277777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m/>
    <n v="25569.00004629629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m/>
    <n v="25569.0001273148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m/>
    <n v="25569.002141203702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m/>
    <n v="25569.00068287037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m/>
    <n v="25569.000312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m/>
    <n v="25569.000729166666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m/>
    <n v="25569.00015046296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m/>
    <n v="25569.000150462962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m/>
    <n v="25569.00065972222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m/>
    <n v="25569.0007060185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m/>
    <n v="25569.00075231481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m/>
    <n v="25569.00155092592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m/>
    <n v="25569.000428240739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m/>
    <n v="25569.00042824073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m/>
    <n v="25569.001736111109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m/>
    <n v="25569.000648148147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m/>
    <n v="25569.0002083333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m/>
    <n v="25569.00069444444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m/>
    <n v="25569.000775462962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m/>
    <n v="25569.00040509259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m/>
    <n v="25569.00039351852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m/>
    <n v="25569.00041666666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m/>
    <n v="25569.00020833333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m/>
    <n v="25569.0002893518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m/>
    <n v="25569.00024305555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m/>
    <n v="2556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m/>
    <n v="25569.000034722223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m/>
    <n v="2556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m/>
    <n v="2556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m/>
    <n v="25569.000011574073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m/>
    <n v="2556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m/>
    <n v="25569.00002314815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m/>
    <n v="25569.000011574073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m/>
    <n v="25569.0000231481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m/>
    <n v="25569.0000231481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m/>
    <n v="25569.000046296296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m/>
    <n v="25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m/>
    <n v="2556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m/>
    <n v="25569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m/>
    <n v="25569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m/>
    <n v="25569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m/>
    <n v="2556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m/>
    <n v="2556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m/>
    <n v="25569.00013888888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m/>
    <n v="25569.00002314815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m/>
    <n v="25569.000127314815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m/>
    <n v="25569.000011574073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m/>
    <n v="25569.000057870369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m/>
    <n v="2556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m/>
    <n v="25569.00001157407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m/>
    <n v="25569.00001157407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m/>
    <n v="25569.000069444446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m/>
    <n v="25569.000092592592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m/>
    <n v="25569.000011574073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m/>
    <n v="25569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m/>
    <n v="25569.00002314815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m/>
    <n v="25569.00001157407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m/>
    <n v="2556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m/>
    <n v="25569.00001157407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m/>
    <n v="25569.000219907408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m/>
    <n v="25569.0003125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m/>
    <n v="25569.000081018519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m/>
    <n v="25569.000162037039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m/>
    <n v="25569.00005787036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m/>
    <n v="25569.000347222223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m/>
    <n v="25569.001747685186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m/>
    <n v="25569.005659722221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m/>
    <n v="25569.00057870370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m/>
    <n v="25569.00371527777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m/>
    <n v="25569.0203935185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m/>
    <n v="25569.0044560185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m/>
    <n v="25569.004606481481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m/>
    <n v="25569.003518518519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m/>
    <n v="25569.007824074073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m/>
    <n v="25569.006678240741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m/>
    <n v="25569.04239583333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m/>
    <n v="25569.003402777777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m/>
    <n v="25569.00032407407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m/>
    <n v="25569.001157407409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m/>
    <n v="25569.00083333333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m/>
    <n v="25569.0027546296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m/>
    <n v="25569.001840277779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m/>
    <n v="25569.00089120370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m/>
    <n v="25569.00061342592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m/>
    <n v="25569.014479166668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m/>
    <n v="25569.005381944444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m/>
    <n v="25569.00085648148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m/>
    <n v="25569.00071759259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m/>
    <n v="25569.040138888889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m/>
    <n v="25569.000601851851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m/>
    <n v="25569.000578703704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m/>
    <n v="25569.000520833335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m/>
    <n v="25569.000243055554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m/>
    <n v="25569.00115740740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m/>
    <n v="25569.000937500001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m/>
    <n v="25569.003310185184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m/>
    <n v="25569.00048611111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m/>
    <n v="25569.002303240741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m/>
    <n v="25569.00028935185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m/>
    <n v="25569.000972222224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m/>
    <n v="25569.000578703704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m/>
    <n v="25569.000300925927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m/>
    <n v="25569.000162037039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m/>
    <n v="25569.000567129631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m/>
    <n v="25569.000798611112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m/>
    <n v="25569.00001157407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m/>
    <n v="2556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m/>
    <n v="25569.01737268518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m/>
    <n v="25569.00060185185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m/>
    <n v="25569.000266203704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m/>
    <n v="25569.00619212962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m/>
    <n v="25569.00003472222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m/>
    <n v="25569.000069444446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m/>
    <n v="25569.000034722223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m/>
    <n v="25569.000057870369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m/>
    <n v="25569.000196759258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m/>
    <n v="25569.00012731481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m/>
    <n v="25569.00081018518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m/>
    <n v="25569.00006944444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m/>
    <n v="25569.000497685185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m/>
    <n v="25569.001759259259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m/>
    <n v="25569.0006828703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m/>
    <n v="25569.000046296296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m/>
    <n v="25569.000115740742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m/>
    <n v="25569.00005787036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m/>
    <n v="25569.000694444443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m/>
    <n v="25569.00092592592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m/>
    <n v="25569.00064814814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m/>
    <n v="25569.001203703705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m/>
    <n v="25569.000532407408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m/>
    <n v="25569.0023842592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m/>
    <n v="25569.000208333335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m/>
    <n v="25569.00032407407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m/>
    <n v="25569.00012731481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m/>
    <n v="25569.00069444444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m/>
    <n v="25569.00097222222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m/>
    <n v="25569.00054398148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m/>
    <n v="25569.00076388888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m/>
    <n v="25569.00197916666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m/>
    <n v="25569.000335648147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m/>
    <n v="25569.00010416666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m/>
    <n v="25569.000312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m/>
    <n v="25569.0000231481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m/>
    <n v="25569.000034722223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m/>
    <n v="25569.00004629629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m/>
    <n v="25569.00002314815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m/>
    <n v="25569.000231481481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m/>
    <n v="25569.000034722223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m/>
    <n v="25569.000046296296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m/>
    <n v="25569.000011574073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m/>
    <n v="25569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m/>
    <n v="25569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m/>
    <n v="25569.00016203703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m/>
    <n v="25569.000011574073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m/>
    <n v="25569.00136574074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m/>
    <n v="25569.0000231481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m/>
    <n v="25569.000011574073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m/>
    <n v="25569.00003472222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m/>
    <n v="25569.00001157407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m/>
    <n v="25569.000034722223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m/>
    <n v="25569.00043981481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m/>
    <n v="25569.00060185185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m/>
    <n v="25569.00002314815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m/>
    <n v="2556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m/>
    <n v="25569.0000462962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m/>
    <n v="25569.00053240740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m/>
    <n v="25569.00030092592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m/>
    <n v="25569.000520833335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m/>
    <n v="25569.000081018519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m/>
    <n v="25569.000092592592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m/>
    <n v="25569.0030439814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m/>
    <n v="25569.004560185185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m/>
    <n v="25569.012141203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m/>
    <n v="25569.00356481481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m/>
    <n v="25569.01259259259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m/>
    <n v="25569.00084490740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m/>
    <n v="25569.00165509259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m/>
    <n v="25569.016435185185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m/>
    <n v="25569.00353009259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m/>
    <n v="25569.006377314814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m/>
    <n v="25569.00216435185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m/>
    <n v="25569.00376157407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m/>
    <n v="25569.00171296296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m/>
    <n v="25569.00079861111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m/>
    <n v="25569.00200231481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m/>
    <n v="25569.00311342592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m/>
    <n v="25569.00214120370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m/>
    <n v="25569.002037037037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m/>
    <n v="25569.011793981481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m/>
    <n v="25569.00130787037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m/>
    <n v="25569.004675925928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m/>
    <n v="25569.00818287037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m/>
    <n v="25569.004537037035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m/>
    <n v="25569.000266203704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m/>
    <n v="25569.007893518519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m/>
    <n v="25569.00042824073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m/>
    <n v="25569.001689814813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m/>
    <n v="25569.00137731481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m/>
    <n v="25569.001886574075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m/>
    <n v="25569.00392361111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m/>
    <n v="25569.000671296297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m/>
    <n v="25569.005277777778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m/>
    <n v="25569.00017361111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m/>
    <n v="25569.002210648148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m/>
    <n v="25569.000196759258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m/>
    <n v="25569.000046296296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m/>
    <n v="25569.00020833333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m/>
    <n v="2556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m/>
    <n v="25569.000254629631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m/>
    <n v="25569.00056712963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m/>
    <n v="25569.000219907408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m/>
    <n v="25569.000046296296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m/>
    <n v="25569.000046296296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m/>
    <n v="25569.0000231481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m/>
    <n v="2556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m/>
    <n v="2556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m/>
    <n v="25569.00016203703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m/>
    <n v="25569.00009259259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m/>
    <n v="25569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m/>
    <n v="25569.000173611112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m/>
    <n v="25569.000381944443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m/>
    <n v="25569.0000231481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m/>
    <n v="25569.000069444446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m/>
    <n v="25569.0000231481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m/>
    <n v="25569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m/>
    <n v="25569.000046296296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m/>
    <n v="25569.000011574073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m/>
    <n v="25569.000034722223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m/>
    <n v="25569.000046296296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m/>
    <n v="25569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m/>
    <n v="25569.00004629629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m/>
    <n v="25569.00003472222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m/>
    <n v="25569.00039351852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m/>
    <n v="25569.0000231481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m/>
    <n v="25569.00038194444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m/>
    <n v="2556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m/>
    <n v="2556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m/>
    <n v="25569.00001157407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m/>
    <n v="25569.000150462962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m/>
    <n v="25569.0000231481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m/>
    <n v="25569.00041666666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m/>
    <n v="25569.0000115740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m/>
    <n v="25569.00017361111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m/>
    <n v="25569.000011574073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m/>
    <n v="25569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m/>
    <n v="25569.000324074073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m/>
    <n v="25569.00020833333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m/>
    <n v="25569.00070601852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m/>
    <n v="25569.001250000001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m/>
    <n v="25569.001643518517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m/>
    <n v="25569.0008564814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m/>
    <n v="25569.000439814816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m/>
    <n v="25569.000231481481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m/>
    <n v="25569.000277777777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m/>
    <n v="25569.000763888889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m/>
    <n v="25569.000324074073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m/>
    <n v="25569.000277777777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m/>
    <n v="25569.000844907408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m/>
    <n v="25569.000034722223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m/>
    <n v="25569.00023148148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m/>
    <n v="25569.00024305555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m/>
    <n v="25569.00108796296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m/>
    <n v="25569.001608796298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m/>
    <n v="25569.001504629628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m/>
    <n v="25569.0003587962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m/>
    <n v="25569.000150462962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m/>
    <n v="25569.00104166666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m/>
    <n v="25569.001631944444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m/>
    <n v="25569.00026620370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m/>
    <n v="25569.000208333335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m/>
    <n v="25569.000879629628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m/>
    <n v="25569.001076388889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m/>
    <n v="25569.000798611112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m/>
    <n v="25569.000243055554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m/>
    <n v="25569.000659722224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m/>
    <n v="25569.00125000000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m/>
    <n v="25569.000960648147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m/>
    <n v="25569.001111111113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m/>
    <n v="25569.000740740739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m/>
    <n v="25569.00016203703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m/>
    <n v="25569.001956018517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m/>
    <n v="25569.00038194444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m/>
    <n v="25569.00118055555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m/>
    <n v="25569.00120370370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m/>
    <n v="25569.00023148148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m/>
    <n v="25569.00040509259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m/>
    <n v="25569.00108796296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m/>
    <n v="25569.00016203703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m/>
    <n v="25569.000173611112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m/>
    <n v="25569.000590277778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m/>
    <n v="25569.000219907408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m/>
    <n v="25569.000266203704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m/>
    <n v="25569.001122685186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m/>
    <n v="25569.00087962962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m/>
    <n v="25569.000127314815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m/>
    <n v="25569.00060185185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m/>
    <n v="25569.001099537036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m/>
    <n v="25569.00040509259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m/>
    <n v="25569.000243055554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m/>
    <n v="25569.001076388889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m/>
    <n v="25569.00012731481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m/>
    <n v="25569.00024305555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m/>
    <n v="25569.00062500000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m/>
    <n v="25569.00035879629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m/>
    <n v="25569.001527777778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m/>
    <n v="25569.000011574073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m/>
    <n v="25569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m/>
    <n v="2556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m/>
    <n v="25569.000011574073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m/>
    <n v="25569.000451388889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m/>
    <n v="25569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m/>
    <n v="2556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m/>
    <n v="25569.000034722223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m/>
    <n v="25569.000011574073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m/>
    <n v="25569.00015046296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m/>
    <n v="2556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m/>
    <n v="25569.00006944444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m/>
    <n v="2556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m/>
    <n v="25569.00016203703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m/>
    <n v="25569.000057870369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m/>
    <n v="25569.00006944444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m/>
    <n v="25569.00017361111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m/>
    <n v="25569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m/>
    <n v="25569.000011574073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m/>
    <n v="25569.00010416666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m/>
    <n v="25569.000034722223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m/>
    <n v="25569.00003472222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m/>
    <n v="25569.00001157407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m/>
    <n v="25569.000034722223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m/>
    <n v="2556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m/>
    <n v="25569.00002314815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m/>
    <n v="25569.00011574074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m/>
    <n v="25569.00069444444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m/>
    <n v="25569.00005787036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m/>
    <n v="25569.0001041666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m/>
    <n v="25569.000150462962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m/>
    <n v="25569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m/>
    <n v="25569.000092592592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m/>
    <n v="25569.000034722223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m/>
    <n v="25569.00003472222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m/>
    <n v="2556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m/>
    <n v="25569.00006944444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m/>
    <n v="25569.00004629629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m/>
    <n v="25569.000011574073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m/>
    <n v="25569.000335648147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m/>
    <n v="2556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m/>
    <n v="25569.00004629629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m/>
    <n v="25569.00005787036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m/>
    <n v="25569.000046296296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m/>
    <n v="25569.000057870369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m/>
    <n v="25569.000011574073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m/>
    <n v="25569.00001157407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m/>
    <n v="25569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m/>
    <n v="25569.000162037039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m/>
    <n v="25569.00003472222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m/>
    <n v="25569.00011574074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m/>
    <n v="25569.00019675925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m/>
    <n v="25569.00002314815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m/>
    <n v="2556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m/>
    <n v="25569.00004629629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m/>
    <n v="25569.000138888889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m/>
    <n v="25569.00003472222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m/>
    <n v="25569.000138888889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m/>
    <n v="2556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m/>
    <n v="25569.000081018519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m/>
    <n v="25569.00002314815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m/>
    <n v="25569.00001157407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m/>
    <n v="25569.000046296296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m/>
    <n v="25569.00004629629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m/>
    <n v="25569.000196759258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m/>
    <n v="25569.000081018519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m/>
    <n v="25569.00002314815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m/>
    <n v="25569.00005787036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m/>
    <n v="25569.00001157407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m/>
    <n v="25569.000011574073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m/>
    <n v="25569.000162037039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m/>
    <n v="25569.000300925927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m/>
    <n v="25569.00002314815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m/>
    <n v="25569.000011574073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m/>
    <n v="25569.000034722223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m/>
    <n v="25569.00008101851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m/>
    <n v="25569.000104166666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m/>
    <n v="25569.000231481481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m/>
    <n v="25569.00006944444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m/>
    <n v="25569.000150462962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m/>
    <n v="25569.00003472222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m/>
    <n v="25569.000069444446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m/>
    <n v="25569.000115740742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m/>
    <n v="25569.0017013888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m/>
    <n v="25569.00230324074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m/>
    <n v="25569.00057870370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m/>
    <n v="25569.000243055554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m/>
    <n v="25569.00027777777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m/>
    <n v="25569.00037037037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m/>
    <n v="25569.000717592593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m/>
    <n v="25569.000104166666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m/>
    <n v="25569.000439814816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m/>
    <n v="25569.000625000001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m/>
    <n v="25569.000428240739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m/>
    <n v="25569.000451388889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m/>
    <n v="25569.0003935185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m/>
    <n v="25569.00063657407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m/>
    <n v="25569.00037037037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m/>
    <n v="25569.0002893518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m/>
    <n v="25569.00038194444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m/>
    <n v="25569.000011574073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m/>
    <n v="25569.002337962964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m/>
    <n v="2556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m/>
    <n v="25569.000011574073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m/>
    <n v="25569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m/>
    <n v="25569.00002314815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m/>
    <n v="25569.00015046296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m/>
    <n v="25569.00010416666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m/>
    <n v="25569.0000231481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m/>
    <n v="25569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m/>
    <n v="25569.00067129629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m/>
    <n v="25569.00009259259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m/>
    <n v="25569.00003472222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m/>
    <n v="25569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m/>
    <n v="25569.00012731481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m/>
    <n v="25569.000231481481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m/>
    <n v="25569.00003472222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m/>
    <n v="2556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m/>
    <n v="2556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m/>
    <n v="25569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m/>
    <n v="25569.00125000000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m/>
    <n v="25569.000231481481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m/>
    <n v="25569.0011342592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m/>
    <n v="25569.0022685185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m/>
    <n v="25569.000451388889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m/>
    <n v="25569.00148148148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m/>
    <n v="25569.000821759259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m/>
    <n v="25569.00054398148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m/>
    <n v="25569.000196759258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m/>
    <n v="25569.00105324074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m/>
    <n v="25569.000497685185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m/>
    <n v="25569.00019675925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m/>
    <n v="25569.00038194444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m/>
    <n v="25569.00100694444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m/>
    <n v="25569.0013078703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m/>
    <n v="25569.000162037039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m/>
    <n v="25569.00034722222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m/>
    <n v="25569.000185185185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m/>
    <n v="25569.000532407408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m/>
    <n v="25569.000277777777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m/>
    <n v="25569.00112268518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m/>
    <n v="25569.00068287037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m/>
    <n v="25569.01267361111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m/>
    <n v="25569.002523148149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m/>
    <n v="25569.00128472222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m/>
    <n v="25569.00064814814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m/>
    <n v="25569.0030671296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m/>
    <n v="25569.000324074073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m/>
    <n v="25569.004212962962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m/>
    <n v="25569.0003125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m/>
    <n v="25569.001076388889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m/>
    <n v="25569.000740740739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m/>
    <n v="25569.00025462963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m/>
    <n v="25569.00068287037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m/>
    <n v="25569.002881944445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m/>
    <n v="25569.004537037035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m/>
    <n v="25569.00133101851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m/>
    <n v="25569.00501157407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m/>
    <n v="25569.00023148148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m/>
    <n v="25569.000092592592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m/>
    <n v="25569.002025462964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m/>
    <n v="25569.00120370370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m/>
    <n v="25569.00019675925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m/>
    <n v="25569.00320601851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m/>
    <n v="25569.00136574074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m/>
    <n v="25569.001122685186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m/>
    <n v="25569.00023148148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m/>
    <n v="25569.000300925927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m/>
    <n v="25569.001481481482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m/>
    <n v="25569.000173611112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m/>
    <n v="25569.00028935185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m/>
    <n v="25569.000636574074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m/>
    <n v="25569.001238425924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m/>
    <n v="25569.00644675926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m/>
    <n v="25569.00046296296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m/>
    <n v="25569.00041666666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m/>
    <n v="25569.001840277779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m/>
    <n v="25569.000474537039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m/>
    <n v="25569.002615740741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m/>
    <n v="25569.00034722222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m/>
    <n v="25569.00119212962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m/>
    <n v="25569.000717592593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m/>
    <n v="25569.00006944444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m/>
    <n v="25569.002106481483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m/>
    <n v="25569.0016782407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m/>
    <n v="25569.00028935185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m/>
    <n v="25569.003703703704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m/>
    <n v="25569.00114583333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m/>
    <n v="25569.004027777777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m/>
    <n v="25569.000474537039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m/>
    <n v="25569.0003356481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m/>
    <n v="25569.00028935185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m/>
    <n v="25569.00026620370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m/>
    <n v="25569.014583333334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m/>
    <n v="25569.003553240742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m/>
    <n v="25569.003807870369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m/>
    <n v="25569.0003703703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m/>
    <n v="25569.0003125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m/>
    <n v="25569.00273148148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m/>
    <n v="25569.000486111112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m/>
    <n v="25569.001099537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m/>
    <n v="25569.00042824073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m/>
    <n v="25569.001481481482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m/>
    <n v="25569.001805555556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m/>
    <n v="25569.000740740739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m/>
    <n v="25569.000671296297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m/>
    <n v="25569.000231481481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m/>
    <n v="25569.00054398148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m/>
    <n v="25569.000625000001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m/>
    <n v="25569.000104166666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m/>
    <n v="25569.000405092593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m/>
    <n v="25569.00002314815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m/>
    <n v="25569.0000347222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m/>
    <n v="2556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m/>
    <n v="25569.00001157407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m/>
    <n v="25569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m/>
    <n v="25569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m/>
    <n v="25569.00003472222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m/>
    <n v="25569.000127314815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m/>
    <n v="25569.000069444446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m/>
    <n v="25569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m/>
    <n v="25569.000775462962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m/>
    <n v="25569.000266203704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m/>
    <n v="25569.000833333332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m/>
    <n v="25569.0000231481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m/>
    <n v="25569.00017361111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m/>
    <n v="25569.00001157407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m/>
    <n v="25569.0000231481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m/>
    <n v="25569.00008101851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m/>
    <n v="25569.00018518518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m/>
    <n v="25569.001354166667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m/>
    <n v="25569.00002314815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m/>
    <n v="25569.000081018519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m/>
    <n v="25569.000034722223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m/>
    <n v="25569.000231481481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m/>
    <n v="25569.000578703704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m/>
    <n v="25569.0000231481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m/>
    <n v="25569.00003472222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m/>
    <n v="25569.000312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m/>
    <n v="25569.000081018519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m/>
    <n v="25569.00005787036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m/>
    <n v="25569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m/>
    <n v="25569.00003472222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m/>
    <n v="25569.000069444446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m/>
    <n v="25569.000104166666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m/>
    <n v="25569.000034722223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m/>
    <n v="25569.00002314815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m/>
    <n v="25569.00003472222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m/>
    <n v="25569.000520833335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m/>
    <n v="25569.000104166666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m/>
    <n v="25569.00010416666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m/>
    <n v="25569.00024305555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m/>
    <n v="25569.000196759258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m/>
    <n v="25569.000011574073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m/>
    <n v="25569.000011574073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m/>
    <n v="25569.00016203703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m/>
    <n v="25569.00048611111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m/>
    <n v="25569.0003125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m/>
    <n v="25569.00005787036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m/>
    <n v="25569.000150462962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m/>
    <n v="25569.000138888889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m/>
    <n v="25569.00104166666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m/>
    <n v="25569.00002314815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m/>
    <n v="25569.000057870369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m/>
    <n v="25569.000358796296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m/>
    <n v="25569.00004629629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m/>
    <n v="25569.000335648147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m/>
    <n v="25569.00002314815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m/>
    <n v="25569.001319444444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m/>
    <n v="25569.000011574073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m/>
    <n v="25569.000879629628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m/>
    <n v="25569.00010416666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m/>
    <n v="25569.00042824073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m/>
    <n v="25569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m/>
    <n v="25569.000011574073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m/>
    <n v="25569.000115740742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m/>
    <n v="25569.000011574073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m/>
    <n v="25569.0000231481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m/>
    <n v="25569.00001157407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m/>
    <n v="25569.00011574074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m/>
    <n v="25569.00001157407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m/>
    <n v="25569.00002314815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m/>
    <n v="25569.00402777777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m/>
    <n v="25569.000046296296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m/>
    <n v="2556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m/>
    <n v="25569.00019675925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m/>
    <n v="2556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m/>
    <n v="25569.001354166667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m/>
    <n v="25569.00001157407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m/>
    <n v="25569.000046296296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m/>
    <n v="25569.00013888888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m/>
    <n v="25569.000011574073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m/>
    <n v="25569.00018518518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m/>
    <n v="25569.00013888888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m/>
    <n v="25569.00008101851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m/>
    <n v="25569.00025462963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m/>
    <n v="25569.000011574073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m/>
    <n v="2556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m/>
    <n v="25569.00006944444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m/>
    <n v="25569.000046296296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m/>
    <n v="25569.000092592592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m/>
    <n v="25569.000034722223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m/>
    <n v="25569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m/>
    <n v="25569.000347222223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m/>
    <n v="2556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m/>
    <n v="25569.000138888889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m/>
    <n v="25569.002465277779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m/>
    <n v="25569.000659722224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m/>
    <n v="25569.0002893518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m/>
    <n v="25569.001203703705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m/>
    <n v="25569.00039351852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m/>
    <n v="25569.00077546296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m/>
    <n v="25569.0027893518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m/>
    <n v="25569.00142361111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m/>
    <n v="25569.00349537036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m/>
    <n v="25569.001030092593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m/>
    <n v="25569.000474537039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m/>
    <n v="25569.0007986111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m/>
    <n v="25569.000601851851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m/>
    <n v="25569.00065972222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m/>
    <n v="25569.00085648148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m/>
    <n v="25569.00072916666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m/>
    <n v="25569.000833333332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m/>
    <n v="25569.000821759259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m/>
    <n v="25569.00024305555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m/>
    <n v="25569.010763888888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m/>
    <n v="25569.00063657407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m/>
    <n v="25569.00070601852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m/>
    <n v="25569.00094907407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m/>
    <n v="25569.000821759259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m/>
    <n v="25569.001354166667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m/>
    <n v="25569.000335648147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m/>
    <n v="25569.00085648148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m/>
    <n v="25569.00026620370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m/>
    <n v="25569.00069444444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m/>
    <n v="25569.00063657407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m/>
    <n v="25569.000590277778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m/>
    <n v="25569.000902777778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m/>
    <n v="25569.000717592593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m/>
    <n v="25569.000520833335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m/>
    <n v="25569.000173611112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m/>
    <n v="25569.00174768518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m/>
    <n v="25569.000787037035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m/>
    <n v="25569.000532407408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m/>
    <n v="25569.000277777777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m/>
    <n v="25569.00081018518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m/>
    <n v="25569.00282407407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m/>
    <n v="25569.000104166666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m/>
    <n v="25569.000219907408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m/>
    <n v="25569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m/>
    <n v="25569.000046296296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m/>
    <n v="25569.00009259259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m/>
    <n v="25569.000277777777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m/>
    <n v="25569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m/>
    <n v="25569.000451388889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m/>
    <n v="25569.00006944444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m/>
    <n v="25569.000046296296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m/>
    <n v="25569.000034722223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m/>
    <n v="25569.000613425927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m/>
    <n v="25569.00001157407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m/>
    <n v="25569.000023148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m/>
    <n v="25569.0002893518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m/>
    <n v="25569.00006944444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m/>
    <n v="25569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m/>
    <n v="25569.00013888888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m/>
    <n v="2556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m/>
    <n v="25569.000416666666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m/>
    <n v="25569.000949074074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m/>
    <n v="25569.002615740741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m/>
    <n v="25569.00069444444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m/>
    <n v="25569.00372685185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m/>
    <n v="25569.00108796296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m/>
    <n v="25569.00054398148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m/>
    <n v="25569.00133101851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m/>
    <n v="25569.00155092592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m/>
    <n v="25569.000405092593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m/>
    <n v="25569.001203703705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m/>
    <n v="25569.002129629629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m/>
    <n v="25569.001377314813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m/>
    <n v="25569.0006828703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m/>
    <n v="25569.00130787037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m/>
    <n v="25569.000972222224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m/>
    <n v="25569.000856481482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m/>
    <n v="25569.002499999999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m/>
    <n v="25569.00045138888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m/>
    <n v="25569.000243055554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m/>
    <n v="25569.000347222223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m/>
    <n v="25569.000428240739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m/>
    <n v="25569.00233796296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m/>
    <n v="25569.000428240739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m/>
    <n v="25569.00032407407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m/>
    <n v="25569.000300925927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m/>
    <n v="25569.00070601852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m/>
    <n v="25569.001331018517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m/>
    <n v="25569.00209490740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m/>
    <n v="25569.001273148147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m/>
    <n v="25569.00311342592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m/>
    <n v="25569.00091435185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m/>
    <n v="25569.00120370370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m/>
    <n v="25569.0003935185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m/>
    <n v="25569.001932870371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m/>
    <n v="25569.002118055556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m/>
    <n v="25569.000821759259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m/>
    <n v="25569.00079861111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m/>
    <n v="25569.003124999999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m/>
    <n v="25569.002233796295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m/>
    <n v="25569.000659722224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m/>
    <n v="25569.002314814814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m/>
    <n v="25569.00101851852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m/>
    <n v="25569.002465277779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m/>
    <n v="25569.00023148148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m/>
    <n v="25569.00057870370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m/>
    <n v="25569.001331018517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m/>
    <n v="25569.00215277777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m/>
    <n v="25569.00020833333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m/>
    <n v="25569.002037037037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m/>
    <n v="25569.00047453703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m/>
    <n v="25569.000868055555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m/>
    <n v="25569.001122685186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m/>
    <n v="25569.00084490740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m/>
    <n v="25569.00056712963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m/>
    <n v="25569.001550925925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m/>
    <n v="25569.00078703703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m/>
    <n v="25569.00056712963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m/>
    <n v="25569.000729166666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m/>
    <n v="25569.00188657407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m/>
    <n v="25569.003333333334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m/>
    <n v="25569.00048611111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m/>
    <n v="25569.00081018518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m/>
    <n v="25569.000347222223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m/>
    <n v="25569.000590277778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m/>
    <n v="25569.0016782407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m/>
    <n v="25569.00024305555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m/>
    <n v="25569.00331018518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m/>
    <n v="25569.000138888889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m/>
    <n v="25569.001157407409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m/>
    <n v="25569.00115740740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m/>
    <n v="25569.00039351852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m/>
    <n v="25569.00072916666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m/>
    <n v="25569.000347222223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m/>
    <n v="25569.00054398148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m/>
    <n v="25569.00274305555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m/>
    <n v="25569.000543981481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m/>
    <n v="25569.00017361111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m/>
    <n v="25569.00093750000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m/>
    <n v="25569.00141203703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m/>
    <n v="25569.00039351852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m/>
    <n v="25569.002395833333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m/>
    <n v="25569.00028935185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m/>
    <n v="25569.00083333333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m/>
    <n v="25569.00016203703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m/>
    <n v="25569.00017361111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m/>
    <n v="25569.00105324074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m/>
    <n v="25569.000277777777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m/>
    <n v="25569.0003125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m/>
    <n v="25569.000543981481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m/>
    <n v="25569.000509259258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m/>
    <n v="25569.00083333333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m/>
    <n v="25569.000729166666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m/>
    <n v="25569.0010185185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m/>
    <n v="25569.000810185185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m/>
    <n v="25569.00057870370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m/>
    <n v="25569.000405092593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m/>
    <n v="25569.00202546296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m/>
    <n v="25569.00023148148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m/>
    <n v="25569.000625000001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m/>
    <n v="25569.000231481481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m/>
    <n v="25569.000659722224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m/>
    <n v="25569.000358796296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m/>
    <n v="25569.00035879629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m/>
    <n v="25569.00052083333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m/>
    <n v="25569.000474537039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m/>
    <n v="25569.000335648147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m/>
    <n v="25569.000671296297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m/>
    <n v="25569.001030092593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m/>
    <n v="25569.001446759259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m/>
    <n v="25569.000208333335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m/>
    <n v="25569.00037037037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m/>
    <n v="25569.000185185185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m/>
    <n v="25569.00043981481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m/>
    <n v="25569.000173611112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m/>
    <n v="25569.00026620370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m/>
    <n v="25569.000567129631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m/>
    <n v="25569.00011574074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m/>
    <n v="25569.000173611112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m/>
    <n v="25569.000659722224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m/>
    <n v="25569.00038194444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m/>
    <n v="25569.000104166666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m/>
    <n v="25569.00030092592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m/>
    <n v="25569.00079861111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m/>
    <n v="25569.00075231481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m/>
    <n v="25569.000960648147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m/>
    <n v="25569.001284722221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m/>
    <n v="25569.000532407408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m/>
    <n v="25569.000729166666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m/>
    <n v="25569.00010416666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m/>
    <n v="25569.00039351852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m/>
    <n v="25569.001296296297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m/>
    <n v="25569.00054398148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m/>
    <n v="25569.000439814816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m/>
    <n v="25569.00032407407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m/>
    <n v="25569.000902777778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m/>
    <n v="25569.00026620370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m/>
    <n v="25569.000462962962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m/>
    <n v="25569.00015046296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m/>
    <n v="25569.00020833333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m/>
    <n v="25569.000254629631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m/>
    <n v="25569.00091435185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m/>
    <n v="25569.00016203703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m/>
    <n v="25569.000590277778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m/>
    <n v="25569.00062500000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m/>
    <n v="25569.000810185185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m/>
    <n v="25569.000509259258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m/>
    <n v="25569.00063657407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m/>
    <n v="25569.00017361111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m/>
    <n v="25569.000312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m/>
    <n v="25569.000243055554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m/>
    <n v="25569.001875000002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m/>
    <n v="25569.00026620370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m/>
    <n v="25569.00083333333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m/>
    <n v="25569.000787037035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m/>
    <n v="25569.00023148148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m/>
    <n v="25569.000300925927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m/>
    <n v="25569.00083333333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m/>
    <n v="25569.000034722223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m/>
    <n v="25569.00020833333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m/>
    <n v="25569.000347222223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m/>
    <n v="25569.000266203704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m/>
    <n v="25569.000625000001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m/>
    <n v="25569.000300925927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m/>
    <n v="25569.000104166666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m/>
    <n v="25569.000312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m/>
    <n v="25569.00034722222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m/>
    <n v="25569.000601851851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m/>
    <n v="25569.000196759258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m/>
    <n v="25569.000219907408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m/>
    <n v="25569.000891203705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m/>
    <n v="25569.000243055554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m/>
    <n v="25569.00043981481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m/>
    <n v="25569.00032407407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m/>
    <n v="25569.00055555555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m/>
    <n v="25569.000532407408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m/>
    <n v="25569.00034722222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m/>
    <n v="25569.00074074073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m/>
    <n v="25569.0001736111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m/>
    <n v="25569.00047453703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m/>
    <n v="25569.00040509259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m/>
    <n v="25569.000520833335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m/>
    <n v="25569.00071759259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m/>
    <n v="25569.000254629631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m/>
    <n v="25569.000208333335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m/>
    <n v="25569.00013888888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m/>
    <n v="25569.000509259258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m/>
    <n v="25569.00031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m/>
    <n v="25569.000439814816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m/>
    <n v="25569.00032407407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m/>
    <n v="25569.00027777777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m/>
    <n v="25569.000752314816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m/>
    <n v="25569.00053240740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m/>
    <n v="25569.000983796297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m/>
    <n v="25569.00076388888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m/>
    <n v="25569.00190972222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m/>
    <n v="25569.000196759258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m/>
    <n v="25569.00003472222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m/>
    <n v="25569.000196759258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m/>
    <n v="25569.00105324074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m/>
    <n v="25569.000775462962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m/>
    <n v="25569.000208333335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m/>
    <n v="25569.000243055554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m/>
    <n v="25569.00046296296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m/>
    <n v="25569.000902777778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m/>
    <n v="25569.000300925927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m/>
    <n v="25569.000162037039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m/>
    <n v="25569.000509259258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m/>
    <n v="25569.00010416666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m/>
    <n v="25569.000347222223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m/>
    <n v="25569.00052083333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m/>
    <n v="25569.0006481481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m/>
    <n v="25569.000532407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m/>
    <n v="25569.0003935185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m/>
    <n v="25569.001134259259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m/>
    <n v="25569.000532407408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m/>
    <n v="25569.000115740742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m/>
    <n v="25569.000879629628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m/>
    <n v="25569.001203703705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m/>
    <n v="25569.00100694444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m/>
    <n v="25569.00033564814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m/>
    <n v="25569.00059027777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m/>
    <n v="25569.00013888888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m/>
    <n v="25569.00083333333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m/>
    <n v="25569.000243055554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m/>
    <n v="25569.00048611111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m/>
    <n v="25569.000821759259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m/>
    <n v="25569.00194444444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m/>
    <n v="25569.000219907408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m/>
    <n v="25569.000428240739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m/>
    <n v="25569.000416666666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m/>
    <n v="25569.000162037039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m/>
    <n v="25569.000208333335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m/>
    <n v="25569.000949074074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m/>
    <n v="25569.000497685185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m/>
    <n v="25569.00009259259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m/>
    <n v="25569.000520833335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m/>
    <n v="25569.000231481481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m/>
    <n v="25569.00035879629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m/>
    <n v="25569.00028935185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m/>
    <n v="25569.000162037039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m/>
    <n v="25569.000520833335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m/>
    <n v="25569.000231481481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m/>
    <n v="25569.000451388889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m/>
    <n v="25569.000185185185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m/>
    <n v="25569.000428240739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m/>
    <n v="25569.000162037039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m/>
    <n v="25569.00024305555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m/>
    <n v="25569.00079861111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m/>
    <n v="25569.000185185185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m/>
    <n v="25569.00063657407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m/>
    <n v="25569.0003125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m/>
    <n v="25569.000416666666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m/>
    <n v="25569.00021990740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m/>
    <n v="25569.00013888888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m/>
    <n v="25569.000196759258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m/>
    <n v="25569.001319444444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m/>
    <n v="25569.001076388889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m/>
    <n v="25569.000416666666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m/>
    <n v="25569.0007060185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m/>
    <n v="25569.00054398148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m/>
    <n v="25569.00019675925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m/>
    <n v="25569.000729166666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m/>
    <n v="25569.000104166666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m/>
    <n v="25569.00034722222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m/>
    <n v="25569.000266203704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m/>
    <n v="25569.000381944443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m/>
    <n v="25569.000451388889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m/>
    <n v="25569.000196759258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m/>
    <n v="25569.00006944444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m/>
    <n v="25569.000451388889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m/>
    <n v="25569.000659722224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m/>
    <n v="25569.00064814814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m/>
    <n v="25569.000150462962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m/>
    <n v="25569.001099537036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m/>
    <n v="25569.000925925928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m/>
    <n v="25569.001539351852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m/>
    <n v="25569.000509259258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m/>
    <n v="25569.00034722222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m/>
    <n v="25569.000648148147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m/>
    <n v="25569.000763888889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m/>
    <n v="25569.000335648147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m/>
    <n v="25569.000833333332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m/>
    <n v="25569.0003125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m/>
    <n v="25569.000115740742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m/>
    <n v="25569.000405092593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m/>
    <n v="25569.000335648147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m/>
    <n v="25569.00015046296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m/>
    <n v="25569.000833333332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m/>
    <n v="25569.000902777778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m/>
    <n v="25569.000567129631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m/>
    <n v="25569.00048611111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m/>
    <n v="25569.000405092593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m/>
    <n v="25569.00048611111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m/>
    <n v="25569.000486111112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m/>
    <n v="25569.000358796296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m/>
    <n v="25569.00043981481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m/>
    <n v="25569.0000925925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m/>
    <n v="25569.000451388889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m/>
    <n v="25569.000335648147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m/>
    <n v="25569.00083333333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m/>
    <n v="25569.00017361111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m/>
    <n v="25569.00038194444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m/>
    <n v="25569.000173611112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m/>
    <n v="25569.000219907408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m/>
    <n v="25569.000196759258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m/>
    <n v="25569.000509259258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m/>
    <n v="25569.00011574074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m/>
    <n v="25569.000532407408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m/>
    <n v="25569.000127314815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m/>
    <n v="25569.000150462962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m/>
    <n v="25569.00038194444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m/>
    <n v="25569.000324074073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m/>
    <n v="25569.00024305555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m/>
    <n v="25569.00015046296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m/>
    <n v="25569.0003935185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m/>
    <n v="25569.000925925928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m/>
    <n v="25569.00085648148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m/>
    <n v="25569.000081018519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m/>
    <n v="25569.0003935185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m/>
    <n v="25569.0009953703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m/>
    <n v="25569.000428240739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m/>
    <n v="25569.000208333335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m/>
    <n v="25569.000254629631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m/>
    <n v="25569.000300925927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m/>
    <n v="25569.0003125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m/>
    <n v="25569.000092592592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m/>
    <n v="25569.0023611111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m/>
    <n v="25569.000532407408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m/>
    <n v="25569.000196759258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m/>
    <n v="25569.00032407407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m/>
    <n v="25569.000960648147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m/>
    <n v="25569.00015046296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m/>
    <n v="25569.00009259259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m/>
    <n v="25569.0003703703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m/>
    <n v="25569.000983796297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m/>
    <n v="25569.000335648147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m/>
    <n v="25569.00027777777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m/>
    <n v="25569.00009259259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m/>
    <n v="25569.000219907408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m/>
    <n v="25569.003888888888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m/>
    <n v="25569.00015046296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m/>
    <n v="25569.000486111112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m/>
    <n v="25569.00074074073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m/>
    <n v="25569.00028935185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m/>
    <n v="25569.000231481481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m/>
    <n v="25569.001203703705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m/>
    <n v="25569.00061342592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m/>
    <n v="25569.000162037039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m/>
    <n v="25569.000231481481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m/>
    <n v="25569.00645833333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m/>
    <n v="25569.00025462963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m/>
    <n v="25569.000277777777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m/>
    <n v="25569.000856481482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m/>
    <n v="25569.00062500000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m/>
    <n v="25569.00035879629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m/>
    <n v="25569.00028935185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m/>
    <n v="25569.000196759258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m/>
    <n v="25569.000138888889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m/>
    <n v="25569.00043981481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m/>
    <n v="25569.000474537039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m/>
    <n v="25569.00021990740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m/>
    <n v="25569.00047453703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m/>
    <n v="25569.000300925927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m/>
    <n v="25569.00028935185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m/>
    <n v="25569.000104166666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m/>
    <n v="25569.000902777778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m/>
    <n v="25569.00052083333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m/>
    <n v="25569.001180555555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m/>
    <n v="25569.000057870369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m/>
    <n v="25569.0003125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m/>
    <n v="25569.000428240739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m/>
    <n v="25569.00016203703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m/>
    <n v="25569.0003125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m/>
    <n v="25569.000520833335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m/>
    <n v="25569.000567129631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m/>
    <n v="25569.000277777777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m/>
    <n v="25569.001296296297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m/>
    <n v="25569.000266203704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m/>
    <n v="25569.000625000001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m/>
    <n v="25569.0003240740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m/>
    <n v="25569.000127314815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m/>
    <n v="25569.000717592593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m/>
    <n v="25569.00084490740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m/>
    <n v="25569.000208333335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m/>
    <n v="25569.00040509259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m/>
    <n v="25569.000497685185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m/>
    <n v="25569.00041666666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m/>
    <n v="25569.00071759259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m/>
    <n v="25569.00017361111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m/>
    <n v="25569.00038194444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m/>
    <n v="25569.0003125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m/>
    <n v="25569.000196759258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m/>
    <n v="25569.00004629629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m/>
    <n v="25569.00061342592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m/>
    <n v="25569.00056712963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m/>
    <n v="25569.000659722224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m/>
    <n v="25569.00079861111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m/>
    <n v="25569.00017361111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m/>
    <n v="25569.00074074073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m/>
    <n v="25569.000231481481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m/>
    <n v="25569.0003125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m/>
    <n v="25569.000243055554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m/>
    <n v="25569.0003587962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m/>
    <n v="25569.000590277778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m/>
    <n v="25569.000659722224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m/>
    <n v="25569.000231481481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m/>
    <n v="25569.00082175925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m/>
    <n v="25569.000833333332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m/>
    <n v="25569.000520833335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m/>
    <n v="25569.000590277778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m/>
    <n v="25569.000648148147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m/>
    <n v="25569.000196759258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m/>
    <n v="25569.002280092591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m/>
    <n v="25569.000810185185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m/>
    <n v="25569.000243055554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m/>
    <n v="25569.00039351852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m/>
    <n v="25569.000451388889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m/>
    <n v="25569.000902777778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m/>
    <n v="25569.000555555554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m/>
    <n v="25569.00033564814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m/>
    <n v="2556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m/>
    <n v="25569.000023148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m/>
    <n v="25569.00001157407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m/>
    <n v="25569.0006828703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m/>
    <n v="25569.00001157407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m/>
    <n v="25569.000358796296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m/>
    <n v="25569.000208333335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m/>
    <n v="25569.00011574074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m/>
    <n v="2556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m/>
    <n v="25569.000162037039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m/>
    <n v="25569.00002314815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m/>
    <n v="25569.000011574073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m/>
    <n v="25569.000034722223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m/>
    <n v="25569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m/>
    <n v="25569.00002314815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m/>
    <n v="2556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m/>
    <n v="25569.000138888889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m/>
    <n v="25569.000011574073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m/>
    <n v="25569.00009259259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m/>
    <n v="25569.00002314815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m/>
    <n v="25569.00084490740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m/>
    <n v="25569.000092592592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m/>
    <n v="25569.000196759258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m/>
    <n v="25569.000104166666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m/>
    <n v="25569.00019675925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m/>
    <n v="25569.00038194444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m/>
    <n v="25569.000439814816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m/>
    <n v="25569.00091435185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m/>
    <n v="25569.000532407408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m/>
    <n v="25569.000231481481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m/>
    <n v="25569.000231481481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m/>
    <n v="25569.00015046296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m/>
    <n v="25569.000254629631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m/>
    <n v="25569.00041666666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m/>
    <n v="25569.00046296296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m/>
    <n v="25569.000104166666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m/>
    <n v="25569.000219907408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m/>
    <n v="25569.000162037039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m/>
    <n v="25569.00043981481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m/>
    <n v="25569.00067129629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m/>
    <n v="25569.000324074073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m/>
    <n v="25569.000196759258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m/>
    <n v="25569.000138888889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m/>
    <n v="25569.000462962962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m/>
    <n v="25569.00065972222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m/>
    <n v="25569.001319444444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m/>
    <n v="25569.000358796296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m/>
    <n v="25569.00003472222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m/>
    <n v="25569.000185185185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m/>
    <n v="25569.002303240741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m/>
    <n v="25569.00035879629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m/>
    <n v="25569.00034722222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m/>
    <n v="25569.0003935185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m/>
    <n v="25569.000208333335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m/>
    <n v="25569.00077546296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m/>
    <n v="25569.00076388888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m/>
    <n v="25569.00026620370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m/>
    <n v="25569.001458333332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m/>
    <n v="25569.00006944444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m/>
    <n v="25569.0002893518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m/>
    <n v="25569.000451388889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m/>
    <n v="25569.000717592593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m/>
    <n v="25569.00035879629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m/>
    <n v="25569.00317129629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m/>
    <n v="25569.00019675925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m/>
    <n v="25569.00016203703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m/>
    <n v="25569.000694444443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m/>
    <n v="25569.00038194444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m/>
    <n v="25569.000902777778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m/>
    <n v="25569.00034722222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m/>
    <n v="25569.001574074075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m/>
    <n v="25569.000462962962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m/>
    <n v="25569.000208333335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m/>
    <n v="25569.000451388889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m/>
    <n v="25569.000243055554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m/>
    <n v="25569.00034722222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m/>
    <n v="25569.0003125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m/>
    <n v="25569.00040509259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m/>
    <n v="25569.00015046296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m/>
    <n v="25569.000266203704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m/>
    <n v="25569.000451388889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m/>
    <n v="25569.00040509259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m/>
    <n v="25569.0003125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m/>
    <n v="25569.00024305555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m/>
    <n v="25569.001203703705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m/>
    <n v="25569.00021990740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m/>
    <n v="25569.001122685186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m/>
    <n v="25569.0003125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m/>
    <n v="25569.000277777777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m/>
    <n v="25569.00015046296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m/>
    <n v="25569.000532407408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m/>
    <n v="25569.00004629629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m/>
    <n v="25569.000462962962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m/>
    <n v="25569.00050925925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m/>
    <n v="25569.000405092593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m/>
    <n v="25569.00072916666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m/>
    <n v="25569.001030092593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m/>
    <n v="25569.00017361111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m/>
    <n v="25569.000532407408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m/>
    <n v="25569.000381944443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m/>
    <n v="25569.00035879629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m/>
    <n v="25569.00005787036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m/>
    <n v="25569.000011574073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m/>
    <n v="25569.000138888889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m/>
    <n v="25569.000046296296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m/>
    <n v="25569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m/>
    <n v="25569.0000810185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m/>
    <n v="25569.0000231481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m/>
    <n v="25569.000011574073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m/>
    <n v="25569.000046296296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m/>
    <n v="25569.00006944444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m/>
    <n v="25569.00009259259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m/>
    <n v="25569.000162037039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m/>
    <n v="2556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m/>
    <n v="25569.000046296296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m/>
    <n v="25569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m/>
    <n v="2556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m/>
    <n v="25569.00001157407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m/>
    <n v="25569.000011574073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m/>
    <n v="25569.000011574073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m/>
    <n v="25569.000601851851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m/>
    <n v="25569.00008101851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m/>
    <n v="25569.000324074073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m/>
    <n v="25569.00012731481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m/>
    <n v="25569.00017361111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m/>
    <n v="25569.00034722222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m/>
    <n v="25569.0003125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m/>
    <n v="25569.00032407407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m/>
    <n v="25569.00019675925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m/>
    <n v="25569.000578703704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m/>
    <n v="25569.000300925927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m/>
    <n v="25569.00101851852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m/>
    <n v="25569.0010532407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m/>
    <n v="25569.000034722223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m/>
    <n v="25569.000324074073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m/>
    <n v="25569.000891203705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m/>
    <n v="25569.0003125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m/>
    <n v="25569.001238425924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m/>
    <n v="25569.00111111111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m/>
    <n v="25569.00064814814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m/>
    <n v="25569.000671296297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m/>
    <n v="25569.00017361111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m/>
    <n v="25569.000231481481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m/>
    <n v="25569.000439814816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m/>
    <n v="25569.000381944443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m/>
    <n v="25569.000659722224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m/>
    <n v="25569.0002893518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m/>
    <n v="25569.00016203703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m/>
    <n v="25569.00108796296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m/>
    <n v="25569.00068287037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m/>
    <n v="25569.000416666666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m/>
    <n v="25569.001331018517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m/>
    <n v="25569.000347222223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m/>
    <n v="25569.00060185185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m/>
    <n v="25569.0003125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m/>
    <n v="25569.00027777777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m/>
    <n v="25569.00011574074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m/>
    <n v="25569.000347222223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m/>
    <n v="25569.000821759259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m/>
    <n v="25569.000115740742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m/>
    <n v="25569.000011574073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m/>
    <n v="25569.000046296296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m/>
    <n v="25569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m/>
    <n v="25569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m/>
    <n v="25569.0000231481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m/>
    <n v="25569.000277777777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m/>
    <n v="25569.000011574073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m/>
    <n v="25569.00002314815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m/>
    <n v="25569.000011574073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m/>
    <n v="25569.000428240739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m/>
    <n v="25569.000057870369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m/>
    <n v="25569.000046296296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m/>
    <n v="25569.000185185185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m/>
    <n v="25569.00010416666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m/>
    <n v="25569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m/>
    <n v="25569.00046296296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m/>
    <n v="2556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m/>
    <n v="25569.0000231481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m/>
    <n v="25569.00001157407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m/>
    <n v="25569.00010416666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m/>
    <n v="25569.00027777777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m/>
    <n v="25569.000439814816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m/>
    <n v="25569.000300925927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m/>
    <n v="25569.000219907408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m/>
    <n v="25569.000127314815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m/>
    <n v="25569.000312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m/>
    <n v="25569.0003935185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m/>
    <n v="25569.00023148148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m/>
    <n v="25569.000428240739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m/>
    <n v="25569.000231481481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m/>
    <n v="25569.00011574074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m/>
    <n v="25569.000300925927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m/>
    <n v="25569.00023148148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m/>
    <n v="25569.000532407408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m/>
    <n v="25569.000879629628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m/>
    <n v="25569.000474537039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m/>
    <n v="25569.000081018519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m/>
    <n v="25569.000567129631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m/>
    <n v="25569.00030092592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m/>
    <n v="25569.00075231481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m/>
    <n v="25569.00032407407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m/>
    <n v="25569.00009259259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m/>
    <n v="25569.000034722223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m/>
    <n v="25569.00010416666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m/>
    <n v="25569.00010416666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m/>
    <n v="25569.00023148148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m/>
    <n v="25569.00065972222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m/>
    <n v="25569.00009259259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m/>
    <n v="25569.000162037039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m/>
    <n v="25569.00019675925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m/>
    <n v="25569.00115740740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m/>
    <n v="25569.00037037037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m/>
    <n v="25569.000034722223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m/>
    <n v="25569.0003935185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m/>
    <n v="25569.00026620370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m/>
    <n v="25569.000219907408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m/>
    <n v="25569.00057870370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m/>
    <n v="25569.000138888889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m/>
    <n v="25569.000092592592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m/>
    <n v="25569.00010416666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m/>
    <n v="25569.000497685185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m/>
    <n v="25569.000324074073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m/>
    <n v="25569.000046296296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m/>
    <n v="25569.000277777777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m/>
    <n v="25569.00002314815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m/>
    <n v="25569.00002314815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m/>
    <n v="25569.00023148148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m/>
    <n v="25569.000011574073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m/>
    <n v="25569.00001157407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m/>
    <n v="25569.00004629629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m/>
    <n v="25569.000011574073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m/>
    <n v="25569.00001157407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m/>
    <n v="25569.000150462962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m/>
    <n v="25569.00001157407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m/>
    <n v="25569.00001157407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m/>
    <n v="25569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m/>
    <n v="25569.000034722223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m/>
    <n v="25569.000162037039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m/>
    <n v="25569.00002314815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m/>
    <n v="25569.00005787036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m/>
    <n v="25569.00001157407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m/>
    <n v="25569.00017361111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m/>
    <n v="25569.000115740742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m/>
    <n v="25569.000034722223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m/>
    <n v="2556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m/>
    <n v="2556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m/>
    <n v="2556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m/>
    <n v="25569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m/>
    <n v="25569.00053240740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m/>
    <n v="25569.00016203703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m/>
    <n v="25569.000011574073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m/>
    <n v="2556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m/>
    <n v="25569.000196759258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m/>
    <n v="25569.000011574073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m/>
    <n v="2556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m/>
    <n v="2556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m/>
    <n v="2556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m/>
    <n v="25569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m/>
    <n v="2556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m/>
    <n v="25569.0000231481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m/>
    <n v="25569.000162037039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m/>
    <n v="25569.00010416666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m/>
    <n v="25569.000092592592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m/>
    <n v="25569.00008101851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m/>
    <n v="25569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m/>
    <n v="25569.000972222224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m/>
    <n v="25569.000127314815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m/>
    <n v="25569.000011574073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m/>
    <n v="25569.00004629629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m/>
    <n v="25569.000115740742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m/>
    <n v="25569.000185185185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m/>
    <n v="25569.00002314815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m/>
    <n v="25569.00005787036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m/>
    <n v="25569.000011574073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m/>
    <n v="25569.000358796296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m/>
    <n v="25569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m/>
    <n v="25569.0000231481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m/>
    <n v="25569.000081018519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m/>
    <n v="25569.00018518518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m/>
    <n v="25569.000046296296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m/>
    <n v="25569.00004629629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m/>
    <n v="25569.00004629629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m/>
    <n v="25569.000034722223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m/>
    <n v="25569.000416666666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m/>
    <n v="25569.000011574073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m/>
    <n v="25569.00008101851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m/>
    <n v="25569.0003125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m/>
    <n v="25569.000011574073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m/>
    <n v="25569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m/>
    <n v="25569.00001157407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m/>
    <n v="25569.00003472222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m/>
    <n v="25569.000034722223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m/>
    <n v="25569.000034722223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m/>
    <n v="2556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m/>
    <n v="25569.00006944444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m/>
    <n v="25569.000196759258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m/>
    <n v="25569.00046296296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m/>
    <n v="25569.00003472222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m/>
    <n v="25569.00001157407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m/>
    <n v="25569.00002314815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m/>
    <n v="25569.0000810185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m/>
    <n v="25569.00016203703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m/>
    <n v="25569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m/>
    <n v="25569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m/>
    <n v="25569.000011574073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m/>
    <n v="25569.000138888889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m/>
    <n v="25569.000138888889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m/>
    <n v="25569.000266203704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m/>
    <n v="25569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m/>
    <n v="25569.00011574074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m/>
    <n v="25569.00005787036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m/>
    <n v="25569.00001157407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m/>
    <n v="25569.0000231481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m/>
    <n v="25569.00002314815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m/>
    <n v="25569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m/>
    <n v="25569.000150462962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m/>
    <n v="25569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m/>
    <n v="25569.000011574073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m/>
    <n v="25569.000057870369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m/>
    <n v="25569.0000231481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m/>
    <n v="25569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m/>
    <n v="25569.00037037037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m/>
    <n v="25569.00001157407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m/>
    <n v="25569.000011574073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m/>
    <n v="25569.000011574073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m/>
    <n v="25569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m/>
    <n v="25569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m/>
    <n v="25569.000092592592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m/>
    <n v="25569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m/>
    <n v="25569.00001157407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m/>
    <n v="25569.000185185185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m/>
    <n v="25569.00013888888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m/>
    <n v="25569.00004629629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m/>
    <n v="25569.0000231481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m/>
    <n v="25569.000034722223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m/>
    <n v="25569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m/>
    <n v="25569.000034722223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m/>
    <n v="25569.00004629629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m/>
    <n v="25569.0000231481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m/>
    <n v="25569.000115740742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m/>
    <n v="25569.000127314815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m/>
    <n v="25569.00006944444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m/>
    <n v="25569.00002314815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m/>
    <n v="25569.00006944444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m/>
    <n v="25569.00009259259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m/>
    <n v="25569.000428240739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m/>
    <n v="25569.000127314815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m/>
    <n v="25569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m/>
    <n v="25569.000115740742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m/>
    <n v="25569.00006944444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m/>
    <n v="25569.000092592592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m/>
    <n v="25569.00006944444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m/>
    <n v="25569.000081018519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m/>
    <n v="25569.00008101851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m/>
    <n v="25569.000057870369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m/>
    <n v="25569.000532407408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m/>
    <n v="25569.00011574074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m/>
    <n v="25569.000219907408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m/>
    <n v="25569.00015046296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m/>
    <n v="25569.000150462962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m/>
    <n v="25569.00004629629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m/>
    <n v="255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m/>
    <n v="25569.00003472222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m/>
    <n v="25569.000011574073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m/>
    <n v="25569.000104166666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m/>
    <n v="25569.0000115740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m/>
    <n v="25569.00001157407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m/>
    <n v="25569.00004629629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m/>
    <n v="25569.000196759258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m/>
    <n v="25569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m/>
    <n v="25569.000138888889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m/>
    <n v="25569.00016203703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m/>
    <n v="25569.000011574073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m/>
    <n v="25569.000162037039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m/>
    <n v="25569.000046296296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m/>
    <n v="25569.00002314815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m/>
    <n v="25569.00001157407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m/>
    <n v="25569.0000231481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m/>
    <n v="25569.000011574073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m/>
    <n v="25569.00001157407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m/>
    <n v="25569.00004629629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m/>
    <n v="25569.00003472222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m/>
    <n v="25569.00043981481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m/>
    <n v="25569.000046296296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m/>
    <n v="2556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m/>
    <n v="25569.00002314815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m/>
    <n v="2556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m/>
    <n v="25569.00001157407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m/>
    <n v="25569.00008101851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m/>
    <n v="25569.00002314815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m/>
    <n v="25569.000046296296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m/>
    <n v="25569.000046296296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m/>
    <n v="25569.000034722223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m/>
    <n v="25569.00002314815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m/>
    <n v="25569.00228009259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m/>
    <n v="25569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m/>
    <n v="25569.00001157407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m/>
    <n v="25569.00004629629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m/>
    <n v="2556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m/>
    <n v="25569.000081018519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m/>
    <n v="25569.000127314815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m/>
    <n v="2556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m/>
    <n v="25569.00006944444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m/>
    <n v="2556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m/>
    <n v="25569.00008101851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m/>
    <n v="25569.00108796296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m/>
    <n v="25569.00002314815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m/>
    <n v="25569.0002893518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m/>
    <n v="25569.000196759258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m/>
    <n v="25569.0000231481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m/>
    <n v="25569.000046296296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m/>
    <n v="25569.00005787036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m/>
    <n v="25569.00002314815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m/>
    <n v="25569.00002314815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m/>
    <n v="25569.00003472222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m/>
    <n v="25569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m/>
    <n v="25569.000046296296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m/>
    <n v="25569.00001157407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m/>
    <n v="25569.000138888889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m/>
    <n v="25569.00004629629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m/>
    <n v="25569.00105324074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m/>
    <n v="25569.000011574073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m/>
    <n v="25569.00001157407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m/>
    <n v="2556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m/>
    <n v="25569.00015046296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m/>
    <n v="25569.0000231481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m/>
    <n v="2556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m/>
    <n v="25569.00024305555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m/>
    <n v="25569.00010416666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m/>
    <n v="25569.00006944444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m/>
    <n v="25569.00004629629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m/>
    <n v="25569.00008101851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m/>
    <n v="25569.000057870369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m/>
    <n v="2556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m/>
    <n v="25569.000034722223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m/>
    <n v="25569.00010416666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m/>
    <n v="25569.00006944444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m/>
    <n v="25569.00004629629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m/>
    <n v="25569.000011574073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m/>
    <n v="25569.000196759258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m/>
    <n v="25569.000011574073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m/>
    <n v="25569.000150462962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m/>
    <n v="25569.000069444446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m/>
    <n v="2556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m/>
    <n v="25569.00002314815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m/>
    <n v="25569.0000231481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m/>
    <n v="25569.00024305555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m/>
    <n v="25569.000150462962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m/>
    <n v="25569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m/>
    <n v="25569.000069444446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m/>
    <n v="25569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m/>
    <n v="25569.000011574073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m/>
    <n v="25569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m/>
    <n v="25569.00013888888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m/>
    <n v="25569.0000231481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m/>
    <n v="25569.00006944444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m/>
    <n v="25569.000011574073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m/>
    <n v="25569.00001157407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m/>
    <n v="25569.000057870369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m/>
    <n v="25569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m/>
    <n v="25569.00003472222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m/>
    <n v="25569.000092592592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m/>
    <n v="25569.00003472222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m/>
    <n v="25569.000092592592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m/>
    <n v="25569.000011574073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m/>
    <n v="25569.00004629629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m/>
    <n v="25569.00009259259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m/>
    <n v="25569.00001157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m/>
    <n v="25569.000057870369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m/>
    <n v="25569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m/>
    <n v="25569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m/>
    <n v="25569.00001157407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m/>
    <n v="25569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m/>
    <n v="2556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m/>
    <n v="25569.000069444446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m/>
    <n v="25569.00006944444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m/>
    <n v="25569.000162037039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m/>
    <n v="25569.00006944444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m/>
    <n v="25569.000381944443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m/>
    <n v="25569.00004629629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m/>
    <n v="25569.000011574073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m/>
    <n v="2556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m/>
    <n v="25569.000069444446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m/>
    <n v="25569.00006944444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m/>
    <n v="25569.000011574073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m/>
    <n v="25569.000034722223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x v="0"/>
    <n v="11633"/>
    <x v="0"/>
    <x v="0"/>
    <x v="0"/>
    <x v="0"/>
    <n v="1434931811"/>
    <b v="0"/>
    <n v="182"/>
    <b v="1"/>
    <s v="film &amp; video/television"/>
    <n v="137"/>
    <n v="63.92"/>
    <x v="0"/>
    <s v="television"/>
    <n v="42177.007071759261"/>
    <n v="25569.002106481483"/>
    <x v="0"/>
    <n v="6"/>
    <x v="0"/>
  </r>
  <r>
    <n v="1"/>
    <x v="1"/>
    <s v="A Hannibal TV Show Fan Convention and Art Collective"/>
    <x v="1"/>
    <n v="14653"/>
    <x v="0"/>
    <x v="0"/>
    <x v="0"/>
    <x v="1"/>
    <n v="1485872683"/>
    <b v="0"/>
    <n v="79"/>
    <b v="1"/>
    <s v="film &amp; video/television"/>
    <n v="143"/>
    <n v="185.48"/>
    <x v="0"/>
    <s v="television"/>
    <n v="42766.600497685184"/>
    <n v="25569.000914351851"/>
    <x v="1"/>
    <n v="1"/>
    <x v="1"/>
  </r>
  <r>
    <n v="2"/>
    <x v="2"/>
    <s v="Completion fund for post-production for teaser of British crime/drama tv series about a girl who sells morals for money"/>
    <x v="2"/>
    <n v="525"/>
    <x v="0"/>
    <x v="1"/>
    <x v="1"/>
    <x v="2"/>
    <n v="1454691083"/>
    <b v="0"/>
    <n v="35"/>
    <b v="1"/>
    <s v="film &amp; video/television"/>
    <n v="105"/>
    <n v="15"/>
    <x v="0"/>
    <s v="television"/>
    <n v="42405.702349537038"/>
    <n v="25569.000405092593"/>
    <x v="2"/>
    <n v="2"/>
    <x v="2"/>
  </r>
  <r>
    <n v="3"/>
    <x v="3"/>
    <s v="We already produced the *very* beginning of this story. Help us to see it through?"/>
    <x v="3"/>
    <n v="10390"/>
    <x v="0"/>
    <x v="0"/>
    <x v="0"/>
    <x v="3"/>
    <n v="1404822107"/>
    <b v="0"/>
    <n v="150"/>
    <b v="1"/>
    <s v="film &amp; video/television"/>
    <n v="104"/>
    <n v="69.27"/>
    <x v="0"/>
    <s v="television"/>
    <n v="41828.515127314815"/>
    <n v="25569.001736111109"/>
    <x v="3"/>
    <n v="7"/>
    <x v="3"/>
  </r>
  <r>
    <n v="4"/>
    <x v="4"/>
    <s v="19th centuryâ€™s most notorious literary characters, out of step with the times, find comradery as roommates in modern day Los Angeles."/>
    <x v="4"/>
    <n v="54116.28"/>
    <x v="0"/>
    <x v="0"/>
    <x v="0"/>
    <x v="4"/>
    <n v="1447963279"/>
    <b v="0"/>
    <n v="284"/>
    <b v="1"/>
    <s v="film &amp; video/television"/>
    <n v="123"/>
    <n v="190.55"/>
    <x v="0"/>
    <s v="television"/>
    <n v="42327.834247685183"/>
    <n v="25569.003287037038"/>
    <x v="0"/>
    <n v="11"/>
    <x v="4"/>
  </r>
  <r>
    <n v="5"/>
    <x v="5"/>
    <s v="The BBQ Daddy will be Filming the 1st episode of the Next Hit series to come to Network Television &quot;Bailout My Cookout&quot;"/>
    <x v="5"/>
    <n v="4390"/>
    <x v="0"/>
    <x v="0"/>
    <x v="0"/>
    <x v="5"/>
    <n v="1468362207"/>
    <b v="0"/>
    <n v="47"/>
    <b v="1"/>
    <s v="film &amp; video/television"/>
    <n v="110"/>
    <n v="93.4"/>
    <x v="0"/>
    <s v="television"/>
    <n v="42563.932951388888"/>
    <n v="25569.000543981481"/>
    <x v="2"/>
    <n v="7"/>
    <x v="3"/>
  </r>
  <r>
    <n v="6"/>
    <x v="6"/>
    <s v="The story of &quot;Point Hope&quot; will honor, respect, and share the beauty and traditions of the Alaska Natives in Point Hope, AK: the Inupiat"/>
    <x v="6"/>
    <n v="8519"/>
    <x v="0"/>
    <x v="0"/>
    <x v="0"/>
    <x v="6"/>
    <n v="1401846250"/>
    <b v="0"/>
    <n v="58"/>
    <b v="1"/>
    <s v="film &amp; video/television"/>
    <n v="106"/>
    <n v="146.88"/>
    <x v="0"/>
    <s v="television"/>
    <n v="41794.072337962964"/>
    <n v="25569.000671296297"/>
    <x v="3"/>
    <n v="6"/>
    <x v="0"/>
  </r>
  <r>
    <n v="7"/>
    <x v="7"/>
    <s v="Secrets bond three unfortunate teens who are facing issues that are common among youth today. And for one, it becomes too much to bear."/>
    <x v="7"/>
    <n v="9110"/>
    <x v="0"/>
    <x v="0"/>
    <x v="0"/>
    <x v="7"/>
    <n v="1464224867"/>
    <b v="0"/>
    <n v="57"/>
    <b v="1"/>
    <s v="film &amp; video/television"/>
    <n v="101"/>
    <n v="159.82"/>
    <x v="0"/>
    <s v="television"/>
    <n v="42516.047071759262"/>
    <n v="25569.000659722224"/>
    <x v="2"/>
    <n v="5"/>
    <x v="5"/>
  </r>
  <r>
    <n v="8"/>
    <x v="8"/>
    <s v="Help us raise the funds to film our pilot episode!"/>
    <x v="8"/>
    <n v="3501.52"/>
    <x v="0"/>
    <x v="0"/>
    <x v="0"/>
    <x v="8"/>
    <n v="1460155212"/>
    <b v="0"/>
    <n v="12"/>
    <b v="1"/>
    <s v="film &amp; video/television"/>
    <n v="100"/>
    <n v="291.79000000000002"/>
    <x v="0"/>
    <s v="television"/>
    <n v="42468.94458333333"/>
    <n v="25569.000138888889"/>
    <x v="2"/>
    <n v="4"/>
    <x v="6"/>
  </r>
  <r>
    <n v="9"/>
    <x v="9"/>
    <s v="Capturing everyday life at Falkirk Academy, a fictitious elite private high school where &quot;everyday life&quot; is anything but normal."/>
    <x v="2"/>
    <n v="629.99"/>
    <x v="0"/>
    <x v="0"/>
    <x v="0"/>
    <x v="9"/>
    <n v="1458268144"/>
    <b v="0"/>
    <n v="20"/>
    <b v="1"/>
    <s v="film &amp; video/television"/>
    <n v="126"/>
    <n v="31.5"/>
    <x v="0"/>
    <s v="television"/>
    <n v="42447.103518518517"/>
    <n v="25569.000231481481"/>
    <x v="2"/>
    <n v="3"/>
    <x v="7"/>
  </r>
  <r>
    <n v="10"/>
    <x v="10"/>
    <s v="Making a reality show casting the real elites of China. They are fun, young, wild, and ambitious. Filmed in Beijing with real risks."/>
    <x v="9"/>
    <n v="3015"/>
    <x v="0"/>
    <x v="0"/>
    <x v="0"/>
    <x v="10"/>
    <n v="1400636279"/>
    <b v="0"/>
    <n v="19"/>
    <b v="1"/>
    <s v="film &amp; video/television"/>
    <n v="101"/>
    <n v="158.68"/>
    <x v="0"/>
    <s v="television"/>
    <n v="41780.068043981482"/>
    <n v="25569.000219907408"/>
    <x v="3"/>
    <n v="5"/>
    <x v="5"/>
  </r>
  <r>
    <n v="11"/>
    <x v="11"/>
    <s v="HamRadioNow will produce YouTube video of the complete 2016 ARRL &amp; TAPR Amateur Radio (Ham Radio) Digital Communications Conference"/>
    <x v="10"/>
    <n v="6025"/>
    <x v="0"/>
    <x v="0"/>
    <x v="0"/>
    <x v="11"/>
    <n v="1469126462"/>
    <b v="0"/>
    <n v="75"/>
    <b v="1"/>
    <s v="film &amp; video/television"/>
    <n v="121"/>
    <n v="80.33"/>
    <x v="0"/>
    <s v="television"/>
    <n v="42572.778495370367"/>
    <n v="25569.000868055555"/>
    <x v="2"/>
    <n v="7"/>
    <x v="3"/>
  </r>
  <r>
    <n v="12"/>
    <x v="12"/>
    <s v="Spinward Traveller is based on the award winning role-playing game. Launch your imagination into the Traveller universe at Jump 6."/>
    <x v="11"/>
    <n v="49588"/>
    <x v="0"/>
    <x v="0"/>
    <x v="0"/>
    <x v="12"/>
    <n v="1401642425"/>
    <b v="0"/>
    <n v="827"/>
    <b v="1"/>
    <s v="film &amp; video/television"/>
    <n v="165"/>
    <n v="59.96"/>
    <x v="0"/>
    <s v="television"/>
    <n v="41791.713252314818"/>
    <n v="25569.009571759259"/>
    <x v="3"/>
    <n v="6"/>
    <x v="0"/>
  </r>
  <r>
    <n v="13"/>
    <x v="13"/>
    <s v="A travel series hosted by touring musicians that profiles a different American city in each episode."/>
    <x v="8"/>
    <n v="5599"/>
    <x v="0"/>
    <x v="0"/>
    <x v="0"/>
    <x v="13"/>
    <n v="1463588109"/>
    <b v="0"/>
    <n v="51"/>
    <b v="1"/>
    <s v="film &amp; video/television"/>
    <n v="160"/>
    <n v="109.78"/>
    <x v="0"/>
    <s v="television"/>
    <n v="42508.677187499998"/>
    <n v="25569.000590277778"/>
    <x v="2"/>
    <n v="5"/>
    <x v="5"/>
  </r>
  <r>
    <n v="14"/>
    <x v="14"/>
    <s v="A highly charged post apocalyptic sci fi series that pulls no punches!"/>
    <x v="12"/>
    <n v="6056"/>
    <x v="0"/>
    <x v="2"/>
    <x v="2"/>
    <x v="14"/>
    <n v="1403051888"/>
    <b v="0"/>
    <n v="41"/>
    <b v="1"/>
    <s v="film &amp; video/television"/>
    <n v="101"/>
    <n v="147.71"/>
    <x v="0"/>
    <s v="television"/>
    <n v="41808.02648148148"/>
    <n v="25569.000474537039"/>
    <x v="3"/>
    <n v="6"/>
    <x v="0"/>
  </r>
  <r>
    <n v="15"/>
    <x v="15"/>
    <s v="Cien&amp;Cia es un proyecto transmedia para televisiÃ³n; la finalidad de la venta de camisetas es financiar el reality (Factual)."/>
    <x v="13"/>
    <n v="2132"/>
    <x v="0"/>
    <x v="3"/>
    <x v="3"/>
    <x v="15"/>
    <n v="1441790658"/>
    <b v="0"/>
    <n v="98"/>
    <b v="1"/>
    <s v="film &amp; video/television"/>
    <n v="107"/>
    <n v="21.76"/>
    <x v="0"/>
    <s v="television"/>
    <n v="42256.391875000001"/>
    <n v="25569.001134259259"/>
    <x v="0"/>
    <n v="9"/>
    <x v="8"/>
  </r>
  <r>
    <n v="16"/>
    <x v="16"/>
    <s v="We want to create a Sizzle Reel to pitch a Reality TV Series to TV Executive starring artists Art Moose will use new artists each week."/>
    <x v="14"/>
    <n v="12029"/>
    <x v="0"/>
    <x v="0"/>
    <x v="0"/>
    <x v="16"/>
    <n v="1398971211"/>
    <b v="0"/>
    <n v="70"/>
    <b v="1"/>
    <s v="film &amp; video/television"/>
    <n v="100"/>
    <n v="171.84"/>
    <x v="0"/>
    <s v="television"/>
    <n v="41760.796423611115"/>
    <n v="25569.000810185185"/>
    <x v="3"/>
    <n v="5"/>
    <x v="5"/>
  </r>
  <r>
    <n v="17"/>
    <x v="17"/>
    <s v="Uplifting English sitcom, a love letter to youthful exuberance that proves once and for all that none of us are ready for real life."/>
    <x v="15"/>
    <n v="1510"/>
    <x v="0"/>
    <x v="1"/>
    <x v="1"/>
    <x v="17"/>
    <n v="1412530422"/>
    <b v="0"/>
    <n v="36"/>
    <b v="1"/>
    <s v="film &amp; video/television"/>
    <n v="101"/>
    <n v="41.94"/>
    <x v="0"/>
    <s v="television"/>
    <n v="41917.731736111113"/>
    <n v="25569.000416666666"/>
    <x v="3"/>
    <n v="10"/>
    <x v="9"/>
  </r>
  <r>
    <n v="18"/>
    <x v="18"/>
    <s v="The Indian cooking show you crave: complete with cooking, travel to India, and loads of spicy inspiration with Anupy."/>
    <x v="11"/>
    <n v="31896.33"/>
    <x v="0"/>
    <x v="0"/>
    <x v="0"/>
    <x v="18"/>
    <n v="1408366856"/>
    <b v="0"/>
    <n v="342"/>
    <b v="1"/>
    <s v="film &amp; video/television"/>
    <n v="106"/>
    <n v="93.26"/>
    <x v="0"/>
    <s v="television"/>
    <n v="41869.542314814818"/>
    <n v="25569.003958333335"/>
    <x v="3"/>
    <n v="8"/>
    <x v="10"/>
  </r>
  <r>
    <n v="19"/>
    <x v="19"/>
    <s v="Brouhaha chronicles the adventures of aspiring comedian and prolific hedonist Jenny Carmichael as she works at a clickbait website."/>
    <x v="16"/>
    <n v="1235"/>
    <x v="0"/>
    <x v="0"/>
    <x v="0"/>
    <x v="19"/>
    <n v="1434828934"/>
    <b v="0"/>
    <n v="22"/>
    <b v="1"/>
    <s v="film &amp; video/television"/>
    <n v="145"/>
    <n v="56.14"/>
    <x v="0"/>
    <s v="television"/>
    <n v="42175.816365740742"/>
    <n v="25569.000254629631"/>
    <x v="0"/>
    <n v="6"/>
    <x v="0"/>
  </r>
  <r>
    <n v="20"/>
    <x v="20"/>
    <s v="Help us reach our goal &amp; pay the drama dept that is performing the hard read, which is set for October 2015."/>
    <x v="13"/>
    <n v="2004"/>
    <x v="0"/>
    <x v="0"/>
    <x v="0"/>
    <x v="20"/>
    <n v="1436983912"/>
    <b v="0"/>
    <n v="25"/>
    <b v="1"/>
    <s v="film &amp; video/television"/>
    <n v="100"/>
    <n v="80.16"/>
    <x v="0"/>
    <s v="television"/>
    <n v="42200.758240740746"/>
    <n v="25569.00028935185"/>
    <x v="0"/>
    <n v="7"/>
    <x v="3"/>
  </r>
  <r>
    <n v="21"/>
    <x v="21"/>
    <s v="â€œLIFE of an INGREDIENT,&quot; a series that tells the story of the greatest chef &amp; farm collaborators in todayâ€™s marketplace."/>
    <x v="17"/>
    <n v="20190"/>
    <x v="0"/>
    <x v="0"/>
    <x v="0"/>
    <x v="21"/>
    <n v="1409151789"/>
    <b v="0"/>
    <n v="101"/>
    <b v="1"/>
    <s v="film &amp; video/television"/>
    <n v="109"/>
    <n v="199.9"/>
    <x v="0"/>
    <s v="television"/>
    <n v="41878.627187500002"/>
    <n v="25569.001168981482"/>
    <x v="3"/>
    <n v="8"/>
    <x v="10"/>
  </r>
  <r>
    <n v="22"/>
    <x v="22"/>
    <s v="Meet Gary, and Troy: Two unlikely friends that investigate &quot;strange phenomenon&quot;."/>
    <x v="18"/>
    <n v="410"/>
    <x v="0"/>
    <x v="0"/>
    <x v="0"/>
    <x v="22"/>
    <n v="1418766740"/>
    <b v="0"/>
    <n v="8"/>
    <b v="1"/>
    <s v="film &amp; video/television"/>
    <n v="117"/>
    <n v="51.25"/>
    <x v="0"/>
    <s v="television"/>
    <n v="41989.91134259259"/>
    <n v="25569.000092592592"/>
    <x v="3"/>
    <n v="12"/>
    <x v="11"/>
  </r>
  <r>
    <n v="23"/>
    <x v="23"/>
    <s v="Lois and Berlin are the Lucy and Ricky of reality. You will go on  journey to reinvent beauty from the inside out. Be the star !"/>
    <x v="13"/>
    <n v="2370"/>
    <x v="0"/>
    <x v="0"/>
    <x v="0"/>
    <x v="23"/>
    <n v="1428086501"/>
    <b v="0"/>
    <n v="23"/>
    <b v="1"/>
    <s v="film &amp; video/television"/>
    <n v="119"/>
    <n v="103.04"/>
    <x v="0"/>
    <s v="television"/>
    <n v="42097.778946759259"/>
    <n v="25569.000266203704"/>
    <x v="0"/>
    <n v="4"/>
    <x v="6"/>
  </r>
  <r>
    <n v="24"/>
    <x v="24"/>
    <s v="STL Up Late is a weekly late night comedy talk show for St. Louis television."/>
    <x v="19"/>
    <n v="38082.69"/>
    <x v="0"/>
    <x v="0"/>
    <x v="0"/>
    <x v="24"/>
    <n v="1439494863"/>
    <b v="0"/>
    <n v="574"/>
    <b v="1"/>
    <s v="film &amp; video/television"/>
    <n v="109"/>
    <n v="66.349999999999994"/>
    <x v="0"/>
    <s v="television"/>
    <n v="42229.820173611108"/>
    <n v="25569.006643518518"/>
    <x v="0"/>
    <n v="8"/>
    <x v="10"/>
  </r>
  <r>
    <n v="25"/>
    <x v="25"/>
    <s v="A dram-com television series revolved around memory and the hardships and revelations that come with its early turning point."/>
    <x v="20"/>
    <n v="800"/>
    <x v="0"/>
    <x v="0"/>
    <x v="0"/>
    <x v="25"/>
    <n v="1447115761"/>
    <b v="0"/>
    <n v="14"/>
    <b v="1"/>
    <s v="film &amp; video/television"/>
    <n v="133"/>
    <n v="57.14"/>
    <x v="0"/>
    <s v="television"/>
    <n v="42318.025011574078"/>
    <n v="25569.000162037039"/>
    <x v="0"/>
    <n v="11"/>
    <x v="4"/>
  </r>
  <r>
    <n v="26"/>
    <x v="26"/>
    <s v="Highlighting Sicily's points of light: its extraordinary people. Editing phase is now underway!!!"/>
    <x v="21"/>
    <n v="1940"/>
    <x v="0"/>
    <x v="0"/>
    <x v="0"/>
    <x v="26"/>
    <n v="1404822144"/>
    <b v="0"/>
    <n v="19"/>
    <b v="1"/>
    <s v="film &amp; video/television"/>
    <n v="155"/>
    <n v="102.11"/>
    <x v="0"/>
    <s v="television"/>
    <n v="41828.515555555554"/>
    <n v="25569.000219907408"/>
    <x v="3"/>
    <n v="7"/>
    <x v="3"/>
  </r>
  <r>
    <n v="27"/>
    <x v="27"/>
    <s v="B-Rabbit is a hilarious depiction of immigrating to New Zealand and the life you desperately tried to leave behind."/>
    <x v="22"/>
    <n v="22345"/>
    <x v="0"/>
    <x v="4"/>
    <x v="4"/>
    <x v="27"/>
    <n v="1413518233"/>
    <b v="0"/>
    <n v="150"/>
    <b v="1"/>
    <s v="film &amp; video/television"/>
    <n v="112"/>
    <n v="148.97"/>
    <x v="0"/>
    <s v="television"/>
    <n v="41929.164733796293"/>
    <n v="25569.001736111109"/>
    <x v="3"/>
    <n v="10"/>
    <x v="9"/>
  </r>
  <r>
    <n v="28"/>
    <x v="28"/>
    <s v="John and Brian are on a quest to change people's lives and rehabilitate dogs."/>
    <x v="14"/>
    <n v="12042"/>
    <x v="0"/>
    <x v="0"/>
    <x v="0"/>
    <x v="28"/>
    <n v="1447715284"/>
    <b v="0"/>
    <n v="71"/>
    <b v="1"/>
    <s v="film &amp; video/television"/>
    <n v="100"/>
    <n v="169.61"/>
    <x v="0"/>
    <s v="television"/>
    <n v="42324.96393518518"/>
    <n v="25569.000821759259"/>
    <x v="0"/>
    <n v="11"/>
    <x v="4"/>
  </r>
  <r>
    <n v="29"/>
    <x v="29"/>
    <s v="Genuine, no cliche Cop dramedy. Stories based on Adam's time as a Constable. What really goes on? Think you know the Police? Find out."/>
    <x v="9"/>
    <n v="3700"/>
    <x v="0"/>
    <x v="1"/>
    <x v="1"/>
    <x v="29"/>
    <n v="1403453368"/>
    <b v="0"/>
    <n v="117"/>
    <b v="1"/>
    <s v="film &amp; video/television"/>
    <n v="123"/>
    <n v="31.62"/>
    <x v="0"/>
    <s v="television"/>
    <n v="41812.67324074074"/>
    <n v="25569.001354166667"/>
    <x v="3"/>
    <n v="6"/>
    <x v="0"/>
  </r>
  <r>
    <n v="30"/>
    <x v="30"/>
    <s v="Comedy series about three introverted roommates coping with single life, secret resentments, and loudmouthed extroverts."/>
    <x v="23"/>
    <n v="4051.99"/>
    <x v="0"/>
    <x v="0"/>
    <x v="0"/>
    <x v="30"/>
    <n v="1406012515"/>
    <b v="0"/>
    <n v="53"/>
    <b v="1"/>
    <s v="film &amp; video/television"/>
    <n v="101"/>
    <n v="76.45"/>
    <x v="0"/>
    <s v="television"/>
    <n v="41842.292997685188"/>
    <n v="25569.000613425927"/>
    <x v="3"/>
    <n v="7"/>
    <x v="3"/>
  </r>
  <r>
    <n v="31"/>
    <x v="31"/>
    <s v="After a two-year hiatus, The Alan Katz Show is coming back! But it can't unless we can get a 16gb flash drive valued at $12.71!"/>
    <x v="24"/>
    <n v="13"/>
    <x v="0"/>
    <x v="0"/>
    <x v="0"/>
    <x v="31"/>
    <n v="1452193234"/>
    <b v="0"/>
    <n v="1"/>
    <b v="1"/>
    <s v="film &amp; video/television"/>
    <n v="100"/>
    <n v="13"/>
    <x v="0"/>
    <s v="television"/>
    <n v="42376.79206018518"/>
    <n v="25569.000011574073"/>
    <x v="2"/>
    <n v="1"/>
    <x v="1"/>
  </r>
  <r>
    <n v="32"/>
    <x v="32"/>
    <s v="Approaching a milestone birthday, Gail abandons her group of yuppie stay-at-home mom friends for the vibrant and rowdy gay community."/>
    <x v="25"/>
    <n v="28520"/>
    <x v="0"/>
    <x v="0"/>
    <x v="0"/>
    <x v="32"/>
    <n v="1459523017"/>
    <b v="0"/>
    <n v="89"/>
    <b v="1"/>
    <s v="film &amp; video/television"/>
    <n v="100"/>
    <n v="320.45"/>
    <x v="0"/>
    <s v="television"/>
    <n v="42461.627511574072"/>
    <n v="25569.001030092593"/>
    <x v="2"/>
    <n v="4"/>
    <x v="6"/>
  </r>
  <r>
    <n v="33"/>
    <x v="33"/>
    <s v="3 best friends balance their work, personal and private lives while finding time for their imaginary friends (who are 3 puppets)."/>
    <x v="26"/>
    <n v="5360"/>
    <x v="0"/>
    <x v="0"/>
    <x v="0"/>
    <x v="33"/>
    <n v="1444405901"/>
    <b v="0"/>
    <n v="64"/>
    <b v="1"/>
    <s v="film &amp; video/television"/>
    <n v="102"/>
    <n v="83.75"/>
    <x v="0"/>
    <s v="television"/>
    <n v="42286.660891203705"/>
    <n v="25569.000740740739"/>
    <x v="0"/>
    <n v="10"/>
    <x v="9"/>
  </r>
  <r>
    <n v="34"/>
    <x v="34"/>
    <s v="A digitally dependent Josh, is forced to coexist with his promiscuous problematic cousin Wes, and face his fears of a human connection"/>
    <x v="27"/>
    <n v="3392"/>
    <x v="0"/>
    <x v="0"/>
    <x v="0"/>
    <x v="34"/>
    <n v="1405928601"/>
    <b v="0"/>
    <n v="68"/>
    <b v="1"/>
    <s v="film &amp; video/television"/>
    <n v="130"/>
    <n v="49.88"/>
    <x v="0"/>
    <s v="television"/>
    <n v="41841.321770833332"/>
    <n v="25569.000787037035"/>
    <x v="3"/>
    <n v="7"/>
    <x v="3"/>
  </r>
  <r>
    <n v="35"/>
    <x v="35"/>
    <s v="Why Adam? is an independent TV show that explores concepts of basic science in everyday life."/>
    <x v="28"/>
    <n v="1665"/>
    <x v="0"/>
    <x v="0"/>
    <x v="0"/>
    <x v="35"/>
    <n v="1428130814"/>
    <b v="0"/>
    <n v="28"/>
    <b v="1"/>
    <s v="film &amp; video/television"/>
    <n v="167"/>
    <n v="59.46"/>
    <x v="0"/>
    <s v="television"/>
    <n v="42098.291828703703"/>
    <n v="25569.000324074073"/>
    <x v="0"/>
    <n v="4"/>
    <x v="6"/>
  </r>
  <r>
    <n v="36"/>
    <x v="36"/>
    <s v="A modern day priest makes an unusual discovery, setting off a chain of events."/>
    <x v="12"/>
    <n v="8529"/>
    <x v="0"/>
    <x v="0"/>
    <x v="0"/>
    <x v="36"/>
    <n v="1425540125"/>
    <b v="0"/>
    <n v="44"/>
    <b v="1"/>
    <s v="film &amp; video/television"/>
    <n v="142"/>
    <n v="193.84"/>
    <x v="0"/>
    <s v="television"/>
    <n v="42068.307002314818"/>
    <n v="25569.000509259258"/>
    <x v="0"/>
    <n v="3"/>
    <x v="7"/>
  </r>
  <r>
    <n v="37"/>
    <x v="37"/>
    <s v="Take an unscripted, real-time journey with Greg Aiello to the planet's wildest and most iconic places on this adventure travel TV show."/>
    <x v="29"/>
    <n v="40357"/>
    <x v="0"/>
    <x v="0"/>
    <x v="0"/>
    <x v="37"/>
    <n v="1422463079"/>
    <b v="0"/>
    <n v="253"/>
    <b v="1"/>
    <s v="film &amp; video/television"/>
    <n v="183"/>
    <n v="159.51"/>
    <x v="0"/>
    <s v="television"/>
    <n v="42032.693043981482"/>
    <n v="25569.002928240741"/>
    <x v="0"/>
    <n v="1"/>
    <x v="1"/>
  </r>
  <r>
    <n v="38"/>
    <x v="38"/>
    <s v="A television show about three brothers from Chicago on a mission to discover and highlight the best breweries in America."/>
    <x v="30"/>
    <n v="2751"/>
    <x v="0"/>
    <x v="0"/>
    <x v="0"/>
    <x v="38"/>
    <n v="1365643344"/>
    <b v="0"/>
    <n v="66"/>
    <b v="1"/>
    <s v="film &amp; video/television"/>
    <n v="110"/>
    <n v="41.68"/>
    <x v="0"/>
    <s v="television"/>
    <n v="41375.057222222218"/>
    <n v="25569.000763888889"/>
    <x v="4"/>
    <n v="4"/>
    <x v="6"/>
  </r>
  <r>
    <n v="39"/>
    <x v="39"/>
    <s v="Mystery-Drama Series. Following a shocking event, residents of a remote woodland community learn that some wounds never heal..."/>
    <x v="31"/>
    <n v="32745"/>
    <x v="0"/>
    <x v="1"/>
    <x v="1"/>
    <x v="39"/>
    <n v="1398388068"/>
    <b v="0"/>
    <n v="217"/>
    <b v="1"/>
    <s v="film &amp; video/television"/>
    <n v="131"/>
    <n v="150.9"/>
    <x v="0"/>
    <s v="television"/>
    <n v="41754.047083333331"/>
    <n v="25569.002511574075"/>
    <x v="3"/>
    <n v="4"/>
    <x v="6"/>
  </r>
  <r>
    <n v="40"/>
    <x v="40"/>
    <s v="There is a cooking show in production that needs your help, a show about using local ingredients to create simple and elegant meals."/>
    <x v="13"/>
    <n v="2027"/>
    <x v="0"/>
    <x v="0"/>
    <x v="0"/>
    <x v="40"/>
    <n v="1401426488"/>
    <b v="0"/>
    <n v="16"/>
    <b v="1"/>
    <s v="film &amp; video/television"/>
    <n v="101"/>
    <n v="126.69"/>
    <x v="0"/>
    <s v="television"/>
    <n v="41789.21398148148"/>
    <n v="25569.000185185185"/>
    <x v="3"/>
    <n v="5"/>
    <x v="5"/>
  </r>
  <r>
    <n v="41"/>
    <x v="41"/>
    <s v="A TV series that takes place in a high school setting with religions,morals,&amp; ethics as a guiding message for students &amp; their families"/>
    <x v="13"/>
    <n v="2000"/>
    <x v="0"/>
    <x v="0"/>
    <x v="0"/>
    <x v="41"/>
    <n v="1409924354"/>
    <b v="0"/>
    <n v="19"/>
    <b v="1"/>
    <s v="film &amp; video/television"/>
    <n v="100"/>
    <n v="105.26"/>
    <x v="0"/>
    <s v="television"/>
    <n v="41887.568912037037"/>
    <n v="25569.000219907408"/>
    <x v="3"/>
    <n v="9"/>
    <x v="8"/>
  </r>
  <r>
    <n v="42"/>
    <x v="42"/>
    <s v="A show that explores the universal hospitality and shenanigans of BRO cultures in the most forbidden and unfamiliar places on earth!"/>
    <x v="32"/>
    <n v="19860"/>
    <x v="0"/>
    <x v="0"/>
    <x v="0"/>
    <x v="42"/>
    <n v="1417188026"/>
    <b v="0"/>
    <n v="169"/>
    <b v="1"/>
    <s v="film &amp; video/television"/>
    <n v="142"/>
    <n v="117.51"/>
    <x v="0"/>
    <s v="television"/>
    <n v="41971.639189814814"/>
    <n v="25569.001956018517"/>
    <x v="3"/>
    <n v="11"/>
    <x v="4"/>
  </r>
  <r>
    <n v="43"/>
    <x v="43"/>
    <s v="Anglicon is a fan-run British media convention with a focus on Doctor Who, returning to the Seattle area bigger and better than ever!"/>
    <x v="3"/>
    <n v="30866"/>
    <x v="0"/>
    <x v="0"/>
    <x v="0"/>
    <x v="43"/>
    <n v="1402599486"/>
    <b v="0"/>
    <n v="263"/>
    <b v="1"/>
    <s v="film &amp; video/television"/>
    <n v="309"/>
    <n v="117.36"/>
    <x v="0"/>
    <s v="television"/>
    <n v="41802.790347222224"/>
    <n v="25569.00304398148"/>
    <x v="3"/>
    <n v="6"/>
    <x v="0"/>
  </r>
  <r>
    <n v="44"/>
    <x v="44"/>
    <s v="The Creator of the hit FOX show THE BOURBON LOUNGE brings you BIG WHISKEY. A new travel show exploring whiskey like you've never seen."/>
    <x v="13"/>
    <n v="2000"/>
    <x v="0"/>
    <x v="0"/>
    <x v="0"/>
    <x v="44"/>
    <n v="1408760537"/>
    <b v="0"/>
    <n v="15"/>
    <b v="1"/>
    <s v="film &amp; video/television"/>
    <n v="100"/>
    <n v="133.33000000000001"/>
    <x v="0"/>
    <s v="television"/>
    <n v="41874.098807870374"/>
    <n v="25569.000173611112"/>
    <x v="3"/>
    <n v="8"/>
    <x v="10"/>
  </r>
  <r>
    <n v="45"/>
    <x v="45"/>
    <s v="The Art of the Lift is a crime drama that follows an expert crew of pick-pockets and their attempt at breaking in a new recruit."/>
    <x v="10"/>
    <n v="6000"/>
    <x v="0"/>
    <x v="0"/>
    <x v="0"/>
    <x v="45"/>
    <n v="1459177107"/>
    <b v="0"/>
    <n v="61"/>
    <b v="1"/>
    <s v="film &amp; video/television"/>
    <n v="120"/>
    <n v="98.36"/>
    <x v="0"/>
    <s v="television"/>
    <n v="42457.623923611114"/>
    <n v="25569.00070601852"/>
    <x v="2"/>
    <n v="3"/>
    <x v="7"/>
  </r>
  <r>
    <n v="46"/>
    <x v="46"/>
    <s v="The legendary community TV programme Joy's World is in dire need of new equipment! We are hoping you can help."/>
    <x v="33"/>
    <n v="8750"/>
    <x v="0"/>
    <x v="2"/>
    <x v="2"/>
    <x v="46"/>
    <n v="1447628974"/>
    <b v="0"/>
    <n v="45"/>
    <b v="1"/>
    <s v="film &amp; video/television"/>
    <n v="104"/>
    <n v="194.44"/>
    <x v="0"/>
    <s v="television"/>
    <n v="42323.964976851858"/>
    <n v="25569.000520833335"/>
    <x v="0"/>
    <n v="11"/>
    <x v="4"/>
  </r>
  <r>
    <n v="47"/>
    <x v="47"/>
    <s v="Cursed with attracting odd men, an independent woman takes on the Chicago dating scene again with the help of her offbeat friends."/>
    <x v="10"/>
    <n v="5380.55"/>
    <x v="0"/>
    <x v="0"/>
    <x v="0"/>
    <x v="47"/>
    <n v="1413834007"/>
    <b v="0"/>
    <n v="70"/>
    <b v="1"/>
    <s v="film &amp; video/television"/>
    <n v="108"/>
    <n v="76.87"/>
    <x v="0"/>
    <s v="television"/>
    <n v="41932.819525462961"/>
    <n v="25569.000810185185"/>
    <x v="3"/>
    <n v="10"/>
    <x v="9"/>
  </r>
  <r>
    <n v="48"/>
    <x v="48"/>
    <s v="With future neo-London as a backdrop to this new independent TV pilot, we investigate the bad and the corrupt that rule London."/>
    <x v="13"/>
    <n v="2159"/>
    <x v="0"/>
    <x v="1"/>
    <x v="1"/>
    <x v="48"/>
    <n v="1422534260"/>
    <b v="0"/>
    <n v="38"/>
    <b v="1"/>
    <s v="film &amp; video/television"/>
    <n v="108"/>
    <n v="56.82"/>
    <x v="0"/>
    <s v="television"/>
    <n v="42033.516898148147"/>
    <n v="25569.000439814816"/>
    <x v="0"/>
    <n v="1"/>
    <x v="1"/>
  </r>
  <r>
    <n v="49"/>
    <x v="49"/>
    <s v="Driving Jersey is real people telling real stories."/>
    <x v="14"/>
    <n v="12000"/>
    <x v="0"/>
    <x v="0"/>
    <x v="0"/>
    <x v="49"/>
    <n v="1443068045"/>
    <b v="0"/>
    <n v="87"/>
    <b v="1"/>
    <s v="film &amp; video/television"/>
    <n v="100"/>
    <n v="137.93"/>
    <x v="0"/>
    <s v="television"/>
    <n v="42271.176446759258"/>
    <n v="25569.001006944443"/>
    <x v="0"/>
    <n v="9"/>
    <x v="8"/>
  </r>
  <r>
    <n v="50"/>
    <x v="50"/>
    <s v="A brand new dating show which helps one lucky lady find her Mr Right with difficult decisions to make along the way."/>
    <x v="20"/>
    <n v="600"/>
    <x v="0"/>
    <x v="1"/>
    <x v="1"/>
    <x v="50"/>
    <n v="1419271458"/>
    <b v="0"/>
    <n v="22"/>
    <b v="1"/>
    <s v="film &amp; video/television"/>
    <n v="100"/>
    <n v="27.27"/>
    <x v="0"/>
    <s v="television"/>
    <n v="41995.752986111111"/>
    <n v="25569.000254629631"/>
    <x v="3"/>
    <n v="12"/>
    <x v="11"/>
  </r>
  <r>
    <n v="51"/>
    <x v="51"/>
    <s v="Please help us reach stretch goals of 16k, 26k, 41k for the soundtrack, extended scenes &amp; story development for our sci-fi TV series!"/>
    <x v="34"/>
    <n v="14082"/>
    <x v="0"/>
    <x v="0"/>
    <x v="0"/>
    <x v="51"/>
    <n v="1436653037"/>
    <b v="0"/>
    <n v="119"/>
    <b v="1"/>
    <s v="film &amp; video/television"/>
    <n v="128"/>
    <n v="118.34"/>
    <x v="0"/>
    <s v="television"/>
    <n v="42196.928668981483"/>
    <n v="25569.001377314813"/>
    <x v="0"/>
    <n v="7"/>
    <x v="3"/>
  </r>
  <r>
    <n v="52"/>
    <x v="52"/>
    <s v="Kode Orange is an original television series that follows the lives of two police officers who join a special unit in high-crime LA"/>
    <x v="3"/>
    <n v="11621"/>
    <x v="0"/>
    <x v="0"/>
    <x v="0"/>
    <x v="52"/>
    <n v="1403023846"/>
    <b v="0"/>
    <n v="52"/>
    <b v="1"/>
    <s v="film &amp; video/television"/>
    <n v="116"/>
    <n v="223.48"/>
    <x v="0"/>
    <s v="television"/>
    <n v="41807.701921296299"/>
    <n v="25569.000601851851"/>
    <x v="3"/>
    <n v="6"/>
    <x v="0"/>
  </r>
  <r>
    <n v="53"/>
    <x v="53"/>
    <s v="Delicious TV's Vegan Mashup launching season two on public television"/>
    <x v="9"/>
    <n v="3289"/>
    <x v="0"/>
    <x v="0"/>
    <x v="0"/>
    <x v="53"/>
    <n v="1395407445"/>
    <b v="0"/>
    <n v="117"/>
    <b v="1"/>
    <s v="film &amp; video/television"/>
    <n v="110"/>
    <n v="28.11"/>
    <x v="0"/>
    <s v="television"/>
    <n v="41719.549131944441"/>
    <n v="25569.001354166667"/>
    <x v="3"/>
    <n v="3"/>
    <x v="7"/>
  </r>
  <r>
    <n v="54"/>
    <x v="54"/>
    <s v="TV stand-in Elizabeth was diagnosed BRCA+ as her mother was succumbing to cancer. This pilot navigates evolving modern female identity."/>
    <x v="3"/>
    <n v="10100"/>
    <x v="0"/>
    <x v="0"/>
    <x v="0"/>
    <x v="54"/>
    <n v="1448471221"/>
    <b v="0"/>
    <n v="52"/>
    <b v="1"/>
    <s v="film &amp; video/television"/>
    <n v="101"/>
    <n v="194.23"/>
    <x v="0"/>
    <s v="television"/>
    <n v="42333.713206018518"/>
    <n v="25569.000601851851"/>
    <x v="0"/>
    <n v="11"/>
    <x v="4"/>
  </r>
  <r>
    <n v="55"/>
    <x v="55"/>
    <s v="A story of an Italian family who tried it the right way but realized things work better if they do it &quot;their&quot; way. Weekly Series PILOT"/>
    <x v="35"/>
    <n v="11090"/>
    <x v="0"/>
    <x v="0"/>
    <x v="0"/>
    <x v="55"/>
    <n v="1462576516"/>
    <b v="0"/>
    <n v="86"/>
    <b v="1"/>
    <s v="film &amp; video/television"/>
    <n v="129"/>
    <n v="128.94999999999999"/>
    <x v="0"/>
    <s v="television"/>
    <n v="42496.968935185185"/>
    <n v="25569.00099537037"/>
    <x v="2"/>
    <n v="5"/>
    <x v="5"/>
  </r>
  <r>
    <n v="56"/>
    <x v="56"/>
    <s v="We want to see more women's cycling on TV - and we need your help to make it happen!"/>
    <x v="6"/>
    <n v="8581"/>
    <x v="0"/>
    <x v="1"/>
    <x v="1"/>
    <x v="56"/>
    <n v="1432559424"/>
    <b v="0"/>
    <n v="174"/>
    <b v="1"/>
    <s v="film &amp; video/television"/>
    <n v="107"/>
    <n v="49.32"/>
    <x v="0"/>
    <s v="television"/>
    <n v="42149.548888888887"/>
    <n v="25569.00201388889"/>
    <x v="0"/>
    <n v="5"/>
    <x v="5"/>
  </r>
  <r>
    <n v="57"/>
    <x v="57"/>
    <s v="An entertainment network built with a focus of uniting our community with quality, relevant live and scripted entertainment."/>
    <x v="36"/>
    <n v="15285"/>
    <x v="0"/>
    <x v="0"/>
    <x v="0"/>
    <x v="57"/>
    <n v="1427399962"/>
    <b v="0"/>
    <n v="69"/>
    <b v="1"/>
    <s v="film &amp; video/television"/>
    <n v="102"/>
    <n v="221.52"/>
    <x v="0"/>
    <s v="television"/>
    <n v="42089.83289351852"/>
    <n v="25569.000798611112"/>
    <x v="0"/>
    <n v="3"/>
    <x v="7"/>
  </r>
  <r>
    <n v="58"/>
    <x v="58"/>
    <s v="Alex thought he knew how the world worked. You live, you die and it's over. He was very, very wrong."/>
    <x v="3"/>
    <n v="10291"/>
    <x v="0"/>
    <x v="0"/>
    <x v="0"/>
    <x v="58"/>
    <n v="1413827572"/>
    <b v="0"/>
    <n v="75"/>
    <b v="1"/>
    <s v="film &amp; video/television"/>
    <n v="103"/>
    <n v="137.21"/>
    <x v="0"/>
    <s v="television"/>
    <n v="41932.745046296295"/>
    <n v="25569.000868055555"/>
    <x v="3"/>
    <n v="10"/>
    <x v="9"/>
  </r>
  <r>
    <n v="59"/>
    <x v="59"/>
    <s v="An electronic music producer stuck in his blue collar life has overnight success thrown at him when his music leaks on the internet."/>
    <x v="22"/>
    <n v="20025.14"/>
    <x v="0"/>
    <x v="0"/>
    <x v="0"/>
    <x v="59"/>
    <n v="1439530776"/>
    <b v="0"/>
    <n v="33"/>
    <b v="1"/>
    <s v="film &amp; video/television"/>
    <n v="100"/>
    <n v="606.82000000000005"/>
    <x v="0"/>
    <s v="television"/>
    <n v="42230.23583333334"/>
    <n v="25569.000381944443"/>
    <x v="0"/>
    <n v="8"/>
    <x v="10"/>
  </r>
  <r>
    <n v="60"/>
    <x v="60"/>
    <s v="Set in a beautiful but desolate world, we see how loneliness can lead to friendship in unconventional ways."/>
    <x v="37"/>
    <n v="4648.33"/>
    <x v="0"/>
    <x v="1"/>
    <x v="1"/>
    <x v="60"/>
    <n v="1393882717"/>
    <b v="0"/>
    <n v="108"/>
    <b v="1"/>
    <s v="film &amp; video/shorts"/>
    <n v="103"/>
    <n v="43.04"/>
    <x v="0"/>
    <s v="shorts"/>
    <n v="41701.901817129627"/>
    <n v="25569.001250000001"/>
    <x v="3"/>
    <n v="3"/>
    <x v="7"/>
  </r>
  <r>
    <n v="61"/>
    <x v="61"/>
    <s v="An exploration of the shadows that follow us from our past, the darkness that lives inside us and the ability to find our own freedom"/>
    <x v="10"/>
    <n v="7415"/>
    <x v="0"/>
    <x v="0"/>
    <x v="0"/>
    <x v="61"/>
    <n v="1368646357"/>
    <b v="0"/>
    <n v="23"/>
    <b v="1"/>
    <s v="film &amp; video/shorts"/>
    <n v="148"/>
    <n v="322.39"/>
    <x v="0"/>
    <s v="shorts"/>
    <n v="41409.814317129632"/>
    <n v="25569.000266203704"/>
    <x v="4"/>
    <n v="5"/>
    <x v="5"/>
  </r>
  <r>
    <n v="62"/>
    <x v="62"/>
    <s v="A man is forced to repeatedly crawl through a mysterious maze not knowing who captured him or why, but he is determined to find out."/>
    <x v="9"/>
    <n v="4642"/>
    <x v="0"/>
    <x v="0"/>
    <x v="0"/>
    <x v="62"/>
    <n v="1360177878"/>
    <b v="0"/>
    <n v="48"/>
    <b v="1"/>
    <s v="film &amp; video/shorts"/>
    <n v="155"/>
    <n v="96.71"/>
    <x v="0"/>
    <s v="shorts"/>
    <n v="41311.799513888887"/>
    <n v="25569.000555555554"/>
    <x v="4"/>
    <n v="2"/>
    <x v="2"/>
  </r>
  <r>
    <n v="63"/>
    <x v="63"/>
    <s v="The Attic is my first short film.  Please help me with post production and distribution so that I can let it out into the world"/>
    <x v="13"/>
    <n v="2270.37"/>
    <x v="0"/>
    <x v="0"/>
    <x v="0"/>
    <x v="63"/>
    <n v="1386194013"/>
    <b v="0"/>
    <n v="64"/>
    <b v="1"/>
    <s v="film &amp; video/shorts"/>
    <n v="114"/>
    <n v="35.47"/>
    <x v="0"/>
    <s v="shorts"/>
    <n v="41612.912187499998"/>
    <n v="25569.000740740739"/>
    <x v="4"/>
    <n v="12"/>
    <x v="11"/>
  </r>
  <r>
    <n v="64"/>
    <x v="64"/>
    <s v="At the dawn of the New Millennium, a group of teenagers battle the Y2K bug to save humanity from boredom. The 2nd film by and/or."/>
    <x v="38"/>
    <n v="2080"/>
    <x v="0"/>
    <x v="0"/>
    <x v="0"/>
    <x v="64"/>
    <n v="1370651181"/>
    <b v="0"/>
    <n v="24"/>
    <b v="1"/>
    <s v="film &amp; video/shorts"/>
    <n v="173"/>
    <n v="86.67"/>
    <x v="0"/>
    <s v="shorts"/>
    <n v="41433.01829861111"/>
    <n v="25569.000277777777"/>
    <x v="4"/>
    <n v="6"/>
    <x v="0"/>
  </r>
  <r>
    <n v="65"/>
    <x v="65"/>
    <s v="Help finish the short film Hello World. The story of an android in the broken home of a father &amp; son."/>
    <x v="39"/>
    <n v="7527"/>
    <x v="0"/>
    <x v="5"/>
    <x v="5"/>
    <x v="65"/>
    <n v="1405453354"/>
    <b v="0"/>
    <n v="57"/>
    <b v="1"/>
    <s v="film &amp; video/shorts"/>
    <n v="108"/>
    <n v="132.05000000000001"/>
    <x v="0"/>
    <s v="shorts"/>
    <n v="41835.821226851855"/>
    <n v="25569.000659722224"/>
    <x v="3"/>
    <n v="7"/>
    <x v="3"/>
  </r>
  <r>
    <n v="66"/>
    <x v="66"/>
    <s v="A dark comedy set in the '60s about clinical depression and one night stands."/>
    <x v="13"/>
    <n v="2372"/>
    <x v="0"/>
    <x v="0"/>
    <x v="0"/>
    <x v="66"/>
    <n v="1466281420"/>
    <b v="0"/>
    <n v="26"/>
    <b v="1"/>
    <s v="film &amp; video/shorts"/>
    <n v="119"/>
    <n v="91.23"/>
    <x v="0"/>
    <s v="shorts"/>
    <n v="42539.849768518514"/>
    <n v="25569.000300925927"/>
    <x v="2"/>
    <n v="6"/>
    <x v="0"/>
  </r>
  <r>
    <n v="67"/>
    <x v="67"/>
    <s v="The Ordination Mass of five Dominicans friars to the priesthood at the historic Saint Dominicâ€™s Church in Washington DC."/>
    <x v="13"/>
    <n v="2325"/>
    <x v="0"/>
    <x v="0"/>
    <x v="0"/>
    <x v="67"/>
    <n v="1339768804"/>
    <b v="0"/>
    <n v="20"/>
    <b v="1"/>
    <s v="film &amp; video/shorts"/>
    <n v="116"/>
    <n v="116.25"/>
    <x v="0"/>
    <s v="shorts"/>
    <n v="41075.583379629628"/>
    <n v="25569.000231481481"/>
    <x v="5"/>
    <n v="6"/>
    <x v="0"/>
  </r>
  <r>
    <n v="68"/>
    <x v="68"/>
    <s v="Black Comedy by final year students at Leeds University. _x000a_'Bird watching, tea, seaside and murder. Just your average British holiday.'"/>
    <x v="20"/>
    <n v="763"/>
    <x v="0"/>
    <x v="1"/>
    <x v="1"/>
    <x v="68"/>
    <n v="1390570791"/>
    <b v="0"/>
    <n v="36"/>
    <b v="1"/>
    <s v="film &amp; video/shorts"/>
    <n v="127"/>
    <n v="21.19"/>
    <x v="0"/>
    <s v="shorts"/>
    <n v="41663.569340277776"/>
    <n v="25569.000416666666"/>
    <x v="3"/>
    <n v="1"/>
    <x v="1"/>
  </r>
  <r>
    <n v="69"/>
    <x v="69"/>
    <s v="A breakthrough cinematic experience about more than just the carsâ€¦the people, lifestyle, enthusiasm, party, and the Leavenworth Drive."/>
    <x v="3"/>
    <n v="11094.23"/>
    <x v="0"/>
    <x v="0"/>
    <x v="0"/>
    <x v="69"/>
    <n v="1314765025"/>
    <b v="0"/>
    <n v="178"/>
    <b v="1"/>
    <s v="film &amp; video/shorts"/>
    <n v="111"/>
    <n v="62.33"/>
    <x v="0"/>
    <s v="shorts"/>
    <n v="40786.187789351854"/>
    <n v="25569.002060185187"/>
    <x v="6"/>
    <n v="8"/>
    <x v="10"/>
  </r>
  <r>
    <n v="70"/>
    <x v="70"/>
    <s v="Maggie barely survives a deranged baptism by her mother only to be born again to a string of foster parents. Things can always be worse"/>
    <x v="2"/>
    <n v="636"/>
    <x v="0"/>
    <x v="0"/>
    <x v="0"/>
    <x v="70"/>
    <n v="1309987845"/>
    <b v="0"/>
    <n v="17"/>
    <b v="1"/>
    <s v="film &amp; video/shorts"/>
    <n v="127"/>
    <n v="37.409999999999997"/>
    <x v="0"/>
    <s v="shorts"/>
    <n v="40730.896354166667"/>
    <n v="25569.000196759258"/>
    <x v="6"/>
    <n v="7"/>
    <x v="3"/>
  </r>
  <r>
    <n v="71"/>
    <x v="71"/>
    <s v="A comedic tale about the duality of man set in a trailer park needs your help with sound design and getting it into film festivals"/>
    <x v="40"/>
    <n v="2231"/>
    <x v="0"/>
    <x v="0"/>
    <x v="0"/>
    <x v="71"/>
    <n v="1333002657"/>
    <b v="0"/>
    <n v="32"/>
    <b v="1"/>
    <s v="film &amp; video/shorts"/>
    <n v="124"/>
    <n v="69.72"/>
    <x v="0"/>
    <s v="shorts"/>
    <n v="40997.271493055552"/>
    <n v="25569.00037037037"/>
    <x v="5"/>
    <n v="3"/>
    <x v="7"/>
  </r>
  <r>
    <n v="72"/>
    <x v="72"/>
    <s v="A young man forced to live back home after an automobile accident leaves him to rediscover what it means to be a part of his family."/>
    <x v="41"/>
    <n v="2385"/>
    <x v="0"/>
    <x v="0"/>
    <x v="0"/>
    <x v="72"/>
    <n v="1351210481"/>
    <b v="0"/>
    <n v="41"/>
    <b v="1"/>
    <s v="film &amp; video/shorts"/>
    <n v="108"/>
    <n v="58.17"/>
    <x v="0"/>
    <s v="shorts"/>
    <n v="41208.010196759256"/>
    <n v="25569.000474537039"/>
    <x v="5"/>
    <n v="10"/>
    <x v="9"/>
  </r>
  <r>
    <n v="73"/>
    <x v="73"/>
    <s v="A scientist on the brink of a discovery that will revolutionize society sees her work destroyed in an experiment gone horribly wrong."/>
    <x v="42"/>
    <n v="900"/>
    <x v="0"/>
    <x v="0"/>
    <x v="0"/>
    <x v="73"/>
    <n v="1297620584"/>
    <b v="0"/>
    <n v="18"/>
    <b v="1"/>
    <s v="film &amp; video/shorts"/>
    <n v="100"/>
    <n v="50"/>
    <x v="0"/>
    <s v="shorts"/>
    <n v="40587.75675925926"/>
    <n v="25569.000208333335"/>
    <x v="6"/>
    <n v="2"/>
    <x v="2"/>
  </r>
  <r>
    <n v="74"/>
    <x v="74"/>
    <s v="La nuit est devenue le lieu de la terreur. Alors qu'un couvre-feu est imposÃ©, une petite fille est enlevÃ©e par un rapace nocturne."/>
    <x v="2"/>
    <n v="564.66"/>
    <x v="0"/>
    <x v="6"/>
    <x v="3"/>
    <x v="74"/>
    <n v="1450784495"/>
    <b v="0"/>
    <n v="29"/>
    <b v="1"/>
    <s v="film &amp; video/shorts"/>
    <n v="113"/>
    <n v="19.47"/>
    <x v="0"/>
    <s v="shorts"/>
    <n v="42360.487210648149"/>
    <n v="25569.000335648147"/>
    <x v="0"/>
    <n v="12"/>
    <x v="11"/>
  </r>
  <r>
    <n v="75"/>
    <x v="75"/>
    <s v="A teenager named Charlie discovers something new about himself while coping with the loss of his father."/>
    <x v="8"/>
    <n v="4040"/>
    <x v="0"/>
    <x v="0"/>
    <x v="0"/>
    <x v="75"/>
    <n v="1364101272"/>
    <b v="0"/>
    <n v="47"/>
    <b v="1"/>
    <s v="film &amp; video/shorts"/>
    <n v="115"/>
    <n v="85.96"/>
    <x v="0"/>
    <s v="shorts"/>
    <n v="41357.209166666667"/>
    <n v="25569.000543981481"/>
    <x v="4"/>
    <n v="3"/>
    <x v="7"/>
  </r>
  <r>
    <n v="76"/>
    <x v="76"/>
    <s v="Karn A'Mor has awoken bloodied on a distant battlefield with no memory of his past! JOIN THE RESISTANCE and find out more..."/>
    <x v="43"/>
    <n v="460"/>
    <x v="0"/>
    <x v="0"/>
    <x v="0"/>
    <x v="76"/>
    <n v="1319819758"/>
    <b v="0"/>
    <n v="15"/>
    <b v="1"/>
    <s v="film &amp; video/shorts"/>
    <n v="153"/>
    <n v="30.67"/>
    <x v="0"/>
    <s v="shorts"/>
    <n v="40844.691643518519"/>
    <n v="25569.000173611112"/>
    <x v="6"/>
    <n v="10"/>
    <x v="9"/>
  </r>
  <r>
    <n v="77"/>
    <x v="77"/>
    <s v="A short film about a boy searching for companionship in a hermit crab he finds on the beach."/>
    <x v="44"/>
    <n v="1570"/>
    <x v="0"/>
    <x v="0"/>
    <x v="0"/>
    <x v="77"/>
    <n v="1332991717"/>
    <b v="0"/>
    <n v="26"/>
    <b v="1"/>
    <s v="film &amp; video/shorts"/>
    <n v="393"/>
    <n v="60.38"/>
    <x v="0"/>
    <s v="shorts"/>
    <n v="40997.144872685189"/>
    <n v="25569.000300925927"/>
    <x v="5"/>
    <n v="3"/>
    <x v="7"/>
  </r>
  <r>
    <n v="78"/>
    <x v="78"/>
    <s v="We reached our limits. Next steps are : 3 more shooting days + postproduction + cut + sound._x000a__x000a_We want to go to Cannes !_x000a__x000a_With you !"/>
    <x v="45"/>
    <n v="1351"/>
    <x v="0"/>
    <x v="6"/>
    <x v="3"/>
    <x v="78"/>
    <n v="1471887121"/>
    <b v="0"/>
    <n v="35"/>
    <b v="1"/>
    <s v="film &amp; video/shorts"/>
    <n v="2702"/>
    <n v="38.6"/>
    <x v="0"/>
    <s v="shorts"/>
    <n v="42604.730567129634"/>
    <n v="25569.000405092593"/>
    <x v="2"/>
    <n v="8"/>
    <x v="10"/>
  </r>
  <r>
    <n v="79"/>
    <x v="79"/>
    <s v="A short film about life, achieving your dreams, and overcoming hardship. We all have our mountain to climb."/>
    <x v="46"/>
    <n v="1651"/>
    <x v="0"/>
    <x v="1"/>
    <x v="1"/>
    <x v="79"/>
    <n v="1395859093"/>
    <b v="0"/>
    <n v="41"/>
    <b v="1"/>
    <s v="film &amp; video/shorts"/>
    <n v="127"/>
    <n v="40.270000000000003"/>
    <x v="0"/>
    <s v="shorts"/>
    <n v="41724.776539351849"/>
    <n v="25569.000474537039"/>
    <x v="3"/>
    <n v="3"/>
    <x v="7"/>
  </r>
  <r>
    <n v="80"/>
    <x v="80"/>
    <s v="What would you do if you ended up at a swingers party with two dead bodies and $20,000 in drug money?"/>
    <x v="14"/>
    <n v="12870"/>
    <x v="0"/>
    <x v="0"/>
    <x v="0"/>
    <x v="80"/>
    <n v="1383616856"/>
    <b v="0"/>
    <n v="47"/>
    <b v="1"/>
    <s v="film &amp; video/shorts"/>
    <n v="107"/>
    <n v="273.83"/>
    <x v="0"/>
    <s v="shorts"/>
    <n v="41583.083981481483"/>
    <n v="25569.000543981481"/>
    <x v="4"/>
    <n v="11"/>
    <x v="4"/>
  </r>
  <r>
    <n v="81"/>
    <x v="81"/>
    <s v="An elderly woman in rural Maine is haunted by figures seeking a sacrifice, but there are more forces at work than mere ghosts."/>
    <x v="47"/>
    <n v="1485"/>
    <x v="0"/>
    <x v="0"/>
    <x v="0"/>
    <x v="81"/>
    <n v="1341892127"/>
    <b v="0"/>
    <n v="28"/>
    <b v="1"/>
    <s v="film &amp; video/shorts"/>
    <n v="198"/>
    <n v="53.04"/>
    <x v="0"/>
    <s v="shorts"/>
    <n v="41100.158877314818"/>
    <n v="25569.000324074073"/>
    <x v="5"/>
    <n v="7"/>
    <x v="3"/>
  </r>
  <r>
    <n v="82"/>
    <x v="82"/>
    <s v="A short film about the tragically hilarious events that occur when a fearful and panicky 6-year old boy loses his first baby tooth."/>
    <x v="23"/>
    <n v="4000.5"/>
    <x v="0"/>
    <x v="0"/>
    <x v="0"/>
    <x v="82"/>
    <n v="1315597261"/>
    <b v="0"/>
    <n v="100"/>
    <b v="1"/>
    <s v="film &amp; video/shorts"/>
    <n v="100"/>
    <n v="40.01"/>
    <x v="0"/>
    <s v="shorts"/>
    <n v="40795.820150462961"/>
    <n v="25569.001157407409"/>
    <x v="6"/>
    <n v="9"/>
    <x v="8"/>
  </r>
  <r>
    <n v="83"/>
    <x v="83"/>
    <s v="Isaac, creator of the DreamMaker3000, finds love in his dreams with Mei his boss's wife who lives on the other side of the planet."/>
    <x v="48"/>
    <n v="205"/>
    <x v="0"/>
    <x v="1"/>
    <x v="1"/>
    <x v="83"/>
    <n v="1423320389"/>
    <b v="0"/>
    <n v="13"/>
    <b v="1"/>
    <s v="film &amp; video/shorts"/>
    <n v="103"/>
    <n v="15.77"/>
    <x v="0"/>
    <s v="shorts"/>
    <n v="42042.615613425922"/>
    <n v="25569.000150462962"/>
    <x v="0"/>
    <n v="2"/>
    <x v="2"/>
  </r>
  <r>
    <n v="84"/>
    <x v="84"/>
    <s v="&quot;A sociopath crosses paths with the person he must confront about his wife's murder, it might be himself&quot;"/>
    <x v="2"/>
    <n v="500"/>
    <x v="0"/>
    <x v="0"/>
    <x v="0"/>
    <x v="84"/>
    <n v="1302891086"/>
    <b v="0"/>
    <n v="7"/>
    <b v="1"/>
    <s v="film &amp; video/shorts"/>
    <n v="100"/>
    <n v="71.430000000000007"/>
    <x v="0"/>
    <s v="shorts"/>
    <n v="40648.757939814815"/>
    <n v="25569.000081018519"/>
    <x v="6"/>
    <n v="4"/>
    <x v="6"/>
  </r>
  <r>
    <n v="85"/>
    <x v="85"/>
    <s v="A short film by Melissa Woodrow &amp; Mark Janiak about seeking forgiveness, embracing the past and memories with a loved one."/>
    <x v="38"/>
    <n v="1506"/>
    <x v="0"/>
    <x v="0"/>
    <x v="0"/>
    <x v="85"/>
    <n v="1314154837"/>
    <b v="0"/>
    <n v="21"/>
    <b v="1"/>
    <s v="film &amp; video/shorts"/>
    <n v="126"/>
    <n v="71.709999999999994"/>
    <x v="0"/>
    <s v="shorts"/>
    <n v="40779.125428240739"/>
    <n v="25569.000243055554"/>
    <x v="6"/>
    <n v="8"/>
    <x v="10"/>
  </r>
  <r>
    <n v="86"/>
    <x v="86"/>
    <s v="Two women, two destinies connected by a letter. _x000a_Between Paris and Skopje a poetic outstanding story of true courage, love and hope."/>
    <x v="12"/>
    <n v="6388"/>
    <x v="0"/>
    <x v="6"/>
    <x v="3"/>
    <x v="86"/>
    <n v="1444828845"/>
    <b v="0"/>
    <n v="17"/>
    <b v="1"/>
    <s v="film &amp; video/shorts"/>
    <n v="106"/>
    <n v="375.76"/>
    <x v="0"/>
    <s v="shorts"/>
    <n v="42291.556076388893"/>
    <n v="25569.000196759258"/>
    <x v="0"/>
    <n v="10"/>
    <x v="9"/>
  </r>
  <r>
    <n v="87"/>
    <x v="87"/>
    <s v="A father without work uses his daughter to con sympathy from strangers... sound familiar?  Help us make this film!"/>
    <x v="30"/>
    <n v="2615"/>
    <x v="0"/>
    <x v="0"/>
    <x v="0"/>
    <x v="87"/>
    <n v="1274705803"/>
    <b v="0"/>
    <n v="25"/>
    <b v="1"/>
    <s v="film &amp; video/shorts"/>
    <n v="105"/>
    <n v="104.6"/>
    <x v="0"/>
    <s v="shorts"/>
    <n v="40322.53938657407"/>
    <n v="25569.00028935185"/>
    <x v="7"/>
    <n v="5"/>
    <x v="5"/>
  </r>
  <r>
    <n v="88"/>
    <x v="88"/>
    <s v="Imprisoned in an unfamiliar reality with strange new rules, Dan Everett struggles to find meaning and reason in this sci-fi noir short."/>
    <x v="8"/>
    <n v="3600"/>
    <x v="0"/>
    <x v="0"/>
    <x v="0"/>
    <x v="88"/>
    <n v="1401205731"/>
    <b v="0"/>
    <n v="60"/>
    <b v="1"/>
    <s v="film &amp; video/shorts"/>
    <n v="103"/>
    <n v="60"/>
    <x v="0"/>
    <s v="shorts"/>
    <n v="41786.65892361111"/>
    <n v="25569.000694444443"/>
    <x v="3"/>
    <n v="5"/>
    <x v="5"/>
  </r>
  <r>
    <n v="89"/>
    <x v="89"/>
    <s v="A chronicle of four very different stories concerning racism to the power of love, all set in the beauty of the Southwest."/>
    <x v="12"/>
    <n v="6904"/>
    <x v="0"/>
    <x v="0"/>
    <x v="0"/>
    <x v="89"/>
    <n v="1368036192"/>
    <b v="0"/>
    <n v="56"/>
    <b v="1"/>
    <s v="film &amp; video/shorts"/>
    <n v="115"/>
    <n v="123.29"/>
    <x v="0"/>
    <s v="shorts"/>
    <n v="41402.752222222225"/>
    <n v="25569.000648148147"/>
    <x v="4"/>
    <n v="5"/>
    <x v="5"/>
  </r>
  <r>
    <n v="90"/>
    <x v="90"/>
    <s v="We're looking for funding to help submit a short film to film festivals."/>
    <x v="2"/>
    <n v="502"/>
    <x v="0"/>
    <x v="0"/>
    <x v="0"/>
    <x v="90"/>
    <n v="1307862499"/>
    <b v="0"/>
    <n v="16"/>
    <b v="1"/>
    <s v="film &amp; video/shorts"/>
    <n v="100"/>
    <n v="31.38"/>
    <x v="0"/>
    <s v="shorts"/>
    <n v="40706.297442129631"/>
    <n v="25569.000185185185"/>
    <x v="6"/>
    <n v="6"/>
    <x v="0"/>
  </r>
  <r>
    <n v="91"/>
    <x v="91"/>
    <s v="&quot;Overtime&quot; is a 15 minute horror film about a man haunted by the memories of his past during a graveyard shift at his factory job."/>
    <x v="9"/>
    <n v="3600"/>
    <x v="0"/>
    <x v="0"/>
    <x v="0"/>
    <x v="91"/>
    <n v="1300354764"/>
    <b v="0"/>
    <n v="46"/>
    <b v="1"/>
    <s v="film &amp; video/shorts"/>
    <n v="120"/>
    <n v="78.260000000000005"/>
    <x v="0"/>
    <s v="shorts"/>
    <n v="40619.402361111112"/>
    <n v="25569.000532407408"/>
    <x v="6"/>
    <n v="3"/>
    <x v="7"/>
  </r>
  <r>
    <n v="92"/>
    <x v="92"/>
    <s v="Euphoria is an adventure film that follows adrenaline filled athletes on their hunt for the sublime while balancing family and careers."/>
    <x v="10"/>
    <n v="5260"/>
    <x v="0"/>
    <x v="5"/>
    <x v="5"/>
    <x v="92"/>
    <n v="1481949983"/>
    <b v="0"/>
    <n v="43"/>
    <b v="1"/>
    <s v="film &amp; video/shorts"/>
    <n v="105"/>
    <n v="122.33"/>
    <x v="0"/>
    <s v="shorts"/>
    <n v="42721.198877314819"/>
    <n v="25569.000497685185"/>
    <x v="2"/>
    <n v="12"/>
    <x v="11"/>
  </r>
  <r>
    <n v="93"/>
    <x v="93"/>
    <s v="Someday Everyday is a short drama that navigates through the past and present of a young man's life, through his struggles and triumphs"/>
    <x v="28"/>
    <n v="1106"/>
    <x v="0"/>
    <x v="0"/>
    <x v="0"/>
    <x v="93"/>
    <n v="1338928537"/>
    <b v="0"/>
    <n v="15"/>
    <b v="1"/>
    <s v="film &amp; video/shorts"/>
    <n v="111"/>
    <n v="73.73"/>
    <x v="0"/>
    <s v="shorts"/>
    <n v="41065.858067129629"/>
    <n v="25569.000173611112"/>
    <x v="5"/>
    <n v="6"/>
    <x v="0"/>
  </r>
  <r>
    <n v="94"/>
    <x v="94"/>
    <s v="Nathan has his ideal job, the opportunity to see his dream girl on a daily basis. The local bully Jake aims to change all that."/>
    <x v="49"/>
    <n v="260"/>
    <x v="0"/>
    <x v="1"/>
    <x v="1"/>
    <x v="94"/>
    <n v="1395162822"/>
    <b v="0"/>
    <n v="12"/>
    <b v="1"/>
    <s v="film &amp; video/shorts"/>
    <n v="104"/>
    <n v="21.67"/>
    <x v="0"/>
    <s v="shorts"/>
    <n v="41716.717847222222"/>
    <n v="25569.000138888889"/>
    <x v="3"/>
    <n v="3"/>
    <x v="7"/>
  </r>
  <r>
    <n v="95"/>
    <x v="95"/>
    <s v="The Batman's Rogues Gallery assembles for a meeting. Scarecrow's fear gas accidently goes off and fears of the villains start to arise."/>
    <x v="18"/>
    <n v="460"/>
    <x v="0"/>
    <x v="0"/>
    <x v="0"/>
    <x v="95"/>
    <n v="1327622841"/>
    <b v="0"/>
    <n v="21"/>
    <b v="1"/>
    <s v="film &amp; video/shorts"/>
    <n v="131"/>
    <n v="21.9"/>
    <x v="0"/>
    <s v="shorts"/>
    <n v="40935.005104166667"/>
    <n v="25569.000243055554"/>
    <x v="5"/>
    <n v="1"/>
    <x v="1"/>
  </r>
  <r>
    <n v="96"/>
    <x v="96"/>
    <s v="Danny is a defenseman for his high school hockey team. This is a day in his life: school, hockey, girls and his next-door neighbor, Ken Daneyko."/>
    <x v="15"/>
    <n v="1720"/>
    <x v="0"/>
    <x v="0"/>
    <x v="0"/>
    <x v="96"/>
    <n v="1274889241"/>
    <b v="0"/>
    <n v="34"/>
    <b v="1"/>
    <s v="film &amp; video/shorts"/>
    <n v="115"/>
    <n v="50.59"/>
    <x v="0"/>
    <s v="shorts"/>
    <n v="40324.662511574075"/>
    <n v="25569.00039351852"/>
    <x v="7"/>
    <n v="5"/>
    <x v="5"/>
  </r>
  <r>
    <n v="97"/>
    <x v="97"/>
    <s v="Innsmouth at 9000 ft. is a Short Film Project in the Spirit of H.P. Lovecraft, and created by Denver based visual artist  Jesse Farley."/>
    <x v="44"/>
    <n v="425"/>
    <x v="0"/>
    <x v="0"/>
    <x v="0"/>
    <x v="97"/>
    <n v="1307848482"/>
    <b v="0"/>
    <n v="8"/>
    <b v="1"/>
    <s v="film &amp; video/shorts"/>
    <n v="106"/>
    <n v="53.13"/>
    <x v="0"/>
    <s v="shorts"/>
    <n v="40706.135208333333"/>
    <n v="25569.000092592592"/>
    <x v="6"/>
    <n v="6"/>
    <x v="0"/>
  </r>
  <r>
    <n v="98"/>
    <x v="98"/>
    <s v="&quot;Cut Out&quot; tells the story of a young woman who befriends a neighborhood teen and finds herself involved with gang violence."/>
    <x v="50"/>
    <n v="3400"/>
    <x v="0"/>
    <x v="0"/>
    <x v="0"/>
    <x v="98"/>
    <n v="1351796674"/>
    <b v="0"/>
    <n v="60"/>
    <b v="1"/>
    <s v="film &amp; video/shorts"/>
    <n v="106"/>
    <n v="56.67"/>
    <x v="0"/>
    <s v="shorts"/>
    <n v="41214.79483796296"/>
    <n v="25569.000694444443"/>
    <x v="5"/>
    <n v="11"/>
    <x v="4"/>
  </r>
  <r>
    <n v="99"/>
    <x v="99"/>
    <s v="A feminist tale of two girls finally giving a &quot;Nice Guy&quot; what he truly deserves. Also, dancing!"/>
    <x v="15"/>
    <n v="1590.29"/>
    <x v="0"/>
    <x v="0"/>
    <x v="0"/>
    <x v="99"/>
    <n v="1387834799"/>
    <b v="0"/>
    <n v="39"/>
    <b v="1"/>
    <s v="film &amp; video/shorts"/>
    <n v="106"/>
    <n v="40.78"/>
    <x v="0"/>
    <s v="shorts"/>
    <n v="41631.902766203704"/>
    <n v="25569.000451388889"/>
    <x v="4"/>
    <n v="12"/>
    <x v="11"/>
  </r>
  <r>
    <n v="100"/>
    <x v="100"/>
    <s v="Two sisters share a fragile relationship. When their mother dies and they inherit the family house, old problems rise to the surface."/>
    <x v="10"/>
    <n v="5000"/>
    <x v="0"/>
    <x v="0"/>
    <x v="0"/>
    <x v="100"/>
    <n v="1350324286"/>
    <b v="0"/>
    <n v="26"/>
    <b v="1"/>
    <s v="film &amp; video/shorts"/>
    <n v="100"/>
    <n v="192.31"/>
    <x v="0"/>
    <s v="shorts"/>
    <n v="41197.753310185188"/>
    <n v="25569.000300925927"/>
    <x v="5"/>
    <n v="10"/>
    <x v="9"/>
  </r>
  <r>
    <n v="101"/>
    <x v="101"/>
    <s v="The spatiotemporal boundaries between a manâ€™s life, and that of his father dissolve. A reflection on experience, image, and memory."/>
    <x v="8"/>
    <n v="3500"/>
    <x v="0"/>
    <x v="0"/>
    <x v="0"/>
    <x v="101"/>
    <n v="1356979110"/>
    <b v="0"/>
    <n v="35"/>
    <b v="1"/>
    <s v="film &amp; video/shorts"/>
    <n v="100"/>
    <n v="100"/>
    <x v="0"/>
    <s v="shorts"/>
    <n v="41274.776736111111"/>
    <n v="25569.000405092593"/>
    <x v="5"/>
    <n v="12"/>
    <x v="11"/>
  </r>
  <r>
    <n v="102"/>
    <x v="102"/>
    <s v="A gang of outlaw bikers pull a home invasion on a disgraced Anthropologist hiding a secret locked in his cabin basement."/>
    <x v="12"/>
    <n v="7665"/>
    <x v="0"/>
    <x v="0"/>
    <x v="0"/>
    <x v="102"/>
    <n v="1290481733"/>
    <b v="0"/>
    <n v="65"/>
    <b v="1"/>
    <s v="film &amp; video/shorts"/>
    <n v="128"/>
    <n v="117.92"/>
    <x v="0"/>
    <s v="shorts"/>
    <n v="40505.131168981483"/>
    <n v="25569.000752314816"/>
    <x v="7"/>
    <n v="11"/>
    <x v="4"/>
  </r>
  <r>
    <n v="103"/>
    <x v="103"/>
    <s v="Three friends in their twenties are trying to do the impossible - have fun on a casual Friday night."/>
    <x v="46"/>
    <n v="1367"/>
    <x v="0"/>
    <x v="1"/>
    <x v="1"/>
    <x v="103"/>
    <n v="1392232830"/>
    <b v="0"/>
    <n v="49"/>
    <b v="1"/>
    <s v="film &amp; video/shorts"/>
    <n v="105"/>
    <n v="27.9"/>
    <x v="0"/>
    <s v="shorts"/>
    <n v="41682.805902777778"/>
    <n v="25569.000567129631"/>
    <x v="3"/>
    <n v="2"/>
    <x v="2"/>
  </r>
  <r>
    <n v="104"/>
    <x v="104"/>
    <s v="UCF short film about an old man, his love for music, and his misplaced trumpet.  "/>
    <x v="2"/>
    <n v="600"/>
    <x v="0"/>
    <x v="0"/>
    <x v="0"/>
    <x v="104"/>
    <n v="1299775266"/>
    <b v="0"/>
    <n v="10"/>
    <b v="1"/>
    <s v="film &amp; video/shorts"/>
    <n v="120"/>
    <n v="60"/>
    <x v="0"/>
    <s v="shorts"/>
    <n v="40612.695208333331"/>
    <n v="25569.000115740742"/>
    <x v="6"/>
    <n v="3"/>
    <x v="7"/>
  </r>
  <r>
    <n v="105"/>
    <x v="105"/>
    <s v="Single Parent Date Night is a comedic short film about two single parents trying to reentering the dating pool."/>
    <x v="41"/>
    <n v="2363"/>
    <x v="0"/>
    <x v="0"/>
    <x v="0"/>
    <x v="105"/>
    <n v="1461605020"/>
    <b v="0"/>
    <n v="60"/>
    <b v="1"/>
    <s v="film &amp; video/shorts"/>
    <n v="107"/>
    <n v="39.380000000000003"/>
    <x v="0"/>
    <s v="shorts"/>
    <n v="42485.724768518514"/>
    <n v="25569.000694444443"/>
    <x v="2"/>
    <n v="4"/>
    <x v="6"/>
  </r>
  <r>
    <n v="106"/>
    <x v="106"/>
    <s v="A Boy. A Girl. A Car. A Serial Killer."/>
    <x v="10"/>
    <n v="5025"/>
    <x v="0"/>
    <x v="0"/>
    <x v="0"/>
    <x v="106"/>
    <n v="1332182301"/>
    <b v="0"/>
    <n v="27"/>
    <b v="1"/>
    <s v="film &amp; video/shorts"/>
    <n v="101"/>
    <n v="186.11"/>
    <x v="0"/>
    <s v="shorts"/>
    <n v="40987.776631944449"/>
    <n v="25569.0003125"/>
    <x v="5"/>
    <n v="3"/>
    <x v="7"/>
  </r>
  <r>
    <n v="107"/>
    <x v="107"/>
    <s v="PRETTY LITTLE VICTIM is a short film from the expanding community of independent Alaskan filmmakers, to be shot in Anchorage, AK"/>
    <x v="51"/>
    <n v="7685"/>
    <x v="0"/>
    <x v="0"/>
    <x v="0"/>
    <x v="107"/>
    <n v="1301787287"/>
    <b v="0"/>
    <n v="69"/>
    <b v="1"/>
    <s v="film &amp; video/shorts"/>
    <n v="102"/>
    <n v="111.38"/>
    <x v="0"/>
    <s v="shorts"/>
    <n v="40635.982488425929"/>
    <n v="25569.000798611112"/>
    <x v="6"/>
    <n v="4"/>
    <x v="6"/>
  </r>
  <r>
    <n v="108"/>
    <x v="108"/>
    <s v="When a man can't find love, his Google GLASS does the searching for him. A short film shot with Google Glass."/>
    <x v="15"/>
    <n v="3700"/>
    <x v="0"/>
    <x v="0"/>
    <x v="0"/>
    <x v="108"/>
    <n v="1364827370"/>
    <b v="0"/>
    <n v="47"/>
    <b v="1"/>
    <s v="film &amp; video/shorts"/>
    <n v="247"/>
    <n v="78.72"/>
    <x v="0"/>
    <s v="shorts"/>
    <n v="41365.613078703704"/>
    <n v="25569.000543981481"/>
    <x v="4"/>
    <n v="4"/>
    <x v="6"/>
  </r>
  <r>
    <n v="109"/>
    <x v="109"/>
    <s v="This video may be bigger than you and it may be bigger than me but, itâ€™s not bigger than you and me! Can you dig it?"/>
    <x v="28"/>
    <n v="2195"/>
    <x v="0"/>
    <x v="0"/>
    <x v="0"/>
    <x v="109"/>
    <n v="1296088630"/>
    <b v="0"/>
    <n v="47"/>
    <b v="1"/>
    <s v="film &amp; video/shorts"/>
    <n v="220"/>
    <n v="46.7"/>
    <x v="0"/>
    <s v="shorts"/>
    <n v="40570.025810185187"/>
    <n v="25569.000543981481"/>
    <x v="6"/>
    <n v="1"/>
    <x v="1"/>
  </r>
  <r>
    <n v="110"/>
    <x v="110"/>
    <s v="Lee, an awkward teenager with sound-blocking earlids, must confront his self-isolation after a girl moves in next door."/>
    <x v="46"/>
    <n v="1700"/>
    <x v="0"/>
    <x v="0"/>
    <x v="0"/>
    <x v="110"/>
    <n v="1381445253"/>
    <b v="0"/>
    <n v="26"/>
    <b v="1"/>
    <s v="film &amp; video/shorts"/>
    <n v="131"/>
    <n v="65.38"/>
    <x v="0"/>
    <s v="shorts"/>
    <n v="41557.949687500004"/>
    <n v="25569.000300925927"/>
    <x v="4"/>
    <n v="10"/>
    <x v="9"/>
  </r>
  <r>
    <n v="111"/>
    <x v="111"/>
    <s v="Two actors, one bookie and a very bad day.  Judi Dench is Cool in Person is fast, funny and only a little bit nasty."/>
    <x v="8"/>
    <n v="5410"/>
    <x v="0"/>
    <x v="2"/>
    <x v="2"/>
    <x v="111"/>
    <n v="1430467187"/>
    <b v="0"/>
    <n v="53"/>
    <b v="1"/>
    <s v="film &amp; video/shorts"/>
    <n v="155"/>
    <n v="102.08"/>
    <x v="0"/>
    <s v="shorts"/>
    <n v="42125.333182870367"/>
    <n v="25569.000613425927"/>
    <x v="0"/>
    <n v="5"/>
    <x v="5"/>
  </r>
  <r>
    <n v="112"/>
    <x v="112"/>
    <s v="Only one choice can stop Anthony Oswald from fulfilling his destiny and saving millions of lives, and itâ€™s not his decision to make."/>
    <x v="10"/>
    <n v="5200"/>
    <x v="0"/>
    <x v="0"/>
    <x v="0"/>
    <x v="112"/>
    <n v="1395277318"/>
    <b v="0"/>
    <n v="81"/>
    <b v="1"/>
    <s v="film &amp; video/shorts"/>
    <n v="104"/>
    <n v="64.2"/>
    <x v="0"/>
    <s v="shorts"/>
    <n v="41718.043032407404"/>
    <n v="25569.000937500001"/>
    <x v="3"/>
    <n v="3"/>
    <x v="7"/>
  </r>
  <r>
    <n v="113"/>
    <x v="113"/>
    <s v="A living memorial for all those dealing with trauma, grief and loss."/>
    <x v="10"/>
    <n v="7050"/>
    <x v="0"/>
    <x v="0"/>
    <x v="0"/>
    <x v="113"/>
    <n v="1311963128"/>
    <b v="0"/>
    <n v="78"/>
    <b v="1"/>
    <s v="film &amp; video/shorts"/>
    <n v="141"/>
    <n v="90.38"/>
    <x v="0"/>
    <s v="shorts"/>
    <n v="40753.758425925924"/>
    <n v="25569.000902777778"/>
    <x v="6"/>
    <n v="7"/>
    <x v="3"/>
  </r>
  <r>
    <n v="114"/>
    <x v="114"/>
    <s v="This film explores the complicated nature that exists in all human relationships. A mother and a daughter seek to find happiness."/>
    <x v="9"/>
    <n v="3100"/>
    <x v="0"/>
    <x v="0"/>
    <x v="0"/>
    <x v="114"/>
    <n v="1321252488"/>
    <b v="0"/>
    <n v="35"/>
    <b v="1"/>
    <s v="film &amp; video/shorts"/>
    <n v="103"/>
    <n v="88.57"/>
    <x v="0"/>
    <s v="shorts"/>
    <n v="40861.27416666667"/>
    <n v="25569.000405092593"/>
    <x v="6"/>
    <n v="11"/>
    <x v="4"/>
  </r>
  <r>
    <n v="115"/>
    <x v="115"/>
    <s v="Never judge a book (or a lover) by their cover."/>
    <x v="52"/>
    <n v="632"/>
    <x v="0"/>
    <x v="0"/>
    <x v="0"/>
    <x v="115"/>
    <n v="1326217444"/>
    <b v="0"/>
    <n v="22"/>
    <b v="1"/>
    <s v="film &amp; video/shorts"/>
    <n v="140"/>
    <n v="28.73"/>
    <x v="0"/>
    <s v="shorts"/>
    <n v="40918.738935185182"/>
    <n v="25569.000254629631"/>
    <x v="5"/>
    <n v="1"/>
    <x v="1"/>
  </r>
  <r>
    <n v="116"/>
    <x v="116"/>
    <s v="Villanelle is a feature film that blends elements of classic, hardboiled Film Noir, with classic Horror and tells a great story to boot"/>
    <x v="8"/>
    <n v="3978"/>
    <x v="0"/>
    <x v="0"/>
    <x v="0"/>
    <x v="116"/>
    <n v="1298289355"/>
    <b v="0"/>
    <n v="57"/>
    <b v="1"/>
    <s v="film &amp; video/shorts"/>
    <n v="114"/>
    <n v="69.790000000000006"/>
    <x v="0"/>
    <s v="shorts"/>
    <n v="40595.497164351851"/>
    <n v="25569.000659722224"/>
    <x v="6"/>
    <n v="2"/>
    <x v="2"/>
  </r>
  <r>
    <n v="117"/>
    <x v="117"/>
    <s v="Joel is writing a novel when his fiancÃ©e Helena dies. Believing his writing suffers when he is not in love, Joel ends up dating very different women."/>
    <x v="37"/>
    <n v="4522.22"/>
    <x v="0"/>
    <x v="0"/>
    <x v="0"/>
    <x v="117"/>
    <n v="1268337744"/>
    <b v="0"/>
    <n v="27"/>
    <b v="1"/>
    <s v="film &amp; video/shorts"/>
    <n v="100"/>
    <n v="167.49"/>
    <x v="0"/>
    <s v="shorts"/>
    <n v="40248.834999999999"/>
    <n v="25569.0003125"/>
    <x v="7"/>
    <n v="3"/>
    <x v="7"/>
  </r>
  <r>
    <n v="118"/>
    <x v="118"/>
    <s v="When a ruthless hit-man is 'denounced' from the mafia, his old enemies declare war."/>
    <x v="10"/>
    <n v="5651.58"/>
    <x v="0"/>
    <x v="0"/>
    <x v="0"/>
    <x v="118"/>
    <n v="1309310236"/>
    <b v="0"/>
    <n v="39"/>
    <b v="1"/>
    <s v="film &amp; video/shorts"/>
    <n v="113"/>
    <n v="144.91"/>
    <x v="0"/>
    <s v="shorts"/>
    <n v="40723.053657407407"/>
    <n v="25569.000451388889"/>
    <x v="6"/>
    <n v="6"/>
    <x v="0"/>
  </r>
  <r>
    <n v="119"/>
    <x v="119"/>
    <s v="This short film will inspire young adult cancer survivors to share with others the wisdom they have gained from their cancer journey."/>
    <x v="53"/>
    <n v="3398.1"/>
    <x v="0"/>
    <x v="0"/>
    <x v="0"/>
    <x v="119"/>
    <n v="1310693986"/>
    <b v="0"/>
    <n v="37"/>
    <b v="1"/>
    <s v="film &amp; video/shorts"/>
    <n v="105"/>
    <n v="91.84"/>
    <x v="0"/>
    <s v="shorts"/>
    <n v="40739.069282407407"/>
    <n v="25569.000428240739"/>
    <x v="6"/>
    <n v="7"/>
    <x v="3"/>
  </r>
  <r>
    <n v="120"/>
    <x v="120"/>
    <s v="Now, you can chat with people from the history, by our sport cam with the time machine. However, the girl had some trouble to use it."/>
    <x v="54"/>
    <n v="10"/>
    <x v="1"/>
    <x v="7"/>
    <x v="6"/>
    <x v="120"/>
    <n v="1472865107"/>
    <b v="0"/>
    <n v="1"/>
    <b v="0"/>
    <s v="film &amp; video/science fiction"/>
    <n v="0"/>
    <n v="10"/>
    <x v="0"/>
    <s v="science fiction"/>
    <n v="42616.049849537041"/>
    <n v="25569.000011574073"/>
    <x v="2"/>
    <n v="9"/>
    <x v="8"/>
  </r>
  <r>
    <n v="121"/>
    <x v="121"/>
    <s v="NAVY SEALS sent on a Area 51 Top-Secret rescue mission where they are shrunken and injected into an ET body, the immune system mutated."/>
    <x v="9"/>
    <n v="1"/>
    <x v="1"/>
    <x v="0"/>
    <x v="0"/>
    <x v="121"/>
    <n v="1427993710"/>
    <b v="0"/>
    <n v="1"/>
    <b v="0"/>
    <s v="film &amp; video/science fiction"/>
    <n v="0"/>
    <n v="1"/>
    <x v="0"/>
    <s v="science fiction"/>
    <n v="42096.704976851848"/>
    <n v="25569.000011574073"/>
    <x v="0"/>
    <n v="4"/>
    <x v="6"/>
  </r>
  <r>
    <n v="122"/>
    <x v="122"/>
    <s v="My ambition for this knows no bounds.  Seeing Sephoria in a live-action is a dream of mine."/>
    <x v="55"/>
    <n v="0"/>
    <x v="1"/>
    <x v="0"/>
    <x v="0"/>
    <x v="122"/>
    <n v="1470910907"/>
    <b v="0"/>
    <n v="0"/>
    <b v="0"/>
    <s v="film &amp; video/science fiction"/>
    <n v="0"/>
    <n v="0"/>
    <x v="0"/>
    <s v="science fiction"/>
    <n v="42593.431793981479"/>
    <n v="25569"/>
    <x v="2"/>
    <n v="8"/>
    <x v="10"/>
  </r>
  <r>
    <n v="123"/>
    <x v="123"/>
    <s v="A group of scientists stumble upon an extraterrestrial virus that is self aware. They must stop it's spread in order to save humanity."/>
    <x v="56"/>
    <n v="151"/>
    <x v="1"/>
    <x v="0"/>
    <x v="0"/>
    <x v="123"/>
    <n v="1411411564"/>
    <b v="0"/>
    <n v="6"/>
    <b v="0"/>
    <s v="film &amp; video/science fiction"/>
    <n v="0"/>
    <n v="25.17"/>
    <x v="0"/>
    <s v="science fiction"/>
    <n v="41904.781990740739"/>
    <n v="25569.000069444446"/>
    <x v="3"/>
    <n v="9"/>
    <x v="8"/>
  </r>
  <r>
    <n v="124"/>
    <x v="124"/>
    <s v="An artificial man and woman discover love under the unsuspecting eyes of the four renowned artists who created them."/>
    <x v="23"/>
    <n v="0"/>
    <x v="1"/>
    <x v="0"/>
    <x v="0"/>
    <x v="124"/>
    <n v="1429568242"/>
    <b v="0"/>
    <n v="0"/>
    <b v="0"/>
    <s v="film &amp; video/science fiction"/>
    <n v="0"/>
    <n v="0"/>
    <x v="0"/>
    <s v="science fiction"/>
    <n v="42114.928726851853"/>
    <n v="25569"/>
    <x v="0"/>
    <n v="4"/>
    <x v="6"/>
  </r>
  <r>
    <n v="125"/>
    <x v="125"/>
    <s v="Due to my little sister finally having recovered from her surgery we can finally make our movie if we can get even a little help to pay"/>
    <x v="2"/>
    <n v="70"/>
    <x v="1"/>
    <x v="5"/>
    <x v="5"/>
    <x v="125"/>
    <n v="1480981880"/>
    <b v="0"/>
    <n v="6"/>
    <b v="0"/>
    <s v="film &amp; video/science fiction"/>
    <n v="14"/>
    <n v="11.67"/>
    <x v="0"/>
    <s v="science fiction"/>
    <n v="42709.993981481486"/>
    <n v="25569.000069444446"/>
    <x v="2"/>
    <n v="12"/>
    <x v="11"/>
  </r>
  <r>
    <n v="126"/>
    <x v="126"/>
    <s v="A man learns the undiscovered laws of nature hidden in acts of weather &amp; light phenomena. He soon realizes these acts can be harnessed."/>
    <x v="31"/>
    <n v="1387"/>
    <x v="1"/>
    <x v="0"/>
    <x v="0"/>
    <x v="126"/>
    <n v="1431353337"/>
    <b v="0"/>
    <n v="13"/>
    <b v="0"/>
    <s v="film &amp; video/science fiction"/>
    <n v="6"/>
    <n v="106.69"/>
    <x v="0"/>
    <s v="science fiction"/>
    <n v="42135.589548611111"/>
    <n v="25569.000150462962"/>
    <x v="0"/>
    <n v="5"/>
    <x v="5"/>
  </r>
  <r>
    <n v="127"/>
    <x v="127"/>
    <s v="An ambitious Sci-Fi/Action film that will have a big-budget feel with stunning visuals &amp; stunts starring a casting of up and comers."/>
    <x v="6"/>
    <n v="190"/>
    <x v="1"/>
    <x v="0"/>
    <x v="0"/>
    <x v="127"/>
    <n v="1425481141"/>
    <b v="0"/>
    <n v="4"/>
    <b v="0"/>
    <s v="film &amp; video/science fiction"/>
    <n v="2"/>
    <n v="47.5"/>
    <x v="0"/>
    <s v="science fiction"/>
    <n v="42067.62431712963"/>
    <n v="25569.000046296296"/>
    <x v="0"/>
    <n v="3"/>
    <x v="7"/>
  </r>
  <r>
    <n v="128"/>
    <x v="128"/>
    <s v="A Science Fiction film filled with entertainment and Excitement"/>
    <x v="57"/>
    <n v="1867"/>
    <x v="1"/>
    <x v="0"/>
    <x v="0"/>
    <x v="128"/>
    <n v="1473917293"/>
    <b v="0"/>
    <n v="6"/>
    <b v="0"/>
    <s v="film &amp; video/science fiction"/>
    <n v="2"/>
    <n v="311.17"/>
    <x v="0"/>
    <s v="science fiction"/>
    <n v="42628.22792824074"/>
    <n v="25569.000069444446"/>
    <x v="2"/>
    <n v="9"/>
    <x v="8"/>
  </r>
  <r>
    <n v="129"/>
    <x v="129"/>
    <s v="HEY!!! I'm David House, and I am currently working on a film called Justice League Origins!!! non-profit based on DC Comics Characters."/>
    <x v="22"/>
    <n v="0"/>
    <x v="1"/>
    <x v="0"/>
    <x v="0"/>
    <x v="129"/>
    <n v="1409524183"/>
    <b v="0"/>
    <n v="0"/>
    <b v="0"/>
    <s v="film &amp; video/science fiction"/>
    <n v="0"/>
    <n v="0"/>
    <x v="0"/>
    <s v="science fiction"/>
    <n v="41882.937303240738"/>
    <n v="25569"/>
    <x v="3"/>
    <n v="8"/>
    <x v="10"/>
  </r>
  <r>
    <n v="130"/>
    <x v="130"/>
    <s v="A journey down the rabbit hole into the dark future. A mix of reality and dreams of a world dependant on an oppressed by technology."/>
    <x v="20"/>
    <n v="0"/>
    <x v="1"/>
    <x v="1"/>
    <x v="1"/>
    <x v="130"/>
    <n v="1400536692"/>
    <b v="0"/>
    <n v="0"/>
    <b v="0"/>
    <s v="film &amp; video/science fiction"/>
    <n v="0"/>
    <n v="0"/>
    <x v="0"/>
    <s v="science fiction"/>
    <n v="41778.915416666663"/>
    <n v="25569"/>
    <x v="3"/>
    <n v="5"/>
    <x v="5"/>
  </r>
  <r>
    <n v="131"/>
    <x v="131"/>
    <s v="I"/>
    <x v="38"/>
    <n v="0"/>
    <x v="1"/>
    <x v="0"/>
    <x v="0"/>
    <x v="131"/>
    <n v="1466453161"/>
    <b v="0"/>
    <n v="0"/>
    <b v="0"/>
    <s v="film &amp; video/science fiction"/>
    <n v="0"/>
    <n v="0"/>
    <x v="0"/>
    <s v="science fiction"/>
    <n v="42541.837511574078"/>
    <n v="25569"/>
    <x v="2"/>
    <n v="6"/>
    <x v="0"/>
  </r>
  <r>
    <n v="132"/>
    <x v="132"/>
    <s v="An anime inspired sci-fi action short set in Tokyo, Japan by VFX veterans, Gerald Abraham, Kim Tran and sound engineer, Jeremy Corby."/>
    <x v="58"/>
    <n v="7655"/>
    <x v="1"/>
    <x v="0"/>
    <x v="0"/>
    <x v="132"/>
    <n v="1411500607"/>
    <b v="0"/>
    <n v="81"/>
    <b v="0"/>
    <s v="film &amp; video/science fiction"/>
    <n v="10"/>
    <n v="94.51"/>
    <x v="0"/>
    <s v="science fiction"/>
    <n v="41905.812581018516"/>
    <n v="25569.000937500001"/>
    <x v="3"/>
    <n v="9"/>
    <x v="8"/>
  </r>
  <r>
    <n v="133"/>
    <x v="133"/>
    <s v="Invasion from outer space sights, to weird to imagine destruction too monstrous to escape"/>
    <x v="59"/>
    <n v="0"/>
    <x v="1"/>
    <x v="0"/>
    <x v="0"/>
    <x v="133"/>
    <n v="1462130584"/>
    <b v="0"/>
    <n v="0"/>
    <b v="0"/>
    <s v="film &amp; video/science fiction"/>
    <n v="0"/>
    <n v="0"/>
    <x v="0"/>
    <s v="science fiction"/>
    <n v="42491.80768518518"/>
    <n v="25569"/>
    <x v="2"/>
    <n v="5"/>
    <x v="5"/>
  </r>
  <r>
    <n v="134"/>
    <x v="134"/>
    <s v="steampunk  remake of &quot;a Christmas carol&quot;"/>
    <x v="10"/>
    <n v="0"/>
    <x v="1"/>
    <x v="0"/>
    <x v="0"/>
    <x v="134"/>
    <n v="1438811418"/>
    <b v="0"/>
    <n v="0"/>
    <b v="0"/>
    <s v="film &amp; video/science fiction"/>
    <n v="0"/>
    <n v="0"/>
    <x v="0"/>
    <s v="science fiction"/>
    <n v="42221.909930555557"/>
    <n v="25569"/>
    <x v="0"/>
    <n v="8"/>
    <x v="10"/>
  </r>
  <r>
    <n v="135"/>
    <x v="135"/>
    <s v="What would someone do if they suddenly discovered they could stop time? Join us on this clever sci-fi short film and find out!"/>
    <x v="9"/>
    <n v="403"/>
    <x v="1"/>
    <x v="0"/>
    <x v="0"/>
    <x v="135"/>
    <n v="1401354597"/>
    <b v="0"/>
    <n v="5"/>
    <b v="0"/>
    <s v="film &amp; video/science fiction"/>
    <n v="13"/>
    <n v="80.599999999999994"/>
    <x v="0"/>
    <s v="science fiction"/>
    <n v="41788.381909722222"/>
    <n v="25569.000057870369"/>
    <x v="3"/>
    <n v="5"/>
    <x v="5"/>
  </r>
  <r>
    <n v="136"/>
    <x v="136"/>
    <s v="NAVY SEALS sent on a Area 51 Top-Secret rescue mission where they are shrunken and injected into an ET body, the immune system mutated."/>
    <x v="9"/>
    <n v="0"/>
    <x v="1"/>
    <x v="0"/>
    <x v="0"/>
    <x v="136"/>
    <n v="1427968234"/>
    <b v="0"/>
    <n v="0"/>
    <b v="0"/>
    <s v="film &amp; video/science fiction"/>
    <n v="0"/>
    <n v="0"/>
    <x v="0"/>
    <s v="science fiction"/>
    <n v="42096.410115740742"/>
    <n v="25569"/>
    <x v="0"/>
    <n v="4"/>
    <x v="6"/>
  </r>
  <r>
    <n v="137"/>
    <x v="137"/>
    <s v="An unofficial sequel to the independent 2015 fan film Predator: Dark ages. Set in 2141 we follow the crew of the cargoship Centurion"/>
    <x v="56"/>
    <n v="0"/>
    <x v="1"/>
    <x v="8"/>
    <x v="7"/>
    <x v="137"/>
    <n v="1440337593"/>
    <b v="0"/>
    <n v="0"/>
    <b v="0"/>
    <s v="film &amp; video/science fiction"/>
    <n v="0"/>
    <n v="0"/>
    <x v="0"/>
    <s v="science fiction"/>
    <n v="42239.573993055557"/>
    <n v="25569"/>
    <x v="0"/>
    <n v="8"/>
    <x v="10"/>
  </r>
  <r>
    <n v="138"/>
    <x v="138"/>
    <s v="This movie will be the S3qu3l to Thr33 Days Dead, which premiered on SyFy and was the focus of SyFy's &quot;Town of the Living Dead&quot;."/>
    <x v="60"/>
    <n v="4712"/>
    <x v="1"/>
    <x v="0"/>
    <x v="0"/>
    <x v="138"/>
    <n v="1435731041"/>
    <b v="0"/>
    <n v="58"/>
    <b v="0"/>
    <s v="film &amp; video/science fiction"/>
    <n v="3"/>
    <n v="81.239999999999995"/>
    <x v="0"/>
    <s v="science fiction"/>
    <n v="42186.257418981477"/>
    <n v="25569.000671296297"/>
    <x v="0"/>
    <n v="7"/>
    <x v="3"/>
  </r>
  <r>
    <n v="139"/>
    <x v="139"/>
    <s v="When  Rome is infected with a zombie plague, Lucius Agrippa and a small group fights for survival"/>
    <x v="2"/>
    <n v="500"/>
    <x v="1"/>
    <x v="0"/>
    <x v="0"/>
    <x v="139"/>
    <n v="1435874772"/>
    <b v="0"/>
    <n v="1"/>
    <b v="0"/>
    <s v="film &amp; video/science fiction"/>
    <n v="100"/>
    <n v="500"/>
    <x v="0"/>
    <s v="science fiction"/>
    <n v="42187.920972222222"/>
    <n v="25569.000011574073"/>
    <x v="0"/>
    <n v="7"/>
    <x v="3"/>
  </r>
  <r>
    <n v="140"/>
    <x v="140"/>
    <s v="A Gladiator fights for his freedom to be reunited with his Family, he's one fight away, when Rome is infected with a Zombie Virus"/>
    <x v="61"/>
    <n v="0"/>
    <x v="1"/>
    <x v="0"/>
    <x v="0"/>
    <x v="140"/>
    <n v="1424234732"/>
    <b v="0"/>
    <n v="0"/>
    <b v="0"/>
    <s v="film &amp; video/science fiction"/>
    <n v="0"/>
    <n v="0"/>
    <x v="0"/>
    <s v="science fiction"/>
    <n v="42053.198287037041"/>
    <n v="25569"/>
    <x v="0"/>
    <n v="2"/>
    <x v="2"/>
  </r>
  <r>
    <n v="141"/>
    <x v="141"/>
    <s v="Join us creating a Science Fiction TV Series based upon the popular novels -The Catherine Kimbridge Chronicles."/>
    <x v="14"/>
    <n v="1293"/>
    <x v="1"/>
    <x v="0"/>
    <x v="0"/>
    <x v="141"/>
    <n v="1429155623"/>
    <b v="0"/>
    <n v="28"/>
    <b v="0"/>
    <s v="film &amp; video/science fiction"/>
    <n v="11"/>
    <n v="46.18"/>
    <x v="0"/>
    <s v="science fiction"/>
    <n v="42110.153043981481"/>
    <n v="25569.000324074073"/>
    <x v="0"/>
    <n v="4"/>
    <x v="6"/>
  </r>
  <r>
    <n v="142"/>
    <x v="142"/>
    <s v="A science fiction series about a women trying to stave off a mysterious appearance of monsters from getting out of a dark alley."/>
    <x v="9"/>
    <n v="10"/>
    <x v="1"/>
    <x v="0"/>
    <x v="0"/>
    <x v="142"/>
    <n v="1414358778"/>
    <b v="0"/>
    <n v="1"/>
    <b v="0"/>
    <s v="film &amp; video/science fiction"/>
    <n v="0"/>
    <n v="10"/>
    <x v="0"/>
    <s v="science fiction"/>
    <n v="41938.893263888887"/>
    <n v="25569.000011574073"/>
    <x v="3"/>
    <n v="10"/>
    <x v="9"/>
  </r>
  <r>
    <n v="143"/>
    <x v="143"/>
    <s v="A young woman learns she is one of few women left bred like cattle in order to control a deadly disease and the world populace"/>
    <x v="62"/>
    <n v="0"/>
    <x v="1"/>
    <x v="2"/>
    <x v="2"/>
    <x v="143"/>
    <n v="1467941542"/>
    <b v="0"/>
    <n v="0"/>
    <b v="0"/>
    <s v="film &amp; video/science fiction"/>
    <n v="0"/>
    <n v="0"/>
    <x v="0"/>
    <s v="science fiction"/>
    <n v="42559.064143518524"/>
    <n v="25569"/>
    <x v="2"/>
    <n v="7"/>
    <x v="3"/>
  </r>
  <r>
    <n v="144"/>
    <x v="144"/>
    <s v="A film about a collapsing food industry, a lonely farmer and a lonely botanist needs your help to finish post-production!"/>
    <x v="51"/>
    <n v="2070"/>
    <x v="1"/>
    <x v="5"/>
    <x v="5"/>
    <x v="144"/>
    <n v="1423765072"/>
    <b v="0"/>
    <n v="37"/>
    <b v="0"/>
    <s v="film &amp; video/science fiction"/>
    <n v="28"/>
    <n v="55.95"/>
    <x v="0"/>
    <s v="science fiction"/>
    <n v="42047.762407407412"/>
    <n v="25569.000428240739"/>
    <x v="0"/>
    <n v="2"/>
    <x v="2"/>
  </r>
  <r>
    <n v="145"/>
    <x v="145"/>
    <s v="Film-Makers Ricky Comuniello &amp; Ian Weeks are at it again - for the 1st time. We need your support for a modern Sci-Fiction short film"/>
    <x v="37"/>
    <n v="338"/>
    <x v="1"/>
    <x v="0"/>
    <x v="0"/>
    <x v="145"/>
    <n v="1436965252"/>
    <b v="0"/>
    <n v="9"/>
    <b v="0"/>
    <s v="film &amp; video/science fiction"/>
    <n v="8"/>
    <n v="37.56"/>
    <x v="0"/>
    <s v="science fiction"/>
    <n v="42200.542268518519"/>
    <n v="25569.000104166666"/>
    <x v="0"/>
    <n v="7"/>
    <x v="3"/>
  </r>
  <r>
    <n v="146"/>
    <x v="146"/>
    <s v="California and the west have declared their refusal to support the election of a staunch conservative president. Will it be Civil War?"/>
    <x v="22"/>
    <n v="115"/>
    <x v="1"/>
    <x v="0"/>
    <x v="0"/>
    <x v="146"/>
    <n v="1479514998"/>
    <b v="0"/>
    <n v="3"/>
    <b v="0"/>
    <s v="film &amp; video/science fiction"/>
    <n v="1"/>
    <n v="38.33"/>
    <x v="0"/>
    <s v="science fiction"/>
    <n v="42693.016180555554"/>
    <n v="25569.000034722223"/>
    <x v="2"/>
    <n v="11"/>
    <x v="4"/>
  </r>
  <r>
    <n v="147"/>
    <x v="147"/>
    <s v="Film makers catch live footage beyond their wildest dreams."/>
    <x v="39"/>
    <n v="0"/>
    <x v="1"/>
    <x v="1"/>
    <x v="1"/>
    <x v="147"/>
    <n v="1417026340"/>
    <b v="0"/>
    <n v="0"/>
    <b v="0"/>
    <s v="film &amp; video/science fiction"/>
    <n v="0"/>
    <n v="0"/>
    <x v="0"/>
    <s v="science fiction"/>
    <n v="41969.767824074079"/>
    <n v="25569"/>
    <x v="3"/>
    <n v="11"/>
    <x v="4"/>
  </r>
  <r>
    <n v="148"/>
    <x v="148"/>
    <s v="An aspiring pilot decides to take his Dad's ship for a joyride, and learns it was the biggest mistake of his life in this Sci-Fi comedy"/>
    <x v="63"/>
    <n v="40"/>
    <x v="1"/>
    <x v="0"/>
    <x v="0"/>
    <x v="148"/>
    <n v="1453963536"/>
    <b v="0"/>
    <n v="2"/>
    <b v="0"/>
    <s v="film &amp; video/science fiction"/>
    <n v="0"/>
    <n v="20"/>
    <x v="0"/>
    <s v="science fiction"/>
    <n v="42397.281666666662"/>
    <n v="25569.00002314815"/>
    <x v="2"/>
    <n v="1"/>
    <x v="1"/>
  </r>
  <r>
    <n v="149"/>
    <x v="149"/>
    <s v="A provocatively mind-bending sci-fi thriller, this short film project examines opposites and the balance of the universe. #Dichotomy"/>
    <x v="3"/>
    <n v="92"/>
    <x v="1"/>
    <x v="0"/>
    <x v="0"/>
    <x v="149"/>
    <n v="1416888470"/>
    <b v="0"/>
    <n v="6"/>
    <b v="0"/>
    <s v="film &amp; video/science fiction"/>
    <n v="1"/>
    <n v="15.33"/>
    <x v="0"/>
    <s v="science fiction"/>
    <n v="41968.172106481477"/>
    <n v="25569.000069444446"/>
    <x v="3"/>
    <n v="11"/>
    <x v="4"/>
  </r>
  <r>
    <n v="150"/>
    <x v="150"/>
    <s v="The untold story of Captain Robert April and the first launching of the starship U.S.S. Enterprise,  NCC-1701"/>
    <x v="64"/>
    <n v="30112"/>
    <x v="1"/>
    <x v="0"/>
    <x v="0"/>
    <x v="150"/>
    <n v="1427428382"/>
    <b v="0"/>
    <n v="67"/>
    <b v="0"/>
    <s v="film &amp; video/science fiction"/>
    <n v="23"/>
    <n v="449.43"/>
    <x v="0"/>
    <s v="science fiction"/>
    <n v="42090.161828703705"/>
    <n v="25569.000775462962"/>
    <x v="0"/>
    <n v="3"/>
    <x v="7"/>
  </r>
  <r>
    <n v="151"/>
    <x v="151"/>
    <s v="The age of a race to the finish between the higher &amp; lower dimensional realms, A fight for consciousness &amp; freedom,THE NEW HUMAN"/>
    <x v="65"/>
    <n v="140"/>
    <x v="1"/>
    <x v="2"/>
    <x v="2"/>
    <x v="151"/>
    <n v="1429449191"/>
    <b v="0"/>
    <n v="5"/>
    <b v="0"/>
    <s v="film &amp; video/science fiction"/>
    <n v="0"/>
    <n v="28"/>
    <x v="0"/>
    <s v="science fiction"/>
    <n v="42113.550821759258"/>
    <n v="25569.000057870369"/>
    <x v="0"/>
    <n v="4"/>
    <x v="6"/>
  </r>
  <r>
    <n v="152"/>
    <x v="152"/>
    <s v="The Great Dark is a journey through the unimaginable...and un foreseeable..."/>
    <x v="66"/>
    <n v="30"/>
    <x v="1"/>
    <x v="0"/>
    <x v="0"/>
    <x v="152"/>
    <n v="1408845100"/>
    <b v="0"/>
    <n v="2"/>
    <b v="0"/>
    <s v="film &amp; video/science fiction"/>
    <n v="0"/>
    <n v="15"/>
    <x v="0"/>
    <s v="science fiction"/>
    <n v="41875.077546296299"/>
    <n v="25569.00002314815"/>
    <x v="3"/>
    <n v="8"/>
    <x v="10"/>
  </r>
  <r>
    <n v="153"/>
    <x v="153"/>
    <s v="What would you do if you face something beyond your understanding? If someone you loved disappeared without a trace?"/>
    <x v="63"/>
    <n v="359"/>
    <x v="1"/>
    <x v="0"/>
    <x v="0"/>
    <x v="153"/>
    <n v="1413900244"/>
    <b v="0"/>
    <n v="10"/>
    <b v="0"/>
    <s v="film &amp; video/science fiction"/>
    <n v="1"/>
    <n v="35.9"/>
    <x v="0"/>
    <s v="science fiction"/>
    <n v="41933.586157407408"/>
    <n v="25569.000115740742"/>
    <x v="3"/>
    <n v="10"/>
    <x v="9"/>
  </r>
  <r>
    <n v="154"/>
    <x v="154"/>
    <s v="Fiction Becomes Reality in this non-profit science fiction, stop motion, and fantasy fan film."/>
    <x v="15"/>
    <n v="40"/>
    <x v="1"/>
    <x v="0"/>
    <x v="0"/>
    <x v="154"/>
    <n v="1429621695"/>
    <b v="0"/>
    <n v="3"/>
    <b v="0"/>
    <s v="film &amp; video/science fiction"/>
    <n v="3"/>
    <n v="13.33"/>
    <x v="0"/>
    <s v="science fiction"/>
    <n v="42115.547395833331"/>
    <n v="25569.000034722223"/>
    <x v="0"/>
    <n v="4"/>
    <x v="6"/>
  </r>
  <r>
    <n v="155"/>
    <x v="155"/>
    <s v="While a shadow of peace was on the horizon,humankind was being threatened by its past.Whispers of threat was being heard from the North"/>
    <x v="67"/>
    <n v="81"/>
    <x v="1"/>
    <x v="0"/>
    <x v="0"/>
    <x v="155"/>
    <n v="1434201935"/>
    <b v="0"/>
    <n v="4"/>
    <b v="0"/>
    <s v="film &amp; video/science fiction"/>
    <n v="0"/>
    <n v="20.25"/>
    <x v="0"/>
    <s v="science fiction"/>
    <n v="42168.559432870374"/>
    <n v="25569.000046296296"/>
    <x v="0"/>
    <n v="6"/>
    <x v="0"/>
  </r>
  <r>
    <n v="156"/>
    <x v="156"/>
    <s v="A short science-fiction film about an underground network of human-animal hybrids &amp; their struggle with oppression &amp; marginalization."/>
    <x v="19"/>
    <n v="1785"/>
    <x v="1"/>
    <x v="5"/>
    <x v="5"/>
    <x v="156"/>
    <n v="1401850796"/>
    <b v="0"/>
    <n v="15"/>
    <b v="0"/>
    <s v="film &amp; video/science fiction"/>
    <n v="5"/>
    <n v="119"/>
    <x v="0"/>
    <s v="science fiction"/>
    <n v="41794.124953703707"/>
    <n v="25569.000173611112"/>
    <x v="3"/>
    <n v="6"/>
    <x v="0"/>
  </r>
  <r>
    <n v="157"/>
    <x v="157"/>
    <s v="Man's cryogenic chamber and his soulmate's time travel from the distant future allows them to meet in the middle."/>
    <x v="68"/>
    <n v="8"/>
    <x v="1"/>
    <x v="0"/>
    <x v="0"/>
    <x v="157"/>
    <n v="1453931572"/>
    <b v="0"/>
    <n v="2"/>
    <b v="0"/>
    <s v="film &amp; video/science fiction"/>
    <n v="0"/>
    <n v="4"/>
    <x v="0"/>
    <s v="science fiction"/>
    <n v="42396.911712962959"/>
    <n v="25569.00002314815"/>
    <x v="2"/>
    <n v="1"/>
    <x v="1"/>
  </r>
  <r>
    <n v="158"/>
    <x v="158"/>
    <s v="ITD a is thriller about a female college student house sitting for her boss &amp; encountering a dark evil force that dwells in the shadows"/>
    <x v="10"/>
    <n v="0"/>
    <x v="1"/>
    <x v="0"/>
    <x v="0"/>
    <x v="158"/>
    <n v="1411350628"/>
    <b v="0"/>
    <n v="0"/>
    <b v="0"/>
    <s v="film &amp; video/science fiction"/>
    <n v="0"/>
    <n v="0"/>
    <x v="0"/>
    <s v="science fiction"/>
    <n v="41904.07671296296"/>
    <n v="25569"/>
    <x v="3"/>
    <n v="9"/>
    <x v="8"/>
  </r>
  <r>
    <n v="159"/>
    <x v="159"/>
    <s v="Love, Robots... and Time Travel._x000a_Rosette: A Sci-Fi/Action/Adventure Feature Film, set to cast three A-list Hollywood actors."/>
    <x v="69"/>
    <n v="10"/>
    <x v="1"/>
    <x v="0"/>
    <x v="0"/>
    <x v="159"/>
    <n v="1464085545"/>
    <b v="0"/>
    <n v="1"/>
    <b v="0"/>
    <s v="film &amp; video/science fiction"/>
    <n v="0"/>
    <n v="10"/>
    <x v="0"/>
    <s v="science fiction"/>
    <n v="42514.434548611112"/>
    <n v="25569.000011574073"/>
    <x v="2"/>
    <n v="5"/>
    <x v="5"/>
  </r>
  <r>
    <n v="160"/>
    <x v="160"/>
    <s v="The title might seem cheesy, but my father says that to my mother every time they say I love you.     This story is dedicated to them."/>
    <x v="10"/>
    <n v="0"/>
    <x v="2"/>
    <x v="0"/>
    <x v="0"/>
    <x v="160"/>
    <n v="1434491691"/>
    <b v="0"/>
    <n v="0"/>
    <b v="0"/>
    <s v="film &amp; video/drama"/>
    <n v="0"/>
    <n v="0"/>
    <x v="0"/>
    <s v="drama"/>
    <n v="42171.913090277783"/>
    <n v="25569"/>
    <x v="0"/>
    <n v="6"/>
    <x v="0"/>
  </r>
  <r>
    <n v="161"/>
    <x v="161"/>
    <s v="Step 1 (script editing) to produce a dramatic film about the air/sea battle of WWII that turned the tide of victory for the US."/>
    <x v="63"/>
    <n v="5"/>
    <x v="2"/>
    <x v="0"/>
    <x v="0"/>
    <x v="161"/>
    <n v="1401726595"/>
    <b v="0"/>
    <n v="1"/>
    <b v="0"/>
    <s v="film &amp; video/drama"/>
    <n v="0"/>
    <n v="5"/>
    <x v="0"/>
    <s v="drama"/>
    <n v="41792.687442129631"/>
    <n v="25569.000011574073"/>
    <x v="3"/>
    <n v="6"/>
    <x v="0"/>
  </r>
  <r>
    <n v="162"/>
    <x v="162"/>
    <s v="This film follows a young man who has had only a troubled family life. He turns to all the wrong things and life falls apart."/>
    <x v="70"/>
    <n v="435"/>
    <x v="2"/>
    <x v="0"/>
    <x v="0"/>
    <x v="162"/>
    <n v="1405393356"/>
    <b v="0"/>
    <n v="10"/>
    <b v="0"/>
    <s v="film &amp; video/drama"/>
    <n v="16"/>
    <n v="43.5"/>
    <x v="0"/>
    <s v="drama"/>
    <n v="41835.126805555556"/>
    <n v="25569.000115740742"/>
    <x v="3"/>
    <n v="7"/>
    <x v="3"/>
  </r>
  <r>
    <n v="163"/>
    <x v="163"/>
    <s v="Over 2.5 million Black men registered for the draft in World War II. _x000a_This will be the most comprehensive portrayal EVER of US. THEN."/>
    <x v="71"/>
    <n v="0"/>
    <x v="2"/>
    <x v="0"/>
    <x v="0"/>
    <x v="163"/>
    <n v="1440716654"/>
    <b v="0"/>
    <n v="0"/>
    <b v="0"/>
    <s v="film &amp; video/drama"/>
    <n v="0"/>
    <n v="0"/>
    <x v="0"/>
    <s v="drama"/>
    <n v="42243.961273148147"/>
    <n v="25569"/>
    <x v="0"/>
    <n v="8"/>
    <x v="10"/>
  </r>
  <r>
    <n v="164"/>
    <x v="164"/>
    <s v="Two cousins are caught up in the private war between warrior class angels and demons. You may be caught up too and not realize it yet."/>
    <x v="72"/>
    <n v="640"/>
    <x v="2"/>
    <x v="0"/>
    <x v="0"/>
    <x v="164"/>
    <n v="1405966701"/>
    <b v="0"/>
    <n v="7"/>
    <b v="0"/>
    <s v="film &amp; video/drama"/>
    <n v="1"/>
    <n v="91.43"/>
    <x v="0"/>
    <s v="drama"/>
    <n v="41841.762743055559"/>
    <n v="25569.000081018519"/>
    <x v="3"/>
    <n v="7"/>
    <x v="3"/>
  </r>
  <r>
    <n v="165"/>
    <x v="165"/>
    <s v="A teacher. A boy. The beach and a heatwave that drove them all insane."/>
    <x v="73"/>
    <n v="0"/>
    <x v="2"/>
    <x v="1"/>
    <x v="1"/>
    <x v="165"/>
    <n v="1450021724"/>
    <b v="0"/>
    <n v="0"/>
    <b v="0"/>
    <s v="film &amp; video/drama"/>
    <n v="0"/>
    <n v="0"/>
    <x v="0"/>
    <s v="drama"/>
    <n v="42351.658842592587"/>
    <n v="25569"/>
    <x v="0"/>
    <n v="12"/>
    <x v="11"/>
  </r>
  <r>
    <n v="166"/>
    <x v="166"/>
    <s v="A young teen makes a bad decision after joining gang and the film expresses his choices that led him to that point."/>
    <x v="10"/>
    <n v="3000"/>
    <x v="2"/>
    <x v="0"/>
    <x v="0"/>
    <x v="166"/>
    <n v="1481939362"/>
    <b v="0"/>
    <n v="1"/>
    <b v="0"/>
    <s v="film &amp; video/drama"/>
    <n v="60"/>
    <n v="3000"/>
    <x v="0"/>
    <s v="drama"/>
    <n v="42721.075949074075"/>
    <n v="25569.000011574073"/>
    <x v="2"/>
    <n v="12"/>
    <x v="11"/>
  </r>
  <r>
    <n v="167"/>
    <x v="167"/>
    <s v="A young man experiences a tragedy and has the opportunity to go back and learn from his mistakes and find out his true self."/>
    <x v="74"/>
    <n v="11"/>
    <x v="2"/>
    <x v="0"/>
    <x v="0"/>
    <x v="167"/>
    <n v="1433542535"/>
    <b v="0"/>
    <n v="2"/>
    <b v="0"/>
    <s v="film &amp; video/drama"/>
    <n v="0"/>
    <n v="5.5"/>
    <x v="0"/>
    <s v="drama"/>
    <n v="42160.927488425921"/>
    <n v="25569.00002314815"/>
    <x v="0"/>
    <n v="6"/>
    <x v="0"/>
  </r>
  <r>
    <n v="168"/>
    <x v="168"/>
    <s v="A homeless Gulf War 2 vet, and Congressional Medal of Honor recipient fights for his sanity on the mean streets of Albuquerque."/>
    <x v="6"/>
    <n v="325"/>
    <x v="2"/>
    <x v="0"/>
    <x v="0"/>
    <x v="168"/>
    <n v="1424203370"/>
    <b v="0"/>
    <n v="3"/>
    <b v="0"/>
    <s v="film &amp; video/drama"/>
    <n v="4"/>
    <n v="108.33"/>
    <x v="0"/>
    <s v="drama"/>
    <n v="42052.83530092593"/>
    <n v="25569.000034722223"/>
    <x v="0"/>
    <n v="2"/>
    <x v="2"/>
  </r>
  <r>
    <n v="169"/>
    <x v="169"/>
    <s v="Family is a short film about a father and son and two brothers who were separated by the Korean war and finally reunite after 60 years."/>
    <x v="30"/>
    <n v="560"/>
    <x v="2"/>
    <x v="1"/>
    <x v="1"/>
    <x v="169"/>
    <n v="1411042059"/>
    <b v="0"/>
    <n v="10"/>
    <b v="0"/>
    <s v="film &amp; video/drama"/>
    <n v="22"/>
    <n v="56"/>
    <x v="0"/>
    <s v="drama"/>
    <n v="41900.505312499998"/>
    <n v="25569.000115740742"/>
    <x v="3"/>
    <n v="9"/>
    <x v="8"/>
  </r>
  <r>
    <n v="170"/>
    <x v="170"/>
    <s v="Amy &amp; Missy survive Amy's bipolar disorder and go on to become award winning &amp; bestselling authors, screenwriters &amp; filmmakers"/>
    <x v="3"/>
    <n v="325"/>
    <x v="2"/>
    <x v="0"/>
    <x v="0"/>
    <x v="170"/>
    <n v="1438385283"/>
    <b v="0"/>
    <n v="10"/>
    <b v="0"/>
    <s v="film &amp; video/drama"/>
    <n v="3"/>
    <n v="32.5"/>
    <x v="0"/>
    <s v="drama"/>
    <n v="42216.977812500001"/>
    <n v="25569.000115740742"/>
    <x v="0"/>
    <n v="7"/>
    <x v="3"/>
  </r>
  <r>
    <n v="171"/>
    <x v="171"/>
    <s v="Team Mayhem, a local small town gang of gamers who are enlisted   to save the world from the new great evil known as Prowler."/>
    <x v="63"/>
    <n v="1"/>
    <x v="2"/>
    <x v="0"/>
    <x v="0"/>
    <x v="171"/>
    <n v="1465791614"/>
    <b v="0"/>
    <n v="1"/>
    <b v="0"/>
    <s v="film &amp; video/drama"/>
    <n v="0"/>
    <n v="1"/>
    <x v="0"/>
    <s v="drama"/>
    <n v="42534.180717592593"/>
    <n v="25569.000011574073"/>
    <x v="2"/>
    <n v="6"/>
    <x v="0"/>
  </r>
  <r>
    <n v="172"/>
    <x v="172"/>
    <s v="A short film on the rarest mammal and the second most endangered freshwater river dolphin, in Pakistan."/>
    <x v="75"/>
    <n v="0"/>
    <x v="2"/>
    <x v="0"/>
    <x v="0"/>
    <x v="172"/>
    <n v="1423733323"/>
    <b v="0"/>
    <n v="0"/>
    <b v="0"/>
    <s v="film &amp; video/drama"/>
    <n v="0"/>
    <n v="0"/>
    <x v="0"/>
    <s v="drama"/>
    <n v="42047.394942129627"/>
    <n v="25569"/>
    <x v="0"/>
    <n v="2"/>
    <x v="2"/>
  </r>
  <r>
    <n v="173"/>
    <x v="173"/>
    <s v="This is a film inspired by Quentin Tarantino, I want to make a film thats entertaining yet gritty. 7 Sins is in pre-production."/>
    <x v="76"/>
    <n v="0"/>
    <x v="2"/>
    <x v="1"/>
    <x v="1"/>
    <x v="173"/>
    <n v="1422539108"/>
    <b v="0"/>
    <n v="0"/>
    <b v="0"/>
    <s v="film &amp; video/drama"/>
    <n v="0"/>
    <n v="0"/>
    <x v="0"/>
    <s v="drama"/>
    <n v="42033.573009259257"/>
    <n v="25569"/>
    <x v="0"/>
    <n v="1"/>
    <x v="1"/>
  </r>
  <r>
    <n v="174"/>
    <x v="174"/>
    <s v="An international short film project. It is about loneliness, wich is caused by the current compulsion to check your Facebook every day."/>
    <x v="12"/>
    <n v="0"/>
    <x v="2"/>
    <x v="9"/>
    <x v="3"/>
    <x v="174"/>
    <n v="1425924776"/>
    <b v="0"/>
    <n v="0"/>
    <b v="0"/>
    <s v="film &amp; video/drama"/>
    <n v="0"/>
    <n v="0"/>
    <x v="0"/>
    <s v="drama"/>
    <n v="42072.758981481486"/>
    <n v="25569"/>
    <x v="0"/>
    <n v="3"/>
    <x v="7"/>
  </r>
  <r>
    <n v="175"/>
    <x v="175"/>
    <s v="To heal her scars Olivia must take a journey back to her roots, where an unresolved conflict stands between her and musical success."/>
    <x v="22"/>
    <n v="1297"/>
    <x v="2"/>
    <x v="1"/>
    <x v="1"/>
    <x v="175"/>
    <n v="1407177611"/>
    <b v="0"/>
    <n v="26"/>
    <b v="0"/>
    <s v="film &amp; video/drama"/>
    <n v="6"/>
    <n v="49.88"/>
    <x v="0"/>
    <s v="drama"/>
    <n v="41855.777905092589"/>
    <n v="25569.000300925927"/>
    <x v="3"/>
    <n v="8"/>
    <x v="10"/>
  </r>
  <r>
    <n v="176"/>
    <x v="176"/>
    <s v="I'm seeking funding to finish my short film, Silent Monster, to bring awareness to teenage bullying as well as teenage violence."/>
    <x v="15"/>
    <n v="0"/>
    <x v="2"/>
    <x v="0"/>
    <x v="0"/>
    <x v="176"/>
    <n v="1436211999"/>
    <b v="0"/>
    <n v="0"/>
    <b v="0"/>
    <s v="film &amp; video/drama"/>
    <n v="0"/>
    <n v="0"/>
    <x v="0"/>
    <s v="drama"/>
    <n v="42191.824062500003"/>
    <n v="25569"/>
    <x v="0"/>
    <n v="7"/>
    <x v="3"/>
  </r>
  <r>
    <n v="177"/>
    <x v="177"/>
    <s v="I'm making a modern day version of the bible story &quot; The Good Samaritan&quot;"/>
    <x v="52"/>
    <n v="180"/>
    <x v="2"/>
    <x v="0"/>
    <x v="0"/>
    <x v="177"/>
    <n v="1425690526"/>
    <b v="0"/>
    <n v="7"/>
    <b v="0"/>
    <s v="film &amp; video/drama"/>
    <n v="40"/>
    <n v="25.71"/>
    <x v="0"/>
    <s v="drama"/>
    <n v="42070.047754629632"/>
    <n v="25569.000081018519"/>
    <x v="0"/>
    <n v="3"/>
    <x v="7"/>
  </r>
  <r>
    <n v="178"/>
    <x v="178"/>
    <s v="El viaje de LucÃ­a es un largometraje de ficciÃ³n con temÃ¡tica sobre el cÃ¡ncer infantil."/>
    <x v="69"/>
    <n v="0"/>
    <x v="2"/>
    <x v="3"/>
    <x v="3"/>
    <x v="178"/>
    <n v="1445986545"/>
    <b v="0"/>
    <n v="0"/>
    <b v="0"/>
    <s v="film &amp; video/drama"/>
    <n v="0"/>
    <n v="0"/>
    <x v="0"/>
    <s v="drama"/>
    <n v="42304.955381944441"/>
    <n v="25569"/>
    <x v="0"/>
    <n v="10"/>
    <x v="9"/>
  </r>
  <r>
    <n v="179"/>
    <x v="179"/>
    <s v="A feature-length film about how three people survive in a diseased world."/>
    <x v="28"/>
    <n v="200"/>
    <x v="2"/>
    <x v="0"/>
    <x v="0"/>
    <x v="179"/>
    <n v="1454464555"/>
    <b v="0"/>
    <n v="2"/>
    <b v="0"/>
    <s v="film &amp; video/drama"/>
    <n v="20"/>
    <n v="100"/>
    <x v="0"/>
    <s v="drama"/>
    <n v="42403.080497685187"/>
    <n v="25569.00002314815"/>
    <x v="2"/>
    <n v="2"/>
    <x v="2"/>
  </r>
  <r>
    <n v="180"/>
    <x v="180"/>
    <s v="The Rest of Us follows a survivor of an outbreak that nearly destroyed the earth as he travels to find some form of humanity."/>
    <x v="38"/>
    <n v="401"/>
    <x v="2"/>
    <x v="1"/>
    <x v="1"/>
    <x v="180"/>
    <n v="1425512843"/>
    <b v="0"/>
    <n v="13"/>
    <b v="0"/>
    <s v="film &amp; video/drama"/>
    <n v="33"/>
    <n v="30.85"/>
    <x v="0"/>
    <s v="drama"/>
    <n v="42067.991238425922"/>
    <n v="25569.000150462962"/>
    <x v="0"/>
    <n v="3"/>
    <x v="7"/>
  </r>
  <r>
    <n v="181"/>
    <x v="181"/>
    <s v="Christina has been suffering with flash backs and some very disturbing nightmares and realises that it is more than just nightmares."/>
    <x v="77"/>
    <n v="722"/>
    <x v="2"/>
    <x v="1"/>
    <x v="1"/>
    <x v="181"/>
    <n v="1432403295"/>
    <b v="0"/>
    <n v="4"/>
    <b v="0"/>
    <s v="film &amp; video/drama"/>
    <n v="21"/>
    <n v="180.5"/>
    <x v="0"/>
    <s v="drama"/>
    <n v="42147.741840277777"/>
    <n v="25569.000046296296"/>
    <x v="0"/>
    <n v="5"/>
    <x v="5"/>
  </r>
  <r>
    <n v="182"/>
    <x v="182"/>
    <s v="I'm Faraz, and I am raising money for my feature film called ABU. This one is for our parents, and our responsibilities towards them."/>
    <x v="28"/>
    <n v="0"/>
    <x v="2"/>
    <x v="0"/>
    <x v="0"/>
    <x v="182"/>
    <n v="1481156232"/>
    <b v="0"/>
    <n v="0"/>
    <b v="0"/>
    <s v="film &amp; video/drama"/>
    <n v="0"/>
    <n v="0"/>
    <x v="0"/>
    <s v="drama"/>
    <n v="42712.011944444443"/>
    <n v="25569"/>
    <x v="2"/>
    <n v="12"/>
    <x v="11"/>
  </r>
  <r>
    <n v="183"/>
    <x v="183"/>
    <s v="Don't kill me until I meet my Dad"/>
    <x v="78"/>
    <n v="4482"/>
    <x v="2"/>
    <x v="1"/>
    <x v="1"/>
    <x v="183"/>
    <n v="1414438010"/>
    <b v="0"/>
    <n v="12"/>
    <b v="0"/>
    <s v="film &amp; video/drama"/>
    <n v="36"/>
    <n v="373.5"/>
    <x v="0"/>
    <s v="drama"/>
    <n v="41939.810300925928"/>
    <n v="25569.000138888889"/>
    <x v="3"/>
    <n v="10"/>
    <x v="9"/>
  </r>
  <r>
    <n v="184"/>
    <x v="184"/>
    <s v="&quot;Lana&quot; is an horror/dramatic short film, written by myself, about a young woman fighting the darkness in her, but it might be too late."/>
    <x v="15"/>
    <n v="51"/>
    <x v="2"/>
    <x v="5"/>
    <x v="5"/>
    <x v="184"/>
    <n v="1404586762"/>
    <b v="0"/>
    <n v="2"/>
    <b v="0"/>
    <s v="film &amp; video/drama"/>
    <n v="3"/>
    <n v="25.5"/>
    <x v="0"/>
    <s v="drama"/>
    <n v="41825.791226851856"/>
    <n v="25569.00002314815"/>
    <x v="3"/>
    <n v="7"/>
    <x v="3"/>
  </r>
  <r>
    <n v="185"/>
    <x v="185"/>
    <s v="Love has no boundaries!"/>
    <x v="79"/>
    <n v="2200"/>
    <x v="2"/>
    <x v="10"/>
    <x v="8"/>
    <x v="185"/>
    <n v="1468965139"/>
    <b v="0"/>
    <n v="10"/>
    <b v="0"/>
    <s v="film &amp; video/drama"/>
    <n v="6"/>
    <n v="220"/>
    <x v="0"/>
    <s v="drama"/>
    <n v="42570.91133101852"/>
    <n v="25569.000115740742"/>
    <x v="2"/>
    <n v="7"/>
    <x v="3"/>
  </r>
  <r>
    <n v="186"/>
    <x v="186"/>
    <s v="My film is about a boy who discovers the truth about his fathers dissapearance through the dark secrets of his mothers past."/>
    <x v="10"/>
    <n v="0"/>
    <x v="2"/>
    <x v="0"/>
    <x v="0"/>
    <x v="186"/>
    <n v="1485977434"/>
    <b v="0"/>
    <n v="0"/>
    <b v="0"/>
    <s v="film &amp; video/drama"/>
    <n v="0"/>
    <n v="0"/>
    <x v="0"/>
    <s v="drama"/>
    <n v="42767.812893518523"/>
    <n v="25569"/>
    <x v="1"/>
    <n v="2"/>
    <x v="2"/>
  </r>
  <r>
    <n v="187"/>
    <x v="187"/>
    <s v="A young man suffering from a severe case of OCD embarks on a road trip to find peace of mind."/>
    <x v="10"/>
    <n v="800"/>
    <x v="2"/>
    <x v="0"/>
    <x v="0"/>
    <x v="187"/>
    <n v="1435383457"/>
    <b v="0"/>
    <n v="5"/>
    <b v="0"/>
    <s v="film &amp; video/drama"/>
    <n v="16"/>
    <n v="160"/>
    <x v="0"/>
    <s v="drama"/>
    <n v="42182.234456018516"/>
    <n v="25569.000057870369"/>
    <x v="0"/>
    <n v="6"/>
    <x v="0"/>
  </r>
  <r>
    <n v="188"/>
    <x v="188"/>
    <s v="Mariano Messini, an aspiring musician, indebted to the mafia must put his life on the line to escape their grasp and pursue his dream."/>
    <x v="15"/>
    <n v="0"/>
    <x v="2"/>
    <x v="0"/>
    <x v="0"/>
    <x v="188"/>
    <n v="1407299015"/>
    <b v="0"/>
    <n v="0"/>
    <b v="0"/>
    <s v="film &amp; video/drama"/>
    <n v="0"/>
    <n v="0"/>
    <x v="0"/>
    <s v="drama"/>
    <n v="41857.18304398148"/>
    <n v="25569"/>
    <x v="3"/>
    <n v="8"/>
    <x v="10"/>
  </r>
  <r>
    <n v="189"/>
    <x v="189"/>
    <s v="Jack Barlow's wife and daughter shot in cold blood at a gun confiscation station in Texas, he sets out to save his family &amp; neighbors."/>
    <x v="69"/>
    <n v="345"/>
    <x v="2"/>
    <x v="0"/>
    <x v="0"/>
    <x v="189"/>
    <n v="1467736477"/>
    <b v="0"/>
    <n v="5"/>
    <b v="0"/>
    <s v="film &amp; video/drama"/>
    <n v="0"/>
    <n v="69"/>
    <x v="0"/>
    <s v="drama"/>
    <n v="42556.690706018519"/>
    <n v="25569.000057870369"/>
    <x v="2"/>
    <n v="7"/>
    <x v="3"/>
  </r>
  <r>
    <n v="190"/>
    <x v="190"/>
    <s v="Because hope can be a 4 letter word"/>
    <x v="14"/>
    <n v="50"/>
    <x v="2"/>
    <x v="0"/>
    <x v="0"/>
    <x v="190"/>
    <n v="1465227446"/>
    <b v="0"/>
    <n v="1"/>
    <b v="0"/>
    <s v="film &amp; video/drama"/>
    <n v="0"/>
    <n v="50"/>
    <x v="0"/>
    <s v="drama"/>
    <n v="42527.650995370372"/>
    <n v="25569.000011574073"/>
    <x v="2"/>
    <n v="6"/>
    <x v="0"/>
  </r>
  <r>
    <n v="191"/>
    <x v="191"/>
    <s v="A young boy passionate about Astronomy and Chemistry tracks down an astroid that scientists said would never hit earth."/>
    <x v="10"/>
    <n v="250"/>
    <x v="2"/>
    <x v="2"/>
    <x v="2"/>
    <x v="191"/>
    <n v="1440326138"/>
    <b v="0"/>
    <n v="3"/>
    <b v="0"/>
    <s v="film &amp; video/drama"/>
    <n v="5"/>
    <n v="83.33"/>
    <x v="0"/>
    <s v="drama"/>
    <n v="42239.441412037035"/>
    <n v="25569.000034722223"/>
    <x v="0"/>
    <n v="8"/>
    <x v="10"/>
  </r>
  <r>
    <n v="192"/>
    <x v="192"/>
    <s v="This Eminem Tell All details the good times, hardships, drug abuse, domestic violence, scandals, sex, near-death experiences and murder"/>
    <x v="80"/>
    <n v="17"/>
    <x v="2"/>
    <x v="0"/>
    <x v="0"/>
    <x v="192"/>
    <n v="1410980432"/>
    <b v="0"/>
    <n v="3"/>
    <b v="0"/>
    <s v="film &amp; video/drama"/>
    <n v="0"/>
    <n v="5.67"/>
    <x v="0"/>
    <s v="drama"/>
    <n v="41899.792037037041"/>
    <n v="25569.000034722223"/>
    <x v="3"/>
    <n v="9"/>
    <x v="8"/>
  </r>
  <r>
    <n v="193"/>
    <x v="193"/>
    <s v="I am in need of a new PC for my Media Production course so i can pursue my dream of creating CGI based sci-fi productions for everyone"/>
    <x v="28"/>
    <n v="0"/>
    <x v="2"/>
    <x v="1"/>
    <x v="1"/>
    <x v="193"/>
    <n v="1412029566"/>
    <b v="0"/>
    <n v="0"/>
    <b v="0"/>
    <s v="film &amp; video/drama"/>
    <n v="0"/>
    <n v="0"/>
    <x v="0"/>
    <s v="drama"/>
    <n v="41911.934791666667"/>
    <n v="25569"/>
    <x v="3"/>
    <n v="9"/>
    <x v="8"/>
  </r>
  <r>
    <n v="194"/>
    <x v="194"/>
    <s v="Northern Irish Original Short Film based on the desperation of love and survival and taking a risk that may change everything."/>
    <x v="30"/>
    <n v="3"/>
    <x v="2"/>
    <x v="1"/>
    <x v="1"/>
    <x v="194"/>
    <n v="1452124531"/>
    <b v="0"/>
    <n v="3"/>
    <b v="0"/>
    <s v="film &amp; video/drama"/>
    <n v="0"/>
    <n v="1"/>
    <x v="0"/>
    <s v="drama"/>
    <n v="42375.996886574074"/>
    <n v="25569.000034722223"/>
    <x v="2"/>
    <n v="1"/>
    <x v="1"/>
  </r>
  <r>
    <n v="195"/>
    <x v="195"/>
    <s v="A film project based on my auto-biography, a military conflict with no media attention, this story depicts war and its aftermath."/>
    <x v="71"/>
    <n v="0"/>
    <x v="2"/>
    <x v="0"/>
    <x v="0"/>
    <x v="195"/>
    <n v="1431360332"/>
    <b v="0"/>
    <n v="0"/>
    <b v="0"/>
    <s v="film &amp; video/drama"/>
    <n v="0"/>
    <n v="0"/>
    <x v="0"/>
    <s v="drama"/>
    <n v="42135.67050925926"/>
    <n v="25569"/>
    <x v="0"/>
    <n v="5"/>
    <x v="5"/>
  </r>
  <r>
    <n v="196"/>
    <x v="196"/>
    <s v="A moving short film about a retired female boxer who develops a relationship with a young journalist who idolises her"/>
    <x v="8"/>
    <n v="1465"/>
    <x v="2"/>
    <x v="1"/>
    <x v="1"/>
    <x v="196"/>
    <n v="1442062898"/>
    <b v="0"/>
    <n v="19"/>
    <b v="0"/>
    <s v="film &amp; video/drama"/>
    <n v="42"/>
    <n v="77.11"/>
    <x v="0"/>
    <s v="drama"/>
    <n v="42259.542800925927"/>
    <n v="25569.000219907408"/>
    <x v="0"/>
    <n v="9"/>
    <x v="8"/>
  </r>
  <r>
    <n v="197"/>
    <x v="197"/>
    <s v="â€œAfter a terrifying ordeal, a young woman is left in a depressive state and abandoned to cope with a distressing account of revengeâ€"/>
    <x v="30"/>
    <n v="262"/>
    <x v="2"/>
    <x v="1"/>
    <x v="1"/>
    <x v="197"/>
    <n v="1483734100"/>
    <b v="0"/>
    <n v="8"/>
    <b v="0"/>
    <s v="film &amp; video/drama"/>
    <n v="10"/>
    <n v="32.75"/>
    <x v="0"/>
    <s v="drama"/>
    <n v="42741.848379629635"/>
    <n v="25569.000092592592"/>
    <x v="1"/>
    <n v="1"/>
    <x v="1"/>
  </r>
  <r>
    <n v="198"/>
    <x v="198"/>
    <s v="Nine Lives is a story of one woman's survival of EIGHT near deaths and her love for one man as an influence to fight for the NINTH."/>
    <x v="31"/>
    <n v="279"/>
    <x v="2"/>
    <x v="0"/>
    <x v="0"/>
    <x v="198"/>
    <n v="1409908322"/>
    <b v="0"/>
    <n v="6"/>
    <b v="0"/>
    <s v="film &amp; video/drama"/>
    <n v="1"/>
    <n v="46.5"/>
    <x v="0"/>
    <s v="drama"/>
    <n v="41887.383356481485"/>
    <n v="25569.000069444446"/>
    <x v="3"/>
    <n v="9"/>
    <x v="8"/>
  </r>
  <r>
    <n v="199"/>
    <x v="199"/>
    <s v="We're filming a feature film that we can put in numerous film festivals across the country. My dream is to compete in every single one."/>
    <x v="3"/>
    <n v="0"/>
    <x v="2"/>
    <x v="0"/>
    <x v="0"/>
    <x v="199"/>
    <n v="1470106702"/>
    <b v="0"/>
    <n v="0"/>
    <b v="0"/>
    <s v="film &amp; video/drama"/>
    <n v="0"/>
    <n v="0"/>
    <x v="0"/>
    <s v="drama"/>
    <n v="42584.123865740738"/>
    <n v="25569"/>
    <x v="2"/>
    <n v="8"/>
    <x v="10"/>
  </r>
  <r>
    <n v="200"/>
    <x v="200"/>
    <s v="A film dedicated to an AAF Pilot's struggle to survive behind enemy lines during WWII."/>
    <x v="12"/>
    <n v="1571.55"/>
    <x v="2"/>
    <x v="0"/>
    <x v="0"/>
    <x v="200"/>
    <n v="1408154403"/>
    <b v="0"/>
    <n v="18"/>
    <b v="0"/>
    <s v="film &amp; video/drama"/>
    <n v="26"/>
    <n v="87.31"/>
    <x v="0"/>
    <s v="drama"/>
    <n v="41867.083368055559"/>
    <n v="25569.000208333335"/>
    <x v="3"/>
    <n v="8"/>
    <x v="10"/>
  </r>
  <r>
    <n v="201"/>
    <x v="201"/>
    <s v="Everyone has a choice. Can two college students get past their differences to save the life of a man whom they've never met before?"/>
    <x v="81"/>
    <n v="380"/>
    <x v="2"/>
    <x v="0"/>
    <x v="0"/>
    <x v="201"/>
    <n v="1421696329"/>
    <b v="0"/>
    <n v="7"/>
    <b v="0"/>
    <s v="film &amp; video/drama"/>
    <n v="58"/>
    <n v="54.29"/>
    <x v="0"/>
    <s v="drama"/>
    <n v="42023.818622685183"/>
    <n v="25569.000081018519"/>
    <x v="0"/>
    <n v="1"/>
    <x v="1"/>
  </r>
  <r>
    <n v="202"/>
    <x v="202"/>
    <s v="new web series created by jonney terry"/>
    <x v="12"/>
    <n v="0"/>
    <x v="2"/>
    <x v="0"/>
    <x v="0"/>
    <x v="202"/>
    <n v="1441750564"/>
    <b v="0"/>
    <n v="0"/>
    <b v="0"/>
    <s v="film &amp; video/drama"/>
    <n v="0"/>
    <n v="0"/>
    <x v="0"/>
    <s v="drama"/>
    <n v="42255.927824074075"/>
    <n v="25569"/>
    <x v="0"/>
    <n v="9"/>
    <x v="8"/>
  </r>
  <r>
    <n v="203"/>
    <x v="203"/>
    <s v="We are aiming to make a Web Series based on Youth Culture and the misrepresentation of socially stereotyped people."/>
    <x v="30"/>
    <n v="746"/>
    <x v="2"/>
    <x v="1"/>
    <x v="1"/>
    <x v="203"/>
    <n v="1417378864"/>
    <b v="0"/>
    <n v="8"/>
    <b v="0"/>
    <s v="film &amp; video/drama"/>
    <n v="30"/>
    <n v="93.25"/>
    <x v="0"/>
    <s v="drama"/>
    <n v="41973.847962962958"/>
    <n v="25569.000092592592"/>
    <x v="3"/>
    <n v="11"/>
    <x v="4"/>
  </r>
  <r>
    <n v="204"/>
    <x v="204"/>
    <s v="A feature film based on the true story of Bruce and Denise Morcombe and their battle for justice for their missing son Daniel."/>
    <x v="82"/>
    <n v="152165"/>
    <x v="2"/>
    <x v="2"/>
    <x v="2"/>
    <x v="204"/>
    <n v="1467727203"/>
    <b v="0"/>
    <n v="1293"/>
    <b v="0"/>
    <s v="film &amp; video/drama"/>
    <n v="51"/>
    <n v="117.68"/>
    <x v="0"/>
    <s v="drama"/>
    <n v="42556.583368055552"/>
    <n v="25569.014965277776"/>
    <x v="2"/>
    <n v="7"/>
    <x v="3"/>
  </r>
  <r>
    <n v="205"/>
    <x v="205"/>
    <s v="A martyr faces execution at the hands of the State, while enduring the horrors and alienation of a new world order."/>
    <x v="6"/>
    <n v="1300"/>
    <x v="2"/>
    <x v="0"/>
    <x v="0"/>
    <x v="205"/>
    <n v="1441120222"/>
    <b v="0"/>
    <n v="17"/>
    <b v="0"/>
    <s v="film &amp; video/drama"/>
    <n v="16"/>
    <n v="76.47"/>
    <x v="0"/>
    <s v="drama"/>
    <n v="42248.632199074069"/>
    <n v="25569.000196759258"/>
    <x v="0"/>
    <n v="9"/>
    <x v="8"/>
  </r>
  <r>
    <n v="206"/>
    <x v="206"/>
    <s v="A love story featuring adoption,struggle,dysfunction,grace, healing, and restoration."/>
    <x v="83"/>
    <n v="0"/>
    <x v="2"/>
    <x v="0"/>
    <x v="0"/>
    <x v="206"/>
    <n v="1468627583"/>
    <b v="0"/>
    <n v="0"/>
    <b v="0"/>
    <s v="film &amp; video/drama"/>
    <n v="0"/>
    <n v="0"/>
    <x v="0"/>
    <s v="drama"/>
    <n v="42567.004432870366"/>
    <n v="25569"/>
    <x v="2"/>
    <n v="7"/>
    <x v="3"/>
  </r>
  <r>
    <n v="207"/>
    <x v="207"/>
    <s v="To avoid bankruptcy, Vincent, a passionate young entrepreneur embarks  on an illicit affair in order to save his dream business."/>
    <x v="32"/>
    <n v="2130"/>
    <x v="2"/>
    <x v="5"/>
    <x v="5"/>
    <x v="207"/>
    <n v="1417754638"/>
    <b v="0"/>
    <n v="13"/>
    <b v="0"/>
    <s v="film &amp; video/drama"/>
    <n v="15"/>
    <n v="163.85"/>
    <x v="0"/>
    <s v="drama"/>
    <n v="41978.197199074071"/>
    <n v="25569.000150462962"/>
    <x v="3"/>
    <n v="12"/>
    <x v="11"/>
  </r>
  <r>
    <n v="208"/>
    <x v="208"/>
    <s v="A young woman's journey from Africa to Australia where she finds heaven on earth, love and tragedy. Within her tragedy she saves lives."/>
    <x v="63"/>
    <n v="0"/>
    <x v="2"/>
    <x v="2"/>
    <x v="2"/>
    <x v="208"/>
    <n v="1416127967"/>
    <b v="0"/>
    <n v="0"/>
    <b v="0"/>
    <s v="film &amp; video/drama"/>
    <n v="0"/>
    <n v="0"/>
    <x v="0"/>
    <s v="drama"/>
    <n v="41959.369988425926"/>
    <n v="25569"/>
    <x v="3"/>
    <n v="11"/>
    <x v="4"/>
  </r>
  <r>
    <n v="209"/>
    <x v="209"/>
    <s v="&quot;A Brighter Day&quot; is the first episode of a television series about an ex-hustler that becomes a school teacher to help at risk youth."/>
    <x v="31"/>
    <n v="0"/>
    <x v="2"/>
    <x v="0"/>
    <x v="0"/>
    <x v="209"/>
    <n v="1433974135"/>
    <b v="0"/>
    <n v="0"/>
    <b v="0"/>
    <s v="film &amp; video/drama"/>
    <n v="0"/>
    <n v="0"/>
    <x v="0"/>
    <s v="drama"/>
    <n v="42165.922858796301"/>
    <n v="25569"/>
    <x v="0"/>
    <n v="6"/>
    <x v="0"/>
  </r>
  <r>
    <n v="210"/>
    <x v="210"/>
    <s v="A tender short film about a young man who needs advice from  someone he had no intention of ever meeting, his biological father."/>
    <x v="14"/>
    <n v="3030"/>
    <x v="2"/>
    <x v="0"/>
    <x v="0"/>
    <x v="210"/>
    <n v="1441157592"/>
    <b v="0"/>
    <n v="33"/>
    <b v="0"/>
    <s v="film &amp; video/drama"/>
    <n v="25"/>
    <n v="91.82"/>
    <x v="0"/>
    <s v="drama"/>
    <n v="42249.064722222218"/>
    <n v="25569.000381944443"/>
    <x v="0"/>
    <n v="9"/>
    <x v="8"/>
  </r>
  <r>
    <n v="211"/>
    <x v="211"/>
    <s v="The Heart of a Woman and The Heart of a Man is a feature film written by Jennie Marie Pacelli, based on real people and true events"/>
    <x v="10"/>
    <n v="2230"/>
    <x v="2"/>
    <x v="0"/>
    <x v="0"/>
    <x v="211"/>
    <n v="1440042617"/>
    <b v="0"/>
    <n v="12"/>
    <b v="0"/>
    <s v="film &amp; video/drama"/>
    <n v="45"/>
    <n v="185.83"/>
    <x v="0"/>
    <s v="drama"/>
    <n v="42236.159918981488"/>
    <n v="25569.000138888889"/>
    <x v="0"/>
    <n v="8"/>
    <x v="10"/>
  </r>
  <r>
    <n v="212"/>
    <x v="212"/>
    <s v="This film is a fictional crime drama following the events of a heist that ended in bloodshed."/>
    <x v="84"/>
    <n v="1"/>
    <x v="2"/>
    <x v="0"/>
    <x v="0"/>
    <x v="212"/>
    <n v="1455656920"/>
    <b v="0"/>
    <n v="1"/>
    <b v="0"/>
    <s v="film &amp; video/drama"/>
    <n v="0"/>
    <n v="1"/>
    <x v="0"/>
    <s v="drama"/>
    <n v="42416.881018518514"/>
    <n v="25569.000011574073"/>
    <x v="2"/>
    <n v="2"/>
    <x v="2"/>
  </r>
  <r>
    <n v="213"/>
    <x v="213"/>
    <s v="A family dramedy about a grandfather  and grandson who are both on their path to redemption."/>
    <x v="63"/>
    <n v="20"/>
    <x v="2"/>
    <x v="0"/>
    <x v="0"/>
    <x v="213"/>
    <n v="1437142547"/>
    <b v="0"/>
    <n v="1"/>
    <b v="0"/>
    <s v="film &amp; video/drama"/>
    <n v="0"/>
    <n v="20"/>
    <x v="0"/>
    <s v="drama"/>
    <n v="42202.594293981485"/>
    <n v="25569.000011574073"/>
    <x v="0"/>
    <n v="7"/>
    <x v="3"/>
  </r>
  <r>
    <n v="214"/>
    <x v="214"/>
    <s v="A screenplay based upon the true story of a man with Asperger Syndrome who falls through the cracks of the criminal justice system."/>
    <x v="78"/>
    <n v="1"/>
    <x v="2"/>
    <x v="0"/>
    <x v="0"/>
    <x v="214"/>
    <n v="1420471349"/>
    <b v="0"/>
    <n v="1"/>
    <b v="0"/>
    <s v="film &amp; video/drama"/>
    <n v="0"/>
    <n v="1"/>
    <x v="0"/>
    <s v="drama"/>
    <n v="42009.64061342593"/>
    <n v="25569.000011574073"/>
    <x v="0"/>
    <n v="1"/>
    <x v="1"/>
  </r>
  <r>
    <n v="215"/>
    <x v="215"/>
    <s v="A short drama based on a true events. Story of a British Soldier who comes back home suffering from Post Traumatic Stress Disorder."/>
    <x v="85"/>
    <n v="10"/>
    <x v="2"/>
    <x v="1"/>
    <x v="1"/>
    <x v="215"/>
    <n v="1452058282"/>
    <b v="0"/>
    <n v="1"/>
    <b v="0"/>
    <s v="film &amp; video/drama"/>
    <n v="0"/>
    <n v="10"/>
    <x v="0"/>
    <s v="drama"/>
    <n v="42375.230115740742"/>
    <n v="25569.000011574073"/>
    <x v="2"/>
    <n v="1"/>
    <x v="1"/>
  </r>
  <r>
    <n v="216"/>
    <x v="216"/>
    <s v="A nostalgic film about the unorthodox teacher we all wish we had, the girl we all fell for, and the friend we didn't expect to make."/>
    <x v="63"/>
    <n v="27849.22"/>
    <x v="2"/>
    <x v="0"/>
    <x v="0"/>
    <x v="216"/>
    <n v="1425423637"/>
    <b v="0"/>
    <n v="84"/>
    <b v="0"/>
    <s v="film &amp; video/drama"/>
    <n v="56"/>
    <n v="331.54"/>
    <x v="0"/>
    <s v="drama"/>
    <n v="42066.958761574075"/>
    <n v="25569.000972222224"/>
    <x v="0"/>
    <n v="3"/>
    <x v="7"/>
  </r>
  <r>
    <n v="217"/>
    <x v="217"/>
    <s v="A roadmovie by paw"/>
    <x v="57"/>
    <n v="11943"/>
    <x v="2"/>
    <x v="11"/>
    <x v="9"/>
    <x v="217"/>
    <n v="1417101749"/>
    <b v="0"/>
    <n v="38"/>
    <b v="0"/>
    <s v="film &amp; video/drama"/>
    <n v="12"/>
    <n v="314.29000000000002"/>
    <x v="0"/>
    <s v="drama"/>
    <n v="41970.64061342593"/>
    <n v="25569.000439814816"/>
    <x v="3"/>
    <n v="11"/>
    <x v="4"/>
  </r>
  <r>
    <n v="218"/>
    <x v="218"/>
    <s v="A sassy talking spider named Charmaine, joins forces with an abused young boy.  She stages off bullies and help fight an abusive father"/>
    <x v="10"/>
    <n v="100"/>
    <x v="2"/>
    <x v="0"/>
    <x v="0"/>
    <x v="218"/>
    <n v="1426518289"/>
    <b v="0"/>
    <n v="1"/>
    <b v="0"/>
    <s v="film &amp; video/drama"/>
    <n v="2"/>
    <n v="100"/>
    <x v="0"/>
    <s v="drama"/>
    <n v="42079.628344907411"/>
    <n v="25569.000011574073"/>
    <x v="0"/>
    <n v="3"/>
    <x v="7"/>
  </r>
  <r>
    <n v="219"/>
    <x v="219"/>
    <s v="An hour-long pilot about a group of suburban LGBT teens coming of age in the early 90's."/>
    <x v="63"/>
    <n v="8815"/>
    <x v="2"/>
    <x v="0"/>
    <x v="0"/>
    <x v="219"/>
    <n v="1456732225"/>
    <b v="0"/>
    <n v="76"/>
    <b v="0"/>
    <s v="film &amp; video/drama"/>
    <n v="18"/>
    <n v="115.99"/>
    <x v="0"/>
    <s v="drama"/>
    <n v="42429.326678240745"/>
    <n v="25569.000879629628"/>
    <x v="2"/>
    <n v="2"/>
    <x v="2"/>
  </r>
  <r>
    <n v="220"/>
    <x v="220"/>
    <s v="A Freelancer abandons everything to chase after his dream of being &quot;great&quot; escape to Bangkok and return to his home-world."/>
    <x v="63"/>
    <n v="360"/>
    <x v="2"/>
    <x v="0"/>
    <x v="0"/>
    <x v="220"/>
    <n v="1436542030"/>
    <b v="0"/>
    <n v="3"/>
    <b v="0"/>
    <s v="film &amp; video/drama"/>
    <n v="1"/>
    <n v="120"/>
    <x v="0"/>
    <s v="drama"/>
    <n v="42195.643865740742"/>
    <n v="25569.000034722223"/>
    <x v="0"/>
    <n v="7"/>
    <x v="3"/>
  </r>
  <r>
    <n v="221"/>
    <x v="221"/>
    <s v="Film about Schizophrenia with Surreal Twists!"/>
    <x v="63"/>
    <n v="0"/>
    <x v="2"/>
    <x v="0"/>
    <x v="0"/>
    <x v="221"/>
    <n v="1422389164"/>
    <b v="0"/>
    <n v="0"/>
    <b v="0"/>
    <s v="film &amp; video/drama"/>
    <n v="0"/>
    <n v="0"/>
    <x v="0"/>
    <s v="drama"/>
    <n v="42031.837546296301"/>
    <n v="25569"/>
    <x v="0"/>
    <n v="1"/>
    <x v="1"/>
  </r>
  <r>
    <n v="222"/>
    <x v="222"/>
    <s v="Killian leader of an outlaw bike gang doesnâ€™t have a bike yet and here is your chance to help design and build his machine."/>
    <x v="28"/>
    <n v="130"/>
    <x v="2"/>
    <x v="0"/>
    <x v="0"/>
    <x v="222"/>
    <n v="1422383318"/>
    <b v="0"/>
    <n v="2"/>
    <b v="0"/>
    <s v="film &amp; video/drama"/>
    <n v="13"/>
    <n v="65"/>
    <x v="0"/>
    <s v="drama"/>
    <n v="42031.769884259258"/>
    <n v="25569.00002314815"/>
    <x v="0"/>
    <n v="1"/>
    <x v="1"/>
  </r>
  <r>
    <n v="223"/>
    <x v="223"/>
    <s v="An old man, a U.S Marine Corps veteran remembers his combat experience in the battle of Toktong Pass 1950, during the Korean War."/>
    <x v="86"/>
    <n v="0"/>
    <x v="2"/>
    <x v="0"/>
    <x v="0"/>
    <x v="223"/>
    <n v="1461287350"/>
    <b v="0"/>
    <n v="0"/>
    <b v="0"/>
    <s v="film &amp; video/drama"/>
    <n v="0"/>
    <n v="0"/>
    <x v="0"/>
    <s v="drama"/>
    <n v="42482.048032407409"/>
    <n v="25569"/>
    <x v="2"/>
    <n v="4"/>
    <x v="6"/>
  </r>
  <r>
    <n v="224"/>
    <x v="224"/>
    <s v="African Hollywood production, from the people who brought you Spiderman 1&amp;2, Star Trek 1&amp;2, Mission Impossible 3&amp;4 and Star Wars Ep7"/>
    <x v="87"/>
    <n v="0"/>
    <x v="2"/>
    <x v="2"/>
    <x v="2"/>
    <x v="224"/>
    <n v="1431322726"/>
    <b v="0"/>
    <n v="0"/>
    <b v="0"/>
    <s v="film &amp; video/drama"/>
    <n v="0"/>
    <n v="0"/>
    <x v="0"/>
    <s v="drama"/>
    <n v="42135.235254629632"/>
    <n v="25569"/>
    <x v="0"/>
    <n v="5"/>
    <x v="5"/>
  </r>
  <r>
    <n v="225"/>
    <x v="225"/>
    <s v="I'm creating a &quot;Lifetime&quot; type drama film about a girl who uses backpage for money, but trying to turn her life around."/>
    <x v="48"/>
    <n v="0"/>
    <x v="2"/>
    <x v="0"/>
    <x v="0"/>
    <x v="225"/>
    <n v="1457564654"/>
    <b v="0"/>
    <n v="0"/>
    <b v="0"/>
    <s v="film &amp; video/drama"/>
    <n v="0"/>
    <n v="0"/>
    <x v="0"/>
    <s v="drama"/>
    <n v="42438.961273148147"/>
    <n v="25569"/>
    <x v="2"/>
    <n v="3"/>
    <x v="7"/>
  </r>
  <r>
    <n v="226"/>
    <x v="226"/>
    <s v="A TRUE STORY OF DOMESTIC VILOLENCE THAT SEEKS TO OFFER THE VIEWER OUTLEST OF SUPPORT."/>
    <x v="88"/>
    <n v="250"/>
    <x v="2"/>
    <x v="1"/>
    <x v="1"/>
    <x v="226"/>
    <n v="1428854344"/>
    <b v="0"/>
    <n v="2"/>
    <b v="0"/>
    <s v="film &amp; video/drama"/>
    <n v="1"/>
    <n v="125"/>
    <x v="0"/>
    <s v="drama"/>
    <n v="42106.666018518517"/>
    <n v="25569.00002314815"/>
    <x v="0"/>
    <n v="4"/>
    <x v="6"/>
  </r>
  <r>
    <n v="227"/>
    <x v="227"/>
    <s v="Imagine your life is full is nothing but pain and darkness. One day, you had the chance to be free from it all. Would you take it?"/>
    <x v="89"/>
    <n v="0"/>
    <x v="2"/>
    <x v="0"/>
    <x v="0"/>
    <x v="227"/>
    <n v="1433885241"/>
    <b v="0"/>
    <n v="0"/>
    <b v="0"/>
    <s v="film &amp; video/drama"/>
    <n v="0"/>
    <n v="0"/>
    <x v="0"/>
    <s v="drama"/>
    <n v="42164.893993055557"/>
    <n v="25569"/>
    <x v="0"/>
    <n v="6"/>
    <x v="0"/>
  </r>
  <r>
    <n v="228"/>
    <x v="228"/>
    <s v="I am making a film from one one of my books called facets of a Geek life."/>
    <x v="6"/>
    <n v="0"/>
    <x v="2"/>
    <x v="1"/>
    <x v="1"/>
    <x v="228"/>
    <n v="1427992105"/>
    <b v="0"/>
    <n v="0"/>
    <b v="0"/>
    <s v="film &amp; video/drama"/>
    <n v="0"/>
    <n v="0"/>
    <x v="0"/>
    <s v="drama"/>
    <n v="42096.686400462961"/>
    <n v="25569"/>
    <x v="0"/>
    <n v="4"/>
    <x v="6"/>
  </r>
  <r>
    <n v="229"/>
    <x v="229"/>
    <s v="I teenage girl that wants to go around the system. She does all she can to cheat and finds herself in a bad position when she messesup"/>
    <x v="9"/>
    <n v="0"/>
    <x v="2"/>
    <x v="12"/>
    <x v="3"/>
    <x v="229"/>
    <n v="1452810297"/>
    <b v="0"/>
    <n v="0"/>
    <b v="0"/>
    <s v="film &amp; video/drama"/>
    <n v="0"/>
    <n v="0"/>
    <x v="0"/>
    <s v="drama"/>
    <n v="42383.933993055558"/>
    <n v="25569"/>
    <x v="2"/>
    <n v="1"/>
    <x v="1"/>
  </r>
  <r>
    <n v="230"/>
    <x v="230"/>
    <s v="In Love There's War is a spicy web series that will have viewers at the edge of their seats as deception and hidden secrecies unravel."/>
    <x v="36"/>
    <n v="60"/>
    <x v="2"/>
    <x v="0"/>
    <x v="0"/>
    <x v="230"/>
    <n v="1430851151"/>
    <b v="0"/>
    <n v="2"/>
    <b v="0"/>
    <s v="film &amp; video/drama"/>
    <n v="0"/>
    <n v="30"/>
    <x v="0"/>
    <s v="drama"/>
    <n v="42129.777210648142"/>
    <n v="25569.00002314815"/>
    <x v="0"/>
    <n v="5"/>
    <x v="5"/>
  </r>
  <r>
    <n v="231"/>
    <x v="231"/>
    <s v="Farewell to Freedom the screenplay portrays  a vulnerable divorce'  who falls for a hard-luck cowboy she meets in Las Vegas."/>
    <x v="86"/>
    <n v="0"/>
    <x v="2"/>
    <x v="0"/>
    <x v="0"/>
    <x v="231"/>
    <n v="1449183651"/>
    <b v="0"/>
    <n v="0"/>
    <b v="0"/>
    <s v="film &amp; video/drama"/>
    <n v="0"/>
    <n v="0"/>
    <x v="0"/>
    <s v="drama"/>
    <n v="42341.958923611113"/>
    <n v="25569"/>
    <x v="0"/>
    <n v="12"/>
    <x v="11"/>
  </r>
  <r>
    <n v="232"/>
    <x v="232"/>
    <s v="A high-impact, high-quality resource to address, for young people and youth-related professionals, the issue of sexual consent."/>
    <x v="23"/>
    <n v="110"/>
    <x v="2"/>
    <x v="1"/>
    <x v="1"/>
    <x v="232"/>
    <n v="1422474546"/>
    <b v="0"/>
    <n v="7"/>
    <b v="0"/>
    <s v="film &amp; video/drama"/>
    <n v="3"/>
    <n v="15.71"/>
    <x v="0"/>
    <s v="drama"/>
    <n v="42032.82576388889"/>
    <n v="25569.000081018519"/>
    <x v="0"/>
    <n v="1"/>
    <x v="1"/>
  </r>
  <r>
    <n v="233"/>
    <x v="233"/>
    <s v="â€œArea 4â€ revolves around Frank Hammond, a counselor at a high school, who discovers the scandals that took place."/>
    <x v="90"/>
    <n v="0"/>
    <x v="2"/>
    <x v="0"/>
    <x v="0"/>
    <x v="233"/>
    <n v="1472593972"/>
    <b v="0"/>
    <n v="0"/>
    <b v="0"/>
    <s v="film &amp; video/drama"/>
    <n v="0"/>
    <n v="0"/>
    <x v="0"/>
    <s v="drama"/>
    <n v="42612.911712962959"/>
    <n v="25569"/>
    <x v="2"/>
    <n v="8"/>
    <x v="10"/>
  </r>
  <r>
    <n v="234"/>
    <x v="234"/>
    <s v="The Interviewer is a dramatic short film about second chances. If a murderer can get a second chance then uneducated children can too."/>
    <x v="28"/>
    <n v="401"/>
    <x v="2"/>
    <x v="0"/>
    <x v="0"/>
    <x v="234"/>
    <n v="1431391859"/>
    <b v="0"/>
    <n v="5"/>
    <b v="0"/>
    <s v="film &amp; video/drama"/>
    <n v="40"/>
    <n v="80.2"/>
    <x v="0"/>
    <s v="drama"/>
    <n v="42136.035405092596"/>
    <n v="25569.000057870369"/>
    <x v="0"/>
    <n v="5"/>
    <x v="5"/>
  </r>
  <r>
    <n v="235"/>
    <x v="235"/>
    <s v="Taking people on a deep emotional trip with a story about sometimes those who have less, give more."/>
    <x v="3"/>
    <n v="0"/>
    <x v="2"/>
    <x v="0"/>
    <x v="0"/>
    <x v="235"/>
    <n v="1433886497"/>
    <b v="0"/>
    <n v="0"/>
    <b v="0"/>
    <s v="film &amp; video/drama"/>
    <n v="0"/>
    <n v="0"/>
    <x v="0"/>
    <s v="drama"/>
    <n v="42164.908530092594"/>
    <n v="25569"/>
    <x v="0"/>
    <n v="6"/>
    <x v="0"/>
  </r>
  <r>
    <n v="236"/>
    <x v="236"/>
    <s v="Real cases from IAB investigations. Good cops taking down the bad cops. Police misconduct, obsessive force, drug trafficking etc."/>
    <x v="60"/>
    <n v="0"/>
    <x v="2"/>
    <x v="0"/>
    <x v="0"/>
    <x v="236"/>
    <n v="1447380099"/>
    <b v="0"/>
    <n v="0"/>
    <b v="0"/>
    <s v="film &amp; video/drama"/>
    <n v="0"/>
    <n v="0"/>
    <x v="0"/>
    <s v="drama"/>
    <n v="42321.08447916666"/>
    <n v="25569"/>
    <x v="0"/>
    <n v="11"/>
    <x v="4"/>
  </r>
  <r>
    <n v="237"/>
    <x v="237"/>
    <s v="Making The Choice is a christian short film series."/>
    <x v="36"/>
    <n v="50"/>
    <x v="2"/>
    <x v="0"/>
    <x v="0"/>
    <x v="237"/>
    <n v="1452261069"/>
    <b v="0"/>
    <n v="1"/>
    <b v="0"/>
    <s v="film &amp; video/drama"/>
    <n v="0"/>
    <n v="50"/>
    <x v="0"/>
    <s v="drama"/>
    <n v="42377.577187499999"/>
    <n v="25569.000011574073"/>
    <x v="2"/>
    <n v="1"/>
    <x v="1"/>
  </r>
  <r>
    <n v="238"/>
    <x v="238"/>
    <s v="A film to stop society from judging others and get along. Life is not about discrimination! Donate for this Thrilling Drama Series!!!!"/>
    <x v="91"/>
    <n v="0"/>
    <x v="2"/>
    <x v="0"/>
    <x v="0"/>
    <x v="238"/>
    <n v="1481324760"/>
    <b v="0"/>
    <n v="0"/>
    <b v="0"/>
    <s v="film &amp; video/drama"/>
    <n v="0"/>
    <n v="0"/>
    <x v="0"/>
    <s v="drama"/>
    <n v="42713.962499999994"/>
    <n v="25569"/>
    <x v="2"/>
    <n v="12"/>
    <x v="11"/>
  </r>
  <r>
    <n v="239"/>
    <x v="239"/>
    <s v="Lovers Clint and Eli convey their conflicting perspectives of guilt and remorse while in the desolate Australian bush."/>
    <x v="28"/>
    <n v="250"/>
    <x v="2"/>
    <x v="2"/>
    <x v="2"/>
    <x v="239"/>
    <n v="1445308730"/>
    <b v="0"/>
    <n v="5"/>
    <b v="0"/>
    <s v="film &amp; video/drama"/>
    <n v="25"/>
    <n v="50"/>
    <x v="0"/>
    <s v="drama"/>
    <n v="42297.110300925924"/>
    <n v="25569.000057870369"/>
    <x v="0"/>
    <n v="10"/>
    <x v="9"/>
  </r>
  <r>
    <n v="240"/>
    <x v="240"/>
    <s v="&quot;Hackers in Uganda&quot; is the story of a group of humanitarian computer hackers providing technological education and services in Uganda."/>
    <x v="36"/>
    <n v="16145.12"/>
    <x v="0"/>
    <x v="0"/>
    <x v="0"/>
    <x v="240"/>
    <n v="1363885211"/>
    <b v="1"/>
    <n v="137"/>
    <b v="1"/>
    <s v="film &amp; video/documentary"/>
    <n v="108"/>
    <n v="117.85"/>
    <x v="0"/>
    <s v="documentary"/>
    <n v="41354.708460648151"/>
    <n v="25569.001585648148"/>
    <x v="4"/>
    <n v="3"/>
    <x v="7"/>
  </r>
  <r>
    <n v="241"/>
    <x v="241"/>
    <s v="&quot;LESLIE&quot; explores the unapologetic life of Leslie Cochran, the thong-clad homeless man turned cultural icon in the heart of Texas."/>
    <x v="92"/>
    <n v="41000"/>
    <x v="0"/>
    <x v="0"/>
    <x v="0"/>
    <x v="241"/>
    <n v="1415292304"/>
    <b v="1"/>
    <n v="376"/>
    <b v="1"/>
    <s v="film &amp; video/documentary"/>
    <n v="113"/>
    <n v="109.04"/>
    <x v="0"/>
    <s v="documentary"/>
    <n v="41949.697962962964"/>
    <n v="25569.004351851851"/>
    <x v="3"/>
    <n v="11"/>
    <x v="4"/>
  </r>
  <r>
    <n v="242"/>
    <x v="242"/>
    <s v="An unprecedented feature-length documentary film about Maine's tribal, oft-misunderstood ice fishing sub-culture."/>
    <x v="93"/>
    <n v="14750"/>
    <x v="0"/>
    <x v="0"/>
    <x v="0"/>
    <x v="242"/>
    <n v="1321357790"/>
    <b v="1"/>
    <n v="202"/>
    <b v="1"/>
    <s v="film &amp; video/documentary"/>
    <n v="113"/>
    <n v="73.02"/>
    <x v="0"/>
    <s v="documentary"/>
    <n v="40862.492939814816"/>
    <n v="25569.002337962964"/>
    <x v="6"/>
    <n v="11"/>
    <x v="4"/>
  </r>
  <r>
    <n v="243"/>
    <x v="243"/>
    <s v="A Hasidic man reaches a turning point in his recovery from mental illness and addiction, and is determined to start a new life."/>
    <x v="31"/>
    <n v="25648"/>
    <x v="0"/>
    <x v="0"/>
    <x v="0"/>
    <x v="243"/>
    <n v="1390439304"/>
    <b v="1"/>
    <n v="328"/>
    <b v="1"/>
    <s v="film &amp; video/documentary"/>
    <n v="103"/>
    <n v="78.2"/>
    <x v="0"/>
    <s v="documentary"/>
    <n v="41662.047500000001"/>
    <n v="25569.003796296296"/>
    <x v="3"/>
    <n v="1"/>
    <x v="1"/>
  </r>
  <r>
    <n v="244"/>
    <x v="244"/>
    <s v="A transmedia-project to amass a library of footage shot the day Obama was elected, for (1) a feature documentary, (2) an interactive web history"/>
    <x v="8"/>
    <n v="3981.5"/>
    <x v="0"/>
    <x v="0"/>
    <x v="0"/>
    <x v="244"/>
    <n v="1265269559"/>
    <b v="1"/>
    <n v="84"/>
    <b v="1"/>
    <s v="film &amp; video/documentary"/>
    <n v="114"/>
    <n v="47.4"/>
    <x v="0"/>
    <s v="documentary"/>
    <n v="40213.323599537034"/>
    <n v="25569.000972222224"/>
    <x v="7"/>
    <n v="2"/>
    <x v="2"/>
  </r>
  <r>
    <n v="245"/>
    <x v="245"/>
    <s v="&quot;Human society fascinates me &amp; awes me &amp; fills me with grief &amp; joy; I just can't find my place to plug into it.&quot; - C. Converse, 8/10/74"/>
    <x v="10"/>
    <n v="5186"/>
    <x v="0"/>
    <x v="0"/>
    <x v="0"/>
    <x v="245"/>
    <n v="1342487785"/>
    <b v="1"/>
    <n v="96"/>
    <b v="1"/>
    <s v="film &amp; video/documentary"/>
    <n v="104"/>
    <n v="54.02"/>
    <x v="0"/>
    <s v="documentary"/>
    <n v="41107.053067129629"/>
    <n v="25569.001111111113"/>
    <x v="5"/>
    <n v="7"/>
    <x v="3"/>
  </r>
  <r>
    <n v="246"/>
    <x v="246"/>
    <s v="From 1979 to 1981 twenty-nine Black children in Atlanta were murdered and the others terrified. This is our story..."/>
    <x v="10"/>
    <n v="15273"/>
    <x v="0"/>
    <x v="0"/>
    <x v="0"/>
    <x v="246"/>
    <n v="1288341805"/>
    <b v="1"/>
    <n v="223"/>
    <b v="1"/>
    <s v="film &amp; video/documentary"/>
    <n v="305"/>
    <n v="68.489999999999995"/>
    <x v="0"/>
    <s v="documentary"/>
    <n v="40480.363483796296"/>
    <n v="25569.002581018518"/>
    <x v="7"/>
    <n v="10"/>
    <x v="9"/>
  </r>
  <r>
    <n v="247"/>
    <x v="247"/>
    <s v="A young neuroscientist attempts to reconnect with his ailing father by obsessively studying old family footage._x000a_"/>
    <x v="10"/>
    <n v="6705"/>
    <x v="0"/>
    <x v="0"/>
    <x v="0"/>
    <x v="247"/>
    <n v="1284042614"/>
    <b v="1"/>
    <n v="62"/>
    <b v="1"/>
    <s v="film &amp; video/documentary"/>
    <n v="134"/>
    <n v="108.15"/>
    <x v="0"/>
    <s v="documentary"/>
    <n v="40430.604328703703"/>
    <n v="25569.000717592593"/>
    <x v="7"/>
    <n v="9"/>
    <x v="8"/>
  </r>
  <r>
    <n v="248"/>
    <x v="248"/>
    <s v="FAR OUT ISN'T FAR ENOUGH depicts one man's wild, lifelong adventure of testing societal boundaries through his use of subversive art."/>
    <x v="94"/>
    <n v="86133"/>
    <x v="0"/>
    <x v="0"/>
    <x v="0"/>
    <x v="248"/>
    <n v="1322073309"/>
    <b v="1"/>
    <n v="146"/>
    <b v="1"/>
    <s v="film &amp; video/documentary"/>
    <n v="101"/>
    <n v="589.95000000000005"/>
    <x v="0"/>
    <s v="documentary"/>
    <n v="40870.774409722224"/>
    <n v="25569.001689814813"/>
    <x v="6"/>
    <n v="11"/>
    <x v="4"/>
  </r>
  <r>
    <n v="249"/>
    <x v="249"/>
    <s v="Bee The Change Campaign utilizes the documentary Vanishing of the Bees to raise awareness about bees and our environment, inspiring people into action"/>
    <x v="3"/>
    <n v="11292"/>
    <x v="0"/>
    <x v="0"/>
    <x v="0"/>
    <x v="249"/>
    <n v="1275603020"/>
    <b v="1"/>
    <n v="235"/>
    <b v="1"/>
    <s v="film &amp; video/documentary"/>
    <n v="113"/>
    <n v="48.05"/>
    <x v="0"/>
    <s v="documentary"/>
    <n v="40332.923842592594"/>
    <n v="25569.002719907407"/>
    <x v="7"/>
    <n v="6"/>
    <x v="0"/>
  </r>
  <r>
    <n v="250"/>
    <x v="250"/>
    <s v="Three young farmers risk land and friendship to stand up to the USDA. An experiential film about living a life of self reliance."/>
    <x v="11"/>
    <n v="31675"/>
    <x v="0"/>
    <x v="0"/>
    <x v="0"/>
    <x v="250"/>
    <n v="1367933691"/>
    <b v="1"/>
    <n v="437"/>
    <b v="1"/>
    <s v="film &amp; video/documentary"/>
    <n v="106"/>
    <n v="72.48"/>
    <x v="0"/>
    <s v="documentary"/>
    <n v="41401.565868055557"/>
    <n v="25569.00505787037"/>
    <x v="4"/>
    <n v="5"/>
    <x v="5"/>
  </r>
  <r>
    <n v="251"/>
    <x v="251"/>
    <s v="Remarkably devoted, Mayra is single-handedly sourcing small farm, single-origin coffee from her rural village in Honduras."/>
    <x v="8"/>
    <n v="4395"/>
    <x v="0"/>
    <x v="0"/>
    <x v="0"/>
    <x v="251"/>
    <n v="1334429646"/>
    <b v="1"/>
    <n v="77"/>
    <b v="1"/>
    <s v="film &amp; video/documentary"/>
    <n v="126"/>
    <n v="57.08"/>
    <x v="0"/>
    <s v="documentary"/>
    <n v="41013.787569444445"/>
    <n v="25569.000891203705"/>
    <x v="5"/>
    <n v="4"/>
    <x v="6"/>
  </r>
  <r>
    <n v="252"/>
    <x v="252"/>
    <s v="The definitive story of indie comics and the foremost institution of higher learning for those who draw them."/>
    <x v="10"/>
    <n v="9228"/>
    <x v="0"/>
    <x v="0"/>
    <x v="0"/>
    <x v="252"/>
    <n v="1269878058"/>
    <b v="1"/>
    <n v="108"/>
    <b v="1"/>
    <s v="film &amp; video/documentary"/>
    <n v="185"/>
    <n v="85.44"/>
    <x v="0"/>
    <s v="documentary"/>
    <n v="40266.662708333337"/>
    <n v="25569.001250000001"/>
    <x v="7"/>
    <n v="3"/>
    <x v="7"/>
  </r>
  <r>
    <n v="253"/>
    <x v="253"/>
    <s v="A so-called â€œJig Showâ€ innovates music and theatre and gives birth to entertainment icons that would one day write American pop culture"/>
    <x v="15"/>
    <n v="1511"/>
    <x v="0"/>
    <x v="0"/>
    <x v="0"/>
    <x v="253"/>
    <n v="1326728235"/>
    <b v="1"/>
    <n v="7"/>
    <b v="1"/>
    <s v="film &amp; video/documentary"/>
    <n v="101"/>
    <n v="215.86"/>
    <x v="0"/>
    <s v="documentary"/>
    <n v="40924.650868055556"/>
    <n v="25569.000081018519"/>
    <x v="5"/>
    <n v="1"/>
    <x v="1"/>
  </r>
  <r>
    <n v="254"/>
    <x v="254"/>
    <s v="&quot;I Clown You&quot; is a documentary about Israeli medical clowns and clowning as an art of challenging the norm."/>
    <x v="95"/>
    <n v="28067.34"/>
    <x v="0"/>
    <x v="0"/>
    <x v="0"/>
    <x v="254"/>
    <n v="1442443910"/>
    <b v="1"/>
    <n v="314"/>
    <b v="1"/>
    <s v="film &amp; video/documentary"/>
    <n v="117"/>
    <n v="89.39"/>
    <x v="0"/>
    <s v="documentary"/>
    <n v="42263.952662037031"/>
    <n v="25569.003634259258"/>
    <x v="0"/>
    <n v="9"/>
    <x v="8"/>
  </r>
  <r>
    <n v="255"/>
    <x v="255"/>
    <s v="xoxosms is a documentary about first love, long distance and Skype."/>
    <x v="6"/>
    <n v="8538.66"/>
    <x v="0"/>
    <x v="0"/>
    <x v="0"/>
    <x v="255"/>
    <n v="1297687082"/>
    <b v="1"/>
    <n v="188"/>
    <b v="1"/>
    <s v="film &amp; video/documentary"/>
    <n v="107"/>
    <n v="45.42"/>
    <x v="0"/>
    <s v="documentary"/>
    <n v="40588.526412037041"/>
    <n v="25569.002175925925"/>
    <x v="6"/>
    <n v="2"/>
    <x v="2"/>
  </r>
  <r>
    <n v="256"/>
    <x v="256"/>
    <s v="Help share the art and community of Pow Wow, a contemporary art movement in Hawaii, with the rest of the world. #powwowhawaii"/>
    <x v="93"/>
    <n v="18083"/>
    <x v="0"/>
    <x v="0"/>
    <x v="0"/>
    <x v="256"/>
    <n v="1360866467"/>
    <b v="1"/>
    <n v="275"/>
    <b v="1"/>
    <s v="film &amp; video/documentary"/>
    <n v="139"/>
    <n v="65.760000000000005"/>
    <x v="0"/>
    <s v="documentary"/>
    <n v="41319.769293981481"/>
    <n v="25569.003182870369"/>
    <x v="4"/>
    <n v="2"/>
    <x v="2"/>
  </r>
  <r>
    <n v="257"/>
    <x v="257"/>
    <s v="A documentary about a formerly Japan-only Nintendo game, its international release, and the secret black market of unreleased games."/>
    <x v="19"/>
    <n v="37354.269999999997"/>
    <x v="0"/>
    <x v="0"/>
    <x v="0"/>
    <x v="257"/>
    <n v="1461078162"/>
    <b v="1"/>
    <n v="560"/>
    <b v="1"/>
    <s v="film &amp; video/documentary"/>
    <n v="107"/>
    <n v="66.7"/>
    <x v="0"/>
    <s v="documentary"/>
    <n v="42479.626875000002"/>
    <n v="25569.006481481483"/>
    <x v="2"/>
    <n v="4"/>
    <x v="6"/>
  </r>
  <r>
    <n v="258"/>
    <x v="258"/>
    <s v="This film reveals the story of the modern revolution, the power of people to change their world and the man behind it all, Gene Sharp."/>
    <x v="11"/>
    <n v="57342"/>
    <x v="0"/>
    <x v="0"/>
    <x v="0"/>
    <x v="258"/>
    <n v="1305767666"/>
    <b v="1"/>
    <n v="688"/>
    <b v="1"/>
    <s v="film &amp; video/documentary"/>
    <n v="191"/>
    <n v="83.35"/>
    <x v="0"/>
    <s v="documentary"/>
    <n v="40682.051689814813"/>
    <n v="25569.007962962962"/>
    <x v="6"/>
    <n v="5"/>
    <x v="5"/>
  </r>
  <r>
    <n v="259"/>
    <x v="259"/>
    <s v="A tale about a band who have journeyed through time, dodging hype and mediocrity, and still managed to survive even stronger than ever."/>
    <x v="96"/>
    <n v="98953.42"/>
    <x v="0"/>
    <x v="0"/>
    <x v="0"/>
    <x v="259"/>
    <n v="1425922969"/>
    <b v="1"/>
    <n v="942"/>
    <b v="1"/>
    <s v="film &amp; video/documentary"/>
    <n v="132"/>
    <n v="105.05"/>
    <x v="0"/>
    <s v="documentary"/>
    <n v="42072.738067129627"/>
    <n v="25569.010902777776"/>
    <x v="0"/>
    <n v="3"/>
    <x v="7"/>
  </r>
  <r>
    <n v="260"/>
    <x v="260"/>
    <s v="In the traditional world of Mexican Rodeo, a team of first-generation California girls does it their way."/>
    <x v="3"/>
    <n v="10640"/>
    <x v="0"/>
    <x v="0"/>
    <x v="0"/>
    <x v="260"/>
    <n v="1275415679"/>
    <b v="1"/>
    <n v="88"/>
    <b v="1"/>
    <s v="film &amp; video/documentary"/>
    <n v="106"/>
    <n v="120.91"/>
    <x v="0"/>
    <s v="documentary"/>
    <n v="40330.755543981482"/>
    <n v="25569.00101851852"/>
    <x v="7"/>
    <n v="6"/>
    <x v="0"/>
  </r>
  <r>
    <n v="261"/>
    <x v="261"/>
    <s v="Empires explores the impact of networks on histories and philosophies of political thought."/>
    <x v="22"/>
    <n v="21480"/>
    <x v="0"/>
    <x v="0"/>
    <x v="0"/>
    <x v="261"/>
    <n v="1334783704"/>
    <b v="1"/>
    <n v="220"/>
    <b v="1"/>
    <s v="film &amp; video/documentary"/>
    <n v="107"/>
    <n v="97.64"/>
    <x v="0"/>
    <s v="documentary"/>
    <n v="41017.885462962964"/>
    <n v="25569.002546296295"/>
    <x v="5"/>
    <n v="4"/>
    <x v="6"/>
  </r>
  <r>
    <n v="262"/>
    <x v="262"/>
    <s v="He can never die. He will live forever. He is the last cosmonaut, and this is his story."/>
    <x v="30"/>
    <n v="6000"/>
    <x v="0"/>
    <x v="0"/>
    <x v="0"/>
    <x v="262"/>
    <n v="1294811828"/>
    <b v="1"/>
    <n v="145"/>
    <b v="1"/>
    <s v="film &amp; video/documentary"/>
    <n v="240"/>
    <n v="41.38"/>
    <x v="0"/>
    <s v="documentary"/>
    <n v="40555.24800925926"/>
    <n v="25569.00167824074"/>
    <x v="6"/>
    <n v="1"/>
    <x v="1"/>
  </r>
  <r>
    <n v="263"/>
    <x v="263"/>
    <s v="We need $75,000 to finish this film on families struggling in the worst_x000a_economy in 80 years, while facing huge cuts to social services."/>
    <x v="31"/>
    <n v="29520.27"/>
    <x v="0"/>
    <x v="0"/>
    <x v="0"/>
    <x v="263"/>
    <n v="1346194494"/>
    <b v="1"/>
    <n v="963"/>
    <b v="1"/>
    <s v="film &amp; video/documentary"/>
    <n v="118"/>
    <n v="30.65"/>
    <x v="0"/>
    <s v="documentary"/>
    <n v="41149.954791666663"/>
    <n v="25569.011145833334"/>
    <x v="5"/>
    <n v="8"/>
    <x v="10"/>
  </r>
  <r>
    <n v="264"/>
    <x v="264"/>
    <s v="The U.S. women's movement changed the social and cultural dialog_x000a_in this country and Boston was one of the centers of this movement."/>
    <x v="10"/>
    <n v="5910"/>
    <x v="0"/>
    <x v="0"/>
    <x v="0"/>
    <x v="264"/>
    <n v="1334155995"/>
    <b v="1"/>
    <n v="91"/>
    <b v="1"/>
    <s v="film &amp; video/documentary"/>
    <n v="118"/>
    <n v="64.95"/>
    <x v="0"/>
    <s v="documentary"/>
    <n v="41010.620312500003"/>
    <n v="25569.00105324074"/>
    <x v="5"/>
    <n v="4"/>
    <x v="6"/>
  </r>
  <r>
    <n v="265"/>
    <x v="265"/>
    <s v="A documentary: a summer garden and communities of local food exchange. The integration of old and new, beauty and function, growth and sustainability."/>
    <x v="10"/>
    <n v="5555"/>
    <x v="0"/>
    <x v="0"/>
    <x v="0"/>
    <x v="265"/>
    <n v="1269928430"/>
    <b v="1"/>
    <n v="58"/>
    <b v="1"/>
    <s v="film &amp; video/documentary"/>
    <n v="111"/>
    <n v="95.78"/>
    <x v="0"/>
    <s v="documentary"/>
    <n v="40267.245717592588"/>
    <n v="25569.000671296297"/>
    <x v="7"/>
    <n v="3"/>
    <x v="7"/>
  </r>
  <r>
    <n v="266"/>
    <x v="266"/>
    <s v="The Eventful Life of Al Hawkes is a documentary film about New England country music, told through the story of a Maine record label and its founder."/>
    <x v="28"/>
    <n v="1455"/>
    <x v="0"/>
    <x v="0"/>
    <x v="0"/>
    <x v="266"/>
    <n v="1264565507"/>
    <b v="1"/>
    <n v="36"/>
    <b v="1"/>
    <s v="film &amp; video/documentary"/>
    <n v="146"/>
    <n v="40.42"/>
    <x v="0"/>
    <s v="documentary"/>
    <n v="40205.174849537041"/>
    <n v="25569.000416666666"/>
    <x v="7"/>
    <n v="1"/>
    <x v="1"/>
  </r>
  <r>
    <n v="267"/>
    <x v="267"/>
    <s v="A visually stunning, feature length film chronicling life's challenges in the remote depths of the Amazon rainforest."/>
    <x v="97"/>
    <n v="12965.44"/>
    <x v="0"/>
    <x v="1"/>
    <x v="1"/>
    <x v="267"/>
    <n v="1401101499"/>
    <b v="1"/>
    <n v="165"/>
    <b v="1"/>
    <s v="film &amp; video/documentary"/>
    <n v="132"/>
    <n v="78.58"/>
    <x v="0"/>
    <s v="documentary"/>
    <n v="41785.452534722222"/>
    <n v="25569.001909722221"/>
    <x v="3"/>
    <n v="5"/>
    <x v="5"/>
  </r>
  <r>
    <n v="268"/>
    <x v="268"/>
    <s v="Help us finish a documentary about four teens coming-of-age in a small, rural Mexican town that has suffered 50% migration to the U.S."/>
    <x v="10"/>
    <n v="5570"/>
    <x v="0"/>
    <x v="0"/>
    <x v="0"/>
    <x v="268"/>
    <n v="1316749178"/>
    <b v="1"/>
    <n v="111"/>
    <b v="1"/>
    <s v="film &amp; video/documentary"/>
    <n v="111"/>
    <n v="50.18"/>
    <x v="0"/>
    <s v="documentary"/>
    <n v="40809.15252314815"/>
    <n v="25569.001284722221"/>
    <x v="6"/>
    <n v="9"/>
    <x v="8"/>
  </r>
  <r>
    <n v="269"/>
    <x v="269"/>
    <s v="This documentary tells the story of an unlikely conversation on a topic of grave importance, and how it changed two foes into friends."/>
    <x v="57"/>
    <n v="147233.76999999999"/>
    <x v="0"/>
    <x v="2"/>
    <x v="2"/>
    <x v="269"/>
    <n v="1485146622"/>
    <b v="1"/>
    <n v="1596"/>
    <b v="1"/>
    <s v="film &amp; video/documentary"/>
    <n v="147"/>
    <n v="92.25"/>
    <x v="0"/>
    <s v="documentary"/>
    <n v="42758.197013888886"/>
    <n v="25569.018472222222"/>
    <x v="1"/>
    <n v="1"/>
    <x v="1"/>
  </r>
  <r>
    <n v="270"/>
    <x v="270"/>
    <s v="Journey behind the lens of the legendary Jini Dellaccio, one of the first women rock â€˜nâ€™ roll photographers."/>
    <x v="98"/>
    <n v="3510"/>
    <x v="0"/>
    <x v="0"/>
    <x v="0"/>
    <x v="270"/>
    <n v="1301950070"/>
    <b v="1"/>
    <n v="61"/>
    <b v="1"/>
    <s v="film &amp; video/documentary"/>
    <n v="153"/>
    <n v="57.54"/>
    <x v="0"/>
    <s v="documentary"/>
    <n v="40637.866550925923"/>
    <n v="25569.00070601852"/>
    <x v="6"/>
    <n v="4"/>
    <x v="6"/>
  </r>
  <r>
    <n v="271"/>
    <x v="271"/>
    <s v="A documentary shot over 12 years about the hopes and dreams of five orphans struggling to reach adulthood in Kenya's Mathare slum."/>
    <x v="11"/>
    <n v="31404"/>
    <x v="0"/>
    <x v="0"/>
    <x v="0"/>
    <x v="271"/>
    <n v="1386123861"/>
    <b v="1"/>
    <n v="287"/>
    <b v="1"/>
    <s v="film &amp; video/documentary"/>
    <n v="105"/>
    <n v="109.42"/>
    <x v="0"/>
    <s v="documentary"/>
    <n v="41612.10024305556"/>
    <n v="25569.003321759261"/>
    <x v="4"/>
    <n v="12"/>
    <x v="11"/>
  </r>
  <r>
    <n v="272"/>
    <x v="272"/>
    <s v="We made 'Do It Again,' a film about my quest to reunite the '60s rock band, The Kinks. Now we need help to show the film off at festivals."/>
    <x v="9"/>
    <n v="5323.01"/>
    <x v="0"/>
    <x v="0"/>
    <x v="0"/>
    <x v="272"/>
    <n v="1267220191"/>
    <b v="1"/>
    <n v="65"/>
    <b v="1"/>
    <s v="film &amp; video/documentary"/>
    <n v="177"/>
    <n v="81.89"/>
    <x v="0"/>
    <s v="documentary"/>
    <n v="40235.900358796294"/>
    <n v="25569.000752314816"/>
    <x v="7"/>
    <n v="2"/>
    <x v="2"/>
  </r>
  <r>
    <n v="273"/>
    <x v="273"/>
    <s v="Man vs. Food meets Extreme Home Makeover! A celebration of the food, music, and rebuilding of New Orleans, and a history-making quest."/>
    <x v="10"/>
    <n v="5388.79"/>
    <x v="0"/>
    <x v="0"/>
    <x v="0"/>
    <x v="273"/>
    <n v="1307102266"/>
    <b v="1"/>
    <n v="118"/>
    <b v="1"/>
    <s v="film &amp; video/documentary"/>
    <n v="108"/>
    <n v="45.67"/>
    <x v="0"/>
    <s v="documentary"/>
    <n v="40697.498449074075"/>
    <n v="25569.00136574074"/>
    <x v="6"/>
    <n v="6"/>
    <x v="0"/>
  </r>
  <r>
    <n v="274"/>
    <x v="274"/>
    <s v="An intimate documentary sharing the powerful voices of Seattle's Somali refugees and their search for peace in their new home."/>
    <x v="23"/>
    <n v="6240"/>
    <x v="0"/>
    <x v="0"/>
    <x v="0"/>
    <x v="274"/>
    <n v="1330638829"/>
    <b v="1"/>
    <n v="113"/>
    <b v="1"/>
    <s v="film &amp; video/documentary"/>
    <n v="156"/>
    <n v="55.22"/>
    <x v="0"/>
    <s v="documentary"/>
    <n v="40969.912372685183"/>
    <n v="25569.001307870371"/>
    <x v="5"/>
    <n v="3"/>
    <x v="7"/>
  </r>
  <r>
    <n v="275"/>
    <x v="275"/>
    <s v="A journey through the origins and influence of funk music from James Brown to D'Angelo we are FINDING THE FUNK!"/>
    <x v="22"/>
    <n v="21679"/>
    <x v="0"/>
    <x v="0"/>
    <x v="0"/>
    <x v="275"/>
    <n v="1349916366"/>
    <b v="1"/>
    <n v="332"/>
    <b v="1"/>
    <s v="film &amp; video/documentary"/>
    <n v="108"/>
    <n v="65.3"/>
    <x v="0"/>
    <s v="documentary"/>
    <n v="41193.032013888893"/>
    <n v="25569.003842592592"/>
    <x v="5"/>
    <n v="10"/>
    <x v="9"/>
  </r>
  <r>
    <n v="276"/>
    <x v="276"/>
    <s v="A film about Xhosa women in townships of South Africa micro-farming to fight extreme poverty, gain health, and create food security."/>
    <x v="23"/>
    <n v="5904"/>
    <x v="0"/>
    <x v="0"/>
    <x v="0"/>
    <x v="276"/>
    <n v="1330394274"/>
    <b v="1"/>
    <n v="62"/>
    <b v="1"/>
    <s v="film &amp; video/documentary"/>
    <n v="148"/>
    <n v="95.23"/>
    <x v="0"/>
    <s v="documentary"/>
    <n v="40967.081874999996"/>
    <n v="25569.000717592593"/>
    <x v="5"/>
    <n v="2"/>
    <x v="2"/>
  </r>
  <r>
    <n v="277"/>
    <x v="277"/>
    <s v="A documentary about the survival of letterpress and the remarkable printers who preserve the history and knowledge of the craft."/>
    <x v="99"/>
    <n v="71748"/>
    <x v="0"/>
    <x v="0"/>
    <x v="0"/>
    <x v="277"/>
    <n v="1429824219"/>
    <b v="1"/>
    <n v="951"/>
    <b v="1"/>
    <s v="film &amp; video/documentary"/>
    <n v="110"/>
    <n v="75.44"/>
    <x v="0"/>
    <s v="documentary"/>
    <n v="42117.891423611116"/>
    <n v="25569.011006944445"/>
    <x v="0"/>
    <n v="4"/>
    <x v="6"/>
  </r>
  <r>
    <n v="278"/>
    <x v="278"/>
    <s v="An unlikely story of spirit, defiance and beauty from the most contaminated place on Earth"/>
    <x v="100"/>
    <n v="40594"/>
    <x v="0"/>
    <x v="0"/>
    <x v="0"/>
    <x v="278"/>
    <n v="1347411539"/>
    <b v="1"/>
    <n v="415"/>
    <b v="1"/>
    <s v="film &amp; video/documentary"/>
    <n v="150"/>
    <n v="97.82"/>
    <x v="0"/>
    <s v="documentary"/>
    <n v="41164.040960648148"/>
    <n v="25569.004803240739"/>
    <x v="5"/>
    <n v="9"/>
    <x v="8"/>
  </r>
  <r>
    <n v="279"/>
    <x v="279"/>
    <s v="This documentary film is an intimate portrait of love and loss that observes family and nature undergoing the cycle of birth to death."/>
    <x v="73"/>
    <n v="26744.11"/>
    <x v="0"/>
    <x v="0"/>
    <x v="0"/>
    <x v="279"/>
    <n v="1485237096"/>
    <b v="1"/>
    <n v="305"/>
    <b v="1"/>
    <s v="film &amp; video/documentary"/>
    <n v="157"/>
    <n v="87.69"/>
    <x v="0"/>
    <s v="documentary"/>
    <n v="42759.244166666671"/>
    <n v="25569.003530092592"/>
    <x v="1"/>
    <n v="1"/>
    <x v="1"/>
  </r>
  <r>
    <n v="280"/>
    <x v="280"/>
    <s v="My latest film Korengal, takes us back to the same valley with the same troops as in my Academy AwardÂ® nominated film Restrepo."/>
    <x v="96"/>
    <n v="117108"/>
    <x v="0"/>
    <x v="0"/>
    <x v="0"/>
    <x v="280"/>
    <n v="1397571035"/>
    <b v="1"/>
    <n v="2139"/>
    <b v="1"/>
    <s v="film &amp; video/documentary"/>
    <n v="156"/>
    <n v="54.75"/>
    <x v="0"/>
    <s v="documentary"/>
    <n v="41744.590682870366"/>
    <n v="25569.024756944444"/>
    <x v="3"/>
    <n v="4"/>
    <x v="6"/>
  </r>
  <r>
    <n v="281"/>
    <x v="281"/>
    <s v="Last May, I created my mission: To reunite the brilliant but (in my opinion) under-appreciated band, the Kinks. I decided to make..."/>
    <x v="62"/>
    <n v="6632.32"/>
    <x v="0"/>
    <x v="0"/>
    <x v="0"/>
    <x v="281"/>
    <n v="1242532513"/>
    <b v="1"/>
    <n v="79"/>
    <b v="1"/>
    <s v="film &amp; video/documentary"/>
    <n v="121"/>
    <n v="83.95"/>
    <x v="0"/>
    <s v="documentary"/>
    <n v="39950.163344907407"/>
    <n v="25569.000914351851"/>
    <x v="8"/>
    <n v="5"/>
    <x v="5"/>
  </r>
  <r>
    <n v="282"/>
    <x v="282"/>
    <s v="See US Marines make counter-insurgency work in Helmand Province--the Taliban's stronghold in Afghanistan."/>
    <x v="101"/>
    <n v="45535"/>
    <x v="0"/>
    <x v="0"/>
    <x v="0"/>
    <x v="282"/>
    <n v="1263679492"/>
    <b v="1"/>
    <n v="179"/>
    <b v="1"/>
    <s v="film &amp; video/documentary"/>
    <n v="101"/>
    <n v="254.39"/>
    <x v="0"/>
    <s v="documentary"/>
    <n v="40194.920046296298"/>
    <n v="25569.00207175926"/>
    <x v="7"/>
    <n v="1"/>
    <x v="1"/>
  </r>
  <r>
    <n v="283"/>
    <x v="283"/>
    <s v="What is the impact of survivorship on the human condition?"/>
    <x v="102"/>
    <n v="20569.05"/>
    <x v="0"/>
    <x v="0"/>
    <x v="0"/>
    <x v="283"/>
    <n v="1305219744"/>
    <b v="1"/>
    <n v="202"/>
    <b v="1"/>
    <s v="film &amp; video/documentary"/>
    <n v="114"/>
    <n v="101.83"/>
    <x v="0"/>
    <s v="documentary"/>
    <n v="40675.71"/>
    <n v="25569.002337962964"/>
    <x v="6"/>
    <n v="5"/>
    <x v="5"/>
  </r>
  <r>
    <n v="284"/>
    <x v="284"/>
    <s v="A film documenting WI Gov.Scott Walker's attack on working families and how it is reanimating the American labor movement."/>
    <x v="79"/>
    <n v="41850.46"/>
    <x v="0"/>
    <x v="0"/>
    <x v="0"/>
    <x v="284"/>
    <n v="1325007780"/>
    <b v="1"/>
    <n v="760"/>
    <b v="1"/>
    <s v="film &amp; video/documentary"/>
    <n v="105"/>
    <n v="55.07"/>
    <x v="0"/>
    <s v="documentary"/>
    <n v="40904.738194444442"/>
    <n v="25569.008796296297"/>
    <x v="6"/>
    <n v="12"/>
    <x v="11"/>
  </r>
  <r>
    <n v="285"/>
    <x v="285"/>
    <s v="A documentary about the classic children's book, its creators, and the lasting impact over half a century and beyond."/>
    <x v="32"/>
    <n v="32035.51"/>
    <x v="0"/>
    <x v="0"/>
    <x v="0"/>
    <x v="285"/>
    <n v="1377022128"/>
    <b v="1"/>
    <n v="563"/>
    <b v="1"/>
    <s v="film &amp; video/documentary"/>
    <n v="229"/>
    <n v="56.9"/>
    <x v="0"/>
    <s v="documentary"/>
    <n v="41506.756111111114"/>
    <n v="25569.006516203703"/>
    <x v="4"/>
    <n v="8"/>
    <x v="10"/>
  </r>
  <r>
    <n v="286"/>
    <x v="286"/>
    <s v="A documentary film on the life of legendary photographer George Tice by Peter Bosco, Bruce Wodder and Douglas Underdahl."/>
    <x v="36"/>
    <n v="16373"/>
    <x v="0"/>
    <x v="0"/>
    <x v="0"/>
    <x v="286"/>
    <n v="1360352124"/>
    <b v="1"/>
    <n v="135"/>
    <b v="1"/>
    <s v="film &amp; video/documentary"/>
    <n v="109"/>
    <n v="121.28"/>
    <x v="0"/>
    <s v="documentary"/>
    <n v="41313.816249999996"/>
    <n v="25569.001562500001"/>
    <x v="4"/>
    <n v="2"/>
    <x v="2"/>
  </r>
  <r>
    <n v="287"/>
    <x v="287"/>
    <s v="War is hell. Why would anyone want to spend their weekends there?"/>
    <x v="36"/>
    <n v="26445"/>
    <x v="0"/>
    <x v="0"/>
    <x v="0"/>
    <x v="287"/>
    <n v="1349160018"/>
    <b v="1"/>
    <n v="290"/>
    <b v="1"/>
    <s v="film &amp; video/documentary"/>
    <n v="176"/>
    <n v="91.19"/>
    <x v="0"/>
    <s v="documentary"/>
    <n v="41184.277986111112"/>
    <n v="25569.00335648148"/>
    <x v="5"/>
    <n v="10"/>
    <x v="9"/>
  </r>
  <r>
    <n v="288"/>
    <x v="288"/>
    <s v="A portrait of Oceana, WV, an old coal mining town that has become the epicenter of the Oxycontin epidemic, earning the nickname Oxyana."/>
    <x v="63"/>
    <n v="51605.31"/>
    <x v="0"/>
    <x v="0"/>
    <x v="0"/>
    <x v="288"/>
    <n v="1337659393"/>
    <b v="1"/>
    <n v="447"/>
    <b v="1"/>
    <s v="film &amp; video/documentary"/>
    <n v="103"/>
    <n v="115.45"/>
    <x v="0"/>
    <s v="documentary"/>
    <n v="41051.168900462959"/>
    <n v="25569.005173611113"/>
    <x v="5"/>
    <n v="5"/>
    <x v="5"/>
  </r>
  <r>
    <n v="289"/>
    <x v="289"/>
    <s v="A campaign to unlock an award winning film that exposes for the first time the modern British Empire ... and it's terrible cost."/>
    <x v="36"/>
    <n v="15723"/>
    <x v="0"/>
    <x v="1"/>
    <x v="1"/>
    <x v="289"/>
    <n v="1380797834"/>
    <b v="1"/>
    <n v="232"/>
    <b v="1"/>
    <s v="film &amp; video/documentary"/>
    <n v="105"/>
    <n v="67.77"/>
    <x v="0"/>
    <s v="documentary"/>
    <n v="41550.456412037034"/>
    <n v="25569.002685185184"/>
    <x v="4"/>
    <n v="10"/>
    <x v="9"/>
  </r>
  <r>
    <n v="290"/>
    <x v="290"/>
    <s v="Help INTOTHEWOODS.TV purchase audio and video gear, lighting and BACK UP HARD DRIVES"/>
    <x v="37"/>
    <n v="4800.8"/>
    <x v="0"/>
    <x v="0"/>
    <x v="0"/>
    <x v="290"/>
    <n v="1292316697"/>
    <b v="1"/>
    <n v="168"/>
    <b v="1"/>
    <s v="film &amp; video/documentary"/>
    <n v="107"/>
    <n v="28.58"/>
    <x v="0"/>
    <s v="documentary"/>
    <n v="40526.36917824074"/>
    <n v="25569.001944444444"/>
    <x v="7"/>
    <n v="12"/>
    <x v="11"/>
  </r>
  <r>
    <n v="291"/>
    <x v="291"/>
    <s v="ZoÃ« Romano will be the first person to RUN the route of the Tour de France. I will join her to document that adventure."/>
    <x v="10"/>
    <n v="6001"/>
    <x v="0"/>
    <x v="0"/>
    <x v="0"/>
    <x v="291"/>
    <n v="1365791246"/>
    <b v="1"/>
    <n v="128"/>
    <b v="1"/>
    <s v="film &amp; video/documentary"/>
    <n v="120"/>
    <n v="46.88"/>
    <x v="0"/>
    <s v="documentary"/>
    <n v="41376.769050925926"/>
    <n v="25569.001481481482"/>
    <x v="4"/>
    <n v="4"/>
    <x v="6"/>
  </r>
  <r>
    <n v="292"/>
    <x v="292"/>
    <s v="THE UNDOCUMENTED is a 90 cinema verite documentary that exposes a little known consequence of current U. S. immigration policy."/>
    <x v="96"/>
    <n v="76130.2"/>
    <x v="0"/>
    <x v="0"/>
    <x v="0"/>
    <x v="292"/>
    <n v="1317064599"/>
    <b v="1"/>
    <n v="493"/>
    <b v="1"/>
    <s v="film &amp; video/documentary"/>
    <n v="102"/>
    <n v="154.41999999999999"/>
    <x v="0"/>
    <s v="documentary"/>
    <n v="40812.803229166668"/>
    <n v="25569.005706018517"/>
    <x v="6"/>
    <n v="9"/>
    <x v="8"/>
  </r>
  <r>
    <n v="293"/>
    <x v="293"/>
    <s v="The untold story of the first action-adventure heroine who left Hollywood with 70 abused animal actors to make  her films in Idaho"/>
    <x v="91"/>
    <n v="26360"/>
    <x v="0"/>
    <x v="0"/>
    <x v="0"/>
    <x v="293"/>
    <n v="1395417714"/>
    <b v="1"/>
    <n v="131"/>
    <b v="1"/>
    <s v="film &amp; video/documentary"/>
    <n v="101"/>
    <n v="201.22"/>
    <x v="0"/>
    <s v="documentary"/>
    <n v="41719.667986111112"/>
    <n v="25569.001516203705"/>
    <x v="3"/>
    <n v="3"/>
    <x v="7"/>
  </r>
  <r>
    <n v="294"/>
    <x v="294"/>
    <s v="An amazing journey in Bolivia in a theater-truck._x000a_The creative soul of social movements re-imagined._x000a_The art of the youth of Teatro Trono in action."/>
    <x v="10"/>
    <n v="5000"/>
    <x v="0"/>
    <x v="0"/>
    <x v="0"/>
    <x v="294"/>
    <n v="1276480894"/>
    <b v="1"/>
    <n v="50"/>
    <b v="1"/>
    <s v="film &amp; video/documentary"/>
    <n v="100"/>
    <n v="100"/>
    <x v="0"/>
    <s v="documentary"/>
    <n v="40343.084421296298"/>
    <n v="25569.000578703704"/>
    <x v="7"/>
    <n v="6"/>
    <x v="0"/>
  </r>
  <r>
    <n v="295"/>
    <x v="295"/>
    <s v="A documentary on the fans, collectors, and live performers of &quot;The Rocky Horror Picture Show&quot;, as the film nears its 40th Anniversary."/>
    <x v="63"/>
    <n v="66554.559999999998"/>
    <x v="0"/>
    <x v="0"/>
    <x v="0"/>
    <x v="295"/>
    <n v="1378080409"/>
    <b v="1"/>
    <n v="665"/>
    <b v="1"/>
    <s v="film &amp; video/documentary"/>
    <n v="133"/>
    <n v="100.08"/>
    <x v="0"/>
    <s v="documentary"/>
    <n v="41519.004733796297"/>
    <n v="25569.007696759258"/>
    <x v="4"/>
    <n v="9"/>
    <x v="8"/>
  </r>
  <r>
    <n v="296"/>
    <x v="296"/>
    <s v="Bel Borba is Here is a feature film about the most inspiring Brazilian artist you've never heard of... until now."/>
    <x v="31"/>
    <n v="29681.55"/>
    <x v="0"/>
    <x v="0"/>
    <x v="0"/>
    <x v="296"/>
    <n v="1344857083"/>
    <b v="1"/>
    <n v="129"/>
    <b v="1"/>
    <s v="film &amp; video/documentary"/>
    <n v="119"/>
    <n v="230.09"/>
    <x v="0"/>
    <s v="documentary"/>
    <n v="41134.475497685184"/>
    <n v="25569.001493055555"/>
    <x v="5"/>
    <n v="8"/>
    <x v="10"/>
  </r>
  <r>
    <n v="297"/>
    <x v="297"/>
    <s v="Who Owns Yoga? is a feature length documentary film that explores the changing nature of yoga in the modern world."/>
    <x v="22"/>
    <n v="20128"/>
    <x v="0"/>
    <x v="0"/>
    <x v="0"/>
    <x v="297"/>
    <n v="1427390901"/>
    <b v="1"/>
    <n v="142"/>
    <b v="1"/>
    <s v="film &amp; video/documentary"/>
    <n v="101"/>
    <n v="141.75"/>
    <x v="0"/>
    <s v="documentary"/>
    <n v="42089.72802083334"/>
    <n v="25569.001643518517"/>
    <x v="0"/>
    <n v="3"/>
    <x v="7"/>
  </r>
  <r>
    <n v="298"/>
    <x v="298"/>
    <s v="The truth is, we all lie - and by &quot;we,&quot; we mean everyone!"/>
    <x v="103"/>
    <n v="137254.84"/>
    <x v="0"/>
    <x v="0"/>
    <x v="0"/>
    <x v="298"/>
    <n v="1394536048"/>
    <b v="1"/>
    <n v="2436"/>
    <b v="1"/>
    <s v="film &amp; video/documentary"/>
    <n v="109"/>
    <n v="56.34"/>
    <x v="0"/>
    <s v="documentary"/>
    <n v="41709.463518518518"/>
    <n v="25569.028194444443"/>
    <x v="3"/>
    <n v="3"/>
    <x v="7"/>
  </r>
  <r>
    <n v="299"/>
    <x v="299"/>
    <s v="We are currently filming a documentary called ReMade that explores the state and direction of the DIY and Hackerspace movement in America."/>
    <x v="3"/>
    <n v="17895.25"/>
    <x v="0"/>
    <x v="0"/>
    <x v="0"/>
    <x v="299"/>
    <n v="1287379460"/>
    <b v="1"/>
    <n v="244"/>
    <b v="1"/>
    <s v="film &amp; video/documentary"/>
    <n v="179"/>
    <n v="73.34"/>
    <x v="0"/>
    <s v="documentary"/>
    <n v="40469.225231481483"/>
    <n v="25569.002824074076"/>
    <x v="7"/>
    <n v="10"/>
    <x v="9"/>
  </r>
  <r>
    <n v="300"/>
    <x v="300"/>
    <s v="THE BUS is a feature-length documentary film celebrating one of the most iconic and beloved vehicles ever produced, the Volkswagen Bus."/>
    <x v="31"/>
    <n v="25430.66"/>
    <x v="0"/>
    <x v="0"/>
    <x v="0"/>
    <x v="300"/>
    <n v="1301007738"/>
    <b v="1"/>
    <n v="298"/>
    <b v="1"/>
    <s v="film &amp; video/documentary"/>
    <n v="102"/>
    <n v="85.34"/>
    <x v="0"/>
    <s v="documentary"/>
    <n v="40626.959930555553"/>
    <n v="25569.003449074073"/>
    <x v="6"/>
    <n v="3"/>
    <x v="7"/>
  </r>
  <r>
    <n v="301"/>
    <x v="301"/>
    <s v="A film about personal memory, amateur cinematography, and visions of the future at the 1939 New York World's Fair."/>
    <x v="93"/>
    <n v="15435.55"/>
    <x v="0"/>
    <x v="0"/>
    <x v="0"/>
    <x v="301"/>
    <n v="1360258935"/>
    <b v="1"/>
    <n v="251"/>
    <b v="1"/>
    <s v="film &amp; video/documentary"/>
    <n v="119"/>
    <n v="61.5"/>
    <x v="0"/>
    <s v="documentary"/>
    <n v="41312.737673611111"/>
    <n v="25569.002905092591"/>
    <x v="4"/>
    <n v="2"/>
    <x v="2"/>
  </r>
  <r>
    <n v="302"/>
    <x v="302"/>
    <s v="(UN)CUT explores circumcisionâ€™s medical, sexual &amp; religious complexities against the backdrop of San Franciscoâ€™s latest ban controversy"/>
    <x v="3"/>
    <n v="10046"/>
    <x v="0"/>
    <x v="0"/>
    <x v="0"/>
    <x v="302"/>
    <n v="1327523638"/>
    <b v="1"/>
    <n v="108"/>
    <b v="1"/>
    <s v="film &amp; video/documentary"/>
    <n v="100"/>
    <n v="93.02"/>
    <x v="0"/>
    <s v="documentary"/>
    <n v="40933.856921296298"/>
    <n v="25569.001250000001"/>
    <x v="5"/>
    <n v="1"/>
    <x v="1"/>
  </r>
  <r>
    <n v="303"/>
    <x v="303"/>
    <s v="The story of Jadab Payeng, an Indian man who single handedly planted nearly 1400 acres of forest to save his island, Majuli."/>
    <x v="9"/>
    <n v="4124"/>
    <x v="0"/>
    <x v="0"/>
    <x v="0"/>
    <x v="303"/>
    <n v="1336009346"/>
    <b v="1"/>
    <n v="82"/>
    <b v="1"/>
    <s v="film &amp; video/documentary"/>
    <n v="137"/>
    <n v="50.29"/>
    <x v="0"/>
    <s v="documentary"/>
    <n v="41032.071134259262"/>
    <n v="25569.000949074074"/>
    <x v="5"/>
    <n v="5"/>
    <x v="5"/>
  </r>
  <r>
    <n v="304"/>
    <x v="304"/>
    <s v="A portrait of a life fully realized and a look at what it takes to make great photography."/>
    <x v="104"/>
    <n v="7876"/>
    <x v="0"/>
    <x v="0"/>
    <x v="0"/>
    <x v="304"/>
    <n v="1343096197"/>
    <b v="1"/>
    <n v="74"/>
    <b v="1"/>
    <s v="film &amp; video/documentary"/>
    <n v="232"/>
    <n v="106.43"/>
    <x v="0"/>
    <s v="documentary"/>
    <n v="41114.094872685186"/>
    <n v="25569.000856481482"/>
    <x v="5"/>
    <n v="7"/>
    <x v="3"/>
  </r>
  <r>
    <n v="305"/>
    <x v="305"/>
    <s v="A documentary that I am making about the difficult, but inspiring, life of a late friend of mine."/>
    <x v="51"/>
    <n v="9775"/>
    <x v="0"/>
    <x v="0"/>
    <x v="0"/>
    <x v="305"/>
    <n v="1328800049"/>
    <b v="1"/>
    <n v="189"/>
    <b v="1"/>
    <s v="film &amp; video/documentary"/>
    <n v="130"/>
    <n v="51.72"/>
    <x v="0"/>
    <s v="documentary"/>
    <n v="40948.630196759259"/>
    <n v="25569.002187499998"/>
    <x v="5"/>
    <n v="2"/>
    <x v="2"/>
  </r>
  <r>
    <n v="306"/>
    <x v="306"/>
    <s v="A feature-length documentary on the life of Boston escape artist Jason Escape."/>
    <x v="28"/>
    <n v="2929"/>
    <x v="0"/>
    <x v="0"/>
    <x v="0"/>
    <x v="306"/>
    <n v="1362081933"/>
    <b v="1"/>
    <n v="80"/>
    <b v="1"/>
    <s v="film &amp; video/documentary"/>
    <n v="293"/>
    <n v="36.61"/>
    <x v="0"/>
    <s v="documentary"/>
    <n v="41333.837187500001"/>
    <n v="25569.000925925928"/>
    <x v="4"/>
    <n v="2"/>
    <x v="2"/>
  </r>
  <r>
    <n v="307"/>
    <x v="307"/>
    <s v="Why is grammar important?"/>
    <x v="29"/>
    <n v="24490"/>
    <x v="0"/>
    <x v="0"/>
    <x v="0"/>
    <x v="307"/>
    <n v="1357684801"/>
    <b v="1"/>
    <n v="576"/>
    <b v="1"/>
    <s v="film &amp; video/documentary"/>
    <n v="111"/>
    <n v="42.52"/>
    <x v="0"/>
    <s v="documentary"/>
    <n v="41282.944456018515"/>
    <n v="25569.006666666668"/>
    <x v="4"/>
    <n v="1"/>
    <x v="1"/>
  </r>
  <r>
    <n v="308"/>
    <x v="308"/>
    <s v="A documentary about discovering my two older sisters who were born on a CA commune in the 60's and placed for adoption."/>
    <x v="14"/>
    <n v="12668"/>
    <x v="0"/>
    <x v="0"/>
    <x v="0"/>
    <x v="308"/>
    <n v="1295887210"/>
    <b v="1"/>
    <n v="202"/>
    <b v="1"/>
    <s v="film &amp; video/documentary"/>
    <n v="106"/>
    <n v="62.71"/>
    <x v="0"/>
    <s v="documentary"/>
    <n v="40567.694560185184"/>
    <n v="25569.002337962964"/>
    <x v="6"/>
    <n v="1"/>
    <x v="1"/>
  </r>
  <r>
    <n v="309"/>
    <x v="309"/>
    <s v="A first glimpse into the lives of sole survivors of commercial plane crashes as they struggle to understand their perplexing fate."/>
    <x v="102"/>
    <n v="21410"/>
    <x v="0"/>
    <x v="0"/>
    <x v="0"/>
    <x v="309"/>
    <n v="1344880934"/>
    <b v="1"/>
    <n v="238"/>
    <b v="1"/>
    <s v="film &amp; video/documentary"/>
    <n v="119"/>
    <n v="89.96"/>
    <x v="0"/>
    <s v="documentary"/>
    <n v="41134.751550925925"/>
    <n v="25569.00275462963"/>
    <x v="5"/>
    <n v="8"/>
    <x v="10"/>
  </r>
  <r>
    <n v="310"/>
    <x v="310"/>
    <s v="30 day tour to release a compilation CD with 16 original songs about hometowns.  Webisodes and documentary to follow."/>
    <x v="28"/>
    <n v="1041.29"/>
    <x v="0"/>
    <x v="0"/>
    <x v="0"/>
    <x v="310"/>
    <n v="1317788623"/>
    <b v="1"/>
    <n v="36"/>
    <b v="1"/>
    <s v="film &amp; video/documentary"/>
    <n v="104"/>
    <n v="28.92"/>
    <x v="0"/>
    <s v="documentary"/>
    <n v="40821.183136574073"/>
    <n v="25569.000416666666"/>
    <x v="6"/>
    <n v="10"/>
    <x v="9"/>
  </r>
  <r>
    <n v="311"/>
    <x v="311"/>
    <s v="An imaginative interactive documentary about Leah Callahan, a freestyle wrestler and Olympic hopeful."/>
    <x v="22"/>
    <n v="20820.330000000002"/>
    <x v="0"/>
    <x v="0"/>
    <x v="0"/>
    <x v="311"/>
    <n v="1321852592"/>
    <b v="1"/>
    <n v="150"/>
    <b v="1"/>
    <s v="film &amp; video/documentary"/>
    <n v="104"/>
    <n v="138.80000000000001"/>
    <x v="0"/>
    <s v="documentary"/>
    <n v="40868.219814814816"/>
    <n v="25569.001736111109"/>
    <x v="6"/>
    <n v="11"/>
    <x v="4"/>
  </r>
  <r>
    <n v="312"/>
    <x v="312"/>
    <s v="The Kickstarter-funded SparkTruck has completed its 15,323 mile roadtrip. Now itâ€™s time to share the story through a short documentary."/>
    <x v="6"/>
    <n v="8950"/>
    <x v="0"/>
    <x v="0"/>
    <x v="0"/>
    <x v="312"/>
    <n v="1363381432"/>
    <b v="1"/>
    <n v="146"/>
    <b v="1"/>
    <s v="film &amp; video/documentary"/>
    <n v="112"/>
    <n v="61.3"/>
    <x v="0"/>
    <s v="documentary"/>
    <n v="41348.877685185187"/>
    <n v="25569.001689814813"/>
    <x v="4"/>
    <n v="3"/>
    <x v="7"/>
  </r>
  <r>
    <n v="313"/>
    <x v="313"/>
    <s v="Most people have heard Bob Dorough's music over the past 50 years without knowing it. Until now. A story for every artist who refuses to give up."/>
    <x v="73"/>
    <n v="17805"/>
    <x v="0"/>
    <x v="0"/>
    <x v="0"/>
    <x v="313"/>
    <n v="1277702894"/>
    <b v="1"/>
    <n v="222"/>
    <b v="1"/>
    <s v="film &amp; video/documentary"/>
    <n v="105"/>
    <n v="80.2"/>
    <x v="0"/>
    <s v="documentary"/>
    <n v="40357.227939814817"/>
    <n v="25569.002569444445"/>
    <x v="7"/>
    <n v="6"/>
    <x v="0"/>
  </r>
  <r>
    <n v="314"/>
    <x v="314"/>
    <s v="A documentary about artists who embrace the antiquated postal service and use it to send beautiful pieces of mail art across the globe."/>
    <x v="28"/>
    <n v="3851.5"/>
    <x v="0"/>
    <x v="0"/>
    <x v="0"/>
    <x v="314"/>
    <n v="1359575988"/>
    <b v="1"/>
    <n v="120"/>
    <b v="1"/>
    <s v="film &amp; video/documentary"/>
    <n v="385"/>
    <n v="32.1"/>
    <x v="0"/>
    <s v="documentary"/>
    <n v="41304.833194444444"/>
    <n v="25569.00138888889"/>
    <x v="4"/>
    <n v="1"/>
    <x v="1"/>
  </r>
  <r>
    <n v="315"/>
    <x v="315"/>
    <s v="A documentary that explores  the magical collaboration between performance artist Joey Arias and puppeteer Basil Twist."/>
    <x v="31"/>
    <n v="25312"/>
    <x v="0"/>
    <x v="0"/>
    <x v="0"/>
    <x v="315"/>
    <n v="1343068334"/>
    <b v="1"/>
    <n v="126"/>
    <b v="1"/>
    <s v="film &amp; video/documentary"/>
    <n v="101"/>
    <n v="200.89"/>
    <x v="0"/>
    <s v="documentary"/>
    <n v="41113.77238425926"/>
    <n v="25569.001458333332"/>
    <x v="5"/>
    <n v="7"/>
    <x v="3"/>
  </r>
  <r>
    <n v="316"/>
    <x v="316"/>
    <s v="Award winning documentary The Secret Trial 5 needs your help for a Cross-Canada Tour!"/>
    <x v="36"/>
    <n v="17066"/>
    <x v="0"/>
    <x v="5"/>
    <x v="5"/>
    <x v="316"/>
    <n v="1415398197"/>
    <b v="1"/>
    <n v="158"/>
    <b v="1"/>
    <s v="film &amp; video/documentary"/>
    <n v="114"/>
    <n v="108.01"/>
    <x v="0"/>
    <s v="documentary"/>
    <n v="41950.923576388886"/>
    <n v="25569.001828703702"/>
    <x v="3"/>
    <n v="11"/>
    <x v="4"/>
  </r>
  <r>
    <n v="317"/>
    <x v="317"/>
    <s v="The story of a cowboy town with a prison problem, and the colorful characters who call it home."/>
    <x v="11"/>
    <n v="30241"/>
    <x v="0"/>
    <x v="0"/>
    <x v="0"/>
    <x v="317"/>
    <n v="1384186483"/>
    <b v="1"/>
    <n v="316"/>
    <b v="1"/>
    <s v="film &amp; video/documentary"/>
    <n v="101"/>
    <n v="95.7"/>
    <x v="0"/>
    <s v="documentary"/>
    <n v="41589.676886574074"/>
    <n v="25569.003657407407"/>
    <x v="4"/>
    <n v="11"/>
    <x v="4"/>
  </r>
  <r>
    <n v="318"/>
    <x v="318"/>
    <s v="Photographer, Ty Morin, pays a visit to every single one of his Facebook friends to take their portrait...all 788 of them."/>
    <x v="10"/>
    <n v="14166"/>
    <x v="0"/>
    <x v="0"/>
    <x v="0"/>
    <x v="318"/>
    <n v="1361753751"/>
    <b v="1"/>
    <n v="284"/>
    <b v="1"/>
    <s v="film &amp; video/documentary"/>
    <n v="283"/>
    <n v="49.88"/>
    <x v="0"/>
    <s v="documentary"/>
    <n v="41330.038784722223"/>
    <n v="25569.003287037038"/>
    <x v="4"/>
    <n v="2"/>
    <x v="2"/>
  </r>
  <r>
    <n v="319"/>
    <x v="319"/>
    <s v="A journey through the Bay Area food movement following farmers, cooks, activists, and educators who are fighting for food justice in their communities"/>
    <x v="10"/>
    <n v="5634"/>
    <x v="0"/>
    <x v="0"/>
    <x v="0"/>
    <x v="319"/>
    <n v="1257538029"/>
    <b v="1"/>
    <n v="51"/>
    <b v="1"/>
    <s v="film &amp; video/documentary"/>
    <n v="113"/>
    <n v="110.47"/>
    <x v="0"/>
    <s v="documentary"/>
    <n v="40123.83829861111"/>
    <n v="25569.000590277778"/>
    <x v="8"/>
    <n v="11"/>
    <x v="4"/>
  </r>
  <r>
    <n v="320"/>
    <x v="320"/>
    <s v="Two Muslim football players transfer to the Jewish oriented Beitar Jerusalem F.C. leading to the most racist campaign in Israeli sport"/>
    <x v="22"/>
    <n v="21316"/>
    <x v="0"/>
    <x v="1"/>
    <x v="1"/>
    <x v="320"/>
    <n v="1448284433"/>
    <b v="1"/>
    <n v="158"/>
    <b v="1"/>
    <s v="film &amp; video/documentary"/>
    <n v="107"/>
    <n v="134.91"/>
    <x v="0"/>
    <s v="documentary"/>
    <n v="42331.551307870366"/>
    <n v="25569.001828703702"/>
    <x v="0"/>
    <n v="11"/>
    <x v="4"/>
  </r>
  <r>
    <n v="321"/>
    <x v="321"/>
    <s v="The more digital the world, the more analog our dreams._x000a_A feature documentary shot on 35mm film."/>
    <x v="19"/>
    <n v="35932"/>
    <x v="0"/>
    <x v="12"/>
    <x v="3"/>
    <x v="321"/>
    <n v="1475577786"/>
    <b v="1"/>
    <n v="337"/>
    <b v="1"/>
    <s v="film &amp; video/documentary"/>
    <n v="103"/>
    <n v="106.62"/>
    <x v="0"/>
    <s v="documentary"/>
    <n v="42647.446597222224"/>
    <n v="25569.003900462962"/>
    <x v="2"/>
    <n v="10"/>
    <x v="9"/>
  </r>
  <r>
    <n v="322"/>
    <x v="322"/>
    <s v="A documentary film about the largest elephants on earth and what is being done to ensure their survival."/>
    <x v="31"/>
    <n v="26978"/>
    <x v="0"/>
    <x v="0"/>
    <x v="0"/>
    <x v="322"/>
    <n v="1460554848"/>
    <b v="1"/>
    <n v="186"/>
    <b v="1"/>
    <s v="film &amp; video/documentary"/>
    <n v="108"/>
    <n v="145.04"/>
    <x v="0"/>
    <s v="documentary"/>
    <n v="42473.57"/>
    <n v="25569.002152777779"/>
    <x v="2"/>
    <n v="4"/>
    <x v="6"/>
  </r>
  <r>
    <n v="323"/>
    <x v="323"/>
    <s v="A documentary focusing on the Haida Nation's resurgence in the wake of colonization and Canada's Indian Residential Schools."/>
    <x v="105"/>
    <n v="6646"/>
    <x v="0"/>
    <x v="0"/>
    <x v="0"/>
    <x v="323"/>
    <n v="1479886966"/>
    <b v="1"/>
    <n v="58"/>
    <b v="1"/>
    <s v="film &amp; video/documentary"/>
    <n v="123"/>
    <n v="114.59"/>
    <x v="0"/>
    <s v="documentary"/>
    <n v="42697.32136574074"/>
    <n v="25569.000671296297"/>
    <x v="2"/>
    <n v="11"/>
    <x v="4"/>
  </r>
  <r>
    <n v="324"/>
    <x v="324"/>
    <s v="A documentary about a Vietnam veteran who finds peace from his PTSD through Disney, rather than medication."/>
    <x v="0"/>
    <n v="8636"/>
    <x v="0"/>
    <x v="0"/>
    <x v="0"/>
    <x v="324"/>
    <n v="1435590108"/>
    <b v="1"/>
    <n v="82"/>
    <b v="1"/>
    <s v="film &amp; video/documentary"/>
    <n v="102"/>
    <n v="105.32"/>
    <x v="0"/>
    <s v="documentary"/>
    <n v="42184.626250000001"/>
    <n v="25569.000949074074"/>
    <x v="0"/>
    <n v="6"/>
    <x v="0"/>
  </r>
  <r>
    <n v="325"/>
    <x v="325"/>
    <s v="NETIZENS follows targets of online harassment as they confront digital abuse and strive for equality and justice online."/>
    <x v="63"/>
    <n v="52198"/>
    <x v="0"/>
    <x v="0"/>
    <x v="0"/>
    <x v="325"/>
    <n v="1479184233"/>
    <b v="1"/>
    <n v="736"/>
    <b v="1"/>
    <s v="film &amp; video/documentary"/>
    <n v="104"/>
    <n v="70.92"/>
    <x v="0"/>
    <s v="documentary"/>
    <n v="42689.187881944439"/>
    <n v="25569.00851851852"/>
    <x v="2"/>
    <n v="11"/>
    <x v="4"/>
  </r>
  <r>
    <n v="326"/>
    <x v="326"/>
    <s v="An inspiring story of love and resilience after tragedy strikes humanitarian Maggie Doyne, mother to 49 Nepali children."/>
    <x v="60"/>
    <n v="169394.6"/>
    <x v="0"/>
    <x v="0"/>
    <x v="0"/>
    <x v="326"/>
    <n v="1486625606"/>
    <b v="1"/>
    <n v="1151"/>
    <b v="1"/>
    <s v="film &amp; video/documentary"/>
    <n v="113"/>
    <n v="147.16999999999999"/>
    <x v="0"/>
    <s v="documentary"/>
    <n v="42775.314884259264"/>
    <n v="25569.013321759259"/>
    <x v="1"/>
    <n v="2"/>
    <x v="2"/>
  </r>
  <r>
    <n v="327"/>
    <x v="327"/>
    <s v="A short film documenting the inspirational life of Mrs. Fukuoka, a tsunami survivor helping to bring hope back to her community."/>
    <x v="23"/>
    <n v="5456"/>
    <x v="0"/>
    <x v="0"/>
    <x v="0"/>
    <x v="327"/>
    <n v="1424669929"/>
    <b v="1"/>
    <n v="34"/>
    <b v="1"/>
    <s v="film &amp; video/documentary"/>
    <n v="136"/>
    <n v="160.47"/>
    <x v="0"/>
    <s v="documentary"/>
    <n v="42058.235289351855"/>
    <n v="25569.00039351852"/>
    <x v="0"/>
    <n v="2"/>
    <x v="2"/>
  </r>
  <r>
    <n v="328"/>
    <x v="328"/>
    <s v="A documentary that tells the real story of the misunderstood author, and explores the iconic status he still commands today."/>
    <x v="96"/>
    <n v="77710.8"/>
    <x v="0"/>
    <x v="0"/>
    <x v="0"/>
    <x v="328"/>
    <n v="1443739388"/>
    <b v="1"/>
    <n v="498"/>
    <b v="1"/>
    <s v="film &amp; video/documentary"/>
    <n v="104"/>
    <n v="156.05000000000001"/>
    <x v="0"/>
    <s v="documentary"/>
    <n v="42278.946620370371"/>
    <n v="25569.00576388889"/>
    <x v="0"/>
    <n v="10"/>
    <x v="9"/>
  </r>
  <r>
    <n v="329"/>
    <x v="329"/>
    <s v="Our documentary about Oklahoma's all-black towns needs a soundtrack that is authentic. Help us make it happen."/>
    <x v="3"/>
    <n v="10550"/>
    <x v="0"/>
    <x v="0"/>
    <x v="0"/>
    <x v="329"/>
    <n v="1444821127"/>
    <b v="1"/>
    <n v="167"/>
    <b v="1"/>
    <s v="film &amp; video/documentary"/>
    <n v="106"/>
    <n v="63.17"/>
    <x v="0"/>
    <s v="documentary"/>
    <n v="42291.46674768519"/>
    <n v="25569.001932870371"/>
    <x v="0"/>
    <n v="10"/>
    <x v="9"/>
  </r>
  <r>
    <n v="330"/>
    <x v="330"/>
    <s v="A film project that will compel decision makers to conserve iconic NH landscapes at risk due to an electricity transmission project."/>
    <x v="19"/>
    <n v="35640"/>
    <x v="0"/>
    <x v="0"/>
    <x v="0"/>
    <x v="330"/>
    <n v="1366028563"/>
    <b v="1"/>
    <n v="340"/>
    <b v="1"/>
    <s v="film &amp; video/documentary"/>
    <n v="102"/>
    <n v="104.82"/>
    <x v="0"/>
    <s v="documentary"/>
    <n v="41379.515775462962"/>
    <n v="25569.003935185185"/>
    <x v="4"/>
    <n v="4"/>
    <x v="6"/>
  </r>
  <r>
    <n v="331"/>
    <x v="331"/>
    <s v="A hybrid music documentary/concert film featuring Sharon Jones, Charles Bradley and the rest of the Daptone Records family."/>
    <x v="79"/>
    <n v="42642"/>
    <x v="0"/>
    <x v="0"/>
    <x v="0"/>
    <x v="331"/>
    <n v="1463493434"/>
    <b v="1"/>
    <n v="438"/>
    <b v="1"/>
    <s v="film &amp; video/documentary"/>
    <n v="107"/>
    <n v="97.36"/>
    <x v="0"/>
    <s v="documentary"/>
    <n v="42507.581412037034"/>
    <n v="25569.005069444444"/>
    <x v="2"/>
    <n v="5"/>
    <x v="5"/>
  </r>
  <r>
    <n v="332"/>
    <x v="332"/>
    <s v="A groundbreaking new film by Kenny Ausubel &amp; Louie Schwartzberg, featuring John Cleese, based on the work of Richard Tarnas."/>
    <x v="57"/>
    <n v="113015"/>
    <x v="0"/>
    <x v="0"/>
    <x v="0"/>
    <x v="332"/>
    <n v="1442420377"/>
    <b v="1"/>
    <n v="555"/>
    <b v="1"/>
    <s v="film &amp; video/documentary"/>
    <n v="113"/>
    <n v="203.63"/>
    <x v="0"/>
    <s v="documentary"/>
    <n v="42263.680289351847"/>
    <n v="25569.00642361111"/>
    <x v="0"/>
    <n v="9"/>
    <x v="8"/>
  </r>
  <r>
    <n v="333"/>
    <x v="333"/>
    <s v="Enter a unique world of flavors, passion, resourcefulness and breathtaking locations. Join us on this unprecedented journey!"/>
    <x v="79"/>
    <n v="50091"/>
    <x v="0"/>
    <x v="0"/>
    <x v="0"/>
    <x v="333"/>
    <n v="1457450191"/>
    <b v="1"/>
    <n v="266"/>
    <b v="1"/>
    <s v="film &amp; video/documentary"/>
    <n v="125"/>
    <n v="188.31"/>
    <x v="0"/>
    <s v="documentary"/>
    <n v="42437.636469907404"/>
    <n v="25569.003078703703"/>
    <x v="2"/>
    <n v="3"/>
    <x v="7"/>
  </r>
  <r>
    <n v="334"/>
    <x v="334"/>
    <s v="An unapologetic portrait of the iconic, pioneering entertainer Mary Small whose voice comforted millions through the Depression &amp; WWII"/>
    <x v="3"/>
    <n v="10119"/>
    <x v="0"/>
    <x v="0"/>
    <x v="0"/>
    <x v="334"/>
    <n v="1428423757"/>
    <b v="1"/>
    <n v="69"/>
    <b v="1"/>
    <s v="film &amp; video/documentary"/>
    <n v="101"/>
    <n v="146.65"/>
    <x v="0"/>
    <s v="documentary"/>
    <n v="42101.682372685187"/>
    <n v="25569.000798611112"/>
    <x v="0"/>
    <n v="4"/>
    <x v="6"/>
  </r>
  <r>
    <n v="335"/>
    <x v="335"/>
    <s v="Oscar-nominated screenwriter David Peoples' lost film of Moe's Books is recycled into the hands of Moe's daughter, fifty years later."/>
    <x v="0"/>
    <n v="8735"/>
    <x v="0"/>
    <x v="0"/>
    <x v="0"/>
    <x v="335"/>
    <n v="1428428515"/>
    <b v="1"/>
    <n v="80"/>
    <b v="1"/>
    <s v="film &amp; video/documentary"/>
    <n v="103"/>
    <n v="109.19"/>
    <x v="0"/>
    <s v="documentary"/>
    <n v="42101.737442129626"/>
    <n v="25569.000925925928"/>
    <x v="0"/>
    <n v="4"/>
    <x v="6"/>
  </r>
  <r>
    <n v="336"/>
    <x v="336"/>
    <s v="An epic documentary about the dramatic rise and fall of Empire Pictures, the most ambitious B-movie studio of the 1980â€™s."/>
    <x v="31"/>
    <n v="29209.78"/>
    <x v="0"/>
    <x v="0"/>
    <x v="0"/>
    <x v="336"/>
    <n v="1444832318"/>
    <b v="1"/>
    <n v="493"/>
    <b v="1"/>
    <s v="film &amp; video/documentary"/>
    <n v="117"/>
    <n v="59.25"/>
    <x v="0"/>
    <s v="documentary"/>
    <n v="42291.596273148149"/>
    <n v="25569.005706018517"/>
    <x v="0"/>
    <n v="10"/>
    <x v="9"/>
  </r>
  <r>
    <n v="337"/>
    <x v="337"/>
    <s v="A documentary that tells the story of local beekeepers. Specifically one family who turns their annual harvest into a community event."/>
    <x v="9"/>
    <n v="3035.05"/>
    <x v="0"/>
    <x v="0"/>
    <x v="0"/>
    <x v="337"/>
    <n v="1423710308"/>
    <b v="1"/>
    <n v="31"/>
    <b v="1"/>
    <s v="film &amp; video/documentary"/>
    <n v="101"/>
    <n v="97.9"/>
    <x v="0"/>
    <s v="documentary"/>
    <n v="42047.128564814819"/>
    <n v="25569.000358796296"/>
    <x v="0"/>
    <n v="2"/>
    <x v="2"/>
  </r>
  <r>
    <n v="338"/>
    <x v="338"/>
    <s v="&quot;Queer Genius&quot; explores the lives of four visionary queer artists: Eileen Myles, Barbara Hammer, Jibz Cameron and Shannon Funchess"/>
    <x v="36"/>
    <n v="16520.04"/>
    <x v="0"/>
    <x v="0"/>
    <x v="0"/>
    <x v="338"/>
    <n v="1468001290"/>
    <b v="1"/>
    <n v="236"/>
    <b v="1"/>
    <s v="film &amp; video/documentary"/>
    <n v="110"/>
    <n v="70"/>
    <x v="0"/>
    <s v="documentary"/>
    <n v="42559.755671296298"/>
    <n v="25569.00273148148"/>
    <x v="2"/>
    <n v="7"/>
    <x v="3"/>
  </r>
  <r>
    <n v="339"/>
    <x v="339"/>
    <s v="A documentary film following the world's greatest palindromists leading up to the 2017 World Palindrome Championship."/>
    <x v="12"/>
    <n v="6485"/>
    <x v="0"/>
    <x v="0"/>
    <x v="0"/>
    <x v="339"/>
    <n v="1427739268"/>
    <b v="1"/>
    <n v="89"/>
    <b v="1"/>
    <s v="film &amp; video/documentary"/>
    <n v="108"/>
    <n v="72.87"/>
    <x v="0"/>
    <s v="documentary"/>
    <n v="42093.760046296295"/>
    <n v="25569.001030092593"/>
    <x v="0"/>
    <n v="3"/>
    <x v="7"/>
  </r>
  <r>
    <n v="340"/>
    <x v="340"/>
    <s v="Feature-length documentary about five Somali Muslim students pursuing dreams of education in America"/>
    <x v="19"/>
    <n v="43758"/>
    <x v="0"/>
    <x v="0"/>
    <x v="0"/>
    <x v="340"/>
    <n v="1486397007"/>
    <b v="1"/>
    <n v="299"/>
    <b v="1"/>
    <s v="film &amp; video/documentary"/>
    <n v="125"/>
    <n v="146.35"/>
    <x v="0"/>
    <s v="documentary"/>
    <n v="42772.669062500005"/>
    <n v="25569.003460648149"/>
    <x v="1"/>
    <n v="2"/>
    <x v="2"/>
  </r>
  <r>
    <n v="341"/>
    <x v="341"/>
    <s v="Documentary: Creation of large-scale outdoor mural by young artists. Time lapse. From blank concrete wall to colorful, visual story."/>
    <x v="8"/>
    <n v="3735"/>
    <x v="0"/>
    <x v="0"/>
    <x v="0"/>
    <x v="341"/>
    <n v="1410555998"/>
    <b v="1"/>
    <n v="55"/>
    <b v="1"/>
    <s v="film &amp; video/documentary"/>
    <n v="107"/>
    <n v="67.91"/>
    <x v="0"/>
    <s v="documentary"/>
    <n v="41894.879606481481"/>
    <n v="25569.000636574074"/>
    <x v="3"/>
    <n v="9"/>
    <x v="8"/>
  </r>
  <r>
    <n v="342"/>
    <x v="342"/>
    <s v="BREAKING A MONSTER needs your help to play in THEATERS!"/>
    <x v="56"/>
    <n v="55201.52"/>
    <x v="0"/>
    <x v="0"/>
    <x v="0"/>
    <x v="342"/>
    <n v="1459363465"/>
    <b v="1"/>
    <n v="325"/>
    <b v="1"/>
    <s v="film &amp; video/documentary"/>
    <n v="100"/>
    <n v="169.85"/>
    <x v="0"/>
    <s v="documentary"/>
    <n v="42459.780844907407"/>
    <n v="25569.003761574073"/>
    <x v="2"/>
    <n v="3"/>
    <x v="7"/>
  </r>
  <r>
    <n v="343"/>
    <x v="343"/>
    <s v="A documentary on a composer who releases his music for free and ended up in millions of videos, thousands of films, &amp; many odd places."/>
    <x v="11"/>
    <n v="30608.59"/>
    <x v="0"/>
    <x v="0"/>
    <x v="0"/>
    <x v="343"/>
    <n v="1413308545"/>
    <b v="1"/>
    <n v="524"/>
    <b v="1"/>
    <s v="film &amp; video/documentary"/>
    <n v="102"/>
    <n v="58.41"/>
    <x v="0"/>
    <s v="documentary"/>
    <n v="41926.73778935185"/>
    <n v="25569.006064814814"/>
    <x v="3"/>
    <n v="10"/>
    <x v="9"/>
  </r>
  <r>
    <n v="344"/>
    <x v="344"/>
    <s v="In the mountains where they once fought, Bosnian veterans defend a herd of wild horses and find a new kind of freedom for themselves."/>
    <x v="106"/>
    <n v="34198"/>
    <x v="0"/>
    <x v="0"/>
    <x v="0"/>
    <x v="344"/>
    <n v="1429312694"/>
    <b v="1"/>
    <n v="285"/>
    <b v="1"/>
    <s v="film &amp; video/documentary"/>
    <n v="102"/>
    <n v="119.99"/>
    <x v="0"/>
    <s v="documentary"/>
    <n v="42111.970995370371"/>
    <n v="25569.003298611111"/>
    <x v="0"/>
    <n v="4"/>
    <x v="6"/>
  </r>
  <r>
    <n v="345"/>
    <x v="345"/>
    <s v="With the fate of the red wolves at stake, we explore if they can still survive in their last wild home in North Carolina."/>
    <x v="107"/>
    <n v="17875"/>
    <x v="0"/>
    <x v="0"/>
    <x v="0"/>
    <x v="345"/>
    <n v="1429569590"/>
    <b v="1"/>
    <n v="179"/>
    <b v="1"/>
    <s v="film &amp; video/documentary"/>
    <n v="123"/>
    <n v="99.86"/>
    <x v="0"/>
    <s v="documentary"/>
    <n v="42114.944328703699"/>
    <n v="25569.00207175926"/>
    <x v="0"/>
    <n v="4"/>
    <x v="6"/>
  </r>
  <r>
    <n v="346"/>
    <x v="346"/>
    <s v="Engineering students and adults with cerebral palsy learn to communicate, connect and cultivate their abilities by making movies."/>
    <x v="3"/>
    <n v="17028.88"/>
    <x v="0"/>
    <x v="0"/>
    <x v="0"/>
    <x v="346"/>
    <n v="1442232021"/>
    <b v="1"/>
    <n v="188"/>
    <b v="1"/>
    <s v="film &amp; video/documentary"/>
    <n v="170"/>
    <n v="90.58"/>
    <x v="0"/>
    <s v="documentary"/>
    <n v="42261.500243055561"/>
    <n v="25569.002175925925"/>
    <x v="0"/>
    <n v="9"/>
    <x v="8"/>
  </r>
  <r>
    <n v="347"/>
    <x v="347"/>
    <s v="&quot;Getting Naked&quot; tells the story of current-day burlesque in New York City through the on and off-stage lives of several performers."/>
    <x v="79"/>
    <n v="44636.2"/>
    <x v="0"/>
    <x v="0"/>
    <x v="0"/>
    <x v="347"/>
    <n v="1444910009"/>
    <b v="1"/>
    <n v="379"/>
    <b v="1"/>
    <s v="film &amp; video/documentary"/>
    <n v="112"/>
    <n v="117.77"/>
    <x v="0"/>
    <s v="documentary"/>
    <n v="42292.495474537034"/>
    <n v="25569.004386574074"/>
    <x v="0"/>
    <n v="10"/>
    <x v="9"/>
  </r>
  <r>
    <n v="348"/>
    <x v="348"/>
    <s v="Documentary about the complexities and contradictions of gentrification as one woman grapples with life after &quot;the Ghetto.&quot;"/>
    <x v="3"/>
    <n v="10300"/>
    <x v="0"/>
    <x v="0"/>
    <x v="0"/>
    <x v="348"/>
    <n v="1437573916"/>
    <b v="1"/>
    <n v="119"/>
    <b v="1"/>
    <s v="film &amp; video/documentary"/>
    <n v="103"/>
    <n v="86.55"/>
    <x v="0"/>
    <s v="documentary"/>
    <n v="42207.58699074074"/>
    <n v="25569.001377314813"/>
    <x v="0"/>
    <n v="7"/>
    <x v="3"/>
  </r>
  <r>
    <n v="349"/>
    <x v="349"/>
    <s v="After 52 years of war, FARC guerrilla soldiers rejoin Colombian society to forge new lives of peace."/>
    <x v="108"/>
    <n v="12007.18"/>
    <x v="0"/>
    <x v="0"/>
    <x v="0"/>
    <x v="349"/>
    <n v="1485345508"/>
    <b v="1"/>
    <n v="167"/>
    <b v="1"/>
    <s v="film &amp; video/documentary"/>
    <n v="107"/>
    <n v="71.900000000000006"/>
    <x v="0"/>
    <s v="documentary"/>
    <n v="42760.498935185184"/>
    <n v="25569.001932870371"/>
    <x v="1"/>
    <n v="1"/>
    <x v="1"/>
  </r>
  <r>
    <n v="350"/>
    <x v="350"/>
    <s v="NBA All-Star Kenny Anderson's mid-life crisis prompts him to examine his past, as he searches for relevancy in his future."/>
    <x v="31"/>
    <n v="28690"/>
    <x v="0"/>
    <x v="0"/>
    <x v="0"/>
    <x v="350"/>
    <n v="1470274509"/>
    <b v="1"/>
    <n v="221"/>
    <b v="1"/>
    <s v="film &amp; video/documentary"/>
    <n v="115"/>
    <n v="129.82"/>
    <x v="0"/>
    <s v="documentary"/>
    <n v="42586.066076388888"/>
    <n v="25569.002557870372"/>
    <x v="2"/>
    <n v="8"/>
    <x v="10"/>
  </r>
  <r>
    <n v="351"/>
    <x v="351"/>
    <s v="A documentary film about the glory and misfortunes of the Spanish sighthound, the Galgo. Probably the most mistreated dog of all."/>
    <x v="109"/>
    <n v="43296"/>
    <x v="0"/>
    <x v="3"/>
    <x v="3"/>
    <x v="351"/>
    <n v="1456614554"/>
    <b v="1"/>
    <n v="964"/>
    <b v="1"/>
    <s v="film &amp; video/documentary"/>
    <n v="127"/>
    <n v="44.91"/>
    <x v="0"/>
    <s v="documentary"/>
    <n v="42427.964745370366"/>
    <n v="25569.011157407407"/>
    <x v="2"/>
    <n v="2"/>
    <x v="2"/>
  </r>
  <r>
    <n v="352"/>
    <x v="352"/>
    <s v="An epic journey around the world, exploring the power of the human spirit and how art can be used to inspire a lifetime."/>
    <x v="3"/>
    <n v="11656"/>
    <x v="0"/>
    <x v="0"/>
    <x v="0"/>
    <x v="352"/>
    <n v="1410148868"/>
    <b v="1"/>
    <n v="286"/>
    <b v="1"/>
    <s v="film &amp; video/documentary"/>
    <n v="117"/>
    <n v="40.76"/>
    <x v="0"/>
    <s v="documentary"/>
    <n v="41890.167453703703"/>
    <n v="25569.003310185184"/>
    <x v="3"/>
    <n v="9"/>
    <x v="8"/>
  </r>
  <r>
    <n v="353"/>
    <x v="353"/>
    <s v="A suicide attempt survivor is on a mission to find fellow survivors and document their stories of unguarded courage, insight and humor."/>
    <x v="110"/>
    <n v="63460.18"/>
    <x v="0"/>
    <x v="0"/>
    <x v="0"/>
    <x v="353"/>
    <n v="1445367619"/>
    <b v="1"/>
    <n v="613"/>
    <b v="1"/>
    <s v="film &amp; video/documentary"/>
    <n v="109"/>
    <n v="103.52"/>
    <x v="0"/>
    <s v="documentary"/>
    <n v="42297.791886574079"/>
    <n v="25569.007094907407"/>
    <x v="0"/>
    <n v="10"/>
    <x v="9"/>
  </r>
  <r>
    <n v="354"/>
    <x v="354"/>
    <s v="A carousel has spun since 1925 in a small town in NY. It once inspired Rod Serling and has since become a portal into the Twilight Zone"/>
    <x v="8"/>
    <n v="3638"/>
    <x v="0"/>
    <x v="0"/>
    <x v="0"/>
    <x v="354"/>
    <n v="1457553121"/>
    <b v="1"/>
    <n v="29"/>
    <b v="1"/>
    <s v="film &amp; video/documentary"/>
    <n v="104"/>
    <n v="125.45"/>
    <x v="0"/>
    <s v="documentary"/>
    <n v="42438.827789351853"/>
    <n v="25569.000335648147"/>
    <x v="2"/>
    <n v="3"/>
    <x v="7"/>
  </r>
  <r>
    <n v="355"/>
    <x v="355"/>
    <s v="A documentary film about the late REZA ABDOH and his performance company DAR A LUZ."/>
    <x v="19"/>
    <n v="40690"/>
    <x v="0"/>
    <x v="0"/>
    <x v="0"/>
    <x v="355"/>
    <n v="1414738994"/>
    <b v="1"/>
    <n v="165"/>
    <b v="1"/>
    <s v="film &amp; video/documentary"/>
    <n v="116"/>
    <n v="246.61"/>
    <x v="0"/>
    <s v="documentary"/>
    <n v="41943.293912037036"/>
    <n v="25569.001909722221"/>
    <x v="3"/>
    <n v="10"/>
    <x v="9"/>
  </r>
  <r>
    <n v="356"/>
    <x v="356"/>
    <s v="A documentary about halibut conservation and how it impacts communities of Southeast Alaska."/>
    <x v="51"/>
    <n v="7701.93"/>
    <x v="0"/>
    <x v="0"/>
    <x v="0"/>
    <x v="356"/>
    <n v="1455563793"/>
    <b v="1"/>
    <n v="97"/>
    <b v="1"/>
    <s v="film &amp; video/documentary"/>
    <n v="103"/>
    <n v="79.400000000000006"/>
    <x v="0"/>
    <s v="documentary"/>
    <n v="42415.803159722222"/>
    <n v="25569.001122685186"/>
    <x v="2"/>
    <n v="2"/>
    <x v="2"/>
  </r>
  <r>
    <n v="357"/>
    <x v="357"/>
    <s v="The last few hours to be part of this immersive film that touches the eternal. We have stretched our goal for editing and sound design."/>
    <x v="36"/>
    <n v="26100"/>
    <x v="0"/>
    <x v="0"/>
    <x v="0"/>
    <x v="357"/>
    <n v="1426396797"/>
    <b v="1"/>
    <n v="303"/>
    <b v="1"/>
    <s v="film &amp; video/documentary"/>
    <n v="174"/>
    <n v="86.14"/>
    <x v="0"/>
    <s v="documentary"/>
    <n v="42078.222187499996"/>
    <n v="25569.003506944446"/>
    <x v="0"/>
    <n v="3"/>
    <x v="7"/>
  </r>
  <r>
    <n v="358"/>
    <x v="358"/>
    <s v="Screenwriter. Novelist. Playwright. The inside story of famed writer William Goldman. As only he can tell it."/>
    <x v="63"/>
    <n v="51544"/>
    <x v="0"/>
    <x v="0"/>
    <x v="0"/>
    <x v="358"/>
    <n v="1463517521"/>
    <b v="1"/>
    <n v="267"/>
    <b v="1"/>
    <s v="film &amp; video/documentary"/>
    <n v="103"/>
    <n v="193.05"/>
    <x v="0"/>
    <s v="documentary"/>
    <n v="42507.860196759255"/>
    <n v="25569.003090277776"/>
    <x v="2"/>
    <n v="5"/>
    <x v="5"/>
  </r>
  <r>
    <n v="359"/>
    <x v="359"/>
    <s v="Circus burlesque innovators, Trixie and Monkey seek to balance love and life while pursuing new creative heights."/>
    <x v="111"/>
    <n v="25375"/>
    <x v="0"/>
    <x v="0"/>
    <x v="0"/>
    <x v="359"/>
    <n v="1414028490"/>
    <b v="1"/>
    <n v="302"/>
    <b v="1"/>
    <s v="film &amp; video/documentary"/>
    <n v="105"/>
    <n v="84.02"/>
    <x v="0"/>
    <s v="documentary"/>
    <n v="41935.070486111108"/>
    <n v="25569.003495370369"/>
    <x v="3"/>
    <n v="10"/>
    <x v="9"/>
  </r>
  <r>
    <n v="360"/>
    <x v="360"/>
    <s v="A brave woman takes her wife and son from New York to visit her hometown in Kenya, where she was persecuted for being a lesbian."/>
    <x v="14"/>
    <n v="12165"/>
    <x v="0"/>
    <x v="0"/>
    <x v="0"/>
    <x v="360"/>
    <n v="1433799180"/>
    <b v="0"/>
    <n v="87"/>
    <b v="1"/>
    <s v="film &amp; video/documentary"/>
    <n v="101"/>
    <n v="139.83000000000001"/>
    <x v="0"/>
    <s v="documentary"/>
    <n v="42163.897916666669"/>
    <n v="25569.001006944443"/>
    <x v="0"/>
    <n v="6"/>
    <x v="0"/>
  </r>
  <r>
    <n v="361"/>
    <x v="361"/>
    <s v="An indie documentary seeking production funds to capture The Matches reunion tour &amp; interviews with music industry professionals."/>
    <x v="19"/>
    <n v="38876.949999999997"/>
    <x v="0"/>
    <x v="0"/>
    <x v="0"/>
    <x v="361"/>
    <n v="1414108906"/>
    <b v="0"/>
    <n v="354"/>
    <b v="1"/>
    <s v="film &amp; video/documentary"/>
    <n v="111"/>
    <n v="109.82"/>
    <x v="0"/>
    <s v="documentary"/>
    <n v="41936.001226851848"/>
    <n v="25569.004097222223"/>
    <x v="3"/>
    <n v="10"/>
    <x v="9"/>
  </r>
  <r>
    <n v="362"/>
    <x v="362"/>
    <s v="A SHORT FILM celebrating ONE RACE: the Bridger Ridge Run. TEN RUNNERS: the movie-stars. THIRTY YEARS: running wild in the mountains."/>
    <x v="112"/>
    <n v="12000"/>
    <x v="0"/>
    <x v="0"/>
    <x v="0"/>
    <x v="362"/>
    <n v="1405573391"/>
    <b v="0"/>
    <n v="86"/>
    <b v="1"/>
    <s v="film &amp; video/documentary"/>
    <n v="124"/>
    <n v="139.53"/>
    <x v="0"/>
    <s v="documentary"/>
    <n v="41837.210543981484"/>
    <n v="25569.00099537037"/>
    <x v="3"/>
    <n v="7"/>
    <x v="3"/>
  </r>
  <r>
    <n v="363"/>
    <x v="363"/>
    <s v="This documentary chronicles the lives of two mountaineers from Nepal who have left the high Himalaya in search of &quot;success&quot; in New York City."/>
    <x v="113"/>
    <n v="9044"/>
    <x v="0"/>
    <x v="0"/>
    <x v="0"/>
    <x v="363"/>
    <n v="1268934736"/>
    <b v="0"/>
    <n v="26"/>
    <b v="1"/>
    <s v="film &amp; video/documentary"/>
    <n v="101"/>
    <n v="347.85"/>
    <x v="0"/>
    <s v="documentary"/>
    <n v="40255.744629629626"/>
    <n v="25569.000300925927"/>
    <x v="7"/>
    <n v="3"/>
    <x v="7"/>
  </r>
  <r>
    <n v="364"/>
    <x v="364"/>
    <s v="This family-focused documentary explores the ways parents connect with the wild inside themselves and their kids. Ow-ow-oWoo!"/>
    <x v="39"/>
    <n v="7711.3"/>
    <x v="0"/>
    <x v="0"/>
    <x v="0"/>
    <x v="364"/>
    <n v="1400704672"/>
    <b v="0"/>
    <n v="113"/>
    <b v="1"/>
    <s v="film &amp; video/documentary"/>
    <n v="110"/>
    <n v="68.239999999999995"/>
    <x v="0"/>
    <s v="documentary"/>
    <n v="41780.859629629631"/>
    <n v="25569.001307870371"/>
    <x v="3"/>
    <n v="5"/>
    <x v="5"/>
  </r>
  <r>
    <n v="365"/>
    <x v="365"/>
    <s v="Please help us finish this documentary about how Tel Aviv in Israel became a gay friendly liberal hub in a religious state"/>
    <x v="36"/>
    <n v="15596"/>
    <x v="0"/>
    <x v="1"/>
    <x v="1"/>
    <x v="365"/>
    <n v="1391005999"/>
    <b v="0"/>
    <n v="65"/>
    <b v="1"/>
    <s v="film &amp; video/documentary"/>
    <n v="104"/>
    <n v="239.94"/>
    <x v="0"/>
    <s v="documentary"/>
    <n v="41668.606469907405"/>
    <n v="25569.000752314816"/>
    <x v="3"/>
    <n v="1"/>
    <x v="1"/>
  </r>
  <r>
    <n v="366"/>
    <x v="366"/>
    <s v="One Bushman familyâ€™s struggle to survive genocide, dispossession and post-apartheid freedom in South Africa."/>
    <x v="114"/>
    <n v="38500"/>
    <x v="0"/>
    <x v="0"/>
    <x v="0"/>
    <x v="366"/>
    <n v="1334948518"/>
    <b v="0"/>
    <n v="134"/>
    <b v="1"/>
    <s v="film &amp; video/documentary"/>
    <n v="101"/>
    <n v="287.31"/>
    <x v="0"/>
    <s v="documentary"/>
    <n v="41019.793032407404"/>
    <n v="25569.001550925925"/>
    <x v="5"/>
    <n v="4"/>
    <x v="6"/>
  </r>
  <r>
    <n v="367"/>
    <x v="367"/>
    <s v="This film relates how one country's burning desire for independence unified a diverse nation into a successful nonviolent revolution."/>
    <x v="3"/>
    <n v="10335.01"/>
    <x v="0"/>
    <x v="0"/>
    <x v="0"/>
    <x v="367"/>
    <n v="1363960278"/>
    <b v="0"/>
    <n v="119"/>
    <b v="1"/>
    <s v="film &amp; video/documentary"/>
    <n v="103"/>
    <n v="86.85"/>
    <x v="0"/>
    <s v="documentary"/>
    <n v="41355.577291666668"/>
    <n v="25569.001377314813"/>
    <x v="4"/>
    <n v="3"/>
    <x v="7"/>
  </r>
  <r>
    <n v="368"/>
    <x v="368"/>
    <s v="Were the Romantics the first backpackers? This film follows them and explores the huge part geography played in their lives and works."/>
    <x v="78"/>
    <n v="13014"/>
    <x v="0"/>
    <x v="0"/>
    <x v="0"/>
    <x v="368"/>
    <n v="1423405922"/>
    <b v="0"/>
    <n v="159"/>
    <b v="1"/>
    <s v="film &amp; video/documentary"/>
    <n v="104"/>
    <n v="81.849999999999994"/>
    <x v="0"/>
    <s v="documentary"/>
    <n v="42043.605578703704"/>
    <n v="25569.001840277779"/>
    <x v="0"/>
    <n v="2"/>
    <x v="2"/>
  </r>
  <r>
    <n v="369"/>
    <x v="369"/>
    <s v="A documentary of one woman's attempt at solo hiking 2,000 miles, in an effort to understand herself and societal expectations."/>
    <x v="115"/>
    <n v="7160.12"/>
    <x v="0"/>
    <x v="0"/>
    <x v="0"/>
    <x v="369"/>
    <n v="1324041269"/>
    <b v="0"/>
    <n v="167"/>
    <b v="1"/>
    <s v="film &amp; video/documentary"/>
    <n v="110"/>
    <n v="42.87"/>
    <x v="0"/>
    <s v="documentary"/>
    <n v="40893.551724537036"/>
    <n v="25569.001932870371"/>
    <x v="6"/>
    <n v="12"/>
    <x v="11"/>
  </r>
  <r>
    <n v="370"/>
    <x v="370"/>
    <s v="An exploration of what Sikhism is, through the journey of eight pilgrims at Hola Mohalla, a religious festival in Anandpur Sahib, India"/>
    <x v="31"/>
    <n v="30505"/>
    <x v="0"/>
    <x v="0"/>
    <x v="0"/>
    <x v="370"/>
    <n v="1481137500"/>
    <b v="0"/>
    <n v="43"/>
    <b v="1"/>
    <s v="film &amp; video/documentary"/>
    <n v="122"/>
    <n v="709.42"/>
    <x v="0"/>
    <s v="documentary"/>
    <n v="42711.795138888891"/>
    <n v="25569.000497685185"/>
    <x v="2"/>
    <n v="12"/>
    <x v="11"/>
  </r>
  <r>
    <n v="371"/>
    <x v="371"/>
    <s v="3,000 Miles. 18 Wild Horses. 6 Months. 5 States. 4 men. A documentary about Conservation, Exploration, and Wild Mustangs."/>
    <x v="60"/>
    <n v="171253"/>
    <x v="0"/>
    <x v="0"/>
    <x v="0"/>
    <x v="371"/>
    <n v="1355855139"/>
    <b v="0"/>
    <n v="1062"/>
    <b v="1"/>
    <s v="film &amp; video/documentary"/>
    <n v="114"/>
    <n v="161.26"/>
    <x v="0"/>
    <s v="documentary"/>
    <n v="41261.767812500002"/>
    <n v="25569.012291666666"/>
    <x v="5"/>
    <n v="12"/>
    <x v="11"/>
  </r>
  <r>
    <n v="372"/>
    <x v="372"/>
    <s v="A short documentary exploring the uses of 'Natural Horsemanship' across Europe"/>
    <x v="43"/>
    <n v="376"/>
    <x v="0"/>
    <x v="1"/>
    <x v="1"/>
    <x v="372"/>
    <n v="1456408244"/>
    <b v="0"/>
    <n v="9"/>
    <b v="1"/>
    <s v="film &amp; video/documentary"/>
    <n v="125"/>
    <n v="41.78"/>
    <x v="0"/>
    <s v="documentary"/>
    <n v="42425.576898148152"/>
    <n v="25569.000104166666"/>
    <x v="2"/>
    <n v="2"/>
    <x v="2"/>
  </r>
  <r>
    <n v="373"/>
    <x v="373"/>
    <s v="A feature documentary about UPA Pictures, the little studio that changed the course of animation around the world"/>
    <x v="51"/>
    <n v="8000"/>
    <x v="0"/>
    <x v="0"/>
    <x v="0"/>
    <x v="373"/>
    <n v="1340056398"/>
    <b v="0"/>
    <n v="89"/>
    <b v="1"/>
    <s v="film &amp; video/documentary"/>
    <n v="107"/>
    <n v="89.89"/>
    <x v="0"/>
    <s v="documentary"/>
    <n v="41078.91201388889"/>
    <n v="25569.001030092593"/>
    <x v="5"/>
    <n v="6"/>
    <x v="0"/>
  </r>
  <r>
    <n v="374"/>
    <x v="374"/>
    <s v="Bird Language with Jon Young is a 2 disk DVD set teaching you all you need to know to start learning bird language and start a group."/>
    <x v="12"/>
    <n v="7839"/>
    <x v="0"/>
    <x v="0"/>
    <x v="0"/>
    <x v="374"/>
    <n v="1312320031"/>
    <b v="0"/>
    <n v="174"/>
    <b v="1"/>
    <s v="film &amp; video/documentary"/>
    <n v="131"/>
    <n v="45.05"/>
    <x v="0"/>
    <s v="documentary"/>
    <n v="40757.889247685183"/>
    <n v="25569.00201388889"/>
    <x v="6"/>
    <n v="8"/>
    <x v="10"/>
  </r>
  <r>
    <n v="375"/>
    <x v="375"/>
    <s v="As the videocam &quot;Enrique de Malaca&quot; circumnavigates the globe, it captures stories of friends who have set foot on other lands."/>
    <x v="2"/>
    <n v="600"/>
    <x v="0"/>
    <x v="0"/>
    <x v="0"/>
    <x v="375"/>
    <n v="1390088311"/>
    <b v="0"/>
    <n v="14"/>
    <b v="1"/>
    <s v="film &amp; video/documentary"/>
    <n v="120"/>
    <n v="42.86"/>
    <x v="0"/>
    <s v="documentary"/>
    <n v="41657.985081018516"/>
    <n v="25569.000162037039"/>
    <x v="3"/>
    <n v="1"/>
    <x v="1"/>
  </r>
  <r>
    <n v="376"/>
    <x v="376"/>
    <s v="A film about the cosmetics industry. Everything you need to know about the ingredients being used and what alternatives are out there."/>
    <x v="116"/>
    <n v="2596"/>
    <x v="0"/>
    <x v="1"/>
    <x v="1"/>
    <x v="376"/>
    <n v="1469443916"/>
    <b v="0"/>
    <n v="48"/>
    <b v="1"/>
    <s v="film &amp; video/documentary"/>
    <n v="106"/>
    <n v="54.08"/>
    <x v="0"/>
    <s v="documentary"/>
    <n v="42576.452731481477"/>
    <n v="25569.000555555554"/>
    <x v="2"/>
    <n v="7"/>
    <x v="3"/>
  </r>
  <r>
    <n v="377"/>
    <x v="377"/>
    <s v="Dangerous. Sexy. All-American Girl. You know the look. Now meet the women who are making retro style modern."/>
    <x v="14"/>
    <n v="13728"/>
    <x v="0"/>
    <x v="0"/>
    <x v="0"/>
    <x v="377"/>
    <n v="1444888868"/>
    <b v="0"/>
    <n v="133"/>
    <b v="1"/>
    <s v="film &amp; video/documentary"/>
    <n v="114"/>
    <n v="103.22"/>
    <x v="0"/>
    <s v="documentary"/>
    <n v="42292.250787037032"/>
    <n v="25569.001539351852"/>
    <x v="0"/>
    <n v="10"/>
    <x v="9"/>
  </r>
  <r>
    <n v="378"/>
    <x v="378"/>
    <s v="Ugandan Filmmaker and Activist Kamoga Hassan's new documentary follows Ugandan LGBT asylum seekers asking the question &quot;Where is home?&quot;"/>
    <x v="9"/>
    <n v="3353"/>
    <x v="0"/>
    <x v="5"/>
    <x v="5"/>
    <x v="378"/>
    <n v="1451655808"/>
    <b v="0"/>
    <n v="83"/>
    <b v="1"/>
    <s v="film &amp; video/documentary"/>
    <n v="112"/>
    <n v="40.4"/>
    <x v="0"/>
    <s v="documentary"/>
    <n v="42370.571851851855"/>
    <n v="25569.000960648147"/>
    <x v="2"/>
    <n v="1"/>
    <x v="1"/>
  </r>
  <r>
    <n v="379"/>
    <x v="379"/>
    <s v="The U.S. Army has granted us permission to film a documentary at America's most sacred shrine: The Tomb of the Unknown Soldier."/>
    <x v="36"/>
    <n v="17412"/>
    <x v="0"/>
    <x v="0"/>
    <x v="0"/>
    <x v="379"/>
    <n v="1332174672"/>
    <b v="0"/>
    <n v="149"/>
    <b v="1"/>
    <s v="film &amp; video/documentary"/>
    <n v="116"/>
    <n v="116.86"/>
    <x v="0"/>
    <s v="documentary"/>
    <n v="40987.688333333332"/>
    <n v="25569.001724537036"/>
    <x v="5"/>
    <n v="3"/>
    <x v="7"/>
  </r>
  <r>
    <n v="380"/>
    <x v="380"/>
    <s v="The Steamboat Van Clan is a group of three young ski competitors following their dreams and documenting their adventures along the way."/>
    <x v="23"/>
    <n v="5660"/>
    <x v="0"/>
    <x v="0"/>
    <x v="0"/>
    <x v="380"/>
    <n v="1451409392"/>
    <b v="0"/>
    <n v="49"/>
    <b v="1"/>
    <s v="film &amp; video/documentary"/>
    <n v="142"/>
    <n v="115.51"/>
    <x v="0"/>
    <s v="documentary"/>
    <n v="42367.719814814816"/>
    <n v="25569.000567129631"/>
    <x v="0"/>
    <n v="12"/>
    <x v="11"/>
  </r>
  <r>
    <n v="381"/>
    <x v="381"/>
    <s v="Set in the ancient waters of the Puget Sound, Clearwater is a universal story about the need to adapt to change."/>
    <x v="31"/>
    <n v="26182.5"/>
    <x v="0"/>
    <x v="0"/>
    <x v="0"/>
    <x v="381"/>
    <n v="1340642717"/>
    <b v="0"/>
    <n v="251"/>
    <b v="1"/>
    <s v="film &amp; video/documentary"/>
    <n v="105"/>
    <n v="104.31"/>
    <x v="0"/>
    <s v="documentary"/>
    <n v="41085.698113425926"/>
    <n v="25569.002905092591"/>
    <x v="5"/>
    <n v="6"/>
    <x v="0"/>
  </r>
  <r>
    <n v="382"/>
    <x v="382"/>
    <s v="I went to Philadelphia to find out if The 99% Declaration could take the ideas of OccupyWallSt. and make change from within the system."/>
    <x v="20"/>
    <n v="1535"/>
    <x v="0"/>
    <x v="0"/>
    <x v="0"/>
    <x v="382"/>
    <n v="1345741300"/>
    <b v="0"/>
    <n v="22"/>
    <b v="1"/>
    <s v="film &amp; video/documentary"/>
    <n v="256"/>
    <n v="69.77"/>
    <x v="0"/>
    <s v="documentary"/>
    <n v="41144.709490740745"/>
    <n v="25569.000254629631"/>
    <x v="5"/>
    <n v="8"/>
    <x v="10"/>
  </r>
  <r>
    <n v="383"/>
    <x v="383"/>
    <s v="An independent documentary web series about storm chasing in tornado alley that features the chase team TornadoRaiders.com"/>
    <x v="117"/>
    <n v="2065"/>
    <x v="0"/>
    <x v="0"/>
    <x v="0"/>
    <x v="383"/>
    <n v="1398480559"/>
    <b v="0"/>
    <n v="48"/>
    <b v="1"/>
    <s v="film &amp; video/documentary"/>
    <n v="207"/>
    <n v="43.02"/>
    <x v="0"/>
    <s v="documentary"/>
    <n v="41755.117581018516"/>
    <n v="25569.000555555554"/>
    <x v="3"/>
    <n v="4"/>
    <x v="6"/>
  </r>
  <r>
    <n v="384"/>
    <x v="384"/>
    <s v="This documentary is about Last Chance Corral in Athens, Ohio and their heroic work saving nurse mare foals from imminent death."/>
    <x v="22"/>
    <n v="22421"/>
    <x v="0"/>
    <x v="0"/>
    <x v="0"/>
    <x v="384"/>
    <n v="1417977947"/>
    <b v="0"/>
    <n v="383"/>
    <b v="1"/>
    <s v="film &amp; video/documentary"/>
    <n v="112"/>
    <n v="58.54"/>
    <x v="0"/>
    <s v="documentary"/>
    <n v="41980.781793981485"/>
    <n v="25569.00443287037"/>
    <x v="3"/>
    <n v="12"/>
    <x v="11"/>
  </r>
  <r>
    <n v="385"/>
    <x v="385"/>
    <s v="A documentary following the incredible story of a brave little boy and his service dog, fighting Type 1 Diabetes one day at a time."/>
    <x v="31"/>
    <n v="26495.5"/>
    <x v="0"/>
    <x v="0"/>
    <x v="0"/>
    <x v="385"/>
    <n v="1413986501"/>
    <b v="0"/>
    <n v="237"/>
    <b v="1"/>
    <s v="film &amp; video/documentary"/>
    <n v="106"/>
    <n v="111.8"/>
    <x v="0"/>
    <s v="documentary"/>
    <n v="41934.584502314814"/>
    <n v="25569.002743055556"/>
    <x v="3"/>
    <n v="10"/>
    <x v="9"/>
  </r>
  <r>
    <n v="386"/>
    <x v="386"/>
    <s v="Eight friends reunite to achieve their childhood dream of designing, constructing, and launching a homemade submarine."/>
    <x v="20"/>
    <n v="601"/>
    <x v="0"/>
    <x v="0"/>
    <x v="0"/>
    <x v="386"/>
    <n v="1437950991"/>
    <b v="0"/>
    <n v="13"/>
    <b v="1"/>
    <s v="film &amp; video/documentary"/>
    <n v="100"/>
    <n v="46.23"/>
    <x v="0"/>
    <s v="documentary"/>
    <n v="42211.951284722221"/>
    <n v="25569.000150462962"/>
    <x v="0"/>
    <n v="7"/>
    <x v="3"/>
  </r>
  <r>
    <n v="387"/>
    <x v="387"/>
    <s v="The workings of life revised: Pioneering scientists &amp; health-seekers challenge our understanding of disease, aging and consciousness."/>
    <x v="114"/>
    <n v="81316"/>
    <x v="0"/>
    <x v="0"/>
    <x v="0"/>
    <x v="387"/>
    <n v="1436976858"/>
    <b v="0"/>
    <n v="562"/>
    <b v="1"/>
    <s v="film &amp; video/documentary"/>
    <n v="214"/>
    <n v="144.69"/>
    <x v="0"/>
    <s v="documentary"/>
    <n v="42200.67659722222"/>
    <n v="25569.006504629629"/>
    <x v="0"/>
    <n v="7"/>
    <x v="3"/>
  </r>
  <r>
    <n v="388"/>
    <x v="388"/>
    <s v="A documentary film featuring the World's Largest Rummage Sale and rumination on the Power and Pleasures of Possessions."/>
    <x v="10"/>
    <n v="6308"/>
    <x v="0"/>
    <x v="0"/>
    <x v="0"/>
    <x v="388"/>
    <n v="1467078580"/>
    <b v="0"/>
    <n v="71"/>
    <b v="1"/>
    <s v="film &amp; video/documentary"/>
    <n v="126"/>
    <n v="88.85"/>
    <x v="0"/>
    <s v="documentary"/>
    <n v="42549.076157407413"/>
    <n v="25569.000821759259"/>
    <x v="2"/>
    <n v="6"/>
    <x v="0"/>
  </r>
  <r>
    <n v="389"/>
    <x v="389"/>
    <s v="What difference can food really make? A documentary film about six people who make the radical choice to face cancer with their plates."/>
    <x v="118"/>
    <n v="123444.12"/>
    <x v="0"/>
    <x v="0"/>
    <x v="0"/>
    <x v="389"/>
    <n v="1391477450"/>
    <b v="0"/>
    <n v="1510"/>
    <b v="1"/>
    <s v="film &amp; video/documentary"/>
    <n v="182"/>
    <n v="81.75"/>
    <x v="0"/>
    <s v="documentary"/>
    <n v="41674.063078703701"/>
    <n v="25569.017476851852"/>
    <x v="3"/>
    <n v="2"/>
    <x v="2"/>
  </r>
  <r>
    <n v="390"/>
    <x v="390"/>
    <s v="Join UCF as they dive into the creative and community outreach for the families in St. Vincent and the Grenadines."/>
    <x v="28"/>
    <n v="1000"/>
    <x v="0"/>
    <x v="0"/>
    <x v="0"/>
    <x v="390"/>
    <n v="1429318372"/>
    <b v="0"/>
    <n v="14"/>
    <b v="1"/>
    <s v="film &amp; video/documentary"/>
    <n v="100"/>
    <n v="71.430000000000007"/>
    <x v="0"/>
    <s v="documentary"/>
    <n v="42112.036712962959"/>
    <n v="25569.000162037039"/>
    <x v="0"/>
    <n v="4"/>
    <x v="6"/>
  </r>
  <r>
    <n v="391"/>
    <x v="391"/>
    <s v="Too many women feel confused about their orgasm and shame about their desire. This movie aims to change that."/>
    <x v="22"/>
    <n v="20122"/>
    <x v="0"/>
    <x v="0"/>
    <x v="0"/>
    <x v="391"/>
    <n v="1321578051"/>
    <b v="0"/>
    <n v="193"/>
    <b v="1"/>
    <s v="film &amp; video/documentary"/>
    <n v="101"/>
    <n v="104.26"/>
    <x v="0"/>
    <s v="documentary"/>
    <n v="40865.042256944449"/>
    <n v="25569.002233796295"/>
    <x v="6"/>
    <n v="11"/>
    <x v="4"/>
  </r>
  <r>
    <n v="392"/>
    <x v="392"/>
    <s v="Rhinos are the most endangered large animal in the world today, and an epic, global battle is being waged to ensure their survival."/>
    <x v="17"/>
    <n v="18667"/>
    <x v="0"/>
    <x v="0"/>
    <x v="0"/>
    <x v="392"/>
    <n v="1312823571"/>
    <b v="0"/>
    <n v="206"/>
    <b v="1"/>
    <s v="film &amp; video/documentary"/>
    <n v="101"/>
    <n v="90.62"/>
    <x v="0"/>
    <s v="documentary"/>
    <n v="40763.717256944445"/>
    <n v="25569.00238425926"/>
    <x v="6"/>
    <n v="8"/>
    <x v="10"/>
  </r>
  <r>
    <n v="393"/>
    <x v="393"/>
    <s v="This is a story thatâ€™s never been told, about tackling climate change one penguin at a timeâ€¦"/>
    <x v="63"/>
    <n v="55223"/>
    <x v="0"/>
    <x v="0"/>
    <x v="0"/>
    <x v="393"/>
    <n v="1378746052"/>
    <b v="0"/>
    <n v="351"/>
    <b v="1"/>
    <s v="film &amp; video/documentary"/>
    <n v="110"/>
    <n v="157.33000000000001"/>
    <x v="0"/>
    <s v="documentary"/>
    <n v="41526.708935185183"/>
    <n v="25569.0040625"/>
    <x v="4"/>
    <n v="9"/>
    <x v="8"/>
  </r>
  <r>
    <n v="394"/>
    <x v="394"/>
    <s v="A sweeping portrait of daily life in Taranto in an effort to raise awareness and preserve its cultural and architectural heritage."/>
    <x v="119"/>
    <n v="5259"/>
    <x v="0"/>
    <x v="3"/>
    <x v="3"/>
    <x v="394"/>
    <n v="1455737882"/>
    <b v="0"/>
    <n v="50"/>
    <b v="1"/>
    <s v="film &amp; video/documentary"/>
    <n v="112"/>
    <n v="105.18"/>
    <x v="0"/>
    <s v="documentary"/>
    <n v="42417.818078703705"/>
    <n v="25569.000578703704"/>
    <x v="2"/>
    <n v="2"/>
    <x v="2"/>
  </r>
  <r>
    <n v="395"/>
    <x v="395"/>
    <s v="When the war ends, a woman's fight begins. Bringing to life the most untapped resources in peace making between faiths."/>
    <x v="3"/>
    <n v="10804.45"/>
    <x v="0"/>
    <x v="0"/>
    <x v="0"/>
    <x v="395"/>
    <n v="1332452960"/>
    <b v="0"/>
    <n v="184"/>
    <b v="1"/>
    <s v="film &amp; video/documentary"/>
    <n v="108"/>
    <n v="58.72"/>
    <x v="0"/>
    <s v="documentary"/>
    <n v="40990.909259259257"/>
    <n v="25569.002129629629"/>
    <x v="5"/>
    <n v="3"/>
    <x v="7"/>
  </r>
  <r>
    <n v="396"/>
    <x v="396"/>
    <s v="Loyalty and morality are questioned as we follow the struggles of Penn State students in wake of the child sexual abuse scandal."/>
    <x v="36"/>
    <n v="16000"/>
    <x v="0"/>
    <x v="0"/>
    <x v="0"/>
    <x v="396"/>
    <n v="1340372006"/>
    <b v="0"/>
    <n v="196"/>
    <b v="1"/>
    <s v="film &amp; video/documentary"/>
    <n v="107"/>
    <n v="81.63"/>
    <x v="0"/>
    <s v="documentary"/>
    <n v="41082.564884259256"/>
    <n v="25569.002268518518"/>
    <x v="5"/>
    <n v="6"/>
    <x v="0"/>
  </r>
  <r>
    <n v="397"/>
    <x v="397"/>
    <s v="A documentary film about Nam's first visit back to Korea since her adoption at 6 months in 1976, about the kids in the orphanages now and about Korea."/>
    <x v="120"/>
    <n v="12929.35"/>
    <x v="0"/>
    <x v="0"/>
    <x v="0"/>
    <x v="397"/>
    <n v="1279651084"/>
    <b v="0"/>
    <n v="229"/>
    <b v="1"/>
    <s v="film &amp; video/documentary"/>
    <n v="104"/>
    <n v="56.46"/>
    <x v="0"/>
    <s v="documentary"/>
    <n v="40379.776435185187"/>
    <n v="25569.002650462964"/>
    <x v="7"/>
    <n v="7"/>
    <x v="3"/>
  </r>
  <r>
    <n v="398"/>
    <x v="398"/>
    <s v="My film tells the stories of Jewish Child Holocaust Survivors and how they rebuilt their lives. STRETCH GOALS ADDED!"/>
    <x v="51"/>
    <n v="9387"/>
    <x v="0"/>
    <x v="0"/>
    <x v="0"/>
    <x v="398"/>
    <n v="1426446126"/>
    <b v="0"/>
    <n v="67"/>
    <b v="1"/>
    <s v="film &amp; video/documentary"/>
    <n v="125"/>
    <n v="140.1"/>
    <x v="0"/>
    <s v="documentary"/>
    <n v="42078.793124999997"/>
    <n v="25569.000775462962"/>
    <x v="0"/>
    <n v="3"/>
    <x v="7"/>
  </r>
  <r>
    <n v="399"/>
    <x v="399"/>
    <s v="What do we want for our kids? An independent film bringing ideas out of the jungle about a radically different approach to learning."/>
    <x v="22"/>
    <n v="21361"/>
    <x v="0"/>
    <x v="1"/>
    <x v="1"/>
    <x v="399"/>
    <n v="1479070867"/>
    <b v="0"/>
    <n v="95"/>
    <b v="1"/>
    <s v="film &amp; video/documentary"/>
    <n v="107"/>
    <n v="224.85"/>
    <x v="0"/>
    <s v="documentary"/>
    <n v="42687.875775462962"/>
    <n v="25569.001099537036"/>
    <x v="2"/>
    <n v="11"/>
    <x v="4"/>
  </r>
  <r>
    <n v="400"/>
    <x v="400"/>
    <s v="A documentary film on a sustainable, grassroots effort to fight malnutrition in Indonesia.  And it's organic!"/>
    <x v="3"/>
    <n v="11230.25"/>
    <x v="0"/>
    <x v="0"/>
    <x v="0"/>
    <x v="400"/>
    <n v="1397661347"/>
    <b v="0"/>
    <n v="62"/>
    <b v="1"/>
    <s v="film &amp; video/documentary"/>
    <n v="112"/>
    <n v="181.13"/>
    <x v="0"/>
    <s v="documentary"/>
    <n v="41745.635960648149"/>
    <n v="25569.000717592593"/>
    <x v="3"/>
    <n v="4"/>
    <x v="6"/>
  </r>
  <r>
    <n v="401"/>
    <x v="401"/>
    <s v="Join us as we explore their humanity, intellect and legacy, demonstrating to young women around the world that all things are possible."/>
    <x v="63"/>
    <n v="51906"/>
    <x v="0"/>
    <x v="0"/>
    <x v="0"/>
    <x v="401"/>
    <n v="1310155970"/>
    <b v="0"/>
    <n v="73"/>
    <b v="1"/>
    <s v="film &amp; video/documentary"/>
    <n v="104"/>
    <n v="711.04"/>
    <x v="0"/>
    <s v="documentary"/>
    <n v="40732.842245370368"/>
    <n v="25569.000844907408"/>
    <x v="6"/>
    <n v="7"/>
    <x v="3"/>
  </r>
  <r>
    <n v="402"/>
    <x v="402"/>
    <s v="Help create a new holiday classic -  _x000a_a film that takes us back in time to experience what the apostles witnessed, Jesus Alive Again."/>
    <x v="13"/>
    <n v="2833"/>
    <x v="0"/>
    <x v="0"/>
    <x v="0"/>
    <x v="402"/>
    <n v="1444913817"/>
    <b v="0"/>
    <n v="43"/>
    <b v="1"/>
    <s v="film &amp; video/documentary"/>
    <n v="142"/>
    <n v="65.88"/>
    <x v="0"/>
    <s v="documentary"/>
    <n v="42292.539548611108"/>
    <n v="25569.000497685185"/>
    <x v="0"/>
    <n v="10"/>
    <x v="9"/>
  </r>
  <r>
    <n v="403"/>
    <x v="403"/>
    <s v="A documentary adventure about bananas - and people. Your round-trip ticket into the heart of banana-cultures!!"/>
    <x v="10"/>
    <n v="5263"/>
    <x v="0"/>
    <x v="0"/>
    <x v="0"/>
    <x v="403"/>
    <n v="1308900441"/>
    <b v="0"/>
    <n v="70"/>
    <b v="1"/>
    <s v="film &amp; video/documentary"/>
    <n v="105"/>
    <n v="75.19"/>
    <x v="0"/>
    <s v="documentary"/>
    <n v="40718.310659722221"/>
    <n v="25569.000810185185"/>
    <x v="6"/>
    <n v="6"/>
    <x v="0"/>
  </r>
  <r>
    <n v="404"/>
    <x v="404"/>
    <s v="A feature length documentary, exploring the many lives memorialized by the iconic AIDS Memorial Quilt."/>
    <x v="19"/>
    <n v="36082"/>
    <x v="0"/>
    <x v="0"/>
    <x v="0"/>
    <x v="404"/>
    <n v="1389107062"/>
    <b v="0"/>
    <n v="271"/>
    <b v="1"/>
    <s v="film &amp; video/documentary"/>
    <n v="103"/>
    <n v="133.13999999999999"/>
    <x v="0"/>
    <s v="documentary"/>
    <n v="41646.628032407411"/>
    <n v="25569.003136574072"/>
    <x v="3"/>
    <n v="1"/>
    <x v="1"/>
  </r>
  <r>
    <n v="405"/>
    <x v="405"/>
    <s v="Come, join our movie movement.  A new documentary about the healing power of food."/>
    <x v="121"/>
    <n v="3036"/>
    <x v="0"/>
    <x v="0"/>
    <x v="0"/>
    <x v="405"/>
    <n v="1391479339"/>
    <b v="0"/>
    <n v="55"/>
    <b v="1"/>
    <s v="film &amp; video/documentary"/>
    <n v="108"/>
    <n v="55.2"/>
    <x v="0"/>
    <s v="documentary"/>
    <n v="41674.08494212963"/>
    <n v="25569.000636574074"/>
    <x v="3"/>
    <n v="2"/>
    <x v="2"/>
  </r>
  <r>
    <n v="406"/>
    <x v="406"/>
    <s v="The Desert River Bends is a short documentary following the alternative lifestyles of three middle-age river guides in Moab UT."/>
    <x v="70"/>
    <n v="3015.73"/>
    <x v="0"/>
    <x v="0"/>
    <x v="0"/>
    <x v="406"/>
    <n v="1301975637"/>
    <b v="0"/>
    <n v="35"/>
    <b v="1"/>
    <s v="film &amp; video/documentary"/>
    <n v="108"/>
    <n v="86.16"/>
    <x v="0"/>
    <s v="documentary"/>
    <n v="40638.162465277775"/>
    <n v="25569.000405092593"/>
    <x v="6"/>
    <n v="4"/>
    <x v="6"/>
  </r>
  <r>
    <n v="407"/>
    <x v="407"/>
    <s v="The story of the 1886 Haymarket Riot explored through the history of the Haymarket Police Memorial Statue."/>
    <x v="13"/>
    <n v="2031"/>
    <x v="0"/>
    <x v="0"/>
    <x v="0"/>
    <x v="407"/>
    <n v="1316552050"/>
    <b v="0"/>
    <n v="22"/>
    <b v="1"/>
    <s v="film &amp; video/documentary"/>
    <n v="102"/>
    <n v="92.32"/>
    <x v="0"/>
    <s v="documentary"/>
    <n v="40806.870949074073"/>
    <n v="25569.000254629631"/>
    <x v="6"/>
    <n v="9"/>
    <x v="8"/>
  </r>
  <r>
    <n v="408"/>
    <x v="408"/>
    <s v="A documentary exploring the phenomenon of custom and branded yarmulkes in Jewish-American communities."/>
    <x v="12"/>
    <n v="6086.26"/>
    <x v="0"/>
    <x v="0"/>
    <x v="0"/>
    <x v="408"/>
    <n v="1380217190"/>
    <b v="0"/>
    <n v="38"/>
    <b v="1"/>
    <s v="film &amp; video/documentary"/>
    <n v="101"/>
    <n v="160.16"/>
    <x v="0"/>
    <s v="documentary"/>
    <n v="41543.735995370371"/>
    <n v="25569.000439814816"/>
    <x v="4"/>
    <n v="9"/>
    <x v="8"/>
  </r>
  <r>
    <n v="409"/>
    <x v="409"/>
    <s v="I am working on a project that explores the relationship between education to work for youth within the European Union."/>
    <x v="2"/>
    <n v="684"/>
    <x v="0"/>
    <x v="1"/>
    <x v="1"/>
    <x v="409"/>
    <n v="1466628144"/>
    <b v="0"/>
    <n v="15"/>
    <b v="1"/>
    <s v="film &amp; video/documentary"/>
    <n v="137"/>
    <n v="45.6"/>
    <x v="0"/>
    <s v="documentary"/>
    <n v="42543.862777777773"/>
    <n v="25569.000173611112"/>
    <x v="2"/>
    <n v="6"/>
    <x v="0"/>
  </r>
  <r>
    <n v="410"/>
    <x v="410"/>
    <s v="January was a mentor, advocate, and friend.  Her life tragically came to an end in September 2012.  This film is her story."/>
    <x v="28"/>
    <n v="1283"/>
    <x v="0"/>
    <x v="5"/>
    <x v="5"/>
    <x v="410"/>
    <n v="1429486397"/>
    <b v="0"/>
    <n v="7"/>
    <b v="1"/>
    <s v="film &amp; video/documentary"/>
    <n v="128"/>
    <n v="183.29"/>
    <x v="0"/>
    <s v="documentary"/>
    <n v="42113.981446759266"/>
    <n v="25569.000081018519"/>
    <x v="0"/>
    <n v="4"/>
    <x v="6"/>
  </r>
  <r>
    <n v="411"/>
    <x v="411"/>
    <s v="An inspirational feature-length documentary that will help those with disabilities achieve their goals despite the obstacles."/>
    <x v="11"/>
    <n v="30315"/>
    <x v="0"/>
    <x v="0"/>
    <x v="0"/>
    <x v="411"/>
    <n v="1384920804"/>
    <b v="0"/>
    <n v="241"/>
    <b v="1"/>
    <s v="film &amp; video/documentary"/>
    <n v="101"/>
    <n v="125.79"/>
    <x v="0"/>
    <s v="documentary"/>
    <n v="41598.17597222222"/>
    <n v="25569.002789351853"/>
    <x v="4"/>
    <n v="11"/>
    <x v="4"/>
  </r>
  <r>
    <n v="412"/>
    <x v="412"/>
    <s v="A short film about property rights, salmon, and ratepayers in the controversy over exporting natural gas through southern Oregon"/>
    <x v="30"/>
    <n v="3171"/>
    <x v="0"/>
    <x v="0"/>
    <x v="0"/>
    <x v="412"/>
    <n v="1341856178"/>
    <b v="0"/>
    <n v="55"/>
    <b v="1"/>
    <s v="film &amp; video/documentary"/>
    <n v="127"/>
    <n v="57.65"/>
    <x v="0"/>
    <s v="documentary"/>
    <n v="41099.742800925924"/>
    <n v="25569.000636574074"/>
    <x v="5"/>
    <n v="7"/>
    <x v="3"/>
  </r>
  <r>
    <n v="413"/>
    <x v="413"/>
    <s v="A journey to discover how Somalis are rebuilding their shattered nation, with a focus on the role that women are playing."/>
    <x v="122"/>
    <n v="13451"/>
    <x v="0"/>
    <x v="0"/>
    <x v="0"/>
    <x v="413"/>
    <n v="1340139811"/>
    <b v="0"/>
    <n v="171"/>
    <b v="1"/>
    <s v="film &amp; video/documentary"/>
    <n v="105"/>
    <n v="78.66"/>
    <x v="0"/>
    <s v="documentary"/>
    <n v="41079.877442129626"/>
    <n v="25569.001979166667"/>
    <x v="5"/>
    <n v="6"/>
    <x v="0"/>
  </r>
  <r>
    <n v="414"/>
    <x v="414"/>
    <s v="thisisstuttering is a found-footage doc that has already changed lives. It is completely done; we need your help to get it out there."/>
    <x v="17"/>
    <n v="19028"/>
    <x v="0"/>
    <x v="0"/>
    <x v="0"/>
    <x v="414"/>
    <n v="1378949465"/>
    <b v="0"/>
    <n v="208"/>
    <b v="1"/>
    <s v="film &amp; video/documentary"/>
    <n v="103"/>
    <n v="91.48"/>
    <x v="0"/>
    <s v="documentary"/>
    <n v="41529.063252314816"/>
    <n v="25569.002407407406"/>
    <x v="4"/>
    <n v="9"/>
    <x v="8"/>
  </r>
  <r>
    <n v="415"/>
    <x v="415"/>
    <s v="Two Canadians document their comic misadventures South of the border seeking the American Dream, trivial pursuits and giant breakfasts!"/>
    <x v="123"/>
    <n v="1430.06"/>
    <x v="0"/>
    <x v="5"/>
    <x v="5"/>
    <x v="415"/>
    <n v="1411417602"/>
    <b v="0"/>
    <n v="21"/>
    <b v="1"/>
    <s v="film &amp; video/documentary"/>
    <n v="102"/>
    <n v="68.099999999999994"/>
    <x v="0"/>
    <s v="documentary"/>
    <n v="41904.851875"/>
    <n v="25569.000243055554"/>
    <x v="3"/>
    <n v="9"/>
    <x v="8"/>
  </r>
  <r>
    <n v="416"/>
    <x v="416"/>
    <s v="35,000 pounds of food to a city. Highlighting the &quot;Convoy New Britain&quot; event from birth to beyond."/>
    <x v="28"/>
    <n v="1202.17"/>
    <x v="0"/>
    <x v="0"/>
    <x v="0"/>
    <x v="416"/>
    <n v="1389259831"/>
    <b v="0"/>
    <n v="25"/>
    <b v="1"/>
    <s v="film &amp; video/documentary"/>
    <n v="120"/>
    <n v="48.09"/>
    <x v="0"/>
    <s v="documentary"/>
    <n v="41648.396192129629"/>
    <n v="25569.00028935185"/>
    <x v="3"/>
    <n v="1"/>
    <x v="1"/>
  </r>
  <r>
    <n v="417"/>
    <x v="417"/>
    <s v="An unexpected kidney donor acts on faith in order to rescue a fellow cyclist from his failing body. The true story of Pete and Kelly."/>
    <x v="124"/>
    <n v="10526"/>
    <x v="0"/>
    <x v="0"/>
    <x v="0"/>
    <x v="417"/>
    <n v="1364426260"/>
    <b v="0"/>
    <n v="52"/>
    <b v="1"/>
    <s v="film &amp; video/documentary"/>
    <n v="100"/>
    <n v="202.42"/>
    <x v="0"/>
    <s v="documentary"/>
    <n v="41360.970601851855"/>
    <n v="25569.000601851851"/>
    <x v="4"/>
    <n v="3"/>
    <x v="7"/>
  </r>
  <r>
    <n v="418"/>
    <x v="418"/>
    <s v="A Texas grandfather's extraordinary quest to protect the coral reefs and his challenge to humanity to take care of the things we love."/>
    <x v="125"/>
    <n v="22542"/>
    <x v="0"/>
    <x v="0"/>
    <x v="0"/>
    <x v="418"/>
    <n v="1435041997"/>
    <b v="0"/>
    <n v="104"/>
    <b v="1"/>
    <s v="film &amp; video/documentary"/>
    <n v="101"/>
    <n v="216.75"/>
    <x v="0"/>
    <s v="documentary"/>
    <n v="42178.282372685186"/>
    <n v="25569.001203703705"/>
    <x v="0"/>
    <n v="6"/>
    <x v="0"/>
  </r>
  <r>
    <n v="419"/>
    <x v="419"/>
    <s v="Beyond Local is a personal journey through an art-centric and musically talented community that fosters creativity."/>
    <x v="6"/>
    <n v="8035"/>
    <x v="0"/>
    <x v="0"/>
    <x v="0"/>
    <x v="419"/>
    <n v="1367352787"/>
    <b v="0"/>
    <n v="73"/>
    <b v="1"/>
    <s v="film &amp; video/documentary"/>
    <n v="100"/>
    <n v="110.07"/>
    <x v="0"/>
    <s v="documentary"/>
    <n v="41394.842442129629"/>
    <n v="25569.000844907408"/>
    <x v="4"/>
    <n v="4"/>
    <x v="6"/>
  </r>
  <r>
    <n v="420"/>
    <x v="420"/>
    <s v="I wish to professionally voice 10 old-school &quot;POPEYE&quot; tv clips, have my voice edited in as Olive Oyl, then post the demo series online."/>
    <x v="126"/>
    <n v="14.5"/>
    <x v="2"/>
    <x v="0"/>
    <x v="0"/>
    <x v="420"/>
    <n v="1392183631"/>
    <b v="0"/>
    <n v="3"/>
    <b v="0"/>
    <s v="film &amp; video/animation"/>
    <n v="0"/>
    <n v="4.83"/>
    <x v="0"/>
    <s v="animation"/>
    <n v="41682.23646990741"/>
    <n v="25569.000034722223"/>
    <x v="3"/>
    <n v="2"/>
    <x v="2"/>
  </r>
  <r>
    <n v="421"/>
    <x v="421"/>
    <s v="An artistic project that will act as my final animation project and first feature film written, directed, animated, and produced by me"/>
    <x v="36"/>
    <n v="301"/>
    <x v="2"/>
    <x v="0"/>
    <x v="0"/>
    <x v="421"/>
    <n v="1434973656"/>
    <b v="0"/>
    <n v="6"/>
    <b v="0"/>
    <s v="film &amp; video/animation"/>
    <n v="2"/>
    <n v="50.17"/>
    <x v="0"/>
    <s v="animation"/>
    <n v="42177.491388888884"/>
    <n v="25569.000069444446"/>
    <x v="0"/>
    <n v="6"/>
    <x v="0"/>
  </r>
  <r>
    <n v="422"/>
    <x v="422"/>
    <s v="Screen writers look to create animated trailer about Anti-Bullying and seek to produce an on-going series that addresses teen issues."/>
    <x v="79"/>
    <n v="430"/>
    <x v="2"/>
    <x v="0"/>
    <x v="0"/>
    <x v="422"/>
    <n v="1407824097"/>
    <b v="0"/>
    <n v="12"/>
    <b v="0"/>
    <s v="film &amp; video/animation"/>
    <n v="1"/>
    <n v="35.83"/>
    <x v="0"/>
    <s v="animation"/>
    <n v="41863.260381944441"/>
    <n v="25569.000138888889"/>
    <x v="3"/>
    <n v="8"/>
    <x v="10"/>
  </r>
  <r>
    <n v="423"/>
    <x v="423"/>
    <s v="from the makers of COPS: Skyrim comes the Dark Brotherhood. a dramatic series created with Skyrim machinima."/>
    <x v="22"/>
    <n v="153"/>
    <x v="2"/>
    <x v="0"/>
    <x v="0"/>
    <x v="423"/>
    <n v="1367878430"/>
    <b v="0"/>
    <n v="13"/>
    <b v="0"/>
    <s v="film &amp; video/animation"/>
    <n v="1"/>
    <n v="11.77"/>
    <x v="0"/>
    <s v="animation"/>
    <n v="41400.92627314815"/>
    <n v="25569.000150462962"/>
    <x v="4"/>
    <n v="5"/>
    <x v="5"/>
  </r>
  <r>
    <n v="424"/>
    <x v="424"/>
    <s v="A short film about a gay teenage boy who is bullied to the point where he is willing to commit suicide. Only he can save himself."/>
    <x v="9"/>
    <n v="203.9"/>
    <x v="2"/>
    <x v="0"/>
    <x v="0"/>
    <x v="424"/>
    <n v="1327568499"/>
    <b v="0"/>
    <n v="5"/>
    <b v="0"/>
    <s v="film &amp; video/animation"/>
    <n v="7"/>
    <n v="40.78"/>
    <x v="0"/>
    <s v="animation"/>
    <n v="40934.376145833332"/>
    <n v="25569.000057870369"/>
    <x v="5"/>
    <n v="1"/>
    <x v="1"/>
  </r>
  <r>
    <n v="425"/>
    <x v="425"/>
    <s v="Support new organic, gluten free cartoon! You'll enjoy this funny story about fruits &amp; vegies and will be able to see new episodes!"/>
    <x v="63"/>
    <n v="6"/>
    <x v="2"/>
    <x v="0"/>
    <x v="0"/>
    <x v="425"/>
    <n v="1443472804"/>
    <b v="0"/>
    <n v="2"/>
    <b v="0"/>
    <s v="film &amp; video/animation"/>
    <n v="0"/>
    <n v="3"/>
    <x v="0"/>
    <s v="animation"/>
    <n v="42275.861157407402"/>
    <n v="25569.00002314815"/>
    <x v="0"/>
    <n v="9"/>
    <x v="8"/>
  </r>
  <r>
    <n v="426"/>
    <x v="426"/>
    <s v="The first ever, Dewey Does 110 animation, teaches kids good values, how to succeed in life and maintaining a 110% state-of-mind."/>
    <x v="3"/>
    <n v="133"/>
    <x v="2"/>
    <x v="0"/>
    <x v="0"/>
    <x v="426"/>
    <n v="1454259914"/>
    <b v="0"/>
    <n v="8"/>
    <b v="0"/>
    <s v="film &amp; video/animation"/>
    <n v="1"/>
    <n v="16.63"/>
    <x v="0"/>
    <s v="animation"/>
    <n v="42400.711967592593"/>
    <n v="25569.000092592592"/>
    <x v="2"/>
    <n v="1"/>
    <x v="1"/>
  </r>
  <r>
    <n v="427"/>
    <x v="427"/>
    <s v="Iâ€™m raising funds to produce a professional Hard Times Charles animated video book, including hiring animators and voice-over talent."/>
    <x v="115"/>
    <n v="0"/>
    <x v="2"/>
    <x v="0"/>
    <x v="0"/>
    <x v="427"/>
    <n v="1444340940"/>
    <b v="0"/>
    <n v="0"/>
    <b v="0"/>
    <s v="film &amp; video/animation"/>
    <n v="0"/>
    <n v="0"/>
    <x v="0"/>
    <s v="animation"/>
    <n v="42285.909027777772"/>
    <n v="25569"/>
    <x v="0"/>
    <n v="10"/>
    <x v="9"/>
  </r>
  <r>
    <n v="428"/>
    <x v="428"/>
    <s v="Fresh, fun, entertaining Bible stories on YouTube, stop-motion style."/>
    <x v="14"/>
    <n v="676"/>
    <x v="2"/>
    <x v="0"/>
    <x v="0"/>
    <x v="428"/>
    <n v="1400523845"/>
    <b v="0"/>
    <n v="13"/>
    <b v="0"/>
    <s v="film &amp; video/animation"/>
    <n v="6"/>
    <n v="52"/>
    <x v="0"/>
    <s v="animation"/>
    <n v="41778.766724537039"/>
    <n v="25569.000150462962"/>
    <x v="3"/>
    <n v="5"/>
    <x v="5"/>
  </r>
  <r>
    <n v="429"/>
    <x v="429"/>
    <s v="THE FUTURE is a short animated film created entirely by autistic and developmentally disabled artists from the L.A.N.D. program in Brooklyn, New York."/>
    <x v="10"/>
    <n v="0"/>
    <x v="2"/>
    <x v="0"/>
    <x v="0"/>
    <x v="429"/>
    <n v="1252964282"/>
    <b v="0"/>
    <n v="0"/>
    <b v="0"/>
    <s v="film &amp; video/animation"/>
    <n v="0"/>
    <n v="0"/>
    <x v="0"/>
    <s v="animation"/>
    <n v="40070.901412037041"/>
    <n v="25569"/>
    <x v="8"/>
    <n v="9"/>
    <x v="8"/>
  </r>
  <r>
    <n v="430"/>
    <x v="430"/>
    <s v="Freddy Flint is creating an animated music video to the new &quot;Buttonpusher&quot; single, &quot;I'll Take You Back&quot;"/>
    <x v="28"/>
    <n v="24"/>
    <x v="2"/>
    <x v="0"/>
    <x v="0"/>
    <x v="430"/>
    <n v="1377570867"/>
    <b v="0"/>
    <n v="5"/>
    <b v="0"/>
    <s v="film &amp; video/animation"/>
    <n v="2"/>
    <n v="4.8"/>
    <x v="0"/>
    <s v="animation"/>
    <n v="41513.107256944444"/>
    <n v="25569.000057870369"/>
    <x v="4"/>
    <n v="8"/>
    <x v="10"/>
  </r>
  <r>
    <n v="431"/>
    <x v="431"/>
    <s v="A short stop motion animated film of a man on his way home when strange goings on start to happen on his journey."/>
    <x v="9"/>
    <n v="415"/>
    <x v="2"/>
    <x v="1"/>
    <x v="1"/>
    <x v="431"/>
    <n v="1465160083"/>
    <b v="0"/>
    <n v="8"/>
    <b v="0"/>
    <s v="film &amp; video/animation"/>
    <n v="14"/>
    <n v="51.88"/>
    <x v="0"/>
    <s v="animation"/>
    <n v="42526.871331018512"/>
    <n v="25569.000092592592"/>
    <x v="2"/>
    <n v="6"/>
    <x v="0"/>
  </r>
  <r>
    <n v="432"/>
    <x v="432"/>
    <s v="A teenage zombie named Jeff and his mad scientist mother adapt to life in the town of Serendipity, where the supernatural occurs daily."/>
    <x v="12"/>
    <n v="570"/>
    <x v="2"/>
    <x v="0"/>
    <x v="0"/>
    <x v="432"/>
    <n v="1440264381"/>
    <b v="0"/>
    <n v="8"/>
    <b v="0"/>
    <s v="film &amp; video/animation"/>
    <n v="10"/>
    <n v="71.25"/>
    <x v="0"/>
    <s v="animation"/>
    <n v="42238.726631944446"/>
    <n v="25569.000092592592"/>
    <x v="0"/>
    <n v="8"/>
    <x v="10"/>
  </r>
  <r>
    <n v="433"/>
    <x v="433"/>
    <s v="A 3D Animation._x000a_3 Main characters: Josh, Jessie, and Rosa._x000a_Genre: Action/eerie/adventure/suspense_x000a_Setting: Desert ruins/Deep Dungeon"/>
    <x v="9"/>
    <n v="0"/>
    <x v="2"/>
    <x v="0"/>
    <x v="0"/>
    <x v="433"/>
    <n v="1439392022"/>
    <b v="0"/>
    <n v="0"/>
    <b v="0"/>
    <s v="film &amp; video/animation"/>
    <n v="0"/>
    <n v="0"/>
    <x v="0"/>
    <s v="animation"/>
    <n v="42228.629884259266"/>
    <n v="25569"/>
    <x v="0"/>
    <n v="8"/>
    <x v="10"/>
  </r>
  <r>
    <n v="434"/>
    <x v="434"/>
    <s v="A campaign to share their love on the silver screen and make possible a street musicianâ€™s dream to play them at the same time."/>
    <x v="30"/>
    <n v="125"/>
    <x v="2"/>
    <x v="0"/>
    <x v="0"/>
    <x v="434"/>
    <n v="1383076902"/>
    <b v="0"/>
    <n v="2"/>
    <b v="0"/>
    <s v="film &amp; video/animation"/>
    <n v="5"/>
    <n v="62.5"/>
    <x v="0"/>
    <s v="animation"/>
    <n v="41576.834513888891"/>
    <n v="25569.00002314815"/>
    <x v="4"/>
    <n v="10"/>
    <x v="9"/>
  </r>
  <r>
    <n v="435"/>
    <x v="435"/>
    <s v="Be a part of the Planet Earth Superheroes legacy by supporting the project. Mike and friends gain powers to save endangered animals."/>
    <x v="74"/>
    <n v="3"/>
    <x v="2"/>
    <x v="0"/>
    <x v="0"/>
    <x v="435"/>
    <n v="1376502980"/>
    <b v="0"/>
    <n v="3"/>
    <b v="0"/>
    <s v="film &amp; video/animation"/>
    <n v="0"/>
    <n v="1"/>
    <x v="0"/>
    <s v="animation"/>
    <n v="41500.747453703705"/>
    <n v="25569.000034722223"/>
    <x v="4"/>
    <n v="8"/>
    <x v="10"/>
  </r>
  <r>
    <n v="436"/>
    <x v="436"/>
    <s v="Blinky is the story of a naÃ¯ve simpleton who suddenly finds himself struggling to adapt to changes within his environment."/>
    <x v="28"/>
    <n v="0"/>
    <x v="2"/>
    <x v="0"/>
    <x v="0"/>
    <x v="436"/>
    <n v="1372668113"/>
    <b v="0"/>
    <n v="0"/>
    <b v="0"/>
    <s v="film &amp; video/animation"/>
    <n v="0"/>
    <n v="0"/>
    <x v="0"/>
    <s v="animation"/>
    <n v="41456.36241898148"/>
    <n v="25569"/>
    <x v="4"/>
    <n v="7"/>
    <x v="3"/>
  </r>
  <r>
    <n v="437"/>
    <x v="437"/>
    <s v="This is an educational adventure series for kids about a baby owl and an alien. Physics, science, adventures, drama and joy!"/>
    <x v="39"/>
    <n v="0"/>
    <x v="2"/>
    <x v="5"/>
    <x v="5"/>
    <x v="437"/>
    <n v="1470728326"/>
    <b v="0"/>
    <n v="0"/>
    <b v="0"/>
    <s v="film &amp; video/animation"/>
    <n v="0"/>
    <n v="0"/>
    <x v="0"/>
    <s v="animation"/>
    <n v="42591.31858796296"/>
    <n v="25569"/>
    <x v="2"/>
    <n v="8"/>
    <x v="10"/>
  </r>
  <r>
    <n v="438"/>
    <x v="438"/>
    <s v="As Smyton pushes himself to become respected, he unlocks secrets about himself and the world around him."/>
    <x v="22"/>
    <n v="1876"/>
    <x v="2"/>
    <x v="0"/>
    <x v="0"/>
    <x v="438"/>
    <n v="1445235358"/>
    <b v="0"/>
    <n v="11"/>
    <b v="0"/>
    <s v="film &amp; video/animation"/>
    <n v="9"/>
    <n v="170.55"/>
    <x v="0"/>
    <s v="animation"/>
    <n v="42296.261087962965"/>
    <n v="25569.000127314815"/>
    <x v="0"/>
    <n v="10"/>
    <x v="9"/>
  </r>
  <r>
    <n v="439"/>
    <x v="439"/>
    <s v="Hi everyone, I'm trying to begin a cartoon series. It's a show about space bounty hunters and their adventures as they travel around."/>
    <x v="52"/>
    <n v="0"/>
    <x v="2"/>
    <x v="0"/>
    <x v="0"/>
    <x v="439"/>
    <n v="1412705818"/>
    <b v="0"/>
    <n v="0"/>
    <b v="0"/>
    <s v="film &amp; video/animation"/>
    <n v="0"/>
    <n v="0"/>
    <x v="0"/>
    <s v="animation"/>
    <n v="41919.761782407404"/>
    <n v="25569"/>
    <x v="3"/>
    <n v="10"/>
    <x v="9"/>
  </r>
  <r>
    <n v="440"/>
    <x v="440"/>
    <s v="A stop-motion animation made by a one girl team, with a camera, creativity, and a lot of determination."/>
    <x v="10"/>
    <n v="5"/>
    <x v="2"/>
    <x v="0"/>
    <x v="0"/>
    <x v="440"/>
    <n v="1456270753"/>
    <b v="0"/>
    <n v="1"/>
    <b v="0"/>
    <s v="film &amp; video/animation"/>
    <n v="0"/>
    <n v="5"/>
    <x v="0"/>
    <s v="animation"/>
    <n v="42423.985567129625"/>
    <n v="25569.000011574073"/>
    <x v="2"/>
    <n v="2"/>
    <x v="2"/>
  </r>
  <r>
    <n v="441"/>
    <x v="441"/>
    <s v="A group of specialist clones called Wolf Squad are the only clones left after order 66 and are searching the galaxy for survivors!"/>
    <x v="44"/>
    <n v="0"/>
    <x v="2"/>
    <x v="1"/>
    <x v="1"/>
    <x v="441"/>
    <n v="1380826996"/>
    <b v="0"/>
    <n v="0"/>
    <b v="0"/>
    <s v="film &amp; video/animation"/>
    <n v="0"/>
    <n v="0"/>
    <x v="0"/>
    <s v="animation"/>
    <n v="41550.793935185182"/>
    <n v="25569"/>
    <x v="4"/>
    <n v="10"/>
    <x v="9"/>
  </r>
  <r>
    <n v="442"/>
    <x v="442"/>
    <s v="Doomsday is here"/>
    <x v="73"/>
    <n v="6691"/>
    <x v="2"/>
    <x v="0"/>
    <x v="0"/>
    <x v="442"/>
    <n v="1421788783"/>
    <b v="0"/>
    <n v="17"/>
    <b v="0"/>
    <s v="film &amp; video/animation"/>
    <n v="39"/>
    <n v="393.59"/>
    <x v="0"/>
    <s v="animation"/>
    <n v="42024.888692129629"/>
    <n v="25569.000196759258"/>
    <x v="0"/>
    <n v="1"/>
    <x v="1"/>
  </r>
  <r>
    <n v="443"/>
    <x v="443"/>
    <s v="We love cartoons!! We want to make more but it costs money to so. Be apart of your daily dose of WTF!?! Pledge now!!"/>
    <x v="3"/>
    <n v="10"/>
    <x v="2"/>
    <x v="5"/>
    <x v="5"/>
    <x v="443"/>
    <n v="1389399701"/>
    <b v="0"/>
    <n v="2"/>
    <b v="0"/>
    <s v="film &amp; video/animation"/>
    <n v="0"/>
    <n v="5"/>
    <x v="0"/>
    <s v="animation"/>
    <n v="41650.015057870369"/>
    <n v="25569.00002314815"/>
    <x v="3"/>
    <n v="1"/>
    <x v="1"/>
  </r>
  <r>
    <n v="444"/>
    <x v="444"/>
    <s v="An upcoming animated web sitcom series centered around dealing with life, love, and relationships."/>
    <x v="28"/>
    <n v="50"/>
    <x v="2"/>
    <x v="0"/>
    <x v="0"/>
    <x v="444"/>
    <n v="1324158361"/>
    <b v="0"/>
    <n v="1"/>
    <b v="0"/>
    <s v="film &amp; video/animation"/>
    <n v="5"/>
    <n v="50"/>
    <x v="0"/>
    <s v="animation"/>
    <n v="40894.906956018516"/>
    <n v="25569.000011574073"/>
    <x v="6"/>
    <n v="12"/>
    <x v="11"/>
  </r>
  <r>
    <n v="445"/>
    <x v="445"/>
    <s v="We're ready to officially launch our website with a collectable dvd and comic package. Three shows and a double comic."/>
    <x v="127"/>
    <n v="2"/>
    <x v="2"/>
    <x v="0"/>
    <x v="0"/>
    <x v="445"/>
    <n v="1430899375"/>
    <b v="0"/>
    <n v="2"/>
    <b v="0"/>
    <s v="film &amp; video/animation"/>
    <n v="0"/>
    <n v="1"/>
    <x v="0"/>
    <s v="animation"/>
    <n v="42130.335358796292"/>
    <n v="25569.00002314815"/>
    <x v="0"/>
    <n v="5"/>
    <x v="5"/>
  </r>
  <r>
    <n v="446"/>
    <x v="446"/>
    <s v="A faith based animated short. (The same guy who said a picture is worth a thousand words also said a cartoon is worth two thousand.)"/>
    <x v="124"/>
    <n v="766"/>
    <x v="2"/>
    <x v="0"/>
    <x v="0"/>
    <x v="446"/>
    <n v="1422842420"/>
    <b v="0"/>
    <n v="16"/>
    <b v="0"/>
    <s v="film &amp; video/animation"/>
    <n v="7"/>
    <n v="47.88"/>
    <x v="0"/>
    <s v="animation"/>
    <n v="42037.083564814813"/>
    <n v="25569.000185185185"/>
    <x v="0"/>
    <n v="2"/>
    <x v="2"/>
  </r>
  <r>
    <n v="447"/>
    <x v="447"/>
    <s v="10 tracks have been professionally recorded by CGI supergroup, The Fat Rich Bastards. Funding required for 10 animated music videos."/>
    <x v="11"/>
    <n v="5"/>
    <x v="2"/>
    <x v="1"/>
    <x v="1"/>
    <x v="447"/>
    <n v="1361884763"/>
    <b v="0"/>
    <n v="1"/>
    <b v="0"/>
    <s v="film &amp; video/animation"/>
    <n v="0"/>
    <n v="5"/>
    <x v="0"/>
    <s v="animation"/>
    <n v="41331.555127314816"/>
    <n v="25569.000011574073"/>
    <x v="4"/>
    <n v="2"/>
    <x v="2"/>
  </r>
  <r>
    <n v="448"/>
    <x v="448"/>
    <s v="Max is a pessimistic mouse, always fantasizing about the end of the world. In The Last Mice, Max's fantasy becomes a real nightmare."/>
    <x v="30"/>
    <n v="82.01"/>
    <x v="2"/>
    <x v="0"/>
    <x v="0"/>
    <x v="448"/>
    <n v="1398363095"/>
    <b v="0"/>
    <n v="4"/>
    <b v="0"/>
    <s v="film &amp; video/animation"/>
    <n v="3"/>
    <n v="20.5"/>
    <x v="0"/>
    <s v="animation"/>
    <n v="41753.758043981477"/>
    <n v="25569.000046296296"/>
    <x v="3"/>
    <n v="4"/>
    <x v="6"/>
  </r>
  <r>
    <n v="449"/>
    <x v="449"/>
    <s v="Shell &amp; Paddy is a 2D animation cartoon with 4 minutes of slapstick surreal humour staring two animal characters in weird, wacky world."/>
    <x v="13"/>
    <n v="45"/>
    <x v="2"/>
    <x v="1"/>
    <x v="1"/>
    <x v="449"/>
    <n v="1379425085"/>
    <b v="0"/>
    <n v="5"/>
    <b v="0"/>
    <s v="film &amp; video/animation"/>
    <n v="2"/>
    <n v="9"/>
    <x v="0"/>
    <s v="animation"/>
    <n v="41534.568113425928"/>
    <n v="25569.000057870369"/>
    <x v="4"/>
    <n v="9"/>
    <x v="8"/>
  </r>
  <r>
    <n v="450"/>
    <x v="450"/>
    <s v="Why do the moon and stars receive their light from the sun? Africa has a story to tell. Ananse and Kweku appear in this great folktale."/>
    <x v="63"/>
    <n v="396"/>
    <x v="2"/>
    <x v="0"/>
    <x v="0"/>
    <x v="450"/>
    <n v="1389825800"/>
    <b v="0"/>
    <n v="7"/>
    <b v="0"/>
    <s v="film &amp; video/animation"/>
    <n v="1"/>
    <n v="56.57"/>
    <x v="0"/>
    <s v="animation"/>
    <n v="41654.946759259255"/>
    <n v="25569.000081018519"/>
    <x v="3"/>
    <n v="1"/>
    <x v="1"/>
  </r>
  <r>
    <n v="451"/>
    <x v="451"/>
    <s v="This comedy follows two devils who discover a magical boombox to become musicians after an 80s rapture enchants earth with fairy-tales."/>
    <x v="22"/>
    <n v="0"/>
    <x v="2"/>
    <x v="0"/>
    <x v="0"/>
    <x v="451"/>
    <n v="1388077791"/>
    <b v="0"/>
    <n v="0"/>
    <b v="0"/>
    <s v="film &amp; video/animation"/>
    <n v="0"/>
    <n v="0"/>
    <x v="0"/>
    <s v="animation"/>
    <n v="41634.715173611112"/>
    <n v="25569"/>
    <x v="4"/>
    <n v="12"/>
    <x v="11"/>
  </r>
  <r>
    <n v="452"/>
    <x v="452"/>
    <s v="A man must find his way out of the depths of the shadows by using the aid of a little girl."/>
    <x v="47"/>
    <n v="480"/>
    <x v="2"/>
    <x v="0"/>
    <x v="0"/>
    <x v="452"/>
    <n v="1428944015"/>
    <b v="0"/>
    <n v="12"/>
    <b v="0"/>
    <s v="film &amp; video/animation"/>
    <n v="64"/>
    <n v="40"/>
    <x v="0"/>
    <s v="animation"/>
    <n v="42107.703877314809"/>
    <n v="25569.000138888889"/>
    <x v="0"/>
    <n v="4"/>
    <x v="6"/>
  </r>
  <r>
    <n v="453"/>
    <x v="453"/>
    <s v="A 7 minute broadcast-quality web pilot (in 3D animation) of Jamboni Brothers Pizza {the ultimate goal being a cartoon TV series}."/>
    <x v="128"/>
    <n v="26"/>
    <x v="2"/>
    <x v="0"/>
    <x v="0"/>
    <x v="453"/>
    <n v="1422992879"/>
    <b v="0"/>
    <n v="2"/>
    <b v="0"/>
    <s v="film &amp; video/animation"/>
    <n v="0"/>
    <n v="13"/>
    <x v="0"/>
    <s v="animation"/>
    <n v="42038.824988425928"/>
    <n v="25569.00002314815"/>
    <x v="0"/>
    <n v="2"/>
    <x v="2"/>
  </r>
  <r>
    <n v="454"/>
    <x v="454"/>
    <s v="Itâ€™s an Action/Adventure Anime for The Yuusha Brave series, G1 Transformer, and the Fast and the Furious Fans!"/>
    <x v="3"/>
    <n v="82"/>
    <x v="2"/>
    <x v="0"/>
    <x v="0"/>
    <x v="454"/>
    <n v="1414343571"/>
    <b v="0"/>
    <n v="5"/>
    <b v="0"/>
    <s v="film &amp; video/animation"/>
    <n v="1"/>
    <n v="16.399999999999999"/>
    <x v="0"/>
    <s v="animation"/>
    <n v="41938.717256944445"/>
    <n v="25569.000057870369"/>
    <x v="3"/>
    <n v="10"/>
    <x v="9"/>
  </r>
  <r>
    <n v="455"/>
    <x v="455"/>
    <s v="Goal The FunBunch characters animated on TV: Fun entertainment for kids just like other authors before us (ex.Arthur,Clifford,Dr Seuss)"/>
    <x v="99"/>
    <n v="45"/>
    <x v="2"/>
    <x v="0"/>
    <x v="0"/>
    <x v="455"/>
    <n v="1330733022"/>
    <b v="0"/>
    <n v="2"/>
    <b v="0"/>
    <s v="film &amp; video/animation"/>
    <n v="0"/>
    <n v="22.5"/>
    <x v="0"/>
    <s v="animation"/>
    <n v="40971.002569444441"/>
    <n v="25569.00002314815"/>
    <x v="5"/>
    <n v="3"/>
    <x v="7"/>
  </r>
  <r>
    <n v="456"/>
    <x v="456"/>
    <s v="Sideways Mohawk vs This Guy a special project combining th two stories into a Comic eBook &amp; full length Cartoon Movie homemade goodness"/>
    <x v="129"/>
    <n v="61"/>
    <x v="2"/>
    <x v="0"/>
    <x v="0"/>
    <x v="456"/>
    <n v="1380559201"/>
    <b v="0"/>
    <n v="3"/>
    <b v="0"/>
    <s v="film &amp; video/animation"/>
    <n v="1"/>
    <n v="20.329999999999998"/>
    <x v="0"/>
    <s v="animation"/>
    <n v="41547.694456018515"/>
    <n v="25569.000034722223"/>
    <x v="4"/>
    <n v="9"/>
    <x v="8"/>
  </r>
  <r>
    <n v="457"/>
    <x v="457"/>
    <s v="from my photo work, pyro techniques, aqua technitque and more , i will take the pricipale personnage to the lost land of phenix where ."/>
    <x v="22"/>
    <n v="0"/>
    <x v="2"/>
    <x v="5"/>
    <x v="5"/>
    <x v="457"/>
    <n v="1405621512"/>
    <b v="0"/>
    <n v="0"/>
    <b v="0"/>
    <s v="film &amp; video/animation"/>
    <n v="0"/>
    <n v="0"/>
    <x v="0"/>
    <s v="animation"/>
    <n v="41837.767500000002"/>
    <n v="25569"/>
    <x v="3"/>
    <n v="7"/>
    <x v="3"/>
  </r>
  <r>
    <n v="458"/>
    <x v="458"/>
    <s v="An animated parody of the game, Counter-Strike. The sequel to the very popular Counter-Strike: DE_dust2. Hacker is back!"/>
    <x v="3"/>
    <n v="821"/>
    <x v="2"/>
    <x v="1"/>
    <x v="1"/>
    <x v="458"/>
    <n v="1365958060"/>
    <b v="0"/>
    <n v="49"/>
    <b v="0"/>
    <s v="film &amp; video/animation"/>
    <n v="8"/>
    <n v="16.760000000000002"/>
    <x v="0"/>
    <s v="animation"/>
    <n v="41378.69976851852"/>
    <n v="25569.000567129631"/>
    <x v="4"/>
    <n v="4"/>
    <x v="6"/>
  </r>
  <r>
    <n v="459"/>
    <x v="459"/>
    <s v="Little Lamb Kidz is a first of its kind set of multi-faith children's characters that will come to life in this 21 minute animated DVD."/>
    <x v="130"/>
    <n v="25"/>
    <x v="2"/>
    <x v="0"/>
    <x v="0"/>
    <x v="459"/>
    <n v="1316013727"/>
    <b v="0"/>
    <n v="1"/>
    <b v="0"/>
    <s v="film &amp; video/animation"/>
    <n v="0"/>
    <n v="25"/>
    <x v="0"/>
    <s v="animation"/>
    <n v="40800.6403587963"/>
    <n v="25569.000011574073"/>
    <x v="6"/>
    <n v="9"/>
    <x v="8"/>
  </r>
  <r>
    <n v="460"/>
    <x v="460"/>
    <s v="An animated web series about biological evolution gone haywire."/>
    <x v="0"/>
    <n v="25"/>
    <x v="2"/>
    <x v="0"/>
    <x v="0"/>
    <x v="460"/>
    <n v="1398862875"/>
    <b v="0"/>
    <n v="2"/>
    <b v="0"/>
    <s v="film &amp; video/animation"/>
    <n v="0"/>
    <n v="12.5"/>
    <x v="0"/>
    <s v="animation"/>
    <n v="41759.542534722219"/>
    <n v="25569.00002314815"/>
    <x v="3"/>
    <n v="4"/>
    <x v="6"/>
  </r>
  <r>
    <n v="461"/>
    <x v="461"/>
    <s v="A machinima based film, displaying the effects of todays financial crisis the world faces, and the explossive consequences it carries."/>
    <x v="131"/>
    <n v="0"/>
    <x v="2"/>
    <x v="1"/>
    <x v="1"/>
    <x v="461"/>
    <n v="1368476367"/>
    <b v="0"/>
    <n v="0"/>
    <b v="0"/>
    <s v="film &amp; video/animation"/>
    <n v="0"/>
    <n v="0"/>
    <x v="0"/>
    <s v="animation"/>
    <n v="41407.84684027778"/>
    <n v="25569"/>
    <x v="4"/>
    <n v="5"/>
    <x v="5"/>
  </r>
  <r>
    <n v="462"/>
    <x v="462"/>
    <s v="A prince who becomes a slave, suffers of amnesia far away from his land. Slowly he recovers memory and returns where all started."/>
    <x v="57"/>
    <n v="0"/>
    <x v="2"/>
    <x v="0"/>
    <x v="0"/>
    <x v="462"/>
    <n v="1307761341"/>
    <b v="0"/>
    <n v="0"/>
    <b v="0"/>
    <s v="film &amp; video/animation"/>
    <n v="0"/>
    <n v="0"/>
    <x v="0"/>
    <s v="animation"/>
    <n v="40705.126631944448"/>
    <n v="25569"/>
    <x v="6"/>
    <n v="6"/>
    <x v="0"/>
  </r>
  <r>
    <n v="463"/>
    <x v="463"/>
    <s v="Depicts the contribution the Tuskegee airmen made in certain historical events that helped turn the tide in World War II."/>
    <x v="56"/>
    <n v="1250"/>
    <x v="2"/>
    <x v="0"/>
    <x v="0"/>
    <x v="463"/>
    <n v="1311699753"/>
    <b v="0"/>
    <n v="11"/>
    <b v="0"/>
    <s v="film &amp; video/animation"/>
    <n v="2"/>
    <n v="113.64"/>
    <x v="0"/>
    <s v="animation"/>
    <n v="40750.710104166668"/>
    <n v="25569.000127314815"/>
    <x v="6"/>
    <n v="7"/>
    <x v="3"/>
  </r>
  <r>
    <n v="464"/>
    <x v="464"/>
    <s v="We are three students that want to make a short PokÃ©mon movie as a school project!"/>
    <x v="132"/>
    <n v="1"/>
    <x v="2"/>
    <x v="12"/>
    <x v="3"/>
    <x v="464"/>
    <n v="1461874935"/>
    <b v="0"/>
    <n v="1"/>
    <b v="0"/>
    <s v="film &amp; video/animation"/>
    <n v="0"/>
    <n v="1"/>
    <x v="0"/>
    <s v="animation"/>
    <n v="42488.848784722228"/>
    <n v="25569.000011574073"/>
    <x v="2"/>
    <n v="4"/>
    <x v="6"/>
  </r>
  <r>
    <n v="465"/>
    <x v="465"/>
    <s v="&quot;Amp&quot; is a short film about a robot with needs."/>
    <x v="133"/>
    <n v="138"/>
    <x v="2"/>
    <x v="0"/>
    <x v="0"/>
    <x v="465"/>
    <n v="1402455174"/>
    <b v="0"/>
    <n v="8"/>
    <b v="0"/>
    <s v="film &amp; video/animation"/>
    <n v="27"/>
    <n v="17.25"/>
    <x v="0"/>
    <s v="animation"/>
    <n v="41801.120069444441"/>
    <n v="25569.000092592592"/>
    <x v="3"/>
    <n v="6"/>
    <x v="0"/>
  </r>
  <r>
    <n v="466"/>
    <x v="466"/>
    <s v="(Working storyboard for animated project) A multi-generational Knight that wages war on criminals and corrupt governments"/>
    <x v="3"/>
    <n v="76"/>
    <x v="2"/>
    <x v="0"/>
    <x v="0"/>
    <x v="466"/>
    <n v="1344465464"/>
    <b v="0"/>
    <n v="5"/>
    <b v="0"/>
    <s v="film &amp; video/animation"/>
    <n v="1"/>
    <n v="15.2"/>
    <x v="0"/>
    <s v="animation"/>
    <n v="41129.942870370374"/>
    <n v="25569.000057870369"/>
    <x v="5"/>
    <n v="8"/>
    <x v="10"/>
  </r>
  <r>
    <n v="467"/>
    <x v="467"/>
    <s v="Unfiltered + uncensored radio hosts Kris and Berman, create an adult animated series based on the mock lives of prank call characters."/>
    <x v="22"/>
    <n v="4315"/>
    <x v="2"/>
    <x v="0"/>
    <x v="0"/>
    <x v="467"/>
    <n v="1344961134"/>
    <b v="0"/>
    <n v="39"/>
    <b v="0"/>
    <s v="film &amp; video/animation"/>
    <n v="22"/>
    <n v="110.64"/>
    <x v="0"/>
    <s v="animation"/>
    <n v="41135.679791666669"/>
    <n v="25569.000451388889"/>
    <x v="5"/>
    <n v="8"/>
    <x v="10"/>
  </r>
  <r>
    <n v="468"/>
    <x v="468"/>
    <s v="After the devastation of a massive Hurricane, main character that has strong's ties to the city returns to find everything in ruins. As"/>
    <x v="51"/>
    <n v="0"/>
    <x v="2"/>
    <x v="0"/>
    <x v="0"/>
    <x v="468"/>
    <n v="1336795283"/>
    <b v="0"/>
    <n v="0"/>
    <b v="0"/>
    <s v="film &amp; video/animation"/>
    <n v="0"/>
    <n v="0"/>
    <x v="0"/>
    <s v="animation"/>
    <n v="41041.167627314811"/>
    <n v="25569"/>
    <x v="5"/>
    <n v="5"/>
    <x v="5"/>
  </r>
  <r>
    <n v="469"/>
    <x v="469"/>
    <s v="Create a personalised animation film using your child's name and photo."/>
    <x v="12"/>
    <n v="0"/>
    <x v="2"/>
    <x v="1"/>
    <x v="1"/>
    <x v="469"/>
    <n v="1404776724"/>
    <b v="0"/>
    <n v="0"/>
    <b v="0"/>
    <s v="film &amp; video/animation"/>
    <n v="0"/>
    <n v="0"/>
    <x v="0"/>
    <s v="animation"/>
    <n v="41827.989861111113"/>
    <n v="25569"/>
    <x v="3"/>
    <n v="7"/>
    <x v="3"/>
  </r>
  <r>
    <n v="470"/>
    <x v="470"/>
    <s v="Glippets is a fun comic strip and animation that features cute aliens taking up residence next door!   See the strip at glippets.com"/>
    <x v="10"/>
    <n v="51"/>
    <x v="2"/>
    <x v="0"/>
    <x v="0"/>
    <x v="470"/>
    <n v="1385524889"/>
    <b v="0"/>
    <n v="2"/>
    <b v="0"/>
    <s v="film &amp; video/animation"/>
    <n v="1"/>
    <n v="25.5"/>
    <x v="0"/>
    <s v="animation"/>
    <n v="41605.167696759258"/>
    <n v="25569.00002314815"/>
    <x v="4"/>
    <n v="11"/>
    <x v="4"/>
  </r>
  <r>
    <n v="471"/>
    <x v="471"/>
    <s v="Three kids try to stop Mazi Mbe's plan to restore Africa to its original state where Tricksters &amp; Spirits ruled_x000a_and Juju was law."/>
    <x v="56"/>
    <n v="6541"/>
    <x v="2"/>
    <x v="0"/>
    <x v="0"/>
    <x v="471"/>
    <n v="1394039979"/>
    <b v="0"/>
    <n v="170"/>
    <b v="0"/>
    <s v="film &amp; video/animation"/>
    <n v="12"/>
    <n v="38.479999999999997"/>
    <x v="0"/>
    <s v="animation"/>
    <n v="41703.721979166665"/>
    <n v="25569.001967592594"/>
    <x v="3"/>
    <n v="3"/>
    <x v="7"/>
  </r>
  <r>
    <n v="472"/>
    <x v="472"/>
    <s v="The animated film &quot;Fly Forward&quot; is an original story which humorously describes the life experiences of the Hero A-Fei in his Childhood"/>
    <x v="134"/>
    <n v="141"/>
    <x v="2"/>
    <x v="0"/>
    <x v="0"/>
    <x v="472"/>
    <n v="1406239718"/>
    <b v="0"/>
    <n v="5"/>
    <b v="0"/>
    <s v="film &amp; video/animation"/>
    <n v="18"/>
    <n v="28.2"/>
    <x v="0"/>
    <s v="animation"/>
    <n v="41844.922662037039"/>
    <n v="25569.000057870369"/>
    <x v="3"/>
    <n v="7"/>
    <x v="3"/>
  </r>
  <r>
    <n v="473"/>
    <x v="473"/>
    <s v="Quantum Kidz follows a young girlâ€™s journey becoming a superhero and dealing with alien threats against the Earth!"/>
    <x v="11"/>
    <n v="861"/>
    <x v="2"/>
    <x v="0"/>
    <x v="0"/>
    <x v="473"/>
    <n v="1408380319"/>
    <b v="0"/>
    <n v="14"/>
    <b v="0"/>
    <s v="film &amp; video/animation"/>
    <n v="3"/>
    <n v="61.5"/>
    <x v="0"/>
    <s v="animation"/>
    <n v="41869.698136574072"/>
    <n v="25569.000162037039"/>
    <x v="3"/>
    <n v="8"/>
    <x v="10"/>
  </r>
  <r>
    <n v="474"/>
    <x v="474"/>
    <s v="Time travel the light Mr. Fantastic!  Spin the dimensions toward other continuums and worlds.  Hold onto your panties."/>
    <x v="126"/>
    <n v="1"/>
    <x v="2"/>
    <x v="0"/>
    <x v="0"/>
    <x v="474"/>
    <n v="1484726029"/>
    <b v="0"/>
    <n v="1"/>
    <b v="0"/>
    <s v="film &amp; video/animation"/>
    <n v="0"/>
    <n v="1"/>
    <x v="0"/>
    <s v="animation"/>
    <n v="42753.329039351855"/>
    <n v="25569.000011574073"/>
    <x v="1"/>
    <n v="1"/>
    <x v="1"/>
  </r>
  <r>
    <n v="475"/>
    <x v="475"/>
    <s v="Tropiki-Meet the Tikis-childrens animated/cartoon series.Fun  cartoon shorts with quirky humor and a positive uplifting message"/>
    <x v="13"/>
    <n v="0"/>
    <x v="2"/>
    <x v="0"/>
    <x v="0"/>
    <x v="475"/>
    <n v="1428285843"/>
    <b v="0"/>
    <n v="0"/>
    <b v="0"/>
    <s v="film &amp; video/animation"/>
    <n v="0"/>
    <n v="0"/>
    <x v="0"/>
    <s v="animation"/>
    <n v="42100.086145833338"/>
    <n v="25569"/>
    <x v="0"/>
    <n v="4"/>
    <x v="6"/>
  </r>
  <r>
    <n v="476"/>
    <x v="476"/>
    <s v="Animated Music Videos that teach kids how to read."/>
    <x v="135"/>
    <n v="4906.59"/>
    <x v="2"/>
    <x v="0"/>
    <x v="0"/>
    <x v="476"/>
    <n v="1398727441"/>
    <b v="0"/>
    <n v="124"/>
    <b v="0"/>
    <s v="film &amp; video/animation"/>
    <n v="2"/>
    <n v="39.57"/>
    <x v="0"/>
    <s v="animation"/>
    <n v="41757.975011574075"/>
    <n v="25569.001435185186"/>
    <x v="3"/>
    <n v="4"/>
    <x v="6"/>
  </r>
  <r>
    <n v="477"/>
    <x v="477"/>
    <s v="A Comedy-drama animation revolving around a man who finds a problematic pair of headphones that literally take over his whole life."/>
    <x v="15"/>
    <n v="0"/>
    <x v="2"/>
    <x v="0"/>
    <x v="0"/>
    <x v="477"/>
    <n v="1332187334"/>
    <b v="0"/>
    <n v="0"/>
    <b v="0"/>
    <s v="film &amp; video/animation"/>
    <n v="0"/>
    <n v="0"/>
    <x v="0"/>
    <s v="animation"/>
    <n v="40987.83488425926"/>
    <n v="25569"/>
    <x v="5"/>
    <n v="3"/>
    <x v="7"/>
  </r>
  <r>
    <n v="478"/>
    <x v="478"/>
    <s v="this is an animated full length film of an old classic with new life to it. That gigantic and naive duckling we all love  ."/>
    <x v="3"/>
    <n v="0"/>
    <x v="2"/>
    <x v="0"/>
    <x v="0"/>
    <x v="478"/>
    <n v="1425333109"/>
    <b v="0"/>
    <n v="0"/>
    <b v="0"/>
    <s v="film &amp; video/animation"/>
    <n v="0"/>
    <n v="0"/>
    <x v="0"/>
    <s v="animation"/>
    <n v="42065.910983796297"/>
    <n v="25569"/>
    <x v="0"/>
    <n v="3"/>
    <x v="7"/>
  </r>
  <r>
    <n v="479"/>
    <x v="479"/>
    <s v="ANIMATING the most INFAMOUS Math Courses in America and TRANSLATING them for the mathematical underdog!"/>
    <x v="36"/>
    <n v="4884"/>
    <x v="2"/>
    <x v="0"/>
    <x v="0"/>
    <x v="479"/>
    <n v="1411379235"/>
    <b v="0"/>
    <n v="55"/>
    <b v="0"/>
    <s v="film &amp; video/animation"/>
    <n v="33"/>
    <n v="88.8"/>
    <x v="0"/>
    <s v="animation"/>
    <n v="41904.407812500001"/>
    <n v="25569.000636574074"/>
    <x v="3"/>
    <n v="9"/>
    <x v="8"/>
  </r>
  <r>
    <n v="480"/>
    <x v="480"/>
    <s v="To court his muse, an artist must first outsmart her dog.  A short animated film collaboration by Dana and Terrence Masson."/>
    <x v="79"/>
    <n v="7764"/>
    <x v="2"/>
    <x v="0"/>
    <x v="0"/>
    <x v="480"/>
    <n v="1373457615"/>
    <b v="0"/>
    <n v="140"/>
    <b v="0"/>
    <s v="film &amp; video/animation"/>
    <n v="19"/>
    <n v="55.46"/>
    <x v="0"/>
    <s v="animation"/>
    <n v="41465.500173611108"/>
    <n v="25569.001620370371"/>
    <x v="4"/>
    <n v="7"/>
    <x v="3"/>
  </r>
  <r>
    <n v="481"/>
    <x v="481"/>
    <s v="The year is 2043. Test subject David Beck has been augmented with psychokinetic abilities. He uses his newfound gifts to thwart evil."/>
    <x v="11"/>
    <n v="1830"/>
    <x v="2"/>
    <x v="0"/>
    <x v="0"/>
    <x v="481"/>
    <n v="1347293289"/>
    <b v="0"/>
    <n v="21"/>
    <b v="0"/>
    <s v="film &amp; video/animation"/>
    <n v="6"/>
    <n v="87.14"/>
    <x v="0"/>
    <s v="animation"/>
    <n v="41162.672326388885"/>
    <n v="25569.000243055554"/>
    <x v="5"/>
    <n v="9"/>
    <x v="8"/>
  </r>
  <r>
    <n v="482"/>
    <x v="482"/>
    <s v="Help me quit my day job and also create animated Stand-up routines from local up and coming comedians."/>
    <x v="3"/>
    <n v="10"/>
    <x v="2"/>
    <x v="0"/>
    <x v="0"/>
    <x v="482"/>
    <n v="1458336690"/>
    <b v="0"/>
    <n v="1"/>
    <b v="0"/>
    <s v="film &amp; video/animation"/>
    <n v="0"/>
    <n v="10"/>
    <x v="0"/>
    <s v="animation"/>
    <n v="42447.896875000006"/>
    <n v="25569.000011574073"/>
    <x v="2"/>
    <n v="3"/>
    <x v="7"/>
  </r>
  <r>
    <n v="483"/>
    <x v="483"/>
    <s v="Help to fund a children's animation Series. Teaching good morals and conduct. Also includes simplified teachings about Islam and Allah."/>
    <x v="36"/>
    <n v="7530"/>
    <x v="2"/>
    <x v="1"/>
    <x v="1"/>
    <x v="483"/>
    <n v="1354250672"/>
    <b v="0"/>
    <n v="147"/>
    <b v="0"/>
    <s v="film &amp; video/animation"/>
    <n v="50"/>
    <n v="51.22"/>
    <x v="0"/>
    <s v="animation"/>
    <n v="41243.197592592594"/>
    <n v="25569.00170138889"/>
    <x v="5"/>
    <n v="11"/>
    <x v="4"/>
  </r>
  <r>
    <n v="484"/>
    <x v="484"/>
    <s v="The Diddlys are steam powered superheroes,transforming into spaceships,submarines or whatever it takes to complete their secret mission"/>
    <x v="58"/>
    <n v="149"/>
    <x v="2"/>
    <x v="1"/>
    <x v="1"/>
    <x v="484"/>
    <n v="1443220372"/>
    <b v="0"/>
    <n v="11"/>
    <b v="0"/>
    <s v="film &amp; video/animation"/>
    <n v="0"/>
    <n v="13.55"/>
    <x v="0"/>
    <s v="animation"/>
    <n v="42272.93949074074"/>
    <n v="25569.000127314815"/>
    <x v="0"/>
    <n v="9"/>
    <x v="8"/>
  </r>
  <r>
    <n v="485"/>
    <x v="485"/>
    <s v="Last few days to make this toon a reality! 5 funny toons for YOU! See the pilot episode here!"/>
    <x v="136"/>
    <n v="8315.01"/>
    <x v="2"/>
    <x v="1"/>
    <x v="1"/>
    <x v="485"/>
    <n v="1366200499"/>
    <b v="0"/>
    <n v="125"/>
    <b v="0"/>
    <s v="film &amp; video/animation"/>
    <n v="22"/>
    <n v="66.52"/>
    <x v="0"/>
    <s v="animation"/>
    <n v="41381.50577546296"/>
    <n v="25569.001446759259"/>
    <x v="4"/>
    <n v="4"/>
    <x v="6"/>
  </r>
  <r>
    <n v="486"/>
    <x v="486"/>
    <s v="&quot;Today's Toys Build Tomorrow&quot;  A feature film backed major toy project. Children learn about life while they play and have fun."/>
    <x v="137"/>
    <n v="50"/>
    <x v="2"/>
    <x v="2"/>
    <x v="2"/>
    <x v="486"/>
    <n v="1399070239"/>
    <b v="0"/>
    <n v="1"/>
    <b v="0"/>
    <s v="film &amp; video/animation"/>
    <n v="0"/>
    <n v="50"/>
    <x v="0"/>
    <s v="animation"/>
    <n v="41761.94258101852"/>
    <n v="25569.000011574073"/>
    <x v="3"/>
    <n v="5"/>
    <x v="5"/>
  </r>
  <r>
    <n v="487"/>
    <x v="487"/>
    <s v="Hey everyone we are producing a new show called The Adventures of Daryl and Straight Man. It is an animated comedy web series."/>
    <x v="63"/>
    <n v="0"/>
    <x v="2"/>
    <x v="5"/>
    <x v="5"/>
    <x v="487"/>
    <n v="1477491394"/>
    <b v="0"/>
    <n v="0"/>
    <b v="0"/>
    <s v="film &amp; video/animation"/>
    <n v="0"/>
    <n v="0"/>
    <x v="0"/>
    <s v="animation"/>
    <n v="42669.594837962963"/>
    <n v="25569"/>
    <x v="2"/>
    <n v="10"/>
    <x v="9"/>
  </r>
  <r>
    <n v="488"/>
    <x v="488"/>
    <s v="When humans left the earth, the animals took over the city. What could go wrong? Well...everything!"/>
    <x v="14"/>
    <n v="0"/>
    <x v="2"/>
    <x v="0"/>
    <x v="0"/>
    <x v="488"/>
    <n v="1481332700"/>
    <b v="0"/>
    <n v="0"/>
    <b v="0"/>
    <s v="film &amp; video/animation"/>
    <n v="0"/>
    <n v="0"/>
    <x v="0"/>
    <s v="animation"/>
    <n v="42714.054398148146"/>
    <n v="25569"/>
    <x v="2"/>
    <n v="12"/>
    <x v="11"/>
  </r>
  <r>
    <n v="489"/>
    <x v="489"/>
    <s v="Help America's favorite dysfunctional immigrant family THE GUINEAS launch the first season of their animated web series."/>
    <x v="138"/>
    <n v="215"/>
    <x v="2"/>
    <x v="0"/>
    <x v="0"/>
    <x v="489"/>
    <n v="1323084816"/>
    <b v="0"/>
    <n v="3"/>
    <b v="0"/>
    <s v="film &amp; video/animation"/>
    <n v="0"/>
    <n v="71.67"/>
    <x v="0"/>
    <s v="animation"/>
    <n v="40882.481666666667"/>
    <n v="25569.000034722223"/>
    <x v="6"/>
    <n v="12"/>
    <x v="11"/>
  </r>
  <r>
    <n v="490"/>
    <x v="490"/>
    <s v="Cancelled"/>
    <x v="28"/>
    <n v="0"/>
    <x v="2"/>
    <x v="0"/>
    <x v="0"/>
    <x v="490"/>
    <n v="1343085285"/>
    <b v="0"/>
    <n v="0"/>
    <b v="0"/>
    <s v="film &amp; video/animation"/>
    <n v="0"/>
    <n v="0"/>
    <x v="0"/>
    <s v="animation"/>
    <n v="41113.968576388892"/>
    <n v="25569"/>
    <x v="5"/>
    <n v="7"/>
    <x v="3"/>
  </r>
  <r>
    <n v="491"/>
    <x v="491"/>
    <s v="&quot;Guess What? Gus&quot; is a magical animated comedy that follow a new kid who playful antics for attention make the news."/>
    <x v="3"/>
    <n v="0"/>
    <x v="2"/>
    <x v="0"/>
    <x v="0"/>
    <x v="491"/>
    <n v="1451345699"/>
    <b v="0"/>
    <n v="0"/>
    <b v="0"/>
    <s v="film &amp; video/animation"/>
    <n v="0"/>
    <n v="0"/>
    <x v="0"/>
    <s v="animation"/>
    <n v="42366.982627314821"/>
    <n v="25569"/>
    <x v="0"/>
    <n v="12"/>
    <x v="11"/>
  </r>
  <r>
    <n v="492"/>
    <x v="492"/>
    <s v="This project aims to create a 3D animated movie that is created by it's fans, it's content and plot will be driven by it's followers."/>
    <x v="139"/>
    <n v="0"/>
    <x v="2"/>
    <x v="11"/>
    <x v="9"/>
    <x v="492"/>
    <n v="1471135830"/>
    <b v="0"/>
    <n v="0"/>
    <b v="0"/>
    <s v="film &amp; video/animation"/>
    <n v="0"/>
    <n v="0"/>
    <x v="0"/>
    <s v="animation"/>
    <n v="42596.03506944445"/>
    <n v="25569"/>
    <x v="2"/>
    <n v="8"/>
    <x v="10"/>
  </r>
  <r>
    <n v="493"/>
    <x v="493"/>
    <s v="The Chupacabra is not a myth and one man is on a mission to prove its existence no matter what, his name is Joc Barrera."/>
    <x v="11"/>
    <n v="0"/>
    <x v="2"/>
    <x v="1"/>
    <x v="1"/>
    <x v="493"/>
    <n v="1429550738"/>
    <b v="0"/>
    <n v="0"/>
    <b v="0"/>
    <s v="film &amp; video/animation"/>
    <n v="0"/>
    <n v="0"/>
    <x v="0"/>
    <s v="animation"/>
    <n v="42114.726134259254"/>
    <n v="25569"/>
    <x v="0"/>
    <n v="4"/>
    <x v="6"/>
  </r>
  <r>
    <n v="494"/>
    <x v="494"/>
    <s v="Angels come to Earth in human disguise to deceive mankind, rule the Earth as gods, create a hybrid army &amp; destroy all who oppose them."/>
    <x v="22"/>
    <n v="31"/>
    <x v="2"/>
    <x v="0"/>
    <x v="0"/>
    <x v="494"/>
    <n v="1402343765"/>
    <b v="0"/>
    <n v="3"/>
    <b v="0"/>
    <s v="film &amp; video/animation"/>
    <n v="0"/>
    <n v="10.33"/>
    <x v="0"/>
    <s v="animation"/>
    <n v="41799.830613425926"/>
    <n v="25569.000034722223"/>
    <x v="3"/>
    <n v="6"/>
    <x v="0"/>
  </r>
  <r>
    <n v="495"/>
    <x v="495"/>
    <s v="two friends set out to conquer and reach the level cap of the quest watch, how will they do it when they're 2 teenage idiots"/>
    <x v="39"/>
    <n v="0"/>
    <x v="2"/>
    <x v="0"/>
    <x v="0"/>
    <x v="495"/>
    <n v="1434484305"/>
    <b v="0"/>
    <n v="0"/>
    <b v="0"/>
    <s v="film &amp; video/animation"/>
    <n v="0"/>
    <n v="0"/>
    <x v="0"/>
    <s v="animation"/>
    <n v="42171.827604166669"/>
    <n v="25569"/>
    <x v="0"/>
    <n v="6"/>
    <x v="0"/>
  </r>
  <r>
    <n v="496"/>
    <x v="496"/>
    <s v="The movie is about the adventures of Ethan, Danna, The mysterious inventor and more."/>
    <x v="127"/>
    <n v="1"/>
    <x v="2"/>
    <x v="0"/>
    <x v="0"/>
    <x v="496"/>
    <n v="1386886874"/>
    <b v="0"/>
    <n v="1"/>
    <b v="0"/>
    <s v="film &amp; video/animation"/>
    <n v="0"/>
    <n v="1"/>
    <x v="0"/>
    <s v="animation"/>
    <n v="41620.93141203704"/>
    <n v="25569.000011574073"/>
    <x v="4"/>
    <n v="12"/>
    <x v="11"/>
  </r>
  <r>
    <n v="497"/>
    <x v="497"/>
    <s v="live-action/animated series pilot."/>
    <x v="140"/>
    <n v="30"/>
    <x v="2"/>
    <x v="0"/>
    <x v="0"/>
    <x v="497"/>
    <n v="1414889665"/>
    <b v="0"/>
    <n v="3"/>
    <b v="0"/>
    <s v="film &amp; video/animation"/>
    <n v="1"/>
    <n v="10"/>
    <x v="0"/>
    <s v="animation"/>
    <n v="41945.037789351853"/>
    <n v="25569.000034722223"/>
    <x v="3"/>
    <n v="11"/>
    <x v="4"/>
  </r>
  <r>
    <n v="498"/>
    <x v="498"/>
    <s v="AT is an Interactive Animation made for the iPad where the user becomes part of the story. It's a fantastic journey of discovery!"/>
    <x v="141"/>
    <n v="2994"/>
    <x v="2"/>
    <x v="0"/>
    <x v="0"/>
    <x v="498"/>
    <n v="1321035449"/>
    <b v="0"/>
    <n v="22"/>
    <b v="0"/>
    <s v="film &amp; video/animation"/>
    <n v="5"/>
    <n v="136.09"/>
    <x v="0"/>
    <s v="animation"/>
    <n v="40858.762141203704"/>
    <n v="25569.000254629631"/>
    <x v="6"/>
    <n v="11"/>
    <x v="4"/>
  </r>
  <r>
    <n v="499"/>
    <x v="499"/>
    <s v="A Feature Length Animated Film Noir Musical with a modern twist. _x000d__x000a_Animation and music melded into edge-of-your-seat entertainment."/>
    <x v="22"/>
    <n v="1910"/>
    <x v="2"/>
    <x v="0"/>
    <x v="0"/>
    <x v="499"/>
    <n v="1250630968"/>
    <b v="0"/>
    <n v="26"/>
    <b v="0"/>
    <s v="film &amp; video/animation"/>
    <n v="10"/>
    <n v="73.459999999999994"/>
    <x v="0"/>
    <s v="animation"/>
    <n v="40043.895462962959"/>
    <n v="25569.000300925927"/>
    <x v="8"/>
    <n v="8"/>
    <x v="10"/>
  </r>
  <r>
    <n v="500"/>
    <x v="500"/>
    <s v="This animated dark comedy video highlights Stephen Colbert as a super hero-like figure within a corrupt and sinister world manipulated by the media."/>
    <x v="115"/>
    <n v="215"/>
    <x v="2"/>
    <x v="0"/>
    <x v="0"/>
    <x v="500"/>
    <n v="1268255751"/>
    <b v="0"/>
    <n v="4"/>
    <b v="0"/>
    <s v="film &amp; video/animation"/>
    <n v="3"/>
    <n v="53.75"/>
    <x v="0"/>
    <s v="animation"/>
    <n v="40247.886006944449"/>
    <n v="25569.000046296296"/>
    <x v="7"/>
    <n v="3"/>
    <x v="7"/>
  </r>
  <r>
    <n v="501"/>
    <x v="501"/>
    <s v="Based on the invention portfolio of a patented inventor World War Four is a look into the future of warfare and humanity as a whole"/>
    <x v="3"/>
    <n v="0"/>
    <x v="2"/>
    <x v="0"/>
    <x v="0"/>
    <x v="501"/>
    <n v="1307597851"/>
    <b v="0"/>
    <n v="0"/>
    <b v="0"/>
    <s v="film &amp; video/animation"/>
    <n v="0"/>
    <n v="0"/>
    <x v="0"/>
    <s v="animation"/>
    <n v="40703.234386574077"/>
    <n v="25569"/>
    <x v="6"/>
    <n v="6"/>
    <x v="0"/>
  </r>
  <r>
    <n v="502"/>
    <x v="502"/>
    <s v="This Strawberry Bowl concept is the 1st of many episodes.  These episodes will be released in accordance with the harvest of the month."/>
    <x v="22"/>
    <n v="230"/>
    <x v="2"/>
    <x v="0"/>
    <x v="0"/>
    <x v="502"/>
    <n v="1329484625"/>
    <b v="0"/>
    <n v="4"/>
    <b v="0"/>
    <s v="film &amp; video/animation"/>
    <n v="1"/>
    <n v="57.5"/>
    <x v="0"/>
    <s v="animation"/>
    <n v="40956.553530092591"/>
    <n v="25569.000046296296"/>
    <x v="5"/>
    <n v="2"/>
    <x v="2"/>
  </r>
  <r>
    <n v="503"/>
    <x v="503"/>
    <s v="Jimmy wants to live life and see his grandchildren grow up, but alcoholism threatens to curtail everything he dreams of."/>
    <x v="115"/>
    <n v="114"/>
    <x v="2"/>
    <x v="1"/>
    <x v="1"/>
    <x v="503"/>
    <n v="1418906303"/>
    <b v="0"/>
    <n v="9"/>
    <b v="0"/>
    <s v="film &amp; video/animation"/>
    <n v="2"/>
    <n v="12.67"/>
    <x v="0"/>
    <s v="animation"/>
    <n v="41991.526655092588"/>
    <n v="25569.000104166666"/>
    <x v="3"/>
    <n v="12"/>
    <x v="11"/>
  </r>
  <r>
    <n v="504"/>
    <x v="504"/>
    <s v="An animated DVD starring Woodsy Owl that entertains children while  showing them how they can help create a cleaner, greener planet."/>
    <x v="142"/>
    <n v="335"/>
    <x v="2"/>
    <x v="0"/>
    <x v="0"/>
    <x v="504"/>
    <n v="1328916987"/>
    <b v="0"/>
    <n v="5"/>
    <b v="0"/>
    <s v="film &amp; video/animation"/>
    <n v="1"/>
    <n v="67"/>
    <x v="0"/>
    <s v="animation"/>
    <n v="40949.98364583333"/>
    <n v="25569.000057870369"/>
    <x v="5"/>
    <n v="2"/>
    <x v="2"/>
  </r>
  <r>
    <n v="505"/>
    <x v="505"/>
    <s v="This wonderful movie will tells the story of two adorable aliens who crash land into a familyâ€™s backyard, and travel the Earth."/>
    <x v="14"/>
    <n v="52"/>
    <x v="2"/>
    <x v="0"/>
    <x v="0"/>
    <x v="505"/>
    <n v="1447122086"/>
    <b v="0"/>
    <n v="14"/>
    <b v="0"/>
    <s v="film &amp; video/animation"/>
    <n v="0"/>
    <n v="3.71"/>
    <x v="0"/>
    <s v="animation"/>
    <n v="42318.098217592589"/>
    <n v="25569.000162037039"/>
    <x v="0"/>
    <n v="11"/>
    <x v="4"/>
  </r>
  <r>
    <n v="506"/>
    <x v="506"/>
    <s v="A feature-length 3D animation that depicts what happened when the Son of the Morning rebelled against God."/>
    <x v="61"/>
    <n v="250"/>
    <x v="2"/>
    <x v="0"/>
    <x v="0"/>
    <x v="506"/>
    <n v="1373548520"/>
    <b v="0"/>
    <n v="1"/>
    <b v="0"/>
    <s v="film &amp; video/animation"/>
    <n v="0"/>
    <n v="250"/>
    <x v="0"/>
    <s v="animation"/>
    <n v="41466.552314814813"/>
    <n v="25569.000011574073"/>
    <x v="4"/>
    <n v="7"/>
    <x v="3"/>
  </r>
  <r>
    <n v="507"/>
    <x v="507"/>
    <s v="&quot;Code Monkey(s)&quot; is a short animated-series about life from the perspective of an engineer who feels like an actual &quot;Code Monkey&quot;."/>
    <x v="22"/>
    <n v="640"/>
    <x v="2"/>
    <x v="0"/>
    <x v="0"/>
    <x v="507"/>
    <n v="1346799657"/>
    <b v="0"/>
    <n v="10"/>
    <b v="0"/>
    <s v="film &amp; video/animation"/>
    <n v="3"/>
    <n v="64"/>
    <x v="0"/>
    <s v="animation"/>
    <n v="41156.958993055552"/>
    <n v="25569.000115740742"/>
    <x v="5"/>
    <n v="9"/>
    <x v="8"/>
  </r>
  <r>
    <n v="508"/>
    <x v="508"/>
    <s v="A stop-motion animated action packed adventure. Telling a great story with an even greater message. Join me and lets change the world."/>
    <x v="63"/>
    <n v="400"/>
    <x v="2"/>
    <x v="0"/>
    <x v="0"/>
    <x v="508"/>
    <n v="1332808501"/>
    <b v="0"/>
    <n v="3"/>
    <b v="0"/>
    <s v="film &amp; video/animation"/>
    <n v="1"/>
    <n v="133.33000000000001"/>
    <x v="0"/>
    <s v="animation"/>
    <n v="40995.024317129632"/>
    <n v="25569.000034722223"/>
    <x v="5"/>
    <n v="3"/>
    <x v="7"/>
  </r>
  <r>
    <n v="509"/>
    <x v="509"/>
    <s v="A hilarious comedy podcast being turned into an animated series  about an indian servant and his boss."/>
    <x v="10"/>
    <n v="10"/>
    <x v="2"/>
    <x v="1"/>
    <x v="1"/>
    <x v="509"/>
    <n v="1432912170"/>
    <b v="0"/>
    <n v="1"/>
    <b v="0"/>
    <s v="film &amp; video/animation"/>
    <n v="0"/>
    <n v="10"/>
    <x v="0"/>
    <s v="animation"/>
    <n v="42153.631597222222"/>
    <n v="25569.000011574073"/>
    <x v="0"/>
    <n v="5"/>
    <x v="5"/>
  </r>
  <r>
    <n v="510"/>
    <x v="510"/>
    <s v="A mile below the Franco-Swiss border Dean manages to break the Large Hadron Collider and triggers the end of the world."/>
    <x v="32"/>
    <n v="0"/>
    <x v="2"/>
    <x v="0"/>
    <x v="0"/>
    <x v="510"/>
    <n v="1454213639"/>
    <b v="0"/>
    <n v="0"/>
    <b v="0"/>
    <s v="film &amp; video/animation"/>
    <n v="0"/>
    <n v="0"/>
    <x v="0"/>
    <s v="animation"/>
    <n v="42400.176377314812"/>
    <n v="25569"/>
    <x v="2"/>
    <n v="1"/>
    <x v="1"/>
  </r>
  <r>
    <n v="511"/>
    <x v="511"/>
    <s v="A project that incorporates animation and comic art into a relevant story. 4 boys, 1 eyeland, and a whole lot of drama!!!"/>
    <x v="10"/>
    <n v="150"/>
    <x v="2"/>
    <x v="0"/>
    <x v="0"/>
    <x v="511"/>
    <n v="1362640582"/>
    <b v="0"/>
    <n v="5"/>
    <b v="0"/>
    <s v="film &amp; video/animation"/>
    <n v="3"/>
    <n v="30"/>
    <x v="0"/>
    <s v="animation"/>
    <n v="41340.303032407406"/>
    <n v="25569.000057870369"/>
    <x v="4"/>
    <n v="3"/>
    <x v="7"/>
  </r>
  <r>
    <n v="512"/>
    <x v="512"/>
    <s v="We have a fully developed 2D animated series that requires more professional animation. Our first 2 home-animated eps are up online."/>
    <x v="6"/>
    <n v="11"/>
    <x v="2"/>
    <x v="0"/>
    <x v="0"/>
    <x v="512"/>
    <n v="1475776127"/>
    <b v="0"/>
    <n v="2"/>
    <b v="0"/>
    <s v="film &amp; video/animation"/>
    <n v="0"/>
    <n v="5.5"/>
    <x v="0"/>
    <s v="animation"/>
    <n v="42649.742210648154"/>
    <n v="25569.00002314815"/>
    <x v="2"/>
    <n v="10"/>
    <x v="9"/>
  </r>
  <r>
    <n v="513"/>
    <x v="513"/>
    <s v="A sci-fi fantasy 2.5D anime styled series about some guys trying to save the world, probably..."/>
    <x v="63"/>
    <n v="6962"/>
    <x v="2"/>
    <x v="0"/>
    <x v="0"/>
    <x v="513"/>
    <n v="1467387705"/>
    <b v="0"/>
    <n v="68"/>
    <b v="0"/>
    <s v="film &amp; video/animation"/>
    <n v="14"/>
    <n v="102.38"/>
    <x v="0"/>
    <s v="animation"/>
    <n v="42552.653993055559"/>
    <n v="25569.000787037035"/>
    <x v="2"/>
    <n v="7"/>
    <x v="3"/>
  </r>
  <r>
    <n v="514"/>
    <x v="514"/>
    <s v="A film created entirely out of paper, visual effects and found objects depicts how one man created a new life for himself."/>
    <x v="15"/>
    <n v="50"/>
    <x v="2"/>
    <x v="5"/>
    <x v="5"/>
    <x v="514"/>
    <n v="1405003447"/>
    <b v="0"/>
    <n v="3"/>
    <b v="0"/>
    <s v="film &amp; video/animation"/>
    <n v="3"/>
    <n v="16.670000000000002"/>
    <x v="0"/>
    <s v="animation"/>
    <n v="41830.613969907405"/>
    <n v="25569.000034722223"/>
    <x v="3"/>
    <n v="7"/>
    <x v="3"/>
  </r>
  <r>
    <n v="515"/>
    <x v="515"/>
    <s v="A Tale of Faith is an animated short film based on the heartwarming tale by Rebbe Nachman of Breslov."/>
    <x v="143"/>
    <n v="24651"/>
    <x v="2"/>
    <x v="0"/>
    <x v="0"/>
    <x v="515"/>
    <n v="1447933601"/>
    <b v="0"/>
    <n v="34"/>
    <b v="0"/>
    <s v="film &amp; video/animation"/>
    <n v="25"/>
    <n v="725.03"/>
    <x v="0"/>
    <s v="animation"/>
    <n v="42327.490752314814"/>
    <n v="25569.00039351852"/>
    <x v="0"/>
    <n v="11"/>
    <x v="4"/>
  </r>
  <r>
    <n v="516"/>
    <x v="516"/>
    <s v="A big brother style comedy animation series starring famous seafarers"/>
    <x v="10"/>
    <n v="0"/>
    <x v="2"/>
    <x v="1"/>
    <x v="1"/>
    <x v="516"/>
    <n v="1427568080"/>
    <b v="0"/>
    <n v="0"/>
    <b v="0"/>
    <s v="film &amp; video/animation"/>
    <n v="0"/>
    <n v="0"/>
    <x v="0"/>
    <s v="animation"/>
    <n v="42091.778703703705"/>
    <n v="25569"/>
    <x v="0"/>
    <n v="3"/>
    <x v="7"/>
  </r>
  <r>
    <n v="517"/>
    <x v="517"/>
    <s v="Honeybee is a cartoon about a girl who can talk to bugs, and her quest to save the bees! Adventure, humor, and lots of fun characters."/>
    <x v="36"/>
    <n v="205"/>
    <x v="2"/>
    <x v="0"/>
    <x v="0"/>
    <x v="517"/>
    <n v="1483454761"/>
    <b v="0"/>
    <n v="3"/>
    <b v="0"/>
    <s v="film &amp; video/animation"/>
    <n v="1"/>
    <n v="68.33"/>
    <x v="0"/>
    <s v="animation"/>
    <n v="42738.615289351852"/>
    <n v="25569.000034722223"/>
    <x v="1"/>
    <n v="1"/>
    <x v="1"/>
  </r>
  <r>
    <n v="518"/>
    <x v="518"/>
    <s v="The community of Somorrah is peaceful and unblemished until &quot;The Boss&quot; power and money starts to diminish &amp; plans to gain it all back!"/>
    <x v="144"/>
    <n v="0"/>
    <x v="2"/>
    <x v="0"/>
    <x v="0"/>
    <x v="518"/>
    <n v="1438958824"/>
    <b v="0"/>
    <n v="0"/>
    <b v="0"/>
    <s v="film &amp; video/animation"/>
    <n v="0"/>
    <n v="0"/>
    <x v="0"/>
    <s v="animation"/>
    <n v="42223.616018518514"/>
    <n v="25569"/>
    <x v="0"/>
    <n v="8"/>
    <x v="10"/>
  </r>
  <r>
    <n v="519"/>
    <x v="519"/>
    <s v="&quot;When the dream of childhood is stolen... a nightmare is born&quot; A dark animated fantasy film by indie filmmaker M dot Strange."/>
    <x v="145"/>
    <n v="2746"/>
    <x v="2"/>
    <x v="0"/>
    <x v="0"/>
    <x v="519"/>
    <n v="1352107421"/>
    <b v="0"/>
    <n v="70"/>
    <b v="0"/>
    <s v="film &amp; video/animation"/>
    <n v="23"/>
    <n v="39.229999999999997"/>
    <x v="0"/>
    <s v="animation"/>
    <n v="41218.391446759262"/>
    <n v="25569.000810185185"/>
    <x v="5"/>
    <n v="11"/>
    <x v="4"/>
  </r>
  <r>
    <n v="520"/>
    <x v="520"/>
    <s v="Tim Arthur's 21st anniversary sell-out production of his 'chilling' and 'sinister' ghostly thriller returns to the Edinburgh Fringe!"/>
    <x v="10"/>
    <n v="5105"/>
    <x v="0"/>
    <x v="1"/>
    <x v="1"/>
    <x v="520"/>
    <n v="1447174261"/>
    <b v="0"/>
    <n v="34"/>
    <b v="1"/>
    <s v="theater/plays"/>
    <n v="102"/>
    <n v="150.15"/>
    <x v="1"/>
    <s v="plays"/>
    <n v="42318.702094907407"/>
    <n v="25569.00039351852"/>
    <x v="0"/>
    <n v="11"/>
    <x v="4"/>
  </r>
  <r>
    <n v="521"/>
    <x v="521"/>
    <s v="The Blind Owl in co-production with Halcyon Theatre will stage &quot;dirty butterfly&quot; a voyeuristic drama by Britain's debbie tucker green."/>
    <x v="10"/>
    <n v="5232"/>
    <x v="0"/>
    <x v="0"/>
    <x v="0"/>
    <x v="521"/>
    <n v="1475460819"/>
    <b v="0"/>
    <n v="56"/>
    <b v="1"/>
    <s v="theater/plays"/>
    <n v="105"/>
    <n v="93.43"/>
    <x v="1"/>
    <s v="plays"/>
    <n v="42646.092812499999"/>
    <n v="25569.000648148147"/>
    <x v="2"/>
    <n v="10"/>
    <x v="9"/>
  </r>
  <r>
    <n v="522"/>
    <x v="522"/>
    <s v="*** TO MAKE DONATIONS IN THE FUTURE                                   GO TO OUR WEBSITE: www.compassplayers.com ***"/>
    <x v="9"/>
    <n v="3440"/>
    <x v="0"/>
    <x v="0"/>
    <x v="0"/>
    <x v="522"/>
    <n v="1456793925"/>
    <b v="0"/>
    <n v="31"/>
    <b v="1"/>
    <s v="theater/plays"/>
    <n v="115"/>
    <n v="110.97"/>
    <x v="1"/>
    <s v="plays"/>
    <n v="42430.040798611109"/>
    <n v="25569.000358796296"/>
    <x v="2"/>
    <n v="3"/>
    <x v="7"/>
  </r>
  <r>
    <n v="523"/>
    <x v="523"/>
    <s v="The Star on My Heart, an original play based on a survivor of the Terezin concentration camp, with community outreach for all ages."/>
    <x v="10"/>
    <n v="6030"/>
    <x v="0"/>
    <x v="0"/>
    <x v="0"/>
    <x v="523"/>
    <n v="1440213076"/>
    <b v="0"/>
    <n v="84"/>
    <b v="1"/>
    <s v="theater/plays"/>
    <n v="121"/>
    <n v="71.790000000000006"/>
    <x v="1"/>
    <s v="plays"/>
    <n v="42238.13282407407"/>
    <n v="25569.000972222224"/>
    <x v="0"/>
    <n v="8"/>
    <x v="10"/>
  </r>
  <r>
    <n v="524"/>
    <x v="524"/>
    <s v="Angel on the Corner need YOUR help to raise Â£3,500 to take Zero Down by Sarah Hehir to the Edinburgh Fringe Festival this August!"/>
    <x v="8"/>
    <n v="3803.55"/>
    <x v="0"/>
    <x v="1"/>
    <x v="1"/>
    <x v="524"/>
    <n v="1462209169"/>
    <b v="0"/>
    <n v="130"/>
    <b v="1"/>
    <s v="theater/plays"/>
    <n v="109"/>
    <n v="29.26"/>
    <x v="1"/>
    <s v="plays"/>
    <n v="42492.717233796298"/>
    <n v="25569.001504629628"/>
    <x v="2"/>
    <n v="5"/>
    <x v="5"/>
  </r>
  <r>
    <n v="525"/>
    <x v="525"/>
    <s v="EUPHORIA! is a new play about the decriminalization of drugs, and its profound effect on both the criminals in prison and &quot;The Man.&quot;"/>
    <x v="14"/>
    <n v="12000"/>
    <x v="0"/>
    <x v="0"/>
    <x v="0"/>
    <x v="525"/>
    <n v="1406713041"/>
    <b v="0"/>
    <n v="12"/>
    <b v="1"/>
    <s v="theater/plays"/>
    <n v="100"/>
    <n v="1000"/>
    <x v="1"/>
    <s v="plays"/>
    <n v="41850.400937500002"/>
    <n v="25569.000138888889"/>
    <x v="3"/>
    <n v="7"/>
    <x v="3"/>
  </r>
  <r>
    <n v="526"/>
    <x v="526"/>
    <s v="We have a brand new play. We urgently need your help to fund our production, which opens at Theatre503 on August 18th."/>
    <x v="15"/>
    <n v="1710"/>
    <x v="0"/>
    <x v="1"/>
    <x v="1"/>
    <x v="526"/>
    <n v="1436278344"/>
    <b v="0"/>
    <n v="23"/>
    <b v="1"/>
    <s v="theater/plays"/>
    <n v="114"/>
    <n v="74.349999999999994"/>
    <x v="1"/>
    <s v="plays"/>
    <n v="42192.591944444444"/>
    <n v="25569.000266203704"/>
    <x v="0"/>
    <n v="7"/>
    <x v="3"/>
  </r>
  <r>
    <n v="527"/>
    <x v="527"/>
    <s v="OMEGA KIDS, a new play by Noah Mease, directed by Jay Stull &amp; produced by New Light Theater Project in association with Access Theater."/>
    <x v="3"/>
    <n v="10085"/>
    <x v="0"/>
    <x v="0"/>
    <x v="0"/>
    <x v="527"/>
    <n v="1484715366"/>
    <b v="0"/>
    <n v="158"/>
    <b v="1"/>
    <s v="theater/plays"/>
    <n v="101"/>
    <n v="63.83"/>
    <x v="1"/>
    <s v="plays"/>
    <n v="42753.205625000002"/>
    <n v="25569.001828703702"/>
    <x v="1"/>
    <n v="1"/>
    <x v="1"/>
  </r>
  <r>
    <n v="528"/>
    <x v="528"/>
    <s v="A Festival Backed Production of a Full-Length Play."/>
    <x v="146"/>
    <n v="1330"/>
    <x v="0"/>
    <x v="0"/>
    <x v="0"/>
    <x v="528"/>
    <n v="1433109907"/>
    <b v="0"/>
    <n v="30"/>
    <b v="1"/>
    <s v="theater/plays"/>
    <n v="116"/>
    <n v="44.33"/>
    <x v="1"/>
    <s v="plays"/>
    <n v="42155.920219907406"/>
    <n v="25569.000347222223"/>
    <x v="0"/>
    <n v="5"/>
    <x v="5"/>
  </r>
  <r>
    <n v="529"/>
    <x v="529"/>
    <s v="Snowglobe Theatre, a new Montreal company, will be presenting Shakespeare's &quot;Much Ado about Nothing&quot; at Mainline Theatre in January"/>
    <x v="38"/>
    <n v="1565"/>
    <x v="0"/>
    <x v="5"/>
    <x v="5"/>
    <x v="529"/>
    <n v="1482281094"/>
    <b v="0"/>
    <n v="18"/>
    <b v="1"/>
    <s v="theater/plays"/>
    <n v="130"/>
    <n v="86.94"/>
    <x v="1"/>
    <s v="plays"/>
    <n v="42725.031180555554"/>
    <n v="25569.000208333335"/>
    <x v="2"/>
    <n v="12"/>
    <x v="11"/>
  </r>
  <r>
    <n v="530"/>
    <x v="530"/>
    <s v="Corners Grove is a coming-of-age play about leaving home, gender identity and the death of Whitney Houston; will benefit Win NYC."/>
    <x v="147"/>
    <n v="3670"/>
    <x v="0"/>
    <x v="0"/>
    <x v="0"/>
    <x v="530"/>
    <n v="1433254268"/>
    <b v="0"/>
    <n v="29"/>
    <b v="1"/>
    <s v="theater/plays"/>
    <n v="108"/>
    <n v="126.55"/>
    <x v="1"/>
    <s v="plays"/>
    <n v="42157.591064814813"/>
    <n v="25569.000335648147"/>
    <x v="0"/>
    <n v="6"/>
    <x v="0"/>
  </r>
  <r>
    <n v="531"/>
    <x v="531"/>
    <s v="SYLVIA is a modern romantic comedy about a marriage and a talking dog. Directed by Jeanna Michaels. January 12 through January 29, 2017"/>
    <x v="23"/>
    <n v="4000"/>
    <x v="0"/>
    <x v="0"/>
    <x v="0"/>
    <x v="531"/>
    <n v="1478050429"/>
    <b v="0"/>
    <n v="31"/>
    <b v="1"/>
    <s v="theater/plays"/>
    <n v="100"/>
    <n v="129.03"/>
    <x v="1"/>
    <s v="plays"/>
    <n v="42676.065150462964"/>
    <n v="25569.000358796296"/>
    <x v="2"/>
    <n v="11"/>
    <x v="4"/>
  </r>
  <r>
    <n v="532"/>
    <x v="532"/>
    <s v="A fast paced, comedic play about an anxiety-ridden filmmaker who lies to investors about having Christopher Walken in his film."/>
    <x v="3"/>
    <n v="12325"/>
    <x v="0"/>
    <x v="0"/>
    <x v="0"/>
    <x v="532"/>
    <n v="1460506208"/>
    <b v="0"/>
    <n v="173"/>
    <b v="1"/>
    <s v="theater/plays"/>
    <n v="123"/>
    <n v="71.239999999999995"/>
    <x v="1"/>
    <s v="plays"/>
    <n v="42473.007037037038"/>
    <n v="25569.002002314814"/>
    <x v="2"/>
    <n v="4"/>
    <x v="6"/>
  </r>
  <r>
    <n v="533"/>
    <x v="533"/>
    <s v="New writing â€¢ Twisty-turny magical realist retro sci-fi â€¢ Human lives â€¢ Storytelling â€¢ The slope our society slips down..."/>
    <x v="13"/>
    <n v="2004"/>
    <x v="0"/>
    <x v="1"/>
    <x v="1"/>
    <x v="533"/>
    <n v="1461320765"/>
    <b v="0"/>
    <n v="17"/>
    <b v="1"/>
    <s v="theater/plays"/>
    <n v="100"/>
    <n v="117.88"/>
    <x v="1"/>
    <s v="plays"/>
    <n v="42482.43478009259"/>
    <n v="25569.000196759258"/>
    <x v="2"/>
    <n v="4"/>
    <x v="6"/>
  </r>
  <r>
    <n v="534"/>
    <x v="534"/>
    <s v="We're a zero-budget, non-profit theatre group based in Oslo and have been invited to perform at a conference in Belgium. Help!"/>
    <x v="36"/>
    <n v="15700"/>
    <x v="0"/>
    <x v="10"/>
    <x v="8"/>
    <x v="534"/>
    <n v="1443036470"/>
    <b v="0"/>
    <n v="48"/>
    <b v="1"/>
    <s v="theater/plays"/>
    <n v="105"/>
    <n v="327.08"/>
    <x v="1"/>
    <s v="plays"/>
    <n v="42270.810995370368"/>
    <n v="25569.000555555554"/>
    <x v="0"/>
    <n v="9"/>
    <x v="8"/>
  </r>
  <r>
    <n v="535"/>
    <x v="535"/>
    <s v="Weâ€™re producing a Northern Brexit sci-fi play for VAULT festival 2017 and we need your help!"/>
    <x v="13"/>
    <n v="2050"/>
    <x v="0"/>
    <x v="1"/>
    <x v="1"/>
    <x v="535"/>
    <n v="1481115905"/>
    <b v="0"/>
    <n v="59"/>
    <b v="1"/>
    <s v="theater/plays"/>
    <n v="103"/>
    <n v="34.75"/>
    <x v="1"/>
    <s v="plays"/>
    <n v="42711.545196759253"/>
    <n v="25569.00068287037"/>
    <x v="2"/>
    <n v="12"/>
    <x v="11"/>
  </r>
  <r>
    <n v="536"/>
    <x v="536"/>
    <s v="A new one-man play by Giles Roberts, shining a different light on the very human cost of war *IDEASTAP UNDERBELLY AWARD WINNER 2015*"/>
    <x v="126"/>
    <n v="3902.5"/>
    <x v="0"/>
    <x v="1"/>
    <x v="1"/>
    <x v="536"/>
    <n v="1435133807"/>
    <b v="0"/>
    <n v="39"/>
    <b v="1"/>
    <s v="theater/plays"/>
    <n v="118"/>
    <n v="100.06"/>
    <x v="1"/>
    <s v="plays"/>
    <n v="42179.344988425932"/>
    <n v="25569.000451388889"/>
    <x v="0"/>
    <n v="6"/>
    <x v="0"/>
  </r>
  <r>
    <n v="537"/>
    <x v="537"/>
    <s v="Transforming bystanders into anti-bullies since 2012 thru inclusive learning environments.  Together we can take back our classrooms."/>
    <x v="13"/>
    <n v="2410"/>
    <x v="0"/>
    <x v="0"/>
    <x v="0"/>
    <x v="537"/>
    <n v="1444069591"/>
    <b v="0"/>
    <n v="59"/>
    <b v="1"/>
    <s v="theater/plays"/>
    <n v="121"/>
    <n v="40.85"/>
    <x v="1"/>
    <s v="plays"/>
    <n v="42282.768414351856"/>
    <n v="25569.00068287037"/>
    <x v="0"/>
    <n v="10"/>
    <x v="9"/>
  </r>
  <r>
    <n v="538"/>
    <x v="538"/>
    <s v="SOC produces affordable and accessible theatre in the heart of Orange County, CA, and we need your help to match a $5,000 grant!"/>
    <x v="10"/>
    <n v="15121"/>
    <x v="0"/>
    <x v="0"/>
    <x v="0"/>
    <x v="538"/>
    <n v="1460574263"/>
    <b v="0"/>
    <n v="60"/>
    <b v="1"/>
    <s v="theater/plays"/>
    <n v="302"/>
    <n v="252.02"/>
    <x v="1"/>
    <s v="plays"/>
    <n v="42473.794710648144"/>
    <n v="25569.000694444443"/>
    <x v="2"/>
    <n v="4"/>
    <x v="6"/>
  </r>
  <r>
    <n v="539"/>
    <x v="539"/>
    <s v="A brand new show that unites puppetry, live music and storytelling to bring a forgotten English legend back to life!"/>
    <x v="2"/>
    <n v="503.22"/>
    <x v="0"/>
    <x v="1"/>
    <x v="1"/>
    <x v="539"/>
    <n v="1465866707"/>
    <b v="0"/>
    <n v="20"/>
    <b v="1"/>
    <s v="theater/plays"/>
    <n v="101"/>
    <n v="25.16"/>
    <x v="1"/>
    <s v="plays"/>
    <n v="42535.049849537041"/>
    <n v="25569.000231481481"/>
    <x v="2"/>
    <n v="6"/>
    <x v="0"/>
  </r>
  <r>
    <n v="540"/>
    <x v="540"/>
    <s v="There are so many dilemmas in life- what to do, where to go? _x000a_Let us solve it - search our preference based entertainment calendar"/>
    <x v="36"/>
    <n v="1"/>
    <x v="2"/>
    <x v="0"/>
    <x v="0"/>
    <x v="540"/>
    <n v="1420486606"/>
    <b v="0"/>
    <n v="1"/>
    <b v="0"/>
    <s v="technology/web"/>
    <n v="0"/>
    <n v="1"/>
    <x v="2"/>
    <s v="web"/>
    <n v="42009.817199074074"/>
    <n v="25569.000011574073"/>
    <x v="0"/>
    <n v="1"/>
    <x v="1"/>
  </r>
  <r>
    <n v="541"/>
    <x v="541"/>
    <s v="A website dedicated to local Kink Communities; to find others with matching interests and bring them together."/>
    <x v="37"/>
    <n v="25"/>
    <x v="2"/>
    <x v="0"/>
    <x v="0"/>
    <x v="541"/>
    <n v="1443488834"/>
    <b v="0"/>
    <n v="1"/>
    <b v="0"/>
    <s v="technology/web"/>
    <n v="1"/>
    <n v="25"/>
    <x v="2"/>
    <s v="web"/>
    <n v="42276.046689814815"/>
    <n v="25569.000011574073"/>
    <x v="0"/>
    <n v="9"/>
    <x v="8"/>
  </r>
  <r>
    <n v="542"/>
    <x v="542"/>
    <s v="The platform to record visual, audio and text memory of the common man - as we experienced history when it brushed us by"/>
    <x v="65"/>
    <n v="1"/>
    <x v="2"/>
    <x v="0"/>
    <x v="0"/>
    <x v="542"/>
    <n v="1457113316"/>
    <b v="0"/>
    <n v="1"/>
    <b v="0"/>
    <s v="technology/web"/>
    <n v="0"/>
    <n v="1"/>
    <x v="2"/>
    <s v="web"/>
    <n v="42433.737453703703"/>
    <n v="25569.000011574073"/>
    <x v="2"/>
    <n v="3"/>
    <x v="7"/>
  </r>
  <r>
    <n v="543"/>
    <x v="543"/>
    <s v="I want to make it easy for those with food allergies to know where they can safely, and happily eat out with friends and family."/>
    <x v="29"/>
    <n v="70"/>
    <x v="2"/>
    <x v="2"/>
    <x v="2"/>
    <x v="543"/>
    <n v="1412215962"/>
    <b v="0"/>
    <n v="2"/>
    <b v="0"/>
    <s v="technology/web"/>
    <n v="0"/>
    <n v="35"/>
    <x v="2"/>
    <s v="web"/>
    <n v="41914.092152777775"/>
    <n v="25569.00002314815"/>
    <x v="3"/>
    <n v="10"/>
    <x v="9"/>
  </r>
  <r>
    <n v="544"/>
    <x v="544"/>
    <s v="Do you have a favorite shirt? So does everyone else. Favowear is creating a platform to share the best clothes and shopping sources."/>
    <x v="2"/>
    <n v="6"/>
    <x v="2"/>
    <x v="0"/>
    <x v="0"/>
    <x v="544"/>
    <n v="1465055160"/>
    <b v="0"/>
    <n v="2"/>
    <b v="0"/>
    <s v="technology/web"/>
    <n v="1"/>
    <n v="3"/>
    <x v="2"/>
    <s v="web"/>
    <n v="42525.656944444447"/>
    <n v="25569.00002314815"/>
    <x v="2"/>
    <n v="6"/>
    <x v="0"/>
  </r>
  <r>
    <n v="545"/>
    <x v="545"/>
    <s v="1st collaborative webdesign tool to create professional websites with WordPress, Bootstrap and other open source technologies."/>
    <x v="63"/>
    <n v="13692"/>
    <x v="2"/>
    <x v="6"/>
    <x v="3"/>
    <x v="545"/>
    <n v="1444140789"/>
    <b v="0"/>
    <n v="34"/>
    <b v="0"/>
    <s v="technology/web"/>
    <n v="27"/>
    <n v="402.71"/>
    <x v="2"/>
    <s v="web"/>
    <n v="42283.592465277776"/>
    <n v="25569.00039351852"/>
    <x v="0"/>
    <n v="10"/>
    <x v="9"/>
  </r>
  <r>
    <n v="546"/>
    <x v="546"/>
    <s v="Build a Christian Network Platform to connect and collaborate projects, events, missions and support online to fulfill the call."/>
    <x v="127"/>
    <n v="52"/>
    <x v="2"/>
    <x v="0"/>
    <x v="0"/>
    <x v="546"/>
    <n v="1441209715"/>
    <b v="0"/>
    <n v="2"/>
    <b v="0"/>
    <s v="technology/web"/>
    <n v="0"/>
    <n v="26"/>
    <x v="2"/>
    <s v="web"/>
    <n v="42249.667997685188"/>
    <n v="25569.00002314815"/>
    <x v="0"/>
    <n v="9"/>
    <x v="8"/>
  </r>
  <r>
    <n v="547"/>
    <x v="547"/>
    <s v="We are looking to build a secure email / document sharing system for companies needing to send sensitive information to clients."/>
    <x v="51"/>
    <n v="0"/>
    <x v="2"/>
    <x v="1"/>
    <x v="1"/>
    <x v="547"/>
    <n v="1452530564"/>
    <b v="0"/>
    <n v="0"/>
    <b v="0"/>
    <s v="technology/web"/>
    <n v="0"/>
    <n v="0"/>
    <x v="2"/>
    <s v="web"/>
    <n v="42380.696342592593"/>
    <n v="25569"/>
    <x v="2"/>
    <n v="1"/>
    <x v="1"/>
  </r>
  <r>
    <n v="548"/>
    <x v="548"/>
    <s v="Teach your native language online or study a foreign language with native speaking teachers. Social Web service and apps."/>
    <x v="3"/>
    <n v="9"/>
    <x v="2"/>
    <x v="1"/>
    <x v="1"/>
    <x v="548"/>
    <n v="1443562848"/>
    <b v="0"/>
    <n v="1"/>
    <b v="0"/>
    <s v="technology/web"/>
    <n v="0"/>
    <n v="9"/>
    <x v="2"/>
    <s v="web"/>
    <n v="42276.903333333335"/>
    <n v="25569.000011574073"/>
    <x v="0"/>
    <n v="9"/>
    <x v="8"/>
  </r>
  <r>
    <n v="549"/>
    <x v="549"/>
    <s v="The project idea came from game keys, gamers give out game keys on insecure forums and websites, we want to change that and make it fun"/>
    <x v="30"/>
    <n v="68"/>
    <x v="2"/>
    <x v="1"/>
    <x v="1"/>
    <x v="549"/>
    <n v="1433776622"/>
    <b v="0"/>
    <n v="8"/>
    <b v="0"/>
    <s v="technology/web"/>
    <n v="3"/>
    <n v="8.5"/>
    <x v="2"/>
    <s v="web"/>
    <n v="42163.636828703704"/>
    <n v="25569.000092592592"/>
    <x v="0"/>
    <n v="6"/>
    <x v="0"/>
  </r>
  <r>
    <n v="550"/>
    <x v="550"/>
    <s v="Help us shine the spotlight on our local businesses and contractors by providing a cost-effective ecommerce &amp; marketing platform"/>
    <x v="10"/>
    <n v="35"/>
    <x v="2"/>
    <x v="5"/>
    <x v="5"/>
    <x v="550"/>
    <n v="1484756245"/>
    <b v="0"/>
    <n v="4"/>
    <b v="0"/>
    <s v="technology/web"/>
    <n v="1"/>
    <n v="8.75"/>
    <x v="2"/>
    <s v="web"/>
    <n v="42753.678761574076"/>
    <n v="25569.000046296296"/>
    <x v="1"/>
    <n v="1"/>
    <x v="1"/>
  </r>
  <r>
    <n v="551"/>
    <x v="551"/>
    <s v="AX Nation's goal is to develop, highlight, and connect black business leaders across the diaspora with skilled software developers."/>
    <x v="96"/>
    <n v="3781"/>
    <x v="2"/>
    <x v="0"/>
    <x v="0"/>
    <x v="551"/>
    <n v="1434609424"/>
    <b v="0"/>
    <n v="28"/>
    <b v="0"/>
    <s v="technology/web"/>
    <n v="5"/>
    <n v="135.04"/>
    <x v="2"/>
    <s v="web"/>
    <n v="42173.275740740741"/>
    <n v="25569.000324074073"/>
    <x v="0"/>
    <n v="6"/>
    <x v="0"/>
  </r>
  <r>
    <n v="552"/>
    <x v="552"/>
    <s v="Axoral is a 3d interactive social media interface, with the potential to be so much more, but we need your help!"/>
    <x v="101"/>
    <n v="0"/>
    <x v="2"/>
    <x v="5"/>
    <x v="5"/>
    <x v="552"/>
    <n v="1447166896"/>
    <b v="0"/>
    <n v="0"/>
    <b v="0"/>
    <s v="technology/web"/>
    <n v="0"/>
    <n v="0"/>
    <x v="2"/>
    <s v="web"/>
    <n v="42318.616851851853"/>
    <n v="25569"/>
    <x v="0"/>
    <n v="11"/>
    <x v="4"/>
  </r>
  <r>
    <n v="553"/>
    <x v="553"/>
    <s v="Groundbreaking New Classifieds Website Grows Into Largest Nationwide Coverage By Turning Users Into Entrepreneurs"/>
    <x v="31"/>
    <n v="123"/>
    <x v="2"/>
    <x v="0"/>
    <x v="0"/>
    <x v="553"/>
    <n v="1413393391"/>
    <b v="0"/>
    <n v="6"/>
    <b v="0"/>
    <s v="technology/web"/>
    <n v="0"/>
    <n v="20.5"/>
    <x v="2"/>
    <s v="web"/>
    <n v="41927.71980324074"/>
    <n v="25569.000069444446"/>
    <x v="3"/>
    <n v="10"/>
    <x v="9"/>
  </r>
  <r>
    <n v="554"/>
    <x v="554"/>
    <s v="grplife helps non-profit and community groups engage their members while upholding an attitude of responsibility for their information"/>
    <x v="148"/>
    <n v="1416"/>
    <x v="2"/>
    <x v="0"/>
    <x v="0"/>
    <x v="554"/>
    <n v="1411143972"/>
    <b v="0"/>
    <n v="22"/>
    <b v="0"/>
    <s v="technology/web"/>
    <n v="37"/>
    <n v="64.36"/>
    <x v="2"/>
    <s v="web"/>
    <n v="41901.684861111113"/>
    <n v="25569.000254629631"/>
    <x v="3"/>
    <n v="9"/>
    <x v="8"/>
  </r>
  <r>
    <n v="555"/>
    <x v="555"/>
    <s v="Show-Skill.net helps to promote young football talents for free. It's the best place to show what you've got! Just post your videos :)"/>
    <x v="51"/>
    <n v="0"/>
    <x v="2"/>
    <x v="1"/>
    <x v="1"/>
    <x v="555"/>
    <n v="1463128143"/>
    <b v="0"/>
    <n v="0"/>
    <b v="0"/>
    <s v="technology/web"/>
    <n v="0"/>
    <n v="0"/>
    <x v="2"/>
    <s v="web"/>
    <n v="42503.353506944448"/>
    <n v="25569"/>
    <x v="2"/>
    <n v="5"/>
    <x v="5"/>
  </r>
  <r>
    <n v="556"/>
    <x v="556"/>
    <s v="An educational platform for learning Unified English Braille Code"/>
    <x v="6"/>
    <n v="200"/>
    <x v="2"/>
    <x v="0"/>
    <x v="0"/>
    <x v="556"/>
    <n v="1449520717"/>
    <b v="0"/>
    <n v="1"/>
    <b v="0"/>
    <s v="technology/web"/>
    <n v="3"/>
    <n v="200"/>
    <x v="2"/>
    <s v="web"/>
    <n v="42345.860150462962"/>
    <n v="25569.000011574073"/>
    <x v="0"/>
    <n v="12"/>
    <x v="11"/>
  </r>
  <r>
    <n v="557"/>
    <x v="557"/>
    <s v="The world's first interactive global domestic violence platform which connects victims, NGO's, policy-makers and researchers."/>
    <x v="60"/>
    <n v="1366"/>
    <x v="2"/>
    <x v="12"/>
    <x v="3"/>
    <x v="557"/>
    <n v="1478126203"/>
    <b v="0"/>
    <n v="20"/>
    <b v="0"/>
    <s v="technology/web"/>
    <n v="1"/>
    <n v="68.3"/>
    <x v="2"/>
    <s v="web"/>
    <n v="42676.942164351851"/>
    <n v="25569.000231481481"/>
    <x v="2"/>
    <n v="11"/>
    <x v="4"/>
  </r>
  <r>
    <n v="558"/>
    <x v="558"/>
    <s v="A community website with news, classifieds, photo albums, business reviews and a calendar for the local community to share."/>
    <x v="47"/>
    <n v="0"/>
    <x v="2"/>
    <x v="0"/>
    <x v="0"/>
    <x v="558"/>
    <n v="1424639505"/>
    <b v="0"/>
    <n v="0"/>
    <b v="0"/>
    <s v="technology/web"/>
    <n v="0"/>
    <n v="0"/>
    <x v="2"/>
    <s v="web"/>
    <n v="42057.883159722223"/>
    <n v="25569"/>
    <x v="0"/>
    <n v="2"/>
    <x v="2"/>
  </r>
  <r>
    <n v="559"/>
    <x v="559"/>
    <s v="The words most comprehensive platform for creatives &amp; artists. Develop &amp; showcase user talent &amp; link them to business &amp; brands globally"/>
    <x v="149"/>
    <n v="50"/>
    <x v="2"/>
    <x v="0"/>
    <x v="0"/>
    <x v="559"/>
    <n v="1447397260"/>
    <b v="0"/>
    <n v="1"/>
    <b v="0"/>
    <s v="technology/web"/>
    <n v="0"/>
    <n v="50"/>
    <x v="2"/>
    <s v="web"/>
    <n v="42321.283101851848"/>
    <n v="25569.000011574073"/>
    <x v="0"/>
    <n v="11"/>
    <x v="4"/>
  </r>
  <r>
    <n v="560"/>
    <x v="560"/>
    <s v="In the future the possibility exists that the internet it's self could be felled, we have world seed banks, it's time for a net bank,.."/>
    <x v="57"/>
    <n v="12"/>
    <x v="2"/>
    <x v="5"/>
    <x v="5"/>
    <x v="560"/>
    <n v="1416249045"/>
    <b v="0"/>
    <n v="3"/>
    <b v="0"/>
    <s v="technology/web"/>
    <n v="0"/>
    <n v="4"/>
    <x v="2"/>
    <s v="web"/>
    <n v="41960.771354166667"/>
    <n v="25569.000034722223"/>
    <x v="3"/>
    <n v="11"/>
    <x v="4"/>
  </r>
  <r>
    <n v="561"/>
    <x v="561"/>
    <s v="A marketplace for talent and employers to match. Using intuitive technology we match &amp; place talent with the best career position."/>
    <x v="36"/>
    <n v="55"/>
    <x v="2"/>
    <x v="0"/>
    <x v="0"/>
    <x v="561"/>
    <n v="1442850513"/>
    <b v="0"/>
    <n v="2"/>
    <b v="0"/>
    <s v="technology/web"/>
    <n v="0"/>
    <n v="27.5"/>
    <x v="2"/>
    <s v="web"/>
    <n v="42268.658715277779"/>
    <n v="25569.00002314815"/>
    <x v="0"/>
    <n v="9"/>
    <x v="8"/>
  </r>
  <r>
    <n v="562"/>
    <x v="562"/>
    <s v="i would like to develop an international free platform for domestic and international students to find accomodation in all countries"/>
    <x v="63"/>
    <n v="0"/>
    <x v="2"/>
    <x v="9"/>
    <x v="3"/>
    <x v="562"/>
    <n v="1479460815"/>
    <b v="0"/>
    <n v="0"/>
    <b v="0"/>
    <s v="technology/web"/>
    <n v="0"/>
    <n v="0"/>
    <x v="2"/>
    <s v="web"/>
    <n v="42692.389062500006"/>
    <n v="25569"/>
    <x v="2"/>
    <n v="11"/>
    <x v="4"/>
  </r>
  <r>
    <n v="563"/>
    <x v="563"/>
    <s v="I want to help people who have trouble remembering the simple things in life, like what day it is and what they need to do today."/>
    <x v="96"/>
    <n v="68"/>
    <x v="2"/>
    <x v="2"/>
    <x v="2"/>
    <x v="563"/>
    <n v="1421545247"/>
    <b v="0"/>
    <n v="2"/>
    <b v="0"/>
    <s v="technology/web"/>
    <n v="0"/>
    <n v="34"/>
    <x v="2"/>
    <s v="web"/>
    <n v="42022.069988425923"/>
    <n v="25569.00002314815"/>
    <x v="0"/>
    <n v="1"/>
    <x v="1"/>
  </r>
  <r>
    <n v="564"/>
    <x v="564"/>
    <s v="Plateforme de troc gratuit et d'Ã©changes en tous genres par nature. Mieux s'entraider, Ã©changer, de donner, louer ou vendre Ã  distance."/>
    <x v="102"/>
    <n v="1"/>
    <x v="2"/>
    <x v="6"/>
    <x v="3"/>
    <x v="564"/>
    <n v="1455230275"/>
    <b v="0"/>
    <n v="1"/>
    <b v="0"/>
    <s v="technology/web"/>
    <n v="0"/>
    <n v="1"/>
    <x v="2"/>
    <s v="web"/>
    <n v="42411.942997685182"/>
    <n v="25569.000011574073"/>
    <x v="2"/>
    <n v="2"/>
    <x v="2"/>
  </r>
  <r>
    <n v="565"/>
    <x v="565"/>
    <s v="Our objective is to provide a platform which helps teachers to provide courses to leaners in wide range of locations including Africa."/>
    <x v="31"/>
    <n v="0"/>
    <x v="2"/>
    <x v="1"/>
    <x v="1"/>
    <x v="565"/>
    <n v="1433962249"/>
    <b v="0"/>
    <n v="0"/>
    <b v="0"/>
    <s v="technology/web"/>
    <n v="0"/>
    <n v="0"/>
    <x v="2"/>
    <s v="web"/>
    <n v="42165.785289351858"/>
    <n v="25569"/>
    <x v="0"/>
    <n v="6"/>
    <x v="0"/>
  </r>
  <r>
    <n v="566"/>
    <x v="566"/>
    <s v="I am creating a website that will make it easier for people to promote or find rummage sales utilizing the power of Google Maps"/>
    <x v="10"/>
    <n v="1"/>
    <x v="2"/>
    <x v="0"/>
    <x v="0"/>
    <x v="566"/>
    <n v="1465921533"/>
    <b v="0"/>
    <n v="1"/>
    <b v="0"/>
    <s v="technology/web"/>
    <n v="0"/>
    <n v="1"/>
    <x v="2"/>
    <s v="web"/>
    <n v="42535.68440972222"/>
    <n v="25569.000011574073"/>
    <x v="2"/>
    <n v="6"/>
    <x v="0"/>
  </r>
  <r>
    <n v="567"/>
    <x v="567"/>
    <s v="UnimeTV's goal to revolutionize the way anime lovers interact with one another. Connect with others around the globe like never before!"/>
    <x v="3"/>
    <n v="0"/>
    <x v="2"/>
    <x v="0"/>
    <x v="0"/>
    <x v="567"/>
    <n v="1417551194"/>
    <b v="0"/>
    <n v="0"/>
    <b v="0"/>
    <s v="technology/web"/>
    <n v="0"/>
    <n v="0"/>
    <x v="2"/>
    <s v="web"/>
    <n v="41975.842523148152"/>
    <n v="25569"/>
    <x v="3"/>
    <n v="12"/>
    <x v="11"/>
  </r>
  <r>
    <n v="568"/>
    <x v="568"/>
    <s v="A million snow lovers from all over the planet, connected to each other with a common goal. &quot;To have the best snow experiences _x000a_ever.&quot;"/>
    <x v="142"/>
    <n v="245"/>
    <x v="2"/>
    <x v="4"/>
    <x v="4"/>
    <x v="568"/>
    <n v="1449785223"/>
    <b v="0"/>
    <n v="5"/>
    <b v="0"/>
    <s v="technology/web"/>
    <n v="1"/>
    <n v="49"/>
    <x v="2"/>
    <s v="web"/>
    <n v="42348.9215625"/>
    <n v="25569.000057870369"/>
    <x v="0"/>
    <n v="12"/>
    <x v="11"/>
  </r>
  <r>
    <n v="569"/>
    <x v="569"/>
    <s v="Mioti is an indie game marketplace that doubles as a community for developers to join networks and discuss projects."/>
    <x v="30"/>
    <n v="20"/>
    <x v="2"/>
    <x v="5"/>
    <x v="5"/>
    <x v="569"/>
    <n v="1449087612"/>
    <b v="0"/>
    <n v="1"/>
    <b v="0"/>
    <s v="technology/web"/>
    <n v="1"/>
    <n v="20"/>
    <x v="2"/>
    <s v="web"/>
    <n v="42340.847361111111"/>
    <n v="25569.000011574073"/>
    <x v="0"/>
    <n v="12"/>
    <x v="11"/>
  </r>
  <r>
    <n v="570"/>
    <x v="570"/>
    <s v="Humans have AM/FM/Satellite radio, kids have radio Disney, pets have DogCatRadio."/>
    <x v="94"/>
    <n v="142"/>
    <x v="2"/>
    <x v="0"/>
    <x v="0"/>
    <x v="570"/>
    <n v="1453230569"/>
    <b v="0"/>
    <n v="1"/>
    <b v="0"/>
    <s v="technology/web"/>
    <n v="0"/>
    <n v="142"/>
    <x v="2"/>
    <s v="web"/>
    <n v="42388.798252314817"/>
    <n v="25569.000011574073"/>
    <x v="2"/>
    <n v="1"/>
    <x v="1"/>
  </r>
  <r>
    <n v="571"/>
    <x v="571"/>
    <s v="Snag-A-Slip is an online platform that connects boaters with awesome marinas and available boat slips so that they can book with ease."/>
    <x v="31"/>
    <n v="106"/>
    <x v="2"/>
    <x v="0"/>
    <x v="0"/>
    <x v="571"/>
    <n v="1436297723"/>
    <b v="0"/>
    <n v="2"/>
    <b v="0"/>
    <s v="technology/web"/>
    <n v="0"/>
    <n v="53"/>
    <x v="2"/>
    <s v="web"/>
    <n v="42192.816238425927"/>
    <n v="25569.00002314815"/>
    <x v="0"/>
    <n v="7"/>
    <x v="3"/>
  </r>
  <r>
    <n v="572"/>
    <x v="572"/>
    <s v="FairwayJockey.com is a web platform to make high quality custom tour golf equipment available at a lower cost to the consumer."/>
    <x v="30"/>
    <n v="0"/>
    <x v="2"/>
    <x v="0"/>
    <x v="0"/>
    <x v="572"/>
    <n v="1444065088"/>
    <b v="0"/>
    <n v="0"/>
    <b v="0"/>
    <s v="technology/web"/>
    <n v="0"/>
    <n v="0"/>
    <x v="2"/>
    <s v="web"/>
    <n v="42282.71629629629"/>
    <n v="25569"/>
    <x v="0"/>
    <n v="10"/>
    <x v="9"/>
  </r>
  <r>
    <n v="573"/>
    <x v="573"/>
    <s v="Dive into 3D fractal star fields of web browsing, social networking, and project/contact management. Your YOUniverse of data #UMEOS"/>
    <x v="150"/>
    <n v="346"/>
    <x v="2"/>
    <x v="0"/>
    <x v="0"/>
    <x v="573"/>
    <n v="1416445931"/>
    <b v="0"/>
    <n v="9"/>
    <b v="0"/>
    <s v="technology/web"/>
    <n v="0"/>
    <n v="38.44"/>
    <x v="2"/>
    <s v="web"/>
    <n v="41963.050127314811"/>
    <n v="25569.000104166666"/>
    <x v="3"/>
    <n v="11"/>
    <x v="4"/>
  </r>
  <r>
    <n v="574"/>
    <x v="574"/>
    <s v="Grow your YouTube channel and increase your audience by allowing multi uploads, shares and interaction from a single simple interface."/>
    <x v="151"/>
    <n v="80"/>
    <x v="2"/>
    <x v="1"/>
    <x v="1"/>
    <x v="574"/>
    <n v="1474281507"/>
    <b v="0"/>
    <n v="4"/>
    <b v="0"/>
    <s v="technology/web"/>
    <n v="1"/>
    <n v="20"/>
    <x v="2"/>
    <s v="web"/>
    <n v="42632.443368055552"/>
    <n v="25569.000046296296"/>
    <x v="2"/>
    <n v="9"/>
    <x v="8"/>
  </r>
  <r>
    <n v="575"/>
    <x v="575"/>
    <s v="Wird der PC nicht genutzt, belohnt Gridcoin Rechenleistung fÃ¼r wissenschaftlichen Fortschritt - Uscore macht diese Forschung zum Spiel!"/>
    <x v="127"/>
    <n v="259"/>
    <x v="2"/>
    <x v="12"/>
    <x v="3"/>
    <x v="575"/>
    <n v="1431621443"/>
    <b v="0"/>
    <n v="4"/>
    <b v="0"/>
    <s v="technology/web"/>
    <n v="0"/>
    <n v="64.75"/>
    <x v="2"/>
    <s v="web"/>
    <n v="42138.692627314813"/>
    <n v="25569.000046296296"/>
    <x v="0"/>
    <n v="5"/>
    <x v="5"/>
  </r>
  <r>
    <n v="576"/>
    <x v="576"/>
    <s v="UthTopia Is a social media organization that believes in positive online usage, youth mentorship, and youth empowerment."/>
    <x v="58"/>
    <n v="1"/>
    <x v="2"/>
    <x v="0"/>
    <x v="0"/>
    <x v="576"/>
    <n v="1422357552"/>
    <b v="0"/>
    <n v="1"/>
    <b v="0"/>
    <s v="technology/web"/>
    <n v="0"/>
    <n v="1"/>
    <x v="2"/>
    <s v="web"/>
    <n v="42031.471666666665"/>
    <n v="25569.000011574073"/>
    <x v="0"/>
    <n v="1"/>
    <x v="1"/>
  </r>
  <r>
    <n v="577"/>
    <x v="577"/>
    <s v="Emails are one of pervasively used mode of communication today. However, emails can be personal and sometimes discretion is needed."/>
    <x v="10"/>
    <n v="10"/>
    <x v="2"/>
    <x v="0"/>
    <x v="0"/>
    <x v="577"/>
    <n v="1458569302"/>
    <b v="0"/>
    <n v="1"/>
    <b v="0"/>
    <s v="technology/web"/>
    <n v="0"/>
    <n v="10"/>
    <x v="2"/>
    <s v="web"/>
    <n v="42450.589143518519"/>
    <n v="25569.000011574073"/>
    <x v="2"/>
    <n v="3"/>
    <x v="7"/>
  </r>
  <r>
    <n v="578"/>
    <x v="578"/>
    <s v="weBuy trade built on technology and Crowd Sourced Power"/>
    <x v="152"/>
    <n v="14"/>
    <x v="2"/>
    <x v="1"/>
    <x v="1"/>
    <x v="578"/>
    <n v="1439560393"/>
    <b v="0"/>
    <n v="7"/>
    <b v="0"/>
    <s v="technology/web"/>
    <n v="0"/>
    <n v="2"/>
    <x v="2"/>
    <s v="web"/>
    <n v="42230.578622685185"/>
    <n v="25569.000081018519"/>
    <x v="0"/>
    <n v="8"/>
    <x v="10"/>
  </r>
  <r>
    <n v="579"/>
    <x v="579"/>
    <s v="Learn classic and public key cryptography with a full proof-of-concept system in JavaScript."/>
    <x v="14"/>
    <n v="175"/>
    <x v="2"/>
    <x v="0"/>
    <x v="0"/>
    <x v="579"/>
    <n v="1416947223"/>
    <b v="0"/>
    <n v="5"/>
    <b v="0"/>
    <s v="technology/web"/>
    <n v="1"/>
    <n v="35"/>
    <x v="2"/>
    <s v="web"/>
    <n v="41968.852118055554"/>
    <n v="25569.000057870369"/>
    <x v="3"/>
    <n v="11"/>
    <x v="4"/>
  </r>
  <r>
    <n v="580"/>
    <x v="580"/>
    <s v="I Want To Create A Website That Helps Young Inventors Of Today Broadcast Their Talents &amp; Help Get The Reconigition They Deserve"/>
    <x v="9"/>
    <n v="1"/>
    <x v="2"/>
    <x v="0"/>
    <x v="0"/>
    <x v="580"/>
    <n v="1471988867"/>
    <b v="0"/>
    <n v="1"/>
    <b v="0"/>
    <s v="technology/web"/>
    <n v="0"/>
    <n v="1"/>
    <x v="2"/>
    <s v="web"/>
    <n v="42605.908182870371"/>
    <n v="25569.000011574073"/>
    <x v="2"/>
    <n v="8"/>
    <x v="10"/>
  </r>
  <r>
    <n v="581"/>
    <x v="581"/>
    <s v="Help me raise funds so that I can be able to give passionate young poets a chance to earn money weekly for their writing &amp; spoken word."/>
    <x v="44"/>
    <n v="0"/>
    <x v="2"/>
    <x v="0"/>
    <x v="0"/>
    <x v="581"/>
    <n v="1435882704"/>
    <b v="0"/>
    <n v="0"/>
    <b v="0"/>
    <s v="technology/web"/>
    <n v="0"/>
    <n v="0"/>
    <x v="2"/>
    <s v="web"/>
    <n v="42188.012777777782"/>
    <n v="25569"/>
    <x v="0"/>
    <n v="7"/>
    <x v="3"/>
  </r>
  <r>
    <n v="582"/>
    <x v="582"/>
    <s v="A community-driven online system which promotes self-governance.  Level up by adding content; civic agendas and private associations."/>
    <x v="57"/>
    <n v="0"/>
    <x v="2"/>
    <x v="0"/>
    <x v="0"/>
    <x v="582"/>
    <n v="1424454319"/>
    <b v="0"/>
    <n v="0"/>
    <b v="0"/>
    <s v="technology/web"/>
    <n v="0"/>
    <n v="0"/>
    <x v="2"/>
    <s v="web"/>
    <n v="42055.739803240736"/>
    <n v="25569"/>
    <x v="0"/>
    <n v="2"/>
    <x v="2"/>
  </r>
  <r>
    <n v="583"/>
    <x v="583"/>
    <s v="HackersArchive.com will help rid the web of viruses and scams found everywhere else you look!"/>
    <x v="7"/>
    <n v="1"/>
    <x v="2"/>
    <x v="0"/>
    <x v="0"/>
    <x v="583"/>
    <n v="1424212287"/>
    <b v="0"/>
    <n v="1"/>
    <b v="0"/>
    <s v="technology/web"/>
    <n v="0"/>
    <n v="1"/>
    <x v="2"/>
    <s v="web"/>
    <n v="42052.93850694444"/>
    <n v="25569.000011574073"/>
    <x v="0"/>
    <n v="2"/>
    <x v="2"/>
  </r>
  <r>
    <n v="584"/>
    <x v="584"/>
    <s v="Script Call takes your presentation from the wall to your audience; from your device to theirs."/>
    <x v="28"/>
    <n v="10"/>
    <x v="2"/>
    <x v="0"/>
    <x v="0"/>
    <x v="584"/>
    <n v="1423933916"/>
    <b v="0"/>
    <n v="2"/>
    <b v="0"/>
    <s v="technology/web"/>
    <n v="1"/>
    <n v="5"/>
    <x v="2"/>
    <s v="web"/>
    <n v="42049.716620370367"/>
    <n v="25569.00002314815"/>
    <x v="0"/>
    <n v="2"/>
    <x v="2"/>
  </r>
  <r>
    <n v="585"/>
    <x v="585"/>
    <s v="SAVE UP TO 40% WHEN YOU SPEND!_x000a__x000a_PRE-ORDER YOUR LINK CARD TODAY"/>
    <x v="7"/>
    <n v="0"/>
    <x v="2"/>
    <x v="1"/>
    <x v="1"/>
    <x v="585"/>
    <n v="1444123377"/>
    <b v="0"/>
    <n v="0"/>
    <b v="0"/>
    <s v="technology/web"/>
    <n v="0"/>
    <n v="0"/>
    <x v="2"/>
    <s v="web"/>
    <n v="42283.3909375"/>
    <n v="25569"/>
    <x v="0"/>
    <n v="10"/>
    <x v="9"/>
  </r>
  <r>
    <n v="586"/>
    <x v="586"/>
    <s v="Employ College is a movement for companies to hire college graduates from their respected institutions."/>
    <x v="3"/>
    <n v="56"/>
    <x v="2"/>
    <x v="0"/>
    <x v="0"/>
    <x v="586"/>
    <n v="1421440207"/>
    <b v="0"/>
    <n v="4"/>
    <b v="0"/>
    <s v="technology/web"/>
    <n v="1"/>
    <n v="14"/>
    <x v="2"/>
    <s v="web"/>
    <n v="42020.854247685187"/>
    <n v="25569.000046296296"/>
    <x v="0"/>
    <n v="1"/>
    <x v="1"/>
  </r>
  <r>
    <n v="587"/>
    <x v="587"/>
    <s v="Waitresses.com is an online community devoted to servers around the world. Learn. Connect. Work. Travel. Share._x000a__x000a_Make a pledge today!"/>
    <x v="11"/>
    <n v="2725"/>
    <x v="2"/>
    <x v="5"/>
    <x v="5"/>
    <x v="587"/>
    <n v="1426615833"/>
    <b v="0"/>
    <n v="7"/>
    <b v="0"/>
    <s v="technology/web"/>
    <n v="9"/>
    <n v="389.29"/>
    <x v="2"/>
    <s v="web"/>
    <n v="42080.757326388892"/>
    <n v="25569.000081018519"/>
    <x v="0"/>
    <n v="3"/>
    <x v="7"/>
  </r>
  <r>
    <n v="588"/>
    <x v="588"/>
    <s v="Offrire un &quot;TRAGO&quot;, ossia un passaggio con autista che ti segue e ti aspetta mentre concludi i tuoi affari, quando non puoi guidare"/>
    <x v="7"/>
    <n v="301"/>
    <x v="2"/>
    <x v="13"/>
    <x v="3"/>
    <x v="588"/>
    <n v="1474223286"/>
    <b v="0"/>
    <n v="2"/>
    <b v="0"/>
    <s v="technology/web"/>
    <n v="3"/>
    <n v="150.5"/>
    <x v="2"/>
    <s v="web"/>
    <n v="42631.769513888896"/>
    <n v="25569.00002314815"/>
    <x v="2"/>
    <n v="9"/>
    <x v="8"/>
  </r>
  <r>
    <n v="589"/>
    <x v="589"/>
    <s v="Services closer than you think..."/>
    <x v="51"/>
    <n v="1"/>
    <x v="2"/>
    <x v="0"/>
    <x v="0"/>
    <x v="589"/>
    <n v="1435070699"/>
    <b v="0"/>
    <n v="1"/>
    <b v="0"/>
    <s v="technology/web"/>
    <n v="0"/>
    <n v="1"/>
    <x v="2"/>
    <s v="web"/>
    <n v="42178.614571759259"/>
    <n v="25569.000011574073"/>
    <x v="0"/>
    <n v="6"/>
    <x v="0"/>
  </r>
  <r>
    <n v="590"/>
    <x v="590"/>
    <s v="Learn the skills needed to be a successful web engineer. Create your own complex web applications, deploy servers, use data and more."/>
    <x v="10"/>
    <n v="223"/>
    <x v="2"/>
    <x v="1"/>
    <x v="1"/>
    <x v="590"/>
    <n v="1452259131"/>
    <b v="0"/>
    <n v="9"/>
    <b v="0"/>
    <s v="technology/web"/>
    <n v="4"/>
    <n v="24.78"/>
    <x v="2"/>
    <s v="web"/>
    <n v="42377.554756944446"/>
    <n v="25569.000104166666"/>
    <x v="2"/>
    <n v="1"/>
    <x v="1"/>
  </r>
  <r>
    <n v="591"/>
    <x v="591"/>
    <s v="Kid's Connect is a brand new social media website that is built specifically for kids to connect with other kids sick just like them."/>
    <x v="57"/>
    <n v="61"/>
    <x v="2"/>
    <x v="0"/>
    <x v="0"/>
    <x v="591"/>
    <n v="1434978130"/>
    <b v="0"/>
    <n v="2"/>
    <b v="0"/>
    <s v="technology/web"/>
    <n v="0"/>
    <n v="30.5"/>
    <x v="2"/>
    <s v="web"/>
    <n v="42177.543171296296"/>
    <n v="25569.00002314815"/>
    <x v="0"/>
    <n v="6"/>
    <x v="0"/>
  </r>
  <r>
    <n v="592"/>
    <x v="592"/>
    <s v="Together, we can build a FREE, business start-up system that will help aspiring entrepreneurs change their economic circumstances."/>
    <x v="51"/>
    <n v="250"/>
    <x v="2"/>
    <x v="0"/>
    <x v="0"/>
    <x v="592"/>
    <n v="1414992860"/>
    <b v="0"/>
    <n v="1"/>
    <b v="0"/>
    <s v="technology/web"/>
    <n v="3"/>
    <n v="250"/>
    <x v="2"/>
    <s v="web"/>
    <n v="41946.232175925928"/>
    <n v="25569.000011574073"/>
    <x v="3"/>
    <n v="11"/>
    <x v="4"/>
  </r>
  <r>
    <n v="593"/>
    <x v="593"/>
    <s v="One Day Your Life May Just Depend on Staying Anonymous Online.  Or You Just May Not Want Google, Amazon Or The NSA Knowing Your Details"/>
    <x v="2"/>
    <n v="115"/>
    <x v="2"/>
    <x v="1"/>
    <x v="1"/>
    <x v="593"/>
    <n v="1425744945"/>
    <b v="0"/>
    <n v="7"/>
    <b v="0"/>
    <s v="technology/web"/>
    <n v="23"/>
    <n v="16.43"/>
    <x v="2"/>
    <s v="web"/>
    <n v="42070.677604166667"/>
    <n v="25569.000081018519"/>
    <x v="0"/>
    <n v="3"/>
    <x v="7"/>
  </r>
  <r>
    <n v="594"/>
    <x v="594"/>
    <s v="Creating a fitness site that will change the fitness game forever!"/>
    <x v="31"/>
    <n v="26"/>
    <x v="2"/>
    <x v="0"/>
    <x v="0"/>
    <x v="594"/>
    <n v="1458240206"/>
    <b v="0"/>
    <n v="2"/>
    <b v="0"/>
    <s v="technology/web"/>
    <n v="0"/>
    <n v="13"/>
    <x v="2"/>
    <s v="web"/>
    <n v="42446.780162037037"/>
    <n v="25569.00002314815"/>
    <x v="2"/>
    <n v="3"/>
    <x v="7"/>
  </r>
  <r>
    <n v="595"/>
    <x v="595"/>
    <s v="MyBestInterest.org elminates election research by quickly identifying the candidates that will best represent your interests."/>
    <x v="57"/>
    <n v="426"/>
    <x v="2"/>
    <x v="0"/>
    <x v="0"/>
    <x v="595"/>
    <n v="1426815638"/>
    <b v="0"/>
    <n v="8"/>
    <b v="0"/>
    <s v="technology/web"/>
    <n v="0"/>
    <n v="53.25"/>
    <x v="2"/>
    <s v="web"/>
    <n v="42083.069884259254"/>
    <n v="25569.000092592592"/>
    <x v="0"/>
    <n v="3"/>
    <x v="7"/>
  </r>
  <r>
    <n v="596"/>
    <x v="596"/>
    <s v="We present digitaibook,com site which can become a free electronic library with your help,"/>
    <x v="22"/>
    <n v="6"/>
    <x v="2"/>
    <x v="0"/>
    <x v="0"/>
    <x v="596"/>
    <n v="1475530292"/>
    <b v="0"/>
    <n v="2"/>
    <b v="0"/>
    <s v="technology/web"/>
    <n v="0"/>
    <n v="3"/>
    <x v="2"/>
    <s v="web"/>
    <n v="42646.896898148145"/>
    <n v="25569.00002314815"/>
    <x v="2"/>
    <n v="10"/>
    <x v="9"/>
  </r>
  <r>
    <n v="597"/>
    <x v="597"/>
    <s v="Rolodex is a web application that strives to nurture business to business relationships by connecting users via email."/>
    <x v="51"/>
    <n v="20"/>
    <x v="2"/>
    <x v="0"/>
    <x v="0"/>
    <x v="597"/>
    <n v="1466787335"/>
    <b v="0"/>
    <n v="2"/>
    <b v="0"/>
    <s v="technology/web"/>
    <n v="0"/>
    <n v="10"/>
    <x v="2"/>
    <s v="web"/>
    <n v="42545.705266203702"/>
    <n v="25569.00002314815"/>
    <x v="2"/>
    <n v="6"/>
    <x v="0"/>
  </r>
  <r>
    <n v="598"/>
    <x v="598"/>
    <s v="This is a project to create a crowd-funding site for Urantia Book readers worldwide."/>
    <x v="30"/>
    <n v="850"/>
    <x v="2"/>
    <x v="0"/>
    <x v="0"/>
    <x v="598"/>
    <n v="1415145781"/>
    <b v="0"/>
    <n v="7"/>
    <b v="0"/>
    <s v="technology/web"/>
    <n v="34"/>
    <n v="121.43"/>
    <x v="2"/>
    <s v="web"/>
    <n v="41948.00209490741"/>
    <n v="25569.000081018519"/>
    <x v="3"/>
    <n v="11"/>
    <x v="4"/>
  </r>
  <r>
    <n v="599"/>
    <x v="599"/>
    <s v="We send care packages to incarcerated individuals throughout the country that include specific items hand picked by the sender."/>
    <x v="63"/>
    <n v="31"/>
    <x v="2"/>
    <x v="0"/>
    <x v="0"/>
    <x v="599"/>
    <n v="1423769402"/>
    <b v="0"/>
    <n v="2"/>
    <b v="0"/>
    <s v="technology/web"/>
    <n v="0"/>
    <n v="15.5"/>
    <x v="2"/>
    <s v="web"/>
    <n v="42047.812523148154"/>
    <n v="25569.00002314815"/>
    <x v="0"/>
    <n v="2"/>
    <x v="2"/>
  </r>
  <r>
    <n v="600"/>
    <x v="600"/>
    <s v="Science Technology Engineering and Math + youth = a brighter tomorrow."/>
    <x v="10"/>
    <n v="100"/>
    <x v="1"/>
    <x v="0"/>
    <x v="0"/>
    <x v="600"/>
    <n v="1426014562"/>
    <b v="0"/>
    <n v="1"/>
    <b v="0"/>
    <s v="technology/web"/>
    <n v="2"/>
    <n v="100"/>
    <x v="2"/>
    <s v="web"/>
    <n v="42073.798171296294"/>
    <n v="25569.000011574073"/>
    <x v="0"/>
    <n v="3"/>
    <x v="7"/>
  </r>
  <r>
    <n v="601"/>
    <x v="601"/>
    <s v="In today's day and age every website tracks your IP Address and information, it's time to keep your information private and secure."/>
    <x v="3"/>
    <n v="140"/>
    <x v="1"/>
    <x v="5"/>
    <x v="5"/>
    <x v="601"/>
    <n v="1417034139"/>
    <b v="0"/>
    <n v="6"/>
    <b v="0"/>
    <s v="technology/web"/>
    <n v="1"/>
    <n v="23.33"/>
    <x v="2"/>
    <s v="web"/>
    <n v="41969.858090277776"/>
    <n v="25569.000069444446"/>
    <x v="3"/>
    <n v="11"/>
    <x v="4"/>
  </r>
  <r>
    <n v="602"/>
    <x v="602"/>
    <s v="A &quot;CarFax&quot; type of report for Doctors. We have the right to make informed decisions about who we choose to be our doctor!"/>
    <x v="54"/>
    <n v="0"/>
    <x v="1"/>
    <x v="0"/>
    <x v="0"/>
    <x v="602"/>
    <n v="1432062215"/>
    <b v="0"/>
    <n v="0"/>
    <b v="0"/>
    <s v="technology/web"/>
    <n v="0"/>
    <n v="0"/>
    <x v="2"/>
    <s v="web"/>
    <n v="42143.79415509259"/>
    <n v="25569"/>
    <x v="0"/>
    <n v="5"/>
    <x v="5"/>
  </r>
  <r>
    <n v="603"/>
    <x v="603"/>
    <s v="The admin for Randompics has announced they will be shutting down. I want to run, and improve, this great site!"/>
    <x v="36"/>
    <n v="590.02"/>
    <x v="1"/>
    <x v="0"/>
    <x v="0"/>
    <x v="603"/>
    <n v="1405437623"/>
    <b v="0"/>
    <n v="13"/>
    <b v="0"/>
    <s v="technology/web"/>
    <n v="4"/>
    <n v="45.39"/>
    <x v="2"/>
    <s v="web"/>
    <n v="41835.639155092591"/>
    <n v="25569.000150462962"/>
    <x v="3"/>
    <n v="7"/>
    <x v="3"/>
  </r>
  <r>
    <n v="604"/>
    <x v="604"/>
    <s v="Bad news is our business. We deliver the news you don't want to and soften the blow with custom designed gifts and personalized verse."/>
    <x v="15"/>
    <n v="0"/>
    <x v="1"/>
    <x v="0"/>
    <x v="0"/>
    <x v="604"/>
    <n v="1406595056"/>
    <b v="0"/>
    <n v="0"/>
    <b v="0"/>
    <s v="technology/web"/>
    <n v="0"/>
    <n v="0"/>
    <x v="2"/>
    <s v="web"/>
    <n v="41849.035370370373"/>
    <n v="25569"/>
    <x v="3"/>
    <n v="7"/>
    <x v="3"/>
  </r>
  <r>
    <n v="605"/>
    <x v="605"/>
    <s v="An iPad support care package for your parents / seniors."/>
    <x v="10"/>
    <n v="131"/>
    <x v="1"/>
    <x v="0"/>
    <x v="0"/>
    <x v="605"/>
    <n v="1436430908"/>
    <b v="0"/>
    <n v="8"/>
    <b v="0"/>
    <s v="technology/web"/>
    <n v="3"/>
    <n v="16.38"/>
    <x v="2"/>
    <s v="web"/>
    <n v="42194.357731481476"/>
    <n v="25569.000092592592"/>
    <x v="0"/>
    <n v="7"/>
    <x v="3"/>
  </r>
  <r>
    <n v="606"/>
    <x v="606"/>
    <s v="No more expensive, difficult and seperated packages for your business management. It's time for an All-in-One solution for your company"/>
    <x v="10"/>
    <n v="10"/>
    <x v="1"/>
    <x v="9"/>
    <x v="3"/>
    <x v="606"/>
    <n v="1428507409"/>
    <b v="0"/>
    <n v="1"/>
    <b v="0"/>
    <s v="technology/web"/>
    <n v="0"/>
    <n v="10"/>
    <x v="2"/>
    <s v="web"/>
    <n v="42102.650567129633"/>
    <n v="25569.000011574073"/>
    <x v="0"/>
    <n v="4"/>
    <x v="6"/>
  </r>
  <r>
    <n v="607"/>
    <x v="607"/>
    <s v="Gritty, upfront reality going the distance hard with a proven track record of insatiable artist. Broadcasted live on the Web."/>
    <x v="49"/>
    <n v="0"/>
    <x v="1"/>
    <x v="0"/>
    <x v="0"/>
    <x v="607"/>
    <n v="1445629736"/>
    <b v="0"/>
    <n v="0"/>
    <b v="0"/>
    <s v="technology/web"/>
    <n v="0"/>
    <n v="0"/>
    <x v="2"/>
    <s v="web"/>
    <n v="42300.825648148151"/>
    <n v="25569"/>
    <x v="0"/>
    <n v="10"/>
    <x v="9"/>
  </r>
  <r>
    <n v="608"/>
    <x v="608"/>
    <s v="A website that hosts virtual desktops. Simply log in and the cloud will enhance the power of your local computer or smart device"/>
    <x v="60"/>
    <n v="1461"/>
    <x v="1"/>
    <x v="0"/>
    <x v="0"/>
    <x v="608"/>
    <n v="1431813980"/>
    <b v="0"/>
    <n v="5"/>
    <b v="0"/>
    <s v="technology/web"/>
    <n v="1"/>
    <n v="292.2"/>
    <x v="2"/>
    <s v="web"/>
    <n v="42140.921064814815"/>
    <n v="25569.000057870369"/>
    <x v="0"/>
    <n v="5"/>
    <x v="5"/>
  </r>
  <r>
    <n v="609"/>
    <x v="609"/>
    <s v="Can we swap, please? - everybody's said it. I want to create a website that enables anybody to trade their items, without money hassle."/>
    <x v="153"/>
    <n v="5"/>
    <x v="1"/>
    <x v="1"/>
    <x v="1"/>
    <x v="609"/>
    <n v="1446166144"/>
    <b v="0"/>
    <n v="1"/>
    <b v="0"/>
    <s v="technology/web"/>
    <n v="1"/>
    <n v="5"/>
    <x v="2"/>
    <s v="web"/>
    <n v="42307.034074074079"/>
    <n v="25569.000011574073"/>
    <x v="0"/>
    <n v="10"/>
    <x v="9"/>
  </r>
  <r>
    <n v="610"/>
    <x v="610"/>
    <s v="We are creating a Christian social network to empower, educate, and connect Christians all over the world."/>
    <x v="154"/>
    <n v="0"/>
    <x v="1"/>
    <x v="0"/>
    <x v="0"/>
    <x v="610"/>
    <n v="1427140586"/>
    <b v="0"/>
    <n v="0"/>
    <b v="0"/>
    <s v="technology/web"/>
    <n v="0"/>
    <n v="0"/>
    <x v="2"/>
    <s v="web"/>
    <n v="42086.83085648148"/>
    <n v="25569"/>
    <x v="0"/>
    <n v="3"/>
    <x v="7"/>
  </r>
  <r>
    <n v="611"/>
    <x v="611"/>
    <s v="Finie la peur de vendre ou acheter d'occasion Ã  un inconnu ! Colis ouverts, photographiÃ©s et testÃ©s. Paiements en ligne sÃ©curisÃ©s."/>
    <x v="58"/>
    <n v="0"/>
    <x v="1"/>
    <x v="6"/>
    <x v="3"/>
    <x v="611"/>
    <n v="1448026037"/>
    <b v="0"/>
    <n v="0"/>
    <b v="0"/>
    <s v="technology/web"/>
    <n v="0"/>
    <n v="0"/>
    <x v="2"/>
    <s v="web"/>
    <n v="42328.560613425929"/>
    <n v="25569"/>
    <x v="0"/>
    <n v="11"/>
    <x v="4"/>
  </r>
  <r>
    <n v="612"/>
    <x v="612"/>
    <s v="A Fast and Reliable new Web platform to stream videos from Internet"/>
    <x v="3"/>
    <n v="0"/>
    <x v="1"/>
    <x v="13"/>
    <x v="3"/>
    <x v="612"/>
    <n v="1470185146"/>
    <b v="0"/>
    <n v="0"/>
    <b v="0"/>
    <s v="technology/web"/>
    <n v="0"/>
    <n v="0"/>
    <x v="2"/>
    <s v="web"/>
    <n v="42585.031782407401"/>
    <n v="25569"/>
    <x v="2"/>
    <n v="8"/>
    <x v="10"/>
  </r>
  <r>
    <n v="613"/>
    <x v="613"/>
    <s v="A storybook for your child in 15 minutes, exclusively through Kickstarter (pre-sales, not a donation) starting at $15 for a softcover."/>
    <x v="127"/>
    <n v="12818"/>
    <x v="1"/>
    <x v="0"/>
    <x v="0"/>
    <x v="613"/>
    <n v="1441022120"/>
    <b v="0"/>
    <n v="121"/>
    <b v="0"/>
    <s v="technology/web"/>
    <n v="21"/>
    <n v="105.93"/>
    <x v="2"/>
    <s v="web"/>
    <n v="42247.496759259258"/>
    <n v="25569.001400462963"/>
    <x v="0"/>
    <n v="8"/>
    <x v="10"/>
  </r>
  <r>
    <n v="614"/>
    <x v="614"/>
    <s v="Something is wrong when your choices are between a &quot;giant douche and a turd sandwich.&quot;  So, lets make it better."/>
    <x v="3"/>
    <n v="0"/>
    <x v="1"/>
    <x v="0"/>
    <x v="0"/>
    <x v="614"/>
    <n v="1464139740"/>
    <b v="0"/>
    <n v="0"/>
    <b v="0"/>
    <s v="technology/web"/>
    <n v="0"/>
    <n v="0"/>
    <x v="2"/>
    <s v="web"/>
    <n v="42515.061805555553"/>
    <n v="25569"/>
    <x v="2"/>
    <n v="5"/>
    <x v="5"/>
  </r>
  <r>
    <n v="615"/>
    <x v="615"/>
    <s v="The aim of PixlDir is to deliver the most simple, and fast experience when it comes to uploading images to the web."/>
    <x v="155"/>
    <n v="0"/>
    <x v="1"/>
    <x v="4"/>
    <x v="4"/>
    <x v="615"/>
    <n v="1440557759"/>
    <b v="0"/>
    <n v="0"/>
    <b v="0"/>
    <s v="technology/web"/>
    <n v="0"/>
    <n v="0"/>
    <x v="2"/>
    <s v="web"/>
    <n v="42242.122210648144"/>
    <n v="25569"/>
    <x v="0"/>
    <n v="8"/>
    <x v="10"/>
  </r>
  <r>
    <n v="616"/>
    <x v="616"/>
    <s v="Hormis la similitude envers d'autres rÃ©seaux socials, celui-ci vous permettra d'organiser / participer Ã  des soirÃ©es trÃ¨s facilement !"/>
    <x v="10"/>
    <n v="0"/>
    <x v="1"/>
    <x v="6"/>
    <x v="3"/>
    <x v="616"/>
    <n v="1485421307"/>
    <b v="0"/>
    <n v="0"/>
    <b v="0"/>
    <s v="technology/web"/>
    <n v="0"/>
    <n v="0"/>
    <x v="2"/>
    <s v="web"/>
    <n v="42761.376238425932"/>
    <n v="25569"/>
    <x v="1"/>
    <n v="1"/>
    <x v="1"/>
  </r>
  <r>
    <n v="617"/>
    <x v="617"/>
    <s v="At beSpider you can create and publish you websites within minutes. 100s of pre-build templates, free domain, free cloud base hosting."/>
    <x v="13"/>
    <n v="60"/>
    <x v="1"/>
    <x v="1"/>
    <x v="1"/>
    <x v="617"/>
    <n v="1427184843"/>
    <b v="0"/>
    <n v="3"/>
    <b v="0"/>
    <s v="technology/web"/>
    <n v="3"/>
    <n v="20"/>
    <x v="2"/>
    <s v="web"/>
    <n v="42087.343090277776"/>
    <n v="25569.000034722223"/>
    <x v="0"/>
    <n v="3"/>
    <x v="7"/>
  </r>
  <r>
    <n v="618"/>
    <x v="618"/>
    <s v="With the cost of education seemingly always on the rise, Y2Y aims to ensure that no student will be left behind through peer tutoring."/>
    <x v="44"/>
    <n v="0"/>
    <x v="1"/>
    <x v="0"/>
    <x v="0"/>
    <x v="618"/>
    <n v="1447097203"/>
    <b v="0"/>
    <n v="0"/>
    <b v="0"/>
    <s v="technology/web"/>
    <n v="0"/>
    <n v="0"/>
    <x v="2"/>
    <s v="web"/>
    <n v="42317.810219907406"/>
    <n v="25569"/>
    <x v="0"/>
    <n v="11"/>
    <x v="4"/>
  </r>
  <r>
    <n v="619"/>
    <x v="619"/>
    <s v="Big Data Sets for researchers interested in improving the quality of life."/>
    <x v="156"/>
    <n v="1"/>
    <x v="1"/>
    <x v="0"/>
    <x v="0"/>
    <x v="619"/>
    <n v="1411745790"/>
    <b v="0"/>
    <n v="1"/>
    <b v="0"/>
    <s v="technology/web"/>
    <n v="0"/>
    <n v="1"/>
    <x v="2"/>
    <s v="web"/>
    <n v="41908.650347222225"/>
    <n v="25569.000011574073"/>
    <x v="3"/>
    <n v="9"/>
    <x v="8"/>
  </r>
  <r>
    <n v="620"/>
    <x v="620"/>
    <s v="iShopGreen.ca is an online marketplace that connects consumers and suppliers with green products &amp; services"/>
    <x v="11"/>
    <n v="300"/>
    <x v="1"/>
    <x v="5"/>
    <x v="5"/>
    <x v="620"/>
    <n v="1405098738"/>
    <b v="0"/>
    <n v="1"/>
    <b v="0"/>
    <s v="technology/web"/>
    <n v="1"/>
    <n v="300"/>
    <x v="2"/>
    <s v="web"/>
    <n v="41831.716874999998"/>
    <n v="25569.000011574073"/>
    <x v="3"/>
    <n v="7"/>
    <x v="3"/>
  </r>
  <r>
    <n v="621"/>
    <x v="621"/>
    <s v="Creating a web portal to train law enforcement departments on how to handle dogs and a directory and profile system for our dog's."/>
    <x v="31"/>
    <n v="261"/>
    <x v="1"/>
    <x v="0"/>
    <x v="0"/>
    <x v="621"/>
    <n v="1465342937"/>
    <b v="0"/>
    <n v="3"/>
    <b v="0"/>
    <s v="technology/web"/>
    <n v="1"/>
    <n v="87"/>
    <x v="2"/>
    <s v="web"/>
    <n v="42528.987696759257"/>
    <n v="25569.000034722223"/>
    <x v="2"/>
    <n v="6"/>
    <x v="0"/>
  </r>
  <r>
    <n v="622"/>
    <x v="622"/>
    <s v="The Animal Shelter Network is a free website for collaboration and communication between animal shelters, rescues and humane societies."/>
    <x v="12"/>
    <n v="341"/>
    <x v="1"/>
    <x v="0"/>
    <x v="0"/>
    <x v="622"/>
    <n v="1465670138"/>
    <b v="0"/>
    <n v="9"/>
    <b v="0"/>
    <s v="technology/web"/>
    <n v="6"/>
    <n v="37.89"/>
    <x v="2"/>
    <s v="web"/>
    <n v="42532.774745370371"/>
    <n v="25569.000104166666"/>
    <x v="2"/>
    <n v="6"/>
    <x v="0"/>
  </r>
  <r>
    <n v="623"/>
    <x v="623"/>
    <s v="WheelWolf is a subscription based service connecting car lovers to provide a safe and secure platform for swapping and borrowing cars."/>
    <x v="96"/>
    <n v="0"/>
    <x v="1"/>
    <x v="2"/>
    <x v="2"/>
    <x v="623"/>
    <n v="1430179997"/>
    <b v="0"/>
    <n v="0"/>
    <b v="0"/>
    <s v="technology/web"/>
    <n v="0"/>
    <n v="0"/>
    <x v="2"/>
    <s v="web"/>
    <n v="42122.009224537032"/>
    <n v="25569"/>
    <x v="0"/>
    <n v="4"/>
    <x v="6"/>
  </r>
  <r>
    <n v="624"/>
    <x v="624"/>
    <s v="I am designing a fun, high tech dating website, with over 25 cool features. It is innovate as well as user friendly."/>
    <x v="10"/>
    <n v="0"/>
    <x v="1"/>
    <x v="0"/>
    <x v="0"/>
    <x v="624"/>
    <n v="1429055041"/>
    <b v="0"/>
    <n v="0"/>
    <b v="0"/>
    <s v="technology/web"/>
    <n v="0"/>
    <n v="0"/>
    <x v="2"/>
    <s v="web"/>
    <n v="42108.988900462966"/>
    <n v="25569"/>
    <x v="0"/>
    <n v="4"/>
    <x v="6"/>
  </r>
  <r>
    <n v="625"/>
    <x v="625"/>
    <s v="SkyRooms.IO is a social network for business people that actually equips them to do work together. Resume, video conferencing and PM."/>
    <x v="31"/>
    <n v="0"/>
    <x v="1"/>
    <x v="5"/>
    <x v="5"/>
    <x v="625"/>
    <n v="1487971777"/>
    <b v="0"/>
    <n v="0"/>
    <b v="0"/>
    <s v="technology/web"/>
    <n v="0"/>
    <n v="0"/>
    <x v="2"/>
    <s v="web"/>
    <n v="42790.895567129628"/>
    <n v="25569"/>
    <x v="1"/>
    <n v="2"/>
    <x v="2"/>
  </r>
  <r>
    <n v="626"/>
    <x v="626"/>
    <s v="TSOLife is a revolutionary digital platform that allows users to record a personalized legacy to leave behind for future generations."/>
    <x v="31"/>
    <n v="4345"/>
    <x v="1"/>
    <x v="0"/>
    <x v="0"/>
    <x v="626"/>
    <n v="1436793939"/>
    <b v="0"/>
    <n v="39"/>
    <b v="0"/>
    <s v="technology/web"/>
    <n v="17"/>
    <n v="111.41"/>
    <x v="2"/>
    <s v="web"/>
    <n v="42198.559479166666"/>
    <n v="25569.000451388889"/>
    <x v="0"/>
    <n v="7"/>
    <x v="3"/>
  </r>
  <r>
    <n v="627"/>
    <x v="627"/>
    <s v="Social Network - your new digital social life without ads, monitoring and analyses. Freed from the feeling that every step is followed"/>
    <x v="157"/>
    <n v="90"/>
    <x v="1"/>
    <x v="11"/>
    <x v="9"/>
    <x v="627"/>
    <n v="1452842511"/>
    <b v="0"/>
    <n v="1"/>
    <b v="0"/>
    <s v="technology/web"/>
    <n v="0"/>
    <n v="90"/>
    <x v="2"/>
    <s v="web"/>
    <n v="42384.306840277779"/>
    <n v="25569.000011574073"/>
    <x v="2"/>
    <n v="1"/>
    <x v="1"/>
  </r>
  <r>
    <n v="628"/>
    <x v="628"/>
    <s v="Funding of website design &amp; materials for education about firearms, firearm safety &amp; firearm related apparel"/>
    <x v="10"/>
    <n v="0"/>
    <x v="1"/>
    <x v="0"/>
    <x v="0"/>
    <x v="628"/>
    <n v="1402677457"/>
    <b v="0"/>
    <n v="0"/>
    <b v="0"/>
    <s v="technology/web"/>
    <n v="0"/>
    <n v="0"/>
    <x v="2"/>
    <s v="web"/>
    <n v="41803.692789351851"/>
    <n v="25569"/>
    <x v="3"/>
    <n v="6"/>
    <x v="0"/>
  </r>
  <r>
    <n v="629"/>
    <x v="629"/>
    <s v="Global Ids you create for yourself, then the world can connect to you via free online msgs (for Reuniting Lost Property, Dating &amp; more)"/>
    <x v="61"/>
    <n v="350"/>
    <x v="1"/>
    <x v="2"/>
    <x v="2"/>
    <x v="629"/>
    <n v="1460647108"/>
    <b v="0"/>
    <n v="3"/>
    <b v="0"/>
    <s v="technology/web"/>
    <n v="0"/>
    <n v="116.67"/>
    <x v="2"/>
    <s v="web"/>
    <n v="42474.637824074074"/>
    <n v="25569.000034722223"/>
    <x v="2"/>
    <n v="4"/>
    <x v="6"/>
  </r>
  <r>
    <n v="630"/>
    <x v="630"/>
    <s v="Land development network for an eco-conscious collective. Community portal features ideas on lean design, green building, urban ecology"/>
    <x v="158"/>
    <n v="10"/>
    <x v="1"/>
    <x v="0"/>
    <x v="0"/>
    <x v="630"/>
    <n v="1438959121"/>
    <b v="0"/>
    <n v="1"/>
    <b v="0"/>
    <s v="technology/web"/>
    <n v="0"/>
    <n v="10"/>
    <x v="2"/>
    <s v="web"/>
    <n v="42223.619456018518"/>
    <n v="25569.000011574073"/>
    <x v="0"/>
    <n v="8"/>
    <x v="10"/>
  </r>
  <r>
    <n v="631"/>
    <x v="631"/>
    <s v="A Powerful Multimedia-Rich Software that aims at making online publishing very simple."/>
    <x v="63"/>
    <n v="690"/>
    <x v="1"/>
    <x v="5"/>
    <x v="5"/>
    <x v="631"/>
    <n v="1461954729"/>
    <b v="0"/>
    <n v="9"/>
    <b v="0"/>
    <s v="technology/web"/>
    <n v="1"/>
    <n v="76.67"/>
    <x v="2"/>
    <s v="web"/>
    <n v="42489.772326388891"/>
    <n v="25569.000104166666"/>
    <x v="2"/>
    <n v="4"/>
    <x v="6"/>
  </r>
  <r>
    <n v="632"/>
    <x v="632"/>
    <s v="Our goal is to create a system, students can find universities that best match their interests."/>
    <x v="22"/>
    <n v="0"/>
    <x v="1"/>
    <x v="9"/>
    <x v="3"/>
    <x v="632"/>
    <n v="1445874565"/>
    <b v="0"/>
    <n v="0"/>
    <b v="0"/>
    <s v="technology/web"/>
    <n v="0"/>
    <n v="0"/>
    <x v="2"/>
    <s v="web"/>
    <n v="42303.659317129626"/>
    <n v="25569"/>
    <x v="0"/>
    <n v="10"/>
    <x v="9"/>
  </r>
  <r>
    <n v="633"/>
    <x v="633"/>
    <s v="Uivo lets police and fire department personnel quickly contact you in the event of an emergency involving your property."/>
    <x v="3"/>
    <n v="1245"/>
    <x v="1"/>
    <x v="0"/>
    <x v="0"/>
    <x v="633"/>
    <n v="1463469062"/>
    <b v="0"/>
    <n v="25"/>
    <b v="0"/>
    <s v="technology/web"/>
    <n v="12"/>
    <n v="49.8"/>
    <x v="2"/>
    <s v="web"/>
    <n v="42507.29932870371"/>
    <n v="25569.00028935185"/>
    <x v="2"/>
    <n v="5"/>
    <x v="5"/>
  </r>
  <r>
    <n v="634"/>
    <x v="634"/>
    <s v="We help companies to explain what they do in simple, grandma-would-understand terms."/>
    <x v="10"/>
    <n v="1"/>
    <x v="1"/>
    <x v="0"/>
    <x v="0"/>
    <x v="634"/>
    <n v="1422397029"/>
    <b v="0"/>
    <n v="1"/>
    <b v="0"/>
    <s v="technology/web"/>
    <n v="0"/>
    <n v="1"/>
    <x v="2"/>
    <s v="web"/>
    <n v="42031.928576388891"/>
    <n v="25569.000011574073"/>
    <x v="0"/>
    <n v="1"/>
    <x v="1"/>
  </r>
  <r>
    <n v="635"/>
    <x v="635"/>
    <s v="Network used for building technology development teams."/>
    <x v="31"/>
    <n v="2"/>
    <x v="1"/>
    <x v="0"/>
    <x v="0"/>
    <x v="635"/>
    <n v="1426212762"/>
    <b v="0"/>
    <n v="1"/>
    <b v="0"/>
    <s v="technology/web"/>
    <n v="0"/>
    <n v="2"/>
    <x v="2"/>
    <s v="web"/>
    <n v="42076.092152777783"/>
    <n v="25569.000011574073"/>
    <x v="0"/>
    <n v="3"/>
    <x v="7"/>
  </r>
  <r>
    <n v="636"/>
    <x v="636"/>
    <s v="With no central location for keto knowledge, keto advice will be a community run knowledge base."/>
    <x v="13"/>
    <n v="4"/>
    <x v="1"/>
    <x v="1"/>
    <x v="1"/>
    <x v="636"/>
    <n v="1430996150"/>
    <b v="0"/>
    <n v="1"/>
    <b v="0"/>
    <s v="technology/web"/>
    <n v="0"/>
    <n v="4"/>
    <x v="2"/>
    <s v="web"/>
    <n v="42131.455439814818"/>
    <n v="25569.000011574073"/>
    <x v="0"/>
    <n v="5"/>
    <x v="5"/>
  </r>
  <r>
    <n v="637"/>
    <x v="637"/>
    <s v="It will enable deprived children to make artistic work for selling online/illustrating their work in our exhibitions around the world."/>
    <x v="57"/>
    <n v="0"/>
    <x v="1"/>
    <x v="1"/>
    <x v="1"/>
    <x v="637"/>
    <n v="1485558318"/>
    <b v="0"/>
    <n v="0"/>
    <b v="0"/>
    <s v="technology/web"/>
    <n v="0"/>
    <n v="0"/>
    <x v="2"/>
    <s v="web"/>
    <n v="42762.962013888886"/>
    <n v="25569"/>
    <x v="1"/>
    <n v="1"/>
    <x v="1"/>
  </r>
  <r>
    <n v="638"/>
    <x v="638"/>
    <s v="O0"/>
    <x v="61"/>
    <n v="18"/>
    <x v="1"/>
    <x v="12"/>
    <x v="3"/>
    <x v="638"/>
    <n v="1485267262"/>
    <b v="0"/>
    <n v="6"/>
    <b v="0"/>
    <s v="technology/web"/>
    <n v="0"/>
    <n v="3"/>
    <x v="2"/>
    <s v="web"/>
    <n v="42759.593310185184"/>
    <n v="25569.000069444446"/>
    <x v="1"/>
    <n v="1"/>
    <x v="1"/>
  </r>
  <r>
    <n v="639"/>
    <x v="639"/>
    <s v="Development of a Safe and Educational Social Media site for kids."/>
    <x v="80"/>
    <n v="1"/>
    <x v="1"/>
    <x v="0"/>
    <x v="0"/>
    <x v="639"/>
    <n v="1408024795"/>
    <b v="0"/>
    <n v="1"/>
    <b v="0"/>
    <s v="technology/web"/>
    <n v="0"/>
    <n v="1"/>
    <x v="2"/>
    <s v="web"/>
    <n v="41865.583275462966"/>
    <n v="25569.000011574073"/>
    <x v="3"/>
    <n v="8"/>
    <x v="10"/>
  </r>
  <r>
    <n v="640"/>
    <x v="640"/>
    <s v="Mountain, fat and race bikes made from high grade aero carbon fibers by tow placement and tow folding technology (no fibres cutting)."/>
    <x v="159"/>
    <n v="101"/>
    <x v="0"/>
    <x v="6"/>
    <x v="3"/>
    <x v="640"/>
    <n v="1478685915"/>
    <b v="0"/>
    <n v="2"/>
    <b v="1"/>
    <s v="technology/wearables"/>
    <n v="144"/>
    <n v="50.5"/>
    <x v="2"/>
    <s v="wearables"/>
    <n v="42683.420312500006"/>
    <n v="25569.00002314815"/>
    <x v="2"/>
    <n v="11"/>
    <x v="4"/>
  </r>
  <r>
    <n v="641"/>
    <x v="641"/>
    <s v="Innovative new compression-based breast pump gives mothers unprecedented freedom, enabling efficient and discreet pumping"/>
    <x v="79"/>
    <n v="47665"/>
    <x v="0"/>
    <x v="0"/>
    <x v="0"/>
    <x v="641"/>
    <n v="1436881248"/>
    <b v="0"/>
    <n v="315"/>
    <b v="1"/>
    <s v="technology/wearables"/>
    <n v="119"/>
    <n v="151.32"/>
    <x v="2"/>
    <s v="wearables"/>
    <n v="42199.57"/>
    <n v="25569.003645833334"/>
    <x v="0"/>
    <n v="7"/>
    <x v="3"/>
  </r>
  <r>
    <n v="642"/>
    <x v="642"/>
    <s v="Gauss glasses protect your eyes in front of screens and outside with self-tinting lenses and a new, proprietary coating technology."/>
    <x v="22"/>
    <n v="292097"/>
    <x v="0"/>
    <x v="12"/>
    <x v="3"/>
    <x v="642"/>
    <n v="1436888274"/>
    <b v="0"/>
    <n v="2174"/>
    <b v="1"/>
    <s v="technology/wearables"/>
    <n v="1460"/>
    <n v="134.36000000000001"/>
    <x v="2"/>
    <s v="wearables"/>
    <n v="42199.651319444441"/>
    <n v="25569.025162037036"/>
    <x v="0"/>
    <n v="7"/>
    <x v="3"/>
  </r>
  <r>
    <n v="643"/>
    <x v="643"/>
    <s v="Stylish new phone carrier allows instant access to your smart phone while freeing up your hands."/>
    <x v="31"/>
    <n v="26452"/>
    <x v="0"/>
    <x v="0"/>
    <x v="0"/>
    <x v="643"/>
    <n v="1428333875"/>
    <b v="0"/>
    <n v="152"/>
    <b v="1"/>
    <s v="technology/wearables"/>
    <n v="106"/>
    <n v="174.03"/>
    <x v="2"/>
    <s v="wearables"/>
    <n v="42100.642071759255"/>
    <n v="25569.001759259259"/>
    <x v="0"/>
    <n v="4"/>
    <x v="6"/>
  </r>
  <r>
    <n v="644"/>
    <x v="644"/>
    <s v="Sofft...it's Soft with an Off! A stain-blocking fabric softener that simplifies your laundry and helps the environment at the same time"/>
    <x v="31"/>
    <n v="75029.48"/>
    <x v="0"/>
    <x v="0"/>
    <x v="0"/>
    <x v="644"/>
    <n v="1410883139"/>
    <b v="0"/>
    <n v="1021"/>
    <b v="1"/>
    <s v="technology/wearables"/>
    <n v="300"/>
    <n v="73.489999999999995"/>
    <x v="2"/>
    <s v="wearables"/>
    <n v="41898.665960648148"/>
    <n v="25569.011817129631"/>
    <x v="3"/>
    <n v="9"/>
    <x v="8"/>
  </r>
  <r>
    <n v="645"/>
    <x v="645"/>
    <s v="Ever wanted to own something made out of carbon fiber? Now you can!"/>
    <x v="13"/>
    <n v="5574"/>
    <x v="0"/>
    <x v="0"/>
    <x v="0"/>
    <x v="645"/>
    <n v="1468370274"/>
    <b v="0"/>
    <n v="237"/>
    <b v="1"/>
    <s v="technology/wearables"/>
    <n v="279"/>
    <n v="23.52"/>
    <x v="2"/>
    <s v="wearables"/>
    <n v="42564.026319444441"/>
    <n v="25569.002743055556"/>
    <x v="2"/>
    <n v="7"/>
    <x v="3"/>
  </r>
  <r>
    <n v="646"/>
    <x v="646"/>
    <s v="Small town police forces don't always have the resources to provide for the unique needs of female officers and their body armor."/>
    <x v="134"/>
    <n v="1055.01"/>
    <x v="0"/>
    <x v="0"/>
    <x v="0"/>
    <x v="646"/>
    <n v="1405196867"/>
    <b v="0"/>
    <n v="27"/>
    <b v="1"/>
    <s v="technology/wearables"/>
    <n v="132"/>
    <n v="39.07"/>
    <x v="2"/>
    <s v="wearables"/>
    <n v="41832.852627314816"/>
    <n v="25569.0003125"/>
    <x v="3"/>
    <n v="7"/>
    <x v="3"/>
  </r>
  <r>
    <n v="647"/>
    <x v="647"/>
    <s v="Wengash Silver underwear: 100% pure silver. Block cell phone, wifi and microwave radiation, protect your reproductive organs and sperm"/>
    <x v="13"/>
    <n v="2141"/>
    <x v="0"/>
    <x v="5"/>
    <x v="5"/>
    <x v="647"/>
    <n v="1455647149"/>
    <b v="0"/>
    <n v="17"/>
    <b v="1"/>
    <s v="technology/wearables"/>
    <n v="107"/>
    <n v="125.94"/>
    <x v="2"/>
    <s v="wearables"/>
    <n v="42416.767928240741"/>
    <n v="25569.000196759258"/>
    <x v="2"/>
    <n v="2"/>
    <x v="2"/>
  </r>
  <r>
    <n v="648"/>
    <x v="648"/>
    <s v="Get ready for the next product that you canâ€™t live without"/>
    <x v="19"/>
    <n v="44388"/>
    <x v="0"/>
    <x v="0"/>
    <x v="0"/>
    <x v="648"/>
    <n v="1410280708"/>
    <b v="0"/>
    <n v="27"/>
    <b v="1"/>
    <s v="technology/wearables"/>
    <n v="127"/>
    <n v="1644"/>
    <x v="2"/>
    <s v="wearables"/>
    <n v="41891.693379629629"/>
    <n v="25569.0003125"/>
    <x v="3"/>
    <n v="9"/>
    <x v="8"/>
  </r>
  <r>
    <n v="649"/>
    <x v="649"/>
    <s v="A backpack with a built in solar panel to charge any USB device. Includes removable battery pack, USB cable, and 7 different adapters!"/>
    <x v="30"/>
    <n v="3499"/>
    <x v="0"/>
    <x v="0"/>
    <x v="0"/>
    <x v="649"/>
    <n v="1409090013"/>
    <b v="0"/>
    <n v="82"/>
    <b v="1"/>
    <s v="technology/wearables"/>
    <n v="140"/>
    <n v="42.67"/>
    <x v="2"/>
    <s v="wearables"/>
    <n v="41877.912187499998"/>
    <n v="25569.000949074074"/>
    <x v="3"/>
    <n v="8"/>
    <x v="10"/>
  </r>
  <r>
    <n v="650"/>
    <x v="650"/>
    <s v="This project is designed to obtain flash drive bracelets with a child's information on it for parents to wear in case of emergencies"/>
    <x v="15"/>
    <n v="1686"/>
    <x v="0"/>
    <x v="0"/>
    <x v="0"/>
    <x v="650"/>
    <n v="1413766384"/>
    <b v="0"/>
    <n v="48"/>
    <b v="1"/>
    <s v="technology/wearables"/>
    <n v="112"/>
    <n v="35.130000000000003"/>
    <x v="2"/>
    <s v="wearables"/>
    <n v="41932.036851851852"/>
    <n v="25569.000555555554"/>
    <x v="3"/>
    <n v="10"/>
    <x v="9"/>
  </r>
  <r>
    <n v="651"/>
    <x v="651"/>
    <s v="Pacha's Pajamas is an epic story told through books, music, videos and now augmented PJs that's uplifting kids everywhere!"/>
    <x v="31"/>
    <n v="25132"/>
    <x v="0"/>
    <x v="0"/>
    <x v="0"/>
    <x v="651"/>
    <n v="1415838311"/>
    <b v="0"/>
    <n v="105"/>
    <b v="1"/>
    <s v="technology/wearables"/>
    <n v="101"/>
    <n v="239.35"/>
    <x v="2"/>
    <s v="wearables"/>
    <n v="41956.017488425925"/>
    <n v="25569.001215277778"/>
    <x v="3"/>
    <n v="11"/>
    <x v="4"/>
  </r>
  <r>
    <n v="652"/>
    <x v="652"/>
    <s v="Zossom is a smart phone case with a strap. Forget the days of shattered screens and scratches. The Zossom case keeps your phone safe."/>
    <x v="9"/>
    <n v="3014"/>
    <x v="0"/>
    <x v="0"/>
    <x v="0"/>
    <x v="652"/>
    <n v="1478018050"/>
    <b v="0"/>
    <n v="28"/>
    <b v="1"/>
    <s v="technology/wearables"/>
    <n v="100"/>
    <n v="107.64"/>
    <x v="2"/>
    <s v="wearables"/>
    <n v="42675.690393518518"/>
    <n v="25569.000324074073"/>
    <x v="2"/>
    <n v="11"/>
    <x v="4"/>
  </r>
  <r>
    <n v="653"/>
    <x v="653"/>
    <s v="Wearsafe: connect with the press of a wearable button, keeping you safer wherever you are and more secure in whatever youâ€™re doing."/>
    <x v="96"/>
    <n v="106084.5"/>
    <x v="0"/>
    <x v="0"/>
    <x v="0"/>
    <x v="653"/>
    <n v="1436885440"/>
    <b v="0"/>
    <n v="1107"/>
    <b v="1"/>
    <s v="technology/wearables"/>
    <n v="141"/>
    <n v="95.83"/>
    <x v="2"/>
    <s v="wearables"/>
    <n v="42199.618518518517"/>
    <n v="25569.012812500001"/>
    <x v="0"/>
    <n v="7"/>
    <x v="3"/>
  </r>
  <r>
    <n v="654"/>
    <x v="654"/>
    <s v="The MOVEMENT delivers the same tracking functions as the industry leaders at a fraction of the cost. SUPPORT our Project Today."/>
    <x v="14"/>
    <n v="32075"/>
    <x v="0"/>
    <x v="0"/>
    <x v="0"/>
    <x v="654"/>
    <n v="1433804313"/>
    <b v="0"/>
    <n v="1013"/>
    <b v="1"/>
    <s v="technology/wearables"/>
    <n v="267"/>
    <n v="31.66"/>
    <x v="2"/>
    <s v="wearables"/>
    <n v="42163.957326388889"/>
    <n v="25569.011724537038"/>
    <x v="0"/>
    <n v="6"/>
    <x v="0"/>
  </r>
  <r>
    <n v="655"/>
    <x v="655"/>
    <s v="Meet Spark: The friendly companion that helps you stay awake during the day. Re-released with new features!"/>
    <x v="6"/>
    <n v="11751"/>
    <x v="0"/>
    <x v="0"/>
    <x v="0"/>
    <x v="655"/>
    <n v="1423609112"/>
    <b v="0"/>
    <n v="274"/>
    <b v="1"/>
    <s v="technology/wearables"/>
    <n v="147"/>
    <n v="42.89"/>
    <x v="2"/>
    <s v="wearables"/>
    <n v="42045.957314814819"/>
    <n v="25569.003171296295"/>
    <x v="0"/>
    <n v="2"/>
    <x v="2"/>
  </r>
  <r>
    <n v="656"/>
    <x v="656"/>
    <s v="Innovative smart glasses allow you recording videos, taking pictures and connecting to your phone with smart defined gestures."/>
    <x v="10"/>
    <n v="10678"/>
    <x v="0"/>
    <x v="0"/>
    <x v="0"/>
    <x v="656"/>
    <n v="1455736719"/>
    <b v="0"/>
    <n v="87"/>
    <b v="1"/>
    <s v="technology/wearables"/>
    <n v="214"/>
    <n v="122.74"/>
    <x v="2"/>
    <s v="wearables"/>
    <n v="42417.804618055554"/>
    <n v="25569.001006944443"/>
    <x v="2"/>
    <n v="2"/>
    <x v="2"/>
  </r>
  <r>
    <n v="657"/>
    <x v="657"/>
    <s v="Be more than stylish, be visible. Reflect what youâ€™re hearing/feeling in 24 customizable glowing colors with these laser based earbuds."/>
    <x v="36"/>
    <n v="18855"/>
    <x v="0"/>
    <x v="0"/>
    <x v="0"/>
    <x v="657"/>
    <n v="1448309872"/>
    <b v="0"/>
    <n v="99"/>
    <b v="1"/>
    <s v="technology/wearables"/>
    <n v="126"/>
    <n v="190.45"/>
    <x v="2"/>
    <s v="wearables"/>
    <n v="42331.84574074074"/>
    <n v="25569.001145833332"/>
    <x v="0"/>
    <n v="11"/>
    <x v="4"/>
  </r>
  <r>
    <n v="658"/>
    <x v="658"/>
    <s v="Secure your smartphone in your hand without worry of drops, perfect to mount in your car or anywhere else; makes the most useful stand."/>
    <x v="160"/>
    <n v="30177"/>
    <x v="0"/>
    <x v="0"/>
    <x v="0"/>
    <x v="658"/>
    <n v="1435117889"/>
    <b v="0"/>
    <n v="276"/>
    <b v="1"/>
    <s v="technology/wearables"/>
    <n v="104"/>
    <n v="109.34"/>
    <x v="2"/>
    <s v="wearables"/>
    <n v="42179.160752314812"/>
    <n v="25569.003194444445"/>
    <x v="0"/>
    <n v="6"/>
    <x v="0"/>
  </r>
  <r>
    <n v="659"/>
    <x v="659"/>
    <s v="Sync up your lifestyle"/>
    <x v="9"/>
    <n v="3017"/>
    <x v="0"/>
    <x v="0"/>
    <x v="0"/>
    <x v="659"/>
    <n v="1437747295"/>
    <b v="0"/>
    <n v="21"/>
    <b v="1"/>
    <s v="technology/wearables"/>
    <n v="101"/>
    <n v="143.66999999999999"/>
    <x v="2"/>
    <s v="wearables"/>
    <n v="42209.593692129631"/>
    <n v="25569.000243055554"/>
    <x v="0"/>
    <n v="7"/>
    <x v="3"/>
  </r>
  <r>
    <n v="660"/>
    <x v="660"/>
    <s v="A revolutionary way to bring running science to everyday people and help runners of all levels achieve a more natural and enjoyable run"/>
    <x v="63"/>
    <n v="1529"/>
    <x v="2"/>
    <x v="0"/>
    <x v="0"/>
    <x v="660"/>
    <n v="1412963279"/>
    <b v="0"/>
    <n v="18"/>
    <b v="0"/>
    <s v="technology/wearables"/>
    <n v="3"/>
    <n v="84.94"/>
    <x v="2"/>
    <s v="wearables"/>
    <n v="41922.741655092592"/>
    <n v="25569.000208333335"/>
    <x v="3"/>
    <n v="10"/>
    <x v="9"/>
  </r>
  <r>
    <n v="661"/>
    <x v="661"/>
    <s v="AirString keeps your AirPods from getting lost by keeping the pair together with a  durable and premium quality string."/>
    <x v="3"/>
    <n v="95"/>
    <x v="2"/>
    <x v="0"/>
    <x v="0"/>
    <x v="661"/>
    <n v="1474644559"/>
    <b v="0"/>
    <n v="9"/>
    <b v="0"/>
    <s v="technology/wearables"/>
    <n v="1"/>
    <n v="10.56"/>
    <x v="2"/>
    <s v="wearables"/>
    <n v="42636.645358796297"/>
    <n v="25569.000104166666"/>
    <x v="2"/>
    <n v="9"/>
    <x v="8"/>
  </r>
  <r>
    <n v="662"/>
    <x v="662"/>
    <s v="A stylish, durable safety light band on your wrist or ankle holds a watch or another modular accessory."/>
    <x v="130"/>
    <n v="156"/>
    <x v="2"/>
    <x v="0"/>
    <x v="0"/>
    <x v="662"/>
    <n v="1418812247"/>
    <b v="0"/>
    <n v="4"/>
    <b v="0"/>
    <s v="technology/wearables"/>
    <n v="0"/>
    <n v="39"/>
    <x v="2"/>
    <s v="wearables"/>
    <n v="41990.438043981485"/>
    <n v="25569.000046296296"/>
    <x v="3"/>
    <n v="12"/>
    <x v="11"/>
  </r>
  <r>
    <n v="663"/>
    <x v="663"/>
    <s v="Imagine a mouse that automatically moves your pointer to where your head is facing. Its an air mouse hidden inside a standard headset."/>
    <x v="61"/>
    <n v="700"/>
    <x v="2"/>
    <x v="8"/>
    <x v="7"/>
    <x v="663"/>
    <n v="1434658456"/>
    <b v="0"/>
    <n v="7"/>
    <b v="0"/>
    <s v="technology/wearables"/>
    <n v="0"/>
    <n v="100"/>
    <x v="2"/>
    <s v="wearables"/>
    <n v="42173.843240740738"/>
    <n v="25569.000081018519"/>
    <x v="0"/>
    <n v="6"/>
    <x v="0"/>
  </r>
  <r>
    <n v="664"/>
    <x v="664"/>
    <s v="Save Oregon Babyâ„¢ Diapers, a handmade business, run by awesome moms in Southern Oregon, from permanently closing!"/>
    <x v="14"/>
    <n v="904"/>
    <x v="2"/>
    <x v="0"/>
    <x v="0"/>
    <x v="664"/>
    <n v="1426348775"/>
    <b v="0"/>
    <n v="29"/>
    <b v="0"/>
    <s v="technology/wearables"/>
    <n v="8"/>
    <n v="31.17"/>
    <x v="2"/>
    <s v="wearables"/>
    <n v="42077.666377314818"/>
    <n v="25569.000335648147"/>
    <x v="0"/>
    <n v="3"/>
    <x v="7"/>
  </r>
  <r>
    <n v="665"/>
    <x v="665"/>
    <s v="Culbox is an Open Source Wrist Watch for Arduino with built in Bluetooth and bunch of Hi-Tech sensors and tons of features for Makers"/>
    <x v="3"/>
    <n v="1864"/>
    <x v="2"/>
    <x v="0"/>
    <x v="0"/>
    <x v="665"/>
    <n v="1479143061"/>
    <b v="0"/>
    <n v="12"/>
    <b v="0"/>
    <s v="technology/wearables"/>
    <n v="19"/>
    <n v="155.33000000000001"/>
    <x v="2"/>
    <s v="wearables"/>
    <n v="42688.711354166662"/>
    <n v="25569.000138888889"/>
    <x v="2"/>
    <n v="11"/>
    <x v="4"/>
  </r>
  <r>
    <n v="666"/>
    <x v="666"/>
    <s v="Have you ever dreamed of having a pet duckling, but concerned about all the pooping, here is a a solution to help solve that issue."/>
    <x v="61"/>
    <n v="8"/>
    <x v="2"/>
    <x v="0"/>
    <x v="0"/>
    <x v="666"/>
    <n v="1405713498"/>
    <b v="0"/>
    <n v="4"/>
    <b v="0"/>
    <s v="technology/wearables"/>
    <n v="0"/>
    <n v="2"/>
    <x v="2"/>
    <s v="wearables"/>
    <n v="41838.832152777781"/>
    <n v="25569.000046296296"/>
    <x v="3"/>
    <n v="7"/>
    <x v="3"/>
  </r>
  <r>
    <n v="667"/>
    <x v="667"/>
    <s v="The first navigation system, usable by each means of transport, that will take you wherever you want without thinking about the route."/>
    <x v="63"/>
    <n v="5010"/>
    <x v="2"/>
    <x v="13"/>
    <x v="3"/>
    <x v="667"/>
    <n v="1474275463"/>
    <b v="0"/>
    <n v="28"/>
    <b v="0"/>
    <s v="technology/wearables"/>
    <n v="10"/>
    <n v="178.93"/>
    <x v="2"/>
    <s v="wearables"/>
    <n v="42632.373414351852"/>
    <n v="25569.000324074073"/>
    <x v="2"/>
    <n v="9"/>
    <x v="8"/>
  </r>
  <r>
    <n v="668"/>
    <x v="668"/>
    <s v="A card holding companion to your phone that acts as a placing device for all your devices.  Grips to any material too."/>
    <x v="36"/>
    <n v="684"/>
    <x v="2"/>
    <x v="0"/>
    <x v="0"/>
    <x v="668"/>
    <n v="1427486222"/>
    <b v="0"/>
    <n v="25"/>
    <b v="0"/>
    <s v="technology/wearables"/>
    <n v="5"/>
    <n v="27.36"/>
    <x v="2"/>
    <s v="wearables"/>
    <n v="42090.831273148149"/>
    <n v="25569.00028935185"/>
    <x v="0"/>
    <n v="3"/>
    <x v="7"/>
  </r>
  <r>
    <n v="669"/>
    <x v="669"/>
    <s v="Beautiful automatic watches, made for every moment._x000a_Sports, business, casual.....it fits every moment of your life."/>
    <x v="61"/>
    <n v="43015"/>
    <x v="2"/>
    <x v="11"/>
    <x v="9"/>
    <x v="669"/>
    <n v="1465225258"/>
    <b v="0"/>
    <n v="28"/>
    <b v="0"/>
    <s v="technology/wearables"/>
    <n v="22"/>
    <n v="1536.25"/>
    <x v="2"/>
    <s v="wearables"/>
    <n v="42527.625671296293"/>
    <n v="25569.000324074073"/>
    <x v="2"/>
    <n v="6"/>
    <x v="0"/>
  </r>
  <r>
    <n v="670"/>
    <x v="670"/>
    <s v="FINCLIP, the revolutionary scuba diving accessory that when attached to your fins makes getting them on the simplest thing in the world"/>
    <x v="161"/>
    <n v="26349"/>
    <x v="2"/>
    <x v="13"/>
    <x v="3"/>
    <x v="670"/>
    <n v="1463418120"/>
    <b v="0"/>
    <n v="310"/>
    <b v="0"/>
    <s v="technology/wearables"/>
    <n v="29"/>
    <n v="85"/>
    <x v="2"/>
    <s v="wearables"/>
    <n v="42506.709722222222"/>
    <n v="25569.003587962961"/>
    <x v="2"/>
    <n v="5"/>
    <x v="5"/>
  </r>
  <r>
    <n v="671"/>
    <x v="671"/>
    <s v="SmoothEye tracks eye movements to accurately measure alertness and focus level, allowing you to easily and reliably test your brain."/>
    <x v="11"/>
    <n v="11828"/>
    <x v="2"/>
    <x v="0"/>
    <x v="0"/>
    <x v="671"/>
    <n v="1418315852"/>
    <b v="0"/>
    <n v="15"/>
    <b v="0"/>
    <s v="technology/wearables"/>
    <n v="39"/>
    <n v="788.53"/>
    <x v="2"/>
    <s v="wearables"/>
    <n v="41984.692731481482"/>
    <n v="25569.000173611112"/>
    <x v="3"/>
    <n v="12"/>
    <x v="11"/>
  </r>
  <r>
    <n v="672"/>
    <x v="672"/>
    <s v="Fashion accessories used to instantly link with people you meet and exchange contact info, money, documents, media and so much more."/>
    <x v="63"/>
    <n v="10814"/>
    <x v="2"/>
    <x v="0"/>
    <x v="0"/>
    <x v="672"/>
    <n v="1417410964"/>
    <b v="0"/>
    <n v="215"/>
    <b v="0"/>
    <s v="technology/wearables"/>
    <n v="22"/>
    <n v="50.3"/>
    <x v="2"/>
    <s v="wearables"/>
    <n v="41974.219490740739"/>
    <n v="25569.002488425926"/>
    <x v="3"/>
    <n v="12"/>
    <x v="11"/>
  </r>
  <r>
    <n v="673"/>
    <x v="673"/>
    <s v="Will assist the deaf to have better communication and safety through the use of LCD glassware with audio &amp; sensory components."/>
    <x v="57"/>
    <n v="205"/>
    <x v="2"/>
    <x v="0"/>
    <x v="0"/>
    <x v="673"/>
    <n v="1405714217"/>
    <b v="0"/>
    <n v="3"/>
    <b v="0"/>
    <s v="technology/wearables"/>
    <n v="0"/>
    <n v="68.33"/>
    <x v="2"/>
    <s v="wearables"/>
    <n v="41838.840474537035"/>
    <n v="25569.000034722223"/>
    <x v="3"/>
    <n v="7"/>
    <x v="3"/>
  </r>
  <r>
    <n v="674"/>
    <x v="674"/>
    <s v="Listen to sounds by feeling an array of vibrational patterns against your body."/>
    <x v="63"/>
    <n v="15"/>
    <x v="2"/>
    <x v="0"/>
    <x v="0"/>
    <x v="674"/>
    <n v="1402627627"/>
    <b v="0"/>
    <n v="2"/>
    <b v="0"/>
    <s v="technology/wearables"/>
    <n v="0"/>
    <n v="7.5"/>
    <x v="2"/>
    <s v="wearables"/>
    <n v="41803.116053240738"/>
    <n v="25569.00002314815"/>
    <x v="3"/>
    <n v="6"/>
    <x v="0"/>
  </r>
  <r>
    <n v="675"/>
    <x v="675"/>
    <s v="24+ hour online class in WatchKit development from an expert iOS developer and instructor via unconventional, innovative projects."/>
    <x v="12"/>
    <n v="891"/>
    <x v="2"/>
    <x v="0"/>
    <x v="0"/>
    <x v="675"/>
    <n v="1417558804"/>
    <b v="0"/>
    <n v="26"/>
    <b v="0"/>
    <s v="technology/wearables"/>
    <n v="15"/>
    <n v="34.270000000000003"/>
    <x v="2"/>
    <s v="wearables"/>
    <n v="41975.930601851855"/>
    <n v="25569.000300925927"/>
    <x v="3"/>
    <n v="12"/>
    <x v="11"/>
  </r>
  <r>
    <n v="676"/>
    <x v="676"/>
    <s v="Having a baby or looking for the perfect gift for a baby shower?_x000a_Discover NapTime, a silent baby monitor that improves your sleep."/>
    <x v="57"/>
    <n v="1471"/>
    <x v="2"/>
    <x v="5"/>
    <x v="5"/>
    <x v="676"/>
    <n v="1420741581"/>
    <b v="0"/>
    <n v="24"/>
    <b v="0"/>
    <s v="technology/wearables"/>
    <n v="1"/>
    <n v="61.29"/>
    <x v="2"/>
    <s v="wearables"/>
    <n v="42012.768298611118"/>
    <n v="25569.000277777777"/>
    <x v="0"/>
    <n v="1"/>
    <x v="1"/>
  </r>
  <r>
    <n v="677"/>
    <x v="677"/>
    <s v="Sinapsi is the first heated jacket designed in Italy._x000a_Now you can manage your jacket by smartphone. Power bank 5/x Charger included."/>
    <x v="63"/>
    <n v="12792"/>
    <x v="2"/>
    <x v="13"/>
    <x v="3"/>
    <x v="677"/>
    <n v="1463218895"/>
    <b v="0"/>
    <n v="96"/>
    <b v="0"/>
    <s v="technology/wearables"/>
    <n v="26"/>
    <n v="133.25"/>
    <x v="2"/>
    <s v="wearables"/>
    <n v="42504.403877314813"/>
    <n v="25569.001111111113"/>
    <x v="2"/>
    <n v="5"/>
    <x v="5"/>
  </r>
  <r>
    <n v="678"/>
    <x v="678"/>
    <s v="For the isolated rice farmer. For the 14-hour taxi driver. This tiny MP3 player has the entire New Testament Bible... in their language"/>
    <x v="88"/>
    <n v="1108"/>
    <x v="2"/>
    <x v="0"/>
    <x v="0"/>
    <x v="678"/>
    <n v="1461229338"/>
    <b v="0"/>
    <n v="17"/>
    <b v="0"/>
    <s v="technology/wearables"/>
    <n v="4"/>
    <n v="65.180000000000007"/>
    <x v="2"/>
    <s v="wearables"/>
    <n v="42481.376597222217"/>
    <n v="25569.000196759258"/>
    <x v="2"/>
    <n v="4"/>
    <x v="6"/>
  </r>
  <r>
    <n v="679"/>
    <x v="679"/>
    <s v="World's first bio-feedback posture device for your entire back. Trains back, neck, thoracic &amp; ab segments by using only 30 min/day."/>
    <x v="162"/>
    <n v="8827"/>
    <x v="2"/>
    <x v="0"/>
    <x v="0"/>
    <x v="679"/>
    <n v="1467736909"/>
    <b v="0"/>
    <n v="94"/>
    <b v="0"/>
    <s v="technology/wearables"/>
    <n v="15"/>
    <n v="93.9"/>
    <x v="2"/>
    <s v="wearables"/>
    <n v="42556.695706018523"/>
    <n v="25569.001087962963"/>
    <x v="2"/>
    <n v="7"/>
    <x v="3"/>
  </r>
  <r>
    <n v="680"/>
    <x v="680"/>
    <s v="A simple, vibrating belt that trains your muscles to maintain the correct posture, providing more confidence and higher energy levels."/>
    <x v="96"/>
    <n v="19434"/>
    <x v="2"/>
    <x v="0"/>
    <x v="0"/>
    <x v="680"/>
    <n v="1407931331"/>
    <b v="0"/>
    <n v="129"/>
    <b v="0"/>
    <s v="technology/wearables"/>
    <n v="26"/>
    <n v="150.65"/>
    <x v="2"/>
    <s v="wearables"/>
    <n v="41864.501516203702"/>
    <n v="25569.001493055555"/>
    <x v="3"/>
    <n v="8"/>
    <x v="10"/>
  </r>
  <r>
    <n v="681"/>
    <x v="681"/>
    <s v="The D-Pro is a lightweight, moisture-wicking headband with a padded carbon fiber insert that reduces the risk of head injury in sports."/>
    <x v="30"/>
    <n v="1"/>
    <x v="2"/>
    <x v="0"/>
    <x v="0"/>
    <x v="681"/>
    <n v="1474917604"/>
    <b v="0"/>
    <n v="1"/>
    <b v="0"/>
    <s v="technology/wearables"/>
    <n v="0"/>
    <n v="1"/>
    <x v="2"/>
    <s v="wearables"/>
    <n v="42639.805601851855"/>
    <n v="25569.000011574073"/>
    <x v="2"/>
    <n v="9"/>
    <x v="8"/>
  </r>
  <r>
    <n v="682"/>
    <x v="682"/>
    <s v="The Deception Belt is an innovative belt with app capability, designed to assist any user gain control over their appetite."/>
    <x v="63"/>
    <n v="53"/>
    <x v="2"/>
    <x v="0"/>
    <x v="0"/>
    <x v="682"/>
    <n v="1486923722"/>
    <b v="0"/>
    <n v="4"/>
    <b v="0"/>
    <s v="technology/wearables"/>
    <n v="0"/>
    <n v="13.25"/>
    <x v="2"/>
    <s v="wearables"/>
    <n v="42778.765300925923"/>
    <n v="25569.000046296296"/>
    <x v="1"/>
    <n v="2"/>
    <x v="2"/>
  </r>
  <r>
    <n v="683"/>
    <x v="683"/>
    <s v="Mist Buddy is a remote controlled misting system, powered by a rechargeable battery with misting/sipping tip for complete coolness."/>
    <x v="19"/>
    <n v="298"/>
    <x v="2"/>
    <x v="0"/>
    <x v="0"/>
    <x v="683"/>
    <n v="1474493764"/>
    <b v="0"/>
    <n v="3"/>
    <b v="0"/>
    <s v="technology/wearables"/>
    <n v="1"/>
    <n v="99.33"/>
    <x v="2"/>
    <s v="wearables"/>
    <n v="42634.900046296301"/>
    <n v="25569.000034722223"/>
    <x v="2"/>
    <n v="9"/>
    <x v="8"/>
  </r>
  <r>
    <n v="684"/>
    <x v="684"/>
    <s v="Arcus gives your fingers super powers."/>
    <x v="163"/>
    <n v="23948"/>
    <x v="2"/>
    <x v="0"/>
    <x v="0"/>
    <x v="684"/>
    <n v="1403176891"/>
    <b v="0"/>
    <n v="135"/>
    <b v="0"/>
    <s v="technology/wearables"/>
    <n v="7"/>
    <n v="177.39"/>
    <x v="2"/>
    <s v="wearables"/>
    <n v="41809.473275462966"/>
    <n v="25569.001562500001"/>
    <x v="3"/>
    <n v="6"/>
    <x v="0"/>
  </r>
  <r>
    <n v="685"/>
    <x v="685"/>
    <s v="PowerPack is an efficient and affordable backpack with a lithium-ion charger for all electronic devices offering charges on the go!"/>
    <x v="13"/>
    <n v="553"/>
    <x v="2"/>
    <x v="0"/>
    <x v="0"/>
    <x v="685"/>
    <n v="1417207672"/>
    <b v="0"/>
    <n v="10"/>
    <b v="0"/>
    <s v="technology/wearables"/>
    <n v="28"/>
    <n v="55.3"/>
    <x v="2"/>
    <s v="wearables"/>
    <n v="41971.866574074069"/>
    <n v="25569.000115740742"/>
    <x v="3"/>
    <n v="11"/>
    <x v="4"/>
  </r>
  <r>
    <n v="686"/>
    <x v="686"/>
    <s v="La tua giornata sportiva monitorata nel tuo polso??!!!_x000a_Rendiamolo possibile... VIVI DI CUORE --- All MADE in ITALY"/>
    <x v="69"/>
    <n v="0"/>
    <x v="2"/>
    <x v="13"/>
    <x v="3"/>
    <x v="686"/>
    <n v="1436026170"/>
    <b v="0"/>
    <n v="0"/>
    <b v="0"/>
    <s v="technology/wearables"/>
    <n v="0"/>
    <n v="0"/>
    <x v="2"/>
    <s v="wearables"/>
    <n v="42189.673263888893"/>
    <n v="25569"/>
    <x v="0"/>
    <n v="7"/>
    <x v="3"/>
  </r>
  <r>
    <n v="687"/>
    <x v="687"/>
    <s v="Power Go es una linea de cargadores solares para dispositivos mÃ³viles, amigables con el medio ambiente y de bajo costo."/>
    <x v="57"/>
    <n v="3550"/>
    <x v="2"/>
    <x v="14"/>
    <x v="10"/>
    <x v="687"/>
    <n v="1481133653"/>
    <b v="0"/>
    <n v="6"/>
    <b v="0"/>
    <s v="technology/wearables"/>
    <n v="4"/>
    <n v="591.66999999999996"/>
    <x v="2"/>
    <s v="wearables"/>
    <n v="42711.750613425931"/>
    <n v="25569.000069444446"/>
    <x v="2"/>
    <n v="12"/>
    <x v="11"/>
  </r>
  <r>
    <n v="688"/>
    <x v="688"/>
    <s v="Removable collars and cuffs along with hidden underarm designs that prevent embarrassing and stubborn stains. What does YOUR shirt do?"/>
    <x v="22"/>
    <n v="14598"/>
    <x v="2"/>
    <x v="0"/>
    <x v="0"/>
    <x v="688"/>
    <n v="1442284253"/>
    <b v="0"/>
    <n v="36"/>
    <b v="0"/>
    <s v="technology/wearables"/>
    <n v="73"/>
    <n v="405.5"/>
    <x v="2"/>
    <s v="wearables"/>
    <n v="42262.104780092588"/>
    <n v="25569.000416666666"/>
    <x v="0"/>
    <n v="9"/>
    <x v="8"/>
  </r>
  <r>
    <n v="689"/>
    <x v="689"/>
    <s v="The Lifeclock One is an officially licensed, supercharged version of Snake Plisskenâ€™s countdown watch from Escape from New York."/>
    <x v="61"/>
    <n v="115297.5"/>
    <x v="2"/>
    <x v="0"/>
    <x v="0"/>
    <x v="689"/>
    <n v="1478016097"/>
    <b v="0"/>
    <n v="336"/>
    <b v="0"/>
    <s v="technology/wearables"/>
    <n v="58"/>
    <n v="343.15"/>
    <x v="2"/>
    <s v="wearables"/>
    <n v="42675.66778935185"/>
    <n v="25569.003888888888"/>
    <x v="2"/>
    <n v="11"/>
    <x v="4"/>
  </r>
  <r>
    <n v="690"/>
    <x v="690"/>
    <s v="A radiation shield for your fitness tracker, smartwatch or other wearable smart device"/>
    <x v="22"/>
    <n v="2468"/>
    <x v="2"/>
    <x v="0"/>
    <x v="0"/>
    <x v="690"/>
    <n v="1469718841"/>
    <b v="0"/>
    <n v="34"/>
    <b v="0"/>
    <s v="technology/wearables"/>
    <n v="12"/>
    <n v="72.59"/>
    <x v="2"/>
    <s v="wearables"/>
    <n v="42579.634733796294"/>
    <n v="25569.00039351852"/>
    <x v="2"/>
    <n v="7"/>
    <x v="3"/>
  </r>
  <r>
    <n v="691"/>
    <x v="691"/>
    <s v="Personalizing your Apple Watch has never been easier. Ten different colors to match any lifestyle. Time is precious, protect it."/>
    <x v="63"/>
    <n v="260"/>
    <x v="2"/>
    <x v="0"/>
    <x v="0"/>
    <x v="691"/>
    <n v="1433292046"/>
    <b v="0"/>
    <n v="10"/>
    <b v="0"/>
    <s v="technology/wearables"/>
    <n v="1"/>
    <n v="26"/>
    <x v="2"/>
    <s v="wearables"/>
    <n v="42158.028310185182"/>
    <n v="25569.000115740742"/>
    <x v="0"/>
    <n v="6"/>
    <x v="0"/>
  </r>
  <r>
    <n v="692"/>
    <x v="692"/>
    <s v="A revolutionary, cycling safety device is born! Signum indicators close the communication gap between cyclists and other road users."/>
    <x v="22"/>
    <n v="1306"/>
    <x v="2"/>
    <x v="1"/>
    <x v="1"/>
    <x v="692"/>
    <n v="1479805263"/>
    <b v="0"/>
    <n v="201"/>
    <b v="0"/>
    <s v="technology/wearables"/>
    <n v="7"/>
    <n v="6.5"/>
    <x v="2"/>
    <s v="wearables"/>
    <n v="42696.37572916667"/>
    <n v="25569.002326388891"/>
    <x v="2"/>
    <n v="11"/>
    <x v="4"/>
  </r>
  <r>
    <n v="693"/>
    <x v="693"/>
    <s v="Prana is the first wearable combining breath and posture tracking to make your sitting time count."/>
    <x v="57"/>
    <n v="35338"/>
    <x v="2"/>
    <x v="0"/>
    <x v="0"/>
    <x v="693"/>
    <n v="1427829827"/>
    <b v="0"/>
    <n v="296"/>
    <b v="0"/>
    <s v="technology/wearables"/>
    <n v="35"/>
    <n v="119.39"/>
    <x v="2"/>
    <s v="wearables"/>
    <n v="42094.808182870373"/>
    <n v="25569.003425925926"/>
    <x v="0"/>
    <n v="3"/>
    <x v="7"/>
  </r>
  <r>
    <n v="694"/>
    <x v="694"/>
    <s v="You can control how much air enters the helmet by opening or closing the vents. This is very useful in bad weather, or for competition."/>
    <x v="60"/>
    <n v="590"/>
    <x v="2"/>
    <x v="0"/>
    <x v="0"/>
    <x v="694"/>
    <n v="1483372559"/>
    <b v="0"/>
    <n v="7"/>
    <b v="0"/>
    <s v="technology/wearables"/>
    <n v="0"/>
    <n v="84.29"/>
    <x v="2"/>
    <s v="wearables"/>
    <n v="42737.663877314815"/>
    <n v="25569.000081018519"/>
    <x v="1"/>
    <n v="1"/>
    <x v="1"/>
  </r>
  <r>
    <n v="695"/>
    <x v="695"/>
    <s v="Unique small wearable personal air conditioning device that provides the user a 10-15 degree environmental difference on his person."/>
    <x v="127"/>
    <n v="636"/>
    <x v="2"/>
    <x v="0"/>
    <x v="0"/>
    <x v="695"/>
    <n v="1412166620"/>
    <b v="0"/>
    <n v="7"/>
    <b v="0"/>
    <s v="technology/wearables"/>
    <n v="1"/>
    <n v="90.86"/>
    <x v="2"/>
    <s v="wearables"/>
    <n v="41913.521064814813"/>
    <n v="25569.000081018519"/>
    <x v="3"/>
    <n v="10"/>
    <x v="9"/>
  </r>
  <r>
    <n v="696"/>
    <x v="696"/>
    <s v="Show your fidelity by wearing the Trustee rings! Show where you are (at)!"/>
    <x v="164"/>
    <n v="1"/>
    <x v="2"/>
    <x v="9"/>
    <x v="3"/>
    <x v="696"/>
    <n v="1403734502"/>
    <b v="0"/>
    <n v="1"/>
    <b v="0"/>
    <s v="technology/wearables"/>
    <n v="0"/>
    <n v="1"/>
    <x v="2"/>
    <s v="wearables"/>
    <n v="41815.927106481482"/>
    <n v="25569.000011574073"/>
    <x v="3"/>
    <n v="6"/>
    <x v="0"/>
  </r>
  <r>
    <n v="697"/>
    <x v="697"/>
    <s v="Glasses, not for you but your virtual reality headset. Prescription lens adapters, lenses and more to make your VR experiences better."/>
    <x v="10"/>
    <n v="2319"/>
    <x v="2"/>
    <x v="12"/>
    <x v="3"/>
    <x v="697"/>
    <n v="1453206789"/>
    <b v="0"/>
    <n v="114"/>
    <b v="0"/>
    <s v="technology/wearables"/>
    <n v="46"/>
    <n v="20.34"/>
    <x v="2"/>
    <s v="wearables"/>
    <n v="42388.523020833338"/>
    <n v="25569.001319444444"/>
    <x v="2"/>
    <n v="1"/>
    <x v="1"/>
  </r>
  <r>
    <n v="698"/>
    <x v="698"/>
    <s v="The first 3D Xray Vision Instrument FREE* for researchers, scientists, entrepreneurs, developers, educators, artists, and explorers."/>
    <x v="57"/>
    <n v="15390"/>
    <x v="2"/>
    <x v="0"/>
    <x v="0"/>
    <x v="698"/>
    <n v="1408141245"/>
    <b v="0"/>
    <n v="29"/>
    <b v="0"/>
    <s v="technology/wearables"/>
    <n v="15"/>
    <n v="530.69000000000005"/>
    <x v="2"/>
    <s v="wearables"/>
    <n v="41866.931076388886"/>
    <n v="25569.000335648147"/>
    <x v="3"/>
    <n v="8"/>
    <x v="10"/>
  </r>
  <r>
    <n v="699"/>
    <x v="699"/>
    <s v="TapTap is a technology to transfer touch between two people. It can also be an activity tracker, a game controller or smart alarm."/>
    <x v="64"/>
    <n v="107148.74"/>
    <x v="2"/>
    <x v="0"/>
    <x v="0"/>
    <x v="699"/>
    <n v="1381923548"/>
    <b v="0"/>
    <n v="890"/>
    <b v="0"/>
    <s v="technology/wearables"/>
    <n v="82"/>
    <n v="120.39"/>
    <x v="2"/>
    <s v="wearables"/>
    <n v="41563.485509259262"/>
    <n v="25569.010300925926"/>
    <x v="4"/>
    <n v="10"/>
    <x v="9"/>
  </r>
  <r>
    <n v="700"/>
    <x v="700"/>
    <s v="A-iEasyâ„¢: The first customized unfoldable stand for smartphones that barkly needs room. Wholy integrated (will be relaunched soon!!)."/>
    <x v="36"/>
    <n v="403"/>
    <x v="2"/>
    <x v="3"/>
    <x v="3"/>
    <x v="700"/>
    <n v="1481473881"/>
    <b v="0"/>
    <n v="31"/>
    <b v="0"/>
    <s v="technology/wearables"/>
    <n v="3"/>
    <n v="13"/>
    <x v="2"/>
    <s v="wearables"/>
    <n v="42715.688437500001"/>
    <n v="25569.000358796296"/>
    <x v="2"/>
    <n v="12"/>
    <x v="11"/>
  </r>
  <r>
    <n v="701"/>
    <x v="701"/>
    <s v="In case you missed out on this campaign but are interested in owning a Hotblack London watch, please visit www.hotblacklondon.com."/>
    <x v="165"/>
    <n v="6118"/>
    <x v="2"/>
    <x v="1"/>
    <x v="1"/>
    <x v="701"/>
    <n v="1403538880"/>
    <b v="0"/>
    <n v="21"/>
    <b v="0"/>
    <s v="technology/wearables"/>
    <n v="27"/>
    <n v="291.33"/>
    <x v="2"/>
    <s v="wearables"/>
    <n v="41813.662962962961"/>
    <n v="25569.000243055554"/>
    <x v="3"/>
    <n v="6"/>
    <x v="0"/>
  </r>
  <r>
    <n v="702"/>
    <x v="702"/>
    <s v="Realtime feedback for swim &amp; triathlon training! Visually monitor pace &amp; intervals to improve fitness. For swimmers &amp; triathletes."/>
    <x v="36"/>
    <n v="4622.01"/>
    <x v="2"/>
    <x v="0"/>
    <x v="0"/>
    <x v="702"/>
    <n v="1477416387"/>
    <b v="0"/>
    <n v="37"/>
    <b v="0"/>
    <s v="technology/wearables"/>
    <n v="31"/>
    <n v="124.92"/>
    <x v="2"/>
    <s v="wearables"/>
    <n v="42668.726701388892"/>
    <n v="25569.000428240739"/>
    <x v="2"/>
    <n v="10"/>
    <x v="9"/>
  </r>
  <r>
    <n v="703"/>
    <x v="703"/>
    <s v="SPEEDWRAPS improve the speed, agility &amp; strength of an athlete by utilizing evenly distributed weight on the lower leg."/>
    <x v="36"/>
    <n v="837"/>
    <x v="2"/>
    <x v="0"/>
    <x v="0"/>
    <x v="703"/>
    <n v="1481150949"/>
    <b v="0"/>
    <n v="7"/>
    <b v="0"/>
    <s v="technology/wearables"/>
    <n v="6"/>
    <n v="119.57"/>
    <x v="2"/>
    <s v="wearables"/>
    <n v="42711.950798611113"/>
    <n v="25569.000081018519"/>
    <x v="2"/>
    <n v="12"/>
    <x v="11"/>
  </r>
  <r>
    <n v="704"/>
    <x v="704"/>
    <s v="Turn you helmet into the safest helmet and don't worry about a thing,you will always have the right fit!!"/>
    <x v="56"/>
    <n v="481"/>
    <x v="2"/>
    <x v="5"/>
    <x v="5"/>
    <x v="704"/>
    <n v="1482381468"/>
    <b v="0"/>
    <n v="4"/>
    <b v="0"/>
    <s v="technology/wearables"/>
    <n v="1"/>
    <n v="120.25"/>
    <x v="2"/>
    <s v="wearables"/>
    <n v="42726.192916666667"/>
    <n v="25569.000046296296"/>
    <x v="2"/>
    <n v="12"/>
    <x v="11"/>
  </r>
  <r>
    <n v="705"/>
    <x v="705"/>
    <s v="The closest thing ever to the Holy Grail of wearables technology"/>
    <x v="57"/>
    <n v="977"/>
    <x v="2"/>
    <x v="9"/>
    <x v="3"/>
    <x v="705"/>
    <n v="1482407278"/>
    <b v="0"/>
    <n v="5"/>
    <b v="0"/>
    <s v="technology/wearables"/>
    <n v="1"/>
    <n v="195.4"/>
    <x v="2"/>
    <s v="wearables"/>
    <n v="42726.491643518515"/>
    <n v="25569.000057870369"/>
    <x v="2"/>
    <n v="12"/>
    <x v="11"/>
  </r>
  <r>
    <n v="706"/>
    <x v="706"/>
    <s v="Driver Alert System es un sistema de seguridad para el conductor, que le avisa en caso de perder la posicion vertical mientras conduce."/>
    <x v="57"/>
    <n v="0"/>
    <x v="2"/>
    <x v="3"/>
    <x v="3"/>
    <x v="706"/>
    <n v="1478130783"/>
    <b v="0"/>
    <n v="0"/>
    <b v="0"/>
    <s v="technology/wearables"/>
    <n v="0"/>
    <n v="0"/>
    <x v="2"/>
    <s v="wearables"/>
    <n v="42676.995173611111"/>
    <n v="25569"/>
    <x v="2"/>
    <n v="11"/>
    <x v="4"/>
  </r>
  <r>
    <n v="707"/>
    <x v="707"/>
    <s v="Forget your headphones. Wear Hy all day for voice-controlled music, calls, biometrics and more, with a huge battery and hidden fit."/>
    <x v="118"/>
    <n v="53670.6"/>
    <x v="2"/>
    <x v="1"/>
    <x v="1"/>
    <x v="707"/>
    <n v="1479830127"/>
    <b v="0"/>
    <n v="456"/>
    <b v="0"/>
    <s v="technology/wearables"/>
    <n v="79"/>
    <n v="117.7"/>
    <x v="2"/>
    <s v="wearables"/>
    <n v="42696.663506944446"/>
    <n v="25569.005277777778"/>
    <x v="2"/>
    <n v="11"/>
    <x v="4"/>
  </r>
  <r>
    <n v="708"/>
    <x v="708"/>
    <s v="Glowbelt is the world's first rectractable LED safety belt for fans of the great outdoors, fitness enthusiasts, children and more."/>
    <x v="79"/>
    <n v="8837"/>
    <x v="2"/>
    <x v="1"/>
    <x v="1"/>
    <x v="708"/>
    <n v="1405432600"/>
    <b v="0"/>
    <n v="369"/>
    <b v="0"/>
    <s v="technology/wearables"/>
    <n v="22"/>
    <n v="23.95"/>
    <x v="2"/>
    <s v="wearables"/>
    <n v="41835.581018518518"/>
    <n v="25569.004270833335"/>
    <x v="3"/>
    <n v="7"/>
    <x v="3"/>
  </r>
  <r>
    <n v="709"/>
    <x v="709"/>
    <s v="A &quot;handheld&quot; light, which eases the way you illuminate objects and/or paths."/>
    <x v="36"/>
    <n v="61"/>
    <x v="2"/>
    <x v="0"/>
    <x v="0"/>
    <x v="709"/>
    <n v="1415149159"/>
    <b v="0"/>
    <n v="2"/>
    <b v="0"/>
    <s v="technology/wearables"/>
    <n v="0"/>
    <n v="30.5"/>
    <x v="2"/>
    <s v="wearables"/>
    <n v="41948.041192129633"/>
    <n v="25569.00002314815"/>
    <x v="3"/>
    <n v="11"/>
    <x v="4"/>
  </r>
  <r>
    <n v="710"/>
    <x v="710"/>
    <s v="Shirts, so technologically advanced, they connect mentally to their audience upon sight."/>
    <x v="38"/>
    <n v="0"/>
    <x v="2"/>
    <x v="5"/>
    <x v="5"/>
    <x v="710"/>
    <n v="1405640302"/>
    <b v="0"/>
    <n v="0"/>
    <b v="0"/>
    <s v="technology/wearables"/>
    <n v="0"/>
    <n v="0"/>
    <x v="2"/>
    <s v="wearables"/>
    <n v="41837.984976851854"/>
    <n v="25569"/>
    <x v="3"/>
    <n v="7"/>
    <x v="3"/>
  </r>
  <r>
    <n v="711"/>
    <x v="711"/>
    <s v="Our wearable and app automates the poke you normally get from your bedpartner to make you stop snoring and making you turn to the side."/>
    <x v="57"/>
    <n v="33791"/>
    <x v="2"/>
    <x v="9"/>
    <x v="3"/>
    <x v="711"/>
    <n v="1478257268"/>
    <b v="0"/>
    <n v="338"/>
    <b v="0"/>
    <s v="technology/wearables"/>
    <n v="34"/>
    <n v="99.97"/>
    <x v="2"/>
    <s v="wearables"/>
    <n v="42678.459120370375"/>
    <n v="25569.003912037038"/>
    <x v="2"/>
    <n v="11"/>
    <x v="4"/>
  </r>
  <r>
    <n v="712"/>
    <x v="712"/>
    <s v="Making important medical data of active people available to first responders of an emergency by wearing a dog tag bearing a QR Code"/>
    <x v="166"/>
    <n v="105"/>
    <x v="2"/>
    <x v="0"/>
    <x v="0"/>
    <x v="712"/>
    <n v="1452874832"/>
    <b v="0"/>
    <n v="4"/>
    <b v="0"/>
    <s v="technology/wearables"/>
    <n v="0"/>
    <n v="26.25"/>
    <x v="2"/>
    <s v="wearables"/>
    <n v="42384.680925925932"/>
    <n v="25569.000046296296"/>
    <x v="2"/>
    <n v="1"/>
    <x v="1"/>
  </r>
  <r>
    <n v="713"/>
    <x v="713"/>
    <s v="The first GPS tracker created entirely in Italy that allows you to know where your pet is located at any time throughout any device."/>
    <x v="31"/>
    <n v="199"/>
    <x v="2"/>
    <x v="13"/>
    <x v="3"/>
    <x v="713"/>
    <n v="1462538532"/>
    <b v="0"/>
    <n v="1"/>
    <b v="0"/>
    <s v="technology/wearables"/>
    <n v="1"/>
    <n v="199"/>
    <x v="2"/>
    <s v="wearables"/>
    <n v="42496.529305555552"/>
    <n v="25569.000011574073"/>
    <x v="2"/>
    <n v="5"/>
    <x v="5"/>
  </r>
  <r>
    <n v="714"/>
    <x v="714"/>
    <s v="The Prep Packs Survival Belt allows you to carry all of the essentials for outdoor survival inside your belt buckle"/>
    <x v="36"/>
    <n v="2249"/>
    <x v="2"/>
    <x v="0"/>
    <x v="0"/>
    <x v="714"/>
    <n v="1483124082"/>
    <b v="0"/>
    <n v="28"/>
    <b v="0"/>
    <s v="technology/wearables"/>
    <n v="15"/>
    <n v="80.319999999999993"/>
    <x v="2"/>
    <s v="wearables"/>
    <n v="42734.787986111114"/>
    <n v="25569.000324074073"/>
    <x v="2"/>
    <n v="12"/>
    <x v="11"/>
  </r>
  <r>
    <n v="715"/>
    <x v="715"/>
    <s v="Mouse^3 is the next generation of input devices. With cursor control and customized gesture recognition, its applications are endless!"/>
    <x v="167"/>
    <n v="1389"/>
    <x v="2"/>
    <x v="0"/>
    <x v="0"/>
    <x v="715"/>
    <n v="1443233440"/>
    <b v="0"/>
    <n v="12"/>
    <b v="0"/>
    <s v="technology/wearables"/>
    <n v="5"/>
    <n v="115.75"/>
    <x v="2"/>
    <s v="wearables"/>
    <n v="42273.090740740736"/>
    <n v="25569.000138888889"/>
    <x v="0"/>
    <n v="9"/>
    <x v="8"/>
  </r>
  <r>
    <n v="716"/>
    <x v="716"/>
    <s v="Translate sight into touch with a wrist-mounted wearable. A revolution for visually impaired people everywhere."/>
    <x v="39"/>
    <n v="715"/>
    <x v="2"/>
    <x v="0"/>
    <x v="0"/>
    <x v="716"/>
    <n v="1414511307"/>
    <b v="0"/>
    <n v="16"/>
    <b v="0"/>
    <s v="technology/wearables"/>
    <n v="10"/>
    <n v="44.69"/>
    <x v="2"/>
    <s v="wearables"/>
    <n v="41940.658645833333"/>
    <n v="25569.000185185185"/>
    <x v="3"/>
    <n v="10"/>
    <x v="9"/>
  </r>
  <r>
    <n v="717"/>
    <x v="717"/>
    <s v="Cool air flowing under clothing keeps you cool."/>
    <x v="57"/>
    <n v="305"/>
    <x v="2"/>
    <x v="0"/>
    <x v="0"/>
    <x v="717"/>
    <n v="1407357002"/>
    <b v="0"/>
    <n v="4"/>
    <b v="0"/>
    <s v="technology/wearables"/>
    <n v="0"/>
    <n v="76.25"/>
    <x v="2"/>
    <s v="wearables"/>
    <n v="41857.854189814818"/>
    <n v="25569.000046296296"/>
    <x v="3"/>
    <n v="8"/>
    <x v="10"/>
  </r>
  <r>
    <n v="718"/>
    <x v="718"/>
    <s v="When every second matters, BioToo temporary tattoos get critical information to emergency personnel to help them help you."/>
    <x v="14"/>
    <n v="90"/>
    <x v="2"/>
    <x v="0"/>
    <x v="0"/>
    <x v="718"/>
    <n v="1484684247"/>
    <b v="0"/>
    <n v="4"/>
    <b v="0"/>
    <s v="technology/wearables"/>
    <n v="1"/>
    <n v="22.5"/>
    <x v="2"/>
    <s v="wearables"/>
    <n v="42752.845451388886"/>
    <n v="25569.000046296296"/>
    <x v="1"/>
    <n v="1"/>
    <x v="1"/>
  </r>
  <r>
    <n v="719"/>
    <x v="719"/>
    <s v="We've created the perfect sports chalk- antibacterial, lasts longer, better grip, and no mess! Now we need a non-provisional patent!"/>
    <x v="36"/>
    <n v="194"/>
    <x v="2"/>
    <x v="0"/>
    <x v="0"/>
    <x v="719"/>
    <n v="1454979476"/>
    <b v="0"/>
    <n v="10"/>
    <b v="0"/>
    <s v="technology/wearables"/>
    <n v="1"/>
    <n v="19.399999999999999"/>
    <x v="2"/>
    <s v="wearables"/>
    <n v="42409.040231481486"/>
    <n v="25569.000115740742"/>
    <x v="2"/>
    <n v="2"/>
    <x v="2"/>
  </r>
  <r>
    <n v="720"/>
    <x v="720"/>
    <s v="Without Utterance, a crushingly intimate literary memoir told from the inside of losing language, self, and world."/>
    <x v="168"/>
    <n v="2735"/>
    <x v="0"/>
    <x v="0"/>
    <x v="0"/>
    <x v="720"/>
    <n v="1325432091"/>
    <b v="0"/>
    <n v="41"/>
    <b v="1"/>
    <s v="publishing/nonfiction"/>
    <n v="144"/>
    <n v="66.709999999999994"/>
    <x v="3"/>
    <s v="nonfiction"/>
    <n v="40909.649201388893"/>
    <n v="25569.000474537039"/>
    <x v="5"/>
    <n v="1"/>
    <x v="1"/>
  </r>
  <r>
    <n v="721"/>
    <x v="721"/>
    <s v="Everything families need to host a Jewish welcoming ritual when opting out of circumcision. Includes original ceremonies and music."/>
    <x v="169"/>
    <n v="10013"/>
    <x v="0"/>
    <x v="0"/>
    <x v="0"/>
    <x v="721"/>
    <n v="1403012607"/>
    <b v="0"/>
    <n v="119"/>
    <b v="1"/>
    <s v="publishing/nonfiction"/>
    <n v="122"/>
    <n v="84.14"/>
    <x v="3"/>
    <s v="nonfiction"/>
    <n v="41807.571840277778"/>
    <n v="25569.001377314813"/>
    <x v="3"/>
    <n v="6"/>
    <x v="0"/>
  </r>
  <r>
    <n v="722"/>
    <x v="722"/>
    <s v="BANGGAI RESCUE is a beautiful, must-read book and a project setting out to answer some critical questions about the species' future."/>
    <x v="31"/>
    <n v="33006"/>
    <x v="0"/>
    <x v="0"/>
    <x v="0"/>
    <x v="722"/>
    <n v="1331320778"/>
    <b v="0"/>
    <n v="153"/>
    <b v="1"/>
    <s v="publishing/nonfiction"/>
    <n v="132"/>
    <n v="215.73"/>
    <x v="3"/>
    <s v="nonfiction"/>
    <n v="40977.805300925924"/>
    <n v="25569.001770833333"/>
    <x v="5"/>
    <n v="3"/>
    <x v="7"/>
  </r>
  <r>
    <n v="723"/>
    <x v="723"/>
    <s v="The Definitive (and Slightly Ridiculous) Guide to Enjoying the 2015 Pro Football Season"/>
    <x v="10"/>
    <n v="5469"/>
    <x v="0"/>
    <x v="0"/>
    <x v="0"/>
    <x v="723"/>
    <n v="1435606549"/>
    <b v="0"/>
    <n v="100"/>
    <b v="1"/>
    <s v="publishing/nonfiction"/>
    <n v="109"/>
    <n v="54.69"/>
    <x v="3"/>
    <s v="nonfiction"/>
    <n v="42184.816539351858"/>
    <n v="25569.001157407409"/>
    <x v="0"/>
    <n v="6"/>
    <x v="0"/>
  </r>
  <r>
    <n v="724"/>
    <x v="724"/>
    <s v="We are creating the Adventure Access Trail, a new walking trail from Boston to San Francisco.  _x000a_http://adventureaccess.org"/>
    <x v="39"/>
    <n v="7383.01"/>
    <x v="0"/>
    <x v="0"/>
    <x v="0"/>
    <x v="724"/>
    <n v="1306855163"/>
    <b v="0"/>
    <n v="143"/>
    <b v="1"/>
    <s v="publishing/nonfiction"/>
    <n v="105"/>
    <n v="51.63"/>
    <x v="3"/>
    <s v="nonfiction"/>
    <n v="40694.638460648144"/>
    <n v="25569.001655092594"/>
    <x v="6"/>
    <n v="5"/>
    <x v="5"/>
  </r>
  <r>
    <n v="725"/>
    <x v="725"/>
    <s v="A true story about inspiration and survival - David Alfred George turns his powerful experience into a compelling vBook."/>
    <x v="22"/>
    <n v="20070"/>
    <x v="0"/>
    <x v="0"/>
    <x v="0"/>
    <x v="725"/>
    <n v="1447426912"/>
    <b v="0"/>
    <n v="140"/>
    <b v="1"/>
    <s v="publishing/nonfiction"/>
    <n v="100"/>
    <n v="143.36000000000001"/>
    <x v="3"/>
    <s v="nonfiction"/>
    <n v="42321.626296296294"/>
    <n v="25569.001620370371"/>
    <x v="0"/>
    <n v="11"/>
    <x v="4"/>
  </r>
  <r>
    <n v="726"/>
    <x v="726"/>
    <s v="&quot;60 Days to a Radiating Faith&quot; is a collection of carefully selected Bible verses to encourage those undergoing cancer treatments."/>
    <x v="30"/>
    <n v="2535"/>
    <x v="0"/>
    <x v="0"/>
    <x v="0"/>
    <x v="726"/>
    <n v="1363136487"/>
    <b v="0"/>
    <n v="35"/>
    <b v="1"/>
    <s v="publishing/nonfiction"/>
    <n v="101"/>
    <n v="72.430000000000007"/>
    <x v="3"/>
    <s v="nonfiction"/>
    <n v="41346.042673611111"/>
    <n v="25569.000405092593"/>
    <x v="4"/>
    <n v="3"/>
    <x v="7"/>
  </r>
  <r>
    <n v="727"/>
    <x v="727"/>
    <s v="A surgeon's call for today's Christians to practice biblical compassion. Pre-order now and turn the tide towards the model Christ gave!"/>
    <x v="8"/>
    <n v="5443"/>
    <x v="0"/>
    <x v="0"/>
    <x v="0"/>
    <x v="727"/>
    <n v="1354580949"/>
    <b v="0"/>
    <n v="149"/>
    <b v="1"/>
    <s v="publishing/nonfiction"/>
    <n v="156"/>
    <n v="36.53"/>
    <x v="3"/>
    <s v="nonfiction"/>
    <n v="41247.020243055551"/>
    <n v="25569.001724537036"/>
    <x v="5"/>
    <n v="12"/>
    <x v="11"/>
  </r>
  <r>
    <n v="728"/>
    <x v="728"/>
    <s v="A big idea non-fiction book by an impatient three-time author and insomniac willing to bet on himself."/>
    <x v="51"/>
    <n v="7917.45"/>
    <x v="0"/>
    <x v="0"/>
    <x v="0"/>
    <x v="728"/>
    <n v="1310069157"/>
    <b v="0"/>
    <n v="130"/>
    <b v="1"/>
    <s v="publishing/nonfiction"/>
    <n v="106"/>
    <n v="60.9"/>
    <x v="3"/>
    <s v="nonfiction"/>
    <n v="40731.837465277778"/>
    <n v="25569.001504629628"/>
    <x v="6"/>
    <n v="7"/>
    <x v="3"/>
  </r>
  <r>
    <n v="729"/>
    <x v="729"/>
    <s v="A true David vs.Goliath story about a young adult battling the U.S. health care system to survive and become an advocate for change."/>
    <x v="23"/>
    <n v="5226"/>
    <x v="0"/>
    <x v="0"/>
    <x v="0"/>
    <x v="729"/>
    <n v="1342844861"/>
    <b v="0"/>
    <n v="120"/>
    <b v="1"/>
    <s v="publishing/nonfiction"/>
    <n v="131"/>
    <n v="43.55"/>
    <x v="3"/>
    <s v="nonfiction"/>
    <n v="41111.185891203706"/>
    <n v="25569.00138888889"/>
    <x v="5"/>
    <n v="7"/>
    <x v="3"/>
  </r>
  <r>
    <n v="730"/>
    <x v="730"/>
    <s v="A Massive but Cheerful Online Digital Archive of Surfing"/>
    <x v="22"/>
    <n v="26438"/>
    <x v="0"/>
    <x v="0"/>
    <x v="0"/>
    <x v="730"/>
    <n v="1320688391"/>
    <b v="0"/>
    <n v="265"/>
    <b v="1"/>
    <s v="publishing/nonfiction"/>
    <n v="132"/>
    <n v="99.77"/>
    <x v="3"/>
    <s v="nonfiction"/>
    <n v="40854.745266203703"/>
    <n v="25569.00306712963"/>
    <x v="6"/>
    <n v="11"/>
    <x v="4"/>
  </r>
  <r>
    <n v="731"/>
    <x v="731"/>
    <s v="Be part of the excitement by supporting our first season offering unique perspectives of Portland from the water."/>
    <x v="10"/>
    <n v="6300"/>
    <x v="0"/>
    <x v="0"/>
    <x v="0"/>
    <x v="731"/>
    <n v="1322852747"/>
    <b v="0"/>
    <n v="71"/>
    <b v="1"/>
    <s v="publishing/nonfiction"/>
    <n v="126"/>
    <n v="88.73"/>
    <x v="3"/>
    <s v="nonfiction"/>
    <n v="40879.795682870368"/>
    <n v="25569.000821759259"/>
    <x v="6"/>
    <n v="12"/>
    <x v="11"/>
  </r>
  <r>
    <n v="732"/>
    <x v="732"/>
    <s v="A great collection of puzzles to take and enjoy anywhere in the world - have fun, challenge yourself, and become a better chess player!"/>
    <x v="170"/>
    <n v="64"/>
    <x v="0"/>
    <x v="1"/>
    <x v="1"/>
    <x v="732"/>
    <n v="1375265461"/>
    <b v="0"/>
    <n v="13"/>
    <b v="1"/>
    <s v="publishing/nonfiction"/>
    <n v="160"/>
    <n v="4.92"/>
    <x v="3"/>
    <s v="nonfiction"/>
    <n v="41486.424317129626"/>
    <n v="25569.000150462962"/>
    <x v="4"/>
    <n v="7"/>
    <x v="3"/>
  </r>
  <r>
    <n v="733"/>
    <x v="733"/>
    <s v="Sinatra Cookbook is an ebook featuring 12 fantastic example applications built on the Sinatra framework and many well known Ruby gems."/>
    <x v="30"/>
    <n v="3012"/>
    <x v="0"/>
    <x v="1"/>
    <x v="1"/>
    <x v="733"/>
    <n v="1384941892"/>
    <b v="0"/>
    <n v="169"/>
    <b v="1"/>
    <s v="publishing/nonfiction"/>
    <n v="120"/>
    <n v="17.82"/>
    <x v="3"/>
    <s v="nonfiction"/>
    <n v="41598.420046296298"/>
    <n v="25569.001956018517"/>
    <x v="4"/>
    <n v="11"/>
    <x v="4"/>
  </r>
  <r>
    <n v="734"/>
    <x v="734"/>
    <s v="Sideswiped is my story of growing in and trusting God through the mess and mysteries of life."/>
    <x v="0"/>
    <n v="10670"/>
    <x v="0"/>
    <x v="5"/>
    <x v="5"/>
    <x v="734"/>
    <n v="1428465420"/>
    <b v="0"/>
    <n v="57"/>
    <b v="1"/>
    <s v="publishing/nonfiction"/>
    <n v="126"/>
    <n v="187.19"/>
    <x v="3"/>
    <s v="nonfiction"/>
    <n v="42102.164583333331"/>
    <n v="25569.000659722224"/>
    <x v="0"/>
    <n v="4"/>
    <x v="6"/>
  </r>
  <r>
    <n v="735"/>
    <x v="735"/>
    <s v="TOP FUEL FOR LIFE â€¦ a true story of victory, unimaginable loss_x000a_and the epiphany that changed everything."/>
    <x v="171"/>
    <n v="53771"/>
    <x v="0"/>
    <x v="0"/>
    <x v="0"/>
    <x v="735"/>
    <n v="1414975346"/>
    <b v="0"/>
    <n v="229"/>
    <b v="1"/>
    <s v="publishing/nonfiction"/>
    <n v="114"/>
    <n v="234.81"/>
    <x v="3"/>
    <s v="nonfiction"/>
    <n v="41946.029467592591"/>
    <n v="25569.002650462964"/>
    <x v="3"/>
    <n v="11"/>
    <x v="4"/>
  </r>
  <r>
    <n v="736"/>
    <x v="736"/>
    <s v="I'm writing a new book! Topic: Privacy is Dead. What does a world without privacy mean for humanity? Our reputations? Our kids?"/>
    <x v="172"/>
    <n v="11345"/>
    <x v="0"/>
    <x v="0"/>
    <x v="0"/>
    <x v="736"/>
    <n v="1383327440"/>
    <b v="0"/>
    <n v="108"/>
    <b v="1"/>
    <s v="publishing/nonfiction"/>
    <n v="315"/>
    <n v="105.05"/>
    <x v="3"/>
    <s v="nonfiction"/>
    <n v="41579.734259259261"/>
    <n v="25569.001250000001"/>
    <x v="4"/>
    <n v="11"/>
    <x v="4"/>
  </r>
  <r>
    <n v="737"/>
    <x v="737"/>
    <s v="For one year, two women exclusively ate food produced within Mendocino County, CA. Now, they will write a book about their adventures."/>
    <x v="10"/>
    <n v="6120"/>
    <x v="0"/>
    <x v="0"/>
    <x v="0"/>
    <x v="737"/>
    <n v="1390890987"/>
    <b v="0"/>
    <n v="108"/>
    <b v="1"/>
    <s v="publishing/nonfiction"/>
    <n v="122"/>
    <n v="56.67"/>
    <x v="3"/>
    <s v="nonfiction"/>
    <n v="41667.275312500002"/>
    <n v="25569.001250000001"/>
    <x v="3"/>
    <n v="1"/>
    <x v="1"/>
  </r>
  <r>
    <n v="738"/>
    <x v="738"/>
    <s v="The true story of a child's struggle with hunger, poverty, and war in El Salvador."/>
    <x v="15"/>
    <n v="1601"/>
    <x v="0"/>
    <x v="0"/>
    <x v="0"/>
    <x v="738"/>
    <n v="1414765794"/>
    <b v="0"/>
    <n v="41"/>
    <b v="1"/>
    <s v="publishing/nonfiction"/>
    <n v="107"/>
    <n v="39.049999999999997"/>
    <x v="3"/>
    <s v="nonfiction"/>
    <n v="41943.604097222218"/>
    <n v="25569.000474537039"/>
    <x v="3"/>
    <n v="10"/>
    <x v="9"/>
  </r>
  <r>
    <n v="739"/>
    <x v="739"/>
    <s v="Strategies forged and lessons learned from accessing highly selective places where Black men have historically been underrepresented."/>
    <x v="12"/>
    <n v="9500"/>
    <x v="0"/>
    <x v="0"/>
    <x v="0"/>
    <x v="739"/>
    <n v="1404907429"/>
    <b v="0"/>
    <n v="139"/>
    <b v="1"/>
    <s v="publishing/nonfiction"/>
    <n v="158"/>
    <n v="68.349999999999994"/>
    <x v="3"/>
    <s v="nonfiction"/>
    <n v="41829.502650462964"/>
    <n v="25569.001608796298"/>
    <x v="3"/>
    <n v="7"/>
    <x v="3"/>
  </r>
  <r>
    <n v="740"/>
    <x v="740"/>
    <s v="Book on the search for the San Marcos, shipwrecked off the coast of Ireland in 1588 and the mysteries that have drawn men to find her."/>
    <x v="9"/>
    <n v="3222"/>
    <x v="0"/>
    <x v="0"/>
    <x v="0"/>
    <x v="740"/>
    <n v="1433647882"/>
    <b v="0"/>
    <n v="19"/>
    <b v="1"/>
    <s v="publishing/nonfiction"/>
    <n v="107"/>
    <n v="169.58"/>
    <x v="3"/>
    <s v="nonfiction"/>
    <n v="42162.146782407406"/>
    <n v="25569.000219907408"/>
    <x v="0"/>
    <n v="6"/>
    <x v="0"/>
  </r>
  <r>
    <n v="741"/>
    <x v="741"/>
    <s v="A revolutionary digital mapping project of the Vilna Ghetto"/>
    <x v="93"/>
    <n v="13293.8"/>
    <x v="0"/>
    <x v="0"/>
    <x v="0"/>
    <x v="741"/>
    <n v="1367940806"/>
    <b v="0"/>
    <n v="94"/>
    <b v="1"/>
    <s v="publishing/nonfiction"/>
    <n v="102"/>
    <n v="141.41999999999999"/>
    <x v="3"/>
    <s v="nonfiction"/>
    <n v="41401.648217592592"/>
    <n v="25569.001087962963"/>
    <x v="4"/>
    <n v="5"/>
    <x v="5"/>
  </r>
  <r>
    <n v="742"/>
    <x v="742"/>
    <s v="Thats right &quot;My Life As Julia Robertsâ€¦Snapshots Of A Life&quot; is going on the road! The first book tour! With Author Liane Langford!"/>
    <x v="123"/>
    <n v="1550"/>
    <x v="0"/>
    <x v="0"/>
    <x v="0"/>
    <x v="742"/>
    <n v="1392847312"/>
    <b v="0"/>
    <n v="23"/>
    <b v="1"/>
    <s v="publishing/nonfiction"/>
    <n v="111"/>
    <n v="67.39"/>
    <x v="3"/>
    <s v="nonfiction"/>
    <n v="41689.917962962965"/>
    <n v="25569.000266203704"/>
    <x v="3"/>
    <n v="2"/>
    <x v="2"/>
  </r>
  <r>
    <n v="743"/>
    <x v="743"/>
    <s v="Valmont is a town with a fertile history and a vibrant community. We aim to capture the magic in our People's History of Valmont!"/>
    <x v="131"/>
    <n v="814"/>
    <x v="0"/>
    <x v="0"/>
    <x v="0"/>
    <x v="743"/>
    <n v="1332435685"/>
    <b v="0"/>
    <n v="15"/>
    <b v="1"/>
    <s v="publishing/nonfiction"/>
    <n v="148"/>
    <n v="54.27"/>
    <x v="3"/>
    <s v="nonfiction"/>
    <n v="40990.709317129629"/>
    <n v="25569.000173611112"/>
    <x v="5"/>
    <n v="3"/>
    <x v="7"/>
  </r>
  <r>
    <n v="744"/>
    <x v="744"/>
    <s v="Join others to help create a world that is possible -- in your workplace, community and society!"/>
    <x v="10"/>
    <n v="5116"/>
    <x v="0"/>
    <x v="0"/>
    <x v="0"/>
    <x v="744"/>
    <n v="1352847503"/>
    <b v="0"/>
    <n v="62"/>
    <b v="1"/>
    <s v="publishing/nonfiction"/>
    <n v="102"/>
    <n v="82.52"/>
    <x v="3"/>
    <s v="nonfiction"/>
    <n v="41226.95721064815"/>
    <n v="25569.000717592593"/>
    <x v="5"/>
    <n v="11"/>
    <x v="4"/>
  </r>
  <r>
    <n v="745"/>
    <x v="745"/>
    <s v="Help launch a FREE guide that can help activists &amp; community organizers leverage social media tools for change like never before."/>
    <x v="173"/>
    <n v="3976"/>
    <x v="0"/>
    <x v="0"/>
    <x v="0"/>
    <x v="745"/>
    <n v="1364996645"/>
    <b v="0"/>
    <n v="74"/>
    <b v="1"/>
    <s v="publishing/nonfiction"/>
    <n v="179"/>
    <n v="53.73"/>
    <x v="3"/>
    <s v="nonfiction"/>
    <n v="41367.572280092594"/>
    <n v="25569.000856481482"/>
    <x v="4"/>
    <n v="4"/>
    <x v="6"/>
  </r>
  <r>
    <n v="746"/>
    <x v="746"/>
    <s v="This is a book of letters. Letters to our body parts."/>
    <x v="174"/>
    <n v="3318"/>
    <x v="0"/>
    <x v="0"/>
    <x v="0"/>
    <x v="746"/>
    <n v="1346806909"/>
    <b v="0"/>
    <n v="97"/>
    <b v="1"/>
    <s v="publishing/nonfiction"/>
    <n v="111"/>
    <n v="34.21"/>
    <x v="3"/>
    <s v="nonfiction"/>
    <n v="41157.042928240742"/>
    <n v="25569.001122685186"/>
    <x v="5"/>
    <n v="9"/>
    <x v="8"/>
  </r>
  <r>
    <n v="747"/>
    <x v="747"/>
    <s v="My creations are born in different cultural environment around the globe with Â« what is already there Â» and act as a social impulse"/>
    <x v="39"/>
    <n v="7003"/>
    <x v="0"/>
    <x v="9"/>
    <x v="3"/>
    <x v="747"/>
    <n v="1418649019"/>
    <b v="0"/>
    <n v="55"/>
    <b v="1"/>
    <s v="publishing/nonfiction"/>
    <n v="100"/>
    <n v="127.33"/>
    <x v="3"/>
    <s v="nonfiction"/>
    <n v="41988.548831018517"/>
    <n v="25569.000636574074"/>
    <x v="3"/>
    <n v="12"/>
    <x v="11"/>
  </r>
  <r>
    <n v="748"/>
    <x v="748"/>
    <s v="Peace on Earth begins with birth. Educating pregnant women to create a more peaceful world is what this book is all about."/>
    <x v="13"/>
    <n v="2005"/>
    <x v="0"/>
    <x v="0"/>
    <x v="0"/>
    <x v="748"/>
    <n v="1405109966"/>
    <b v="0"/>
    <n v="44"/>
    <b v="1"/>
    <s v="publishing/nonfiction"/>
    <n v="100"/>
    <n v="45.57"/>
    <x v="3"/>
    <s v="nonfiction"/>
    <n v="41831.846828703703"/>
    <n v="25569.000509259258"/>
    <x v="3"/>
    <n v="7"/>
    <x v="3"/>
  </r>
  <r>
    <n v="749"/>
    <x v="749"/>
    <s v="A place for rational, fact and data based non-partisan political and societal commentary on things that matter to Americans."/>
    <x v="3"/>
    <n v="10556"/>
    <x v="0"/>
    <x v="0"/>
    <x v="0"/>
    <x v="749"/>
    <n v="1483050930"/>
    <b v="0"/>
    <n v="110"/>
    <b v="1"/>
    <s v="publishing/nonfiction"/>
    <n v="106"/>
    <n v="95.96"/>
    <x v="3"/>
    <s v="nonfiction"/>
    <n v="42733.94131944445"/>
    <n v="25569.001273148147"/>
    <x v="2"/>
    <n v="12"/>
    <x v="11"/>
  </r>
  <r>
    <n v="750"/>
    <x v="750"/>
    <s v="The epic adventure of a 33 year journey surviving 4 open heart surgeries- emotionally powerful. Graphic. Honest. Funny"/>
    <x v="175"/>
    <n v="4559"/>
    <x v="0"/>
    <x v="0"/>
    <x v="0"/>
    <x v="750"/>
    <n v="1359147872"/>
    <b v="0"/>
    <n v="59"/>
    <b v="1"/>
    <s v="publishing/nonfiction"/>
    <n v="103"/>
    <n v="77.27"/>
    <x v="3"/>
    <s v="nonfiction"/>
    <n v="41299.878148148149"/>
    <n v="25569.00068287037"/>
    <x v="4"/>
    <n v="1"/>
    <x v="1"/>
  </r>
  <r>
    <n v="751"/>
    <x v="751"/>
    <s v="A young cancer survivor embarks on a cross country railroad adventure while writing her memoir through letters."/>
    <x v="9"/>
    <n v="3555"/>
    <x v="0"/>
    <x v="0"/>
    <x v="0"/>
    <x v="751"/>
    <n v="1308496075"/>
    <b v="0"/>
    <n v="62"/>
    <b v="1"/>
    <s v="publishing/nonfiction"/>
    <n v="119"/>
    <n v="57.34"/>
    <x v="3"/>
    <s v="nonfiction"/>
    <n v="40713.630497685182"/>
    <n v="25569.000717592593"/>
    <x v="6"/>
    <n v="6"/>
    <x v="0"/>
  </r>
  <r>
    <n v="752"/>
    <x v="752"/>
    <s v="A raw, honest encounter of my colourful journey trying to escape accepting I had Epilepsy &amp; how I found my super powers along the way"/>
    <x v="10"/>
    <n v="5585"/>
    <x v="0"/>
    <x v="2"/>
    <x v="2"/>
    <x v="752"/>
    <n v="1474884417"/>
    <b v="0"/>
    <n v="105"/>
    <b v="1"/>
    <s v="publishing/nonfiction"/>
    <n v="112"/>
    <n v="53.19"/>
    <x v="3"/>
    <s v="nonfiction"/>
    <n v="42639.421493055561"/>
    <n v="25569.001215277778"/>
    <x v="2"/>
    <n v="9"/>
    <x v="8"/>
  </r>
  <r>
    <n v="753"/>
    <x v="753"/>
    <s v="Finally, Jewish sacred texts by Israeli women, volume 2 of an  acclaimed, revolutionary series of powerful, witty, diverse Midrashim."/>
    <x v="3"/>
    <n v="12800"/>
    <x v="0"/>
    <x v="0"/>
    <x v="0"/>
    <x v="753"/>
    <n v="1421330991"/>
    <b v="0"/>
    <n v="26"/>
    <b v="1"/>
    <s v="publishing/nonfiction"/>
    <n v="128"/>
    <n v="492.31"/>
    <x v="3"/>
    <s v="nonfiction"/>
    <n v="42019.590173611112"/>
    <n v="25569.000300925927"/>
    <x v="0"/>
    <n v="1"/>
    <x v="1"/>
  </r>
  <r>
    <n v="754"/>
    <x v="754"/>
    <s v="A book about a couples first year of marriage. Read the inspirational story of how God helped them overcome cancer, amputation and more"/>
    <x v="13"/>
    <n v="2075"/>
    <x v="0"/>
    <x v="0"/>
    <x v="0"/>
    <x v="754"/>
    <n v="1354816721"/>
    <b v="0"/>
    <n v="49"/>
    <b v="1"/>
    <s v="publishing/nonfiction"/>
    <n v="104"/>
    <n v="42.35"/>
    <x v="3"/>
    <s v="nonfiction"/>
    <n v="41249.749085648145"/>
    <n v="25569.000567129631"/>
    <x v="5"/>
    <n v="12"/>
    <x v="11"/>
  </r>
  <r>
    <n v="755"/>
    <x v="755"/>
    <s v="The hilarious new book about RAGBRAI, America's greatest event that you've never heard of. Crotch lube is entirely optional."/>
    <x v="30"/>
    <n v="2547.69"/>
    <x v="0"/>
    <x v="0"/>
    <x v="0"/>
    <x v="755"/>
    <n v="1366381877"/>
    <b v="0"/>
    <n v="68"/>
    <b v="1"/>
    <s v="publishing/nonfiction"/>
    <n v="102"/>
    <n v="37.47"/>
    <x v="3"/>
    <s v="nonfiction"/>
    <n v="41383.605057870373"/>
    <n v="25569.000787037035"/>
    <x v="4"/>
    <n v="4"/>
    <x v="6"/>
  </r>
  <r>
    <n v="756"/>
    <x v="756"/>
    <s v="A mixed media (poetry, photo, prose and sound) text focusing on/inspired by rural life in former Communist republics. "/>
    <x v="176"/>
    <n v="824"/>
    <x v="0"/>
    <x v="0"/>
    <x v="0"/>
    <x v="756"/>
    <n v="1297880659"/>
    <b v="0"/>
    <n v="22"/>
    <b v="1"/>
    <s v="publishing/nonfiction"/>
    <n v="118"/>
    <n v="37.450000000000003"/>
    <x v="3"/>
    <s v="nonfiction"/>
    <n v="40590.766886574071"/>
    <n v="25569.000254629631"/>
    <x v="6"/>
    <n v="2"/>
    <x v="2"/>
  </r>
  <r>
    <n v="757"/>
    <x v="757"/>
    <s v="This is for the book release event/photo gallery show. Funds will go to buy gallery prints &amp; copies of Orlando's Historic Haunts."/>
    <x v="49"/>
    <n v="595"/>
    <x v="0"/>
    <x v="0"/>
    <x v="0"/>
    <x v="757"/>
    <n v="1353547114"/>
    <b v="0"/>
    <n v="18"/>
    <b v="1"/>
    <s v="publishing/nonfiction"/>
    <n v="238"/>
    <n v="33.06"/>
    <x v="3"/>
    <s v="nonfiction"/>
    <n v="41235.054560185185"/>
    <n v="25569.000208333335"/>
    <x v="5"/>
    <n v="11"/>
    <x v="4"/>
  </r>
  <r>
    <n v="758"/>
    <x v="758"/>
    <s v="I am publishing my book, Waiting on Humanity and need some finishing funds to do so."/>
    <x v="30"/>
    <n v="2550"/>
    <x v="0"/>
    <x v="0"/>
    <x v="0"/>
    <x v="758"/>
    <n v="1283976268"/>
    <b v="0"/>
    <n v="19"/>
    <b v="1"/>
    <s v="publishing/nonfiction"/>
    <n v="102"/>
    <n v="134.21"/>
    <x v="3"/>
    <s v="nonfiction"/>
    <n v="40429.836435185185"/>
    <n v="25569.000219907408"/>
    <x v="7"/>
    <n v="9"/>
    <x v="8"/>
  </r>
  <r>
    <n v="759"/>
    <x v="759"/>
    <s v="Help me search for the lost ruins of the UK. A unique guide to  lesser known and somewhat known ruins of Britain."/>
    <x v="10"/>
    <n v="5096"/>
    <x v="0"/>
    <x v="1"/>
    <x v="1"/>
    <x v="759"/>
    <n v="1401436539"/>
    <b v="0"/>
    <n v="99"/>
    <b v="1"/>
    <s v="publishing/nonfiction"/>
    <n v="102"/>
    <n v="51.47"/>
    <x v="3"/>
    <s v="nonfiction"/>
    <n v="41789.330312500002"/>
    <n v="25569.001145833332"/>
    <x v="3"/>
    <n v="5"/>
    <x v="5"/>
  </r>
  <r>
    <n v="760"/>
    <x v="760"/>
    <s v="I am publishing my 5th book, I am looking to publish a book of short stories, all based on random thoughts that flash through my mind."/>
    <x v="41"/>
    <n v="0"/>
    <x v="2"/>
    <x v="0"/>
    <x v="0"/>
    <x v="760"/>
    <n v="1477592413"/>
    <b v="0"/>
    <n v="0"/>
    <b v="0"/>
    <s v="publishing/fiction"/>
    <n v="0"/>
    <n v="0"/>
    <x v="3"/>
    <s v="fiction"/>
    <n v="42670.764039351852"/>
    <n v="25569"/>
    <x v="2"/>
    <n v="10"/>
    <x v="9"/>
  </r>
  <r>
    <n v="761"/>
    <x v="761"/>
    <s v="The day Chuck died was the day everything changed. Now he has to save the afterlife from extinction or die again trying."/>
    <x v="10"/>
    <n v="235"/>
    <x v="2"/>
    <x v="0"/>
    <x v="0"/>
    <x v="761"/>
    <n v="1388772126"/>
    <b v="0"/>
    <n v="6"/>
    <b v="0"/>
    <s v="publishing/fiction"/>
    <n v="5"/>
    <n v="39.17"/>
    <x v="3"/>
    <s v="fiction"/>
    <n v="41642.751458333332"/>
    <n v="25569.000069444446"/>
    <x v="3"/>
    <n v="1"/>
    <x v="1"/>
  </r>
  <r>
    <n v="762"/>
    <x v="762"/>
    <s v="An original-well-done eBook. Mainly about fiction, action, adventure, and mystery. A story that you've never read!"/>
    <x v="8"/>
    <n v="0"/>
    <x v="2"/>
    <x v="14"/>
    <x v="10"/>
    <x v="762"/>
    <n v="1479328570"/>
    <b v="0"/>
    <n v="0"/>
    <b v="0"/>
    <s v="publishing/fiction"/>
    <n v="0"/>
    <n v="0"/>
    <x v="3"/>
    <s v="fiction"/>
    <n v="42690.858449074076"/>
    <n v="25569"/>
    <x v="2"/>
    <n v="11"/>
    <x v="4"/>
  </r>
  <r>
    <n v="763"/>
    <x v="763"/>
    <s v="Highland Sabre explores a possible yet terrifying explanation for the mystery big cats said to prowl the British countryside."/>
    <x v="177"/>
    <n v="5"/>
    <x v="2"/>
    <x v="1"/>
    <x v="1"/>
    <x v="763"/>
    <n v="1373971408"/>
    <b v="0"/>
    <n v="1"/>
    <b v="0"/>
    <s v="publishing/fiction"/>
    <n v="0"/>
    <n v="5"/>
    <x v="3"/>
    <s v="fiction"/>
    <n v="41471.446851851848"/>
    <n v="25569.000011574073"/>
    <x v="4"/>
    <n v="7"/>
    <x v="3"/>
  </r>
  <r>
    <n v="764"/>
    <x v="764"/>
    <s v="[JOE]KES is a book full of over 200 original, sometimes funny, pun-ish Joekes. If you hate the book, use it as a coster!"/>
    <x v="10"/>
    <n v="0"/>
    <x v="2"/>
    <x v="0"/>
    <x v="0"/>
    <x v="764"/>
    <n v="1439266161"/>
    <b v="0"/>
    <n v="0"/>
    <b v="0"/>
    <s v="publishing/fiction"/>
    <n v="0"/>
    <n v="0"/>
    <x v="3"/>
    <s v="fiction"/>
    <n v="42227.173159722224"/>
    <n v="25569"/>
    <x v="0"/>
    <n v="8"/>
    <x v="10"/>
  </r>
  <r>
    <n v="765"/>
    <x v="765"/>
    <s v="To survive, an American socialite must fight with a Mafia boss in the French Resistance, but will his underworld ruin her in the end?"/>
    <x v="39"/>
    <n v="2521"/>
    <x v="2"/>
    <x v="0"/>
    <x v="0"/>
    <x v="765"/>
    <n v="1411131684"/>
    <b v="0"/>
    <n v="44"/>
    <b v="0"/>
    <s v="publishing/fiction"/>
    <n v="36"/>
    <n v="57.3"/>
    <x v="3"/>
    <s v="fiction"/>
    <n v="41901.542638888888"/>
    <n v="25569.000509259258"/>
    <x v="3"/>
    <n v="9"/>
    <x v="8"/>
  </r>
  <r>
    <n v="766"/>
    <x v="766"/>
    <s v="I am writing about my nonna's life in Southern Italy and what it was like to grow up in a Fascist regime before immigrating to Canada."/>
    <x v="23"/>
    <n v="0"/>
    <x v="2"/>
    <x v="5"/>
    <x v="5"/>
    <x v="766"/>
    <n v="1421520483"/>
    <b v="0"/>
    <n v="0"/>
    <b v="0"/>
    <s v="publishing/fiction"/>
    <n v="0"/>
    <n v="0"/>
    <x v="3"/>
    <s v="fiction"/>
    <n v="42021.783368055556"/>
    <n v="25569"/>
    <x v="0"/>
    <n v="1"/>
    <x v="1"/>
  </r>
  <r>
    <n v="767"/>
    <x v="767"/>
    <s v="Jury of Peers is a complete novel, and it's good._x000a_All it needs now?  _x000a_More readers.  About ten million more._x000a_Let's get 'em."/>
    <x v="10"/>
    <n v="177"/>
    <x v="2"/>
    <x v="0"/>
    <x v="0"/>
    <x v="767"/>
    <n v="1429586810"/>
    <b v="0"/>
    <n v="3"/>
    <b v="0"/>
    <s v="publishing/fiction"/>
    <n v="4"/>
    <n v="59"/>
    <x v="3"/>
    <s v="fiction"/>
    <n v="42115.143634259264"/>
    <n v="25569.000034722223"/>
    <x v="0"/>
    <n v="4"/>
    <x v="6"/>
  </r>
  <r>
    <n v="768"/>
    <x v="768"/>
    <s v="Haunted by a wrong decision and hunted by a Tall Dark Stranger, a misguided teen struggles to find her way home ..or will she make it?"/>
    <x v="30"/>
    <n v="0"/>
    <x v="2"/>
    <x v="0"/>
    <x v="0"/>
    <x v="768"/>
    <n v="1384577890"/>
    <b v="0"/>
    <n v="0"/>
    <b v="0"/>
    <s v="publishing/fiction"/>
    <n v="0"/>
    <n v="0"/>
    <x v="3"/>
    <s v="fiction"/>
    <n v="41594.207060185188"/>
    <n v="25569"/>
    <x v="4"/>
    <n v="11"/>
    <x v="4"/>
  </r>
  <r>
    <n v="769"/>
    <x v="769"/>
    <s v="Over a year of dedication has produced amazing photos and stirring words. The last step is to help those words appear in a printed book"/>
    <x v="23"/>
    <n v="1656"/>
    <x v="2"/>
    <x v="0"/>
    <x v="0"/>
    <x v="769"/>
    <n v="1385510094"/>
    <b v="0"/>
    <n v="52"/>
    <b v="0"/>
    <s v="publishing/fiction"/>
    <n v="41"/>
    <n v="31.85"/>
    <x v="3"/>
    <s v="fiction"/>
    <n v="41604.996458333335"/>
    <n v="25569.000601851851"/>
    <x v="4"/>
    <n v="11"/>
    <x v="4"/>
  </r>
  <r>
    <n v="770"/>
    <x v="770"/>
    <s v="Daniel was an ordinary boy, until unordinary events began to occur. Danny had never been exposed to supernatural activity until now..."/>
    <x v="178"/>
    <n v="0"/>
    <x v="2"/>
    <x v="0"/>
    <x v="0"/>
    <x v="770"/>
    <n v="1358294369"/>
    <b v="0"/>
    <n v="0"/>
    <b v="0"/>
    <s v="publishing/fiction"/>
    <n v="0"/>
    <n v="0"/>
    <x v="3"/>
    <s v="fiction"/>
    <n v="41289.999641203707"/>
    <n v="25569"/>
    <x v="4"/>
    <n v="1"/>
    <x v="1"/>
  </r>
  <r>
    <n v="771"/>
    <x v="771"/>
    <s v="A satire gift, the stress cube has original artwork, comes on a custom mahogany stand and has a funny exercise booklet."/>
    <x v="114"/>
    <n v="10"/>
    <x v="2"/>
    <x v="0"/>
    <x v="0"/>
    <x v="771"/>
    <n v="1449863202"/>
    <b v="0"/>
    <n v="1"/>
    <b v="0"/>
    <s v="publishing/fiction"/>
    <n v="0"/>
    <n v="10"/>
    <x v="3"/>
    <s v="fiction"/>
    <n v="42349.824097222227"/>
    <n v="25569.000011574073"/>
    <x v="0"/>
    <n v="12"/>
    <x v="11"/>
  </r>
  <r>
    <n v="772"/>
    <x v="772"/>
    <s v="What if the stories in the Bible, especially those about strong women, were retuld by their own characters? I've completed 5 and am ready to publish."/>
    <x v="15"/>
    <n v="50"/>
    <x v="2"/>
    <x v="0"/>
    <x v="0"/>
    <x v="772"/>
    <n v="1252718519"/>
    <b v="0"/>
    <n v="1"/>
    <b v="0"/>
    <s v="publishing/fiction"/>
    <n v="3"/>
    <n v="50"/>
    <x v="3"/>
    <s v="fiction"/>
    <n v="40068.056932870371"/>
    <n v="25569.000011574073"/>
    <x v="8"/>
    <n v="9"/>
    <x v="8"/>
  </r>
  <r>
    <n v="773"/>
    <x v="773"/>
    <s v="The Mortis Chronicles is a hard hitting, thought provoking and action packed indie published series. You know you want to read!"/>
    <x v="179"/>
    <n v="32"/>
    <x v="2"/>
    <x v="1"/>
    <x v="1"/>
    <x v="773"/>
    <n v="1428341985"/>
    <b v="0"/>
    <n v="2"/>
    <b v="0"/>
    <s v="publishing/fiction"/>
    <n v="1"/>
    <n v="16"/>
    <x v="3"/>
    <s v="fiction"/>
    <n v="42100.735937499994"/>
    <n v="25569.00002314815"/>
    <x v="0"/>
    <n v="4"/>
    <x v="6"/>
  </r>
  <r>
    <n v="774"/>
    <x v="774"/>
    <s v="Arabella seeks studio time to professionally read her novel, making it available to listeners as an audio book on audible.com"/>
    <x v="2"/>
    <n v="351"/>
    <x v="2"/>
    <x v="0"/>
    <x v="0"/>
    <x v="774"/>
    <n v="1390589018"/>
    <b v="0"/>
    <n v="9"/>
    <b v="0"/>
    <s v="publishing/fiction"/>
    <n v="70"/>
    <n v="39"/>
    <x v="3"/>
    <s v="fiction"/>
    <n v="41663.780300925922"/>
    <n v="25569.000104166666"/>
    <x v="3"/>
    <n v="1"/>
    <x v="1"/>
  </r>
  <r>
    <n v="775"/>
    <x v="775"/>
    <s v="Scorned is the first in a series that I have been working on for two years and it's time to get it published."/>
    <x v="3"/>
    <n v="170"/>
    <x v="2"/>
    <x v="0"/>
    <x v="0"/>
    <x v="775"/>
    <n v="1321406795"/>
    <b v="0"/>
    <n v="5"/>
    <b v="0"/>
    <s v="publishing/fiction"/>
    <n v="2"/>
    <n v="34"/>
    <x v="3"/>
    <s v="fiction"/>
    <n v="40863.060127314813"/>
    <n v="25569.000057870369"/>
    <x v="6"/>
    <n v="11"/>
    <x v="4"/>
  </r>
  <r>
    <n v="776"/>
    <x v="776"/>
    <s v="Would anything change if women were in charge? Book Clubs, readers, and critics herald the latest by award-winning author, Aguila."/>
    <x v="39"/>
    <n v="3598"/>
    <x v="2"/>
    <x v="0"/>
    <x v="0"/>
    <x v="776"/>
    <n v="1441297645"/>
    <b v="0"/>
    <n v="57"/>
    <b v="0"/>
    <s v="publishing/fiction"/>
    <n v="51"/>
    <n v="63.12"/>
    <x v="3"/>
    <s v="fiction"/>
    <n v="42250.685706018514"/>
    <n v="25569.000659722224"/>
    <x v="0"/>
    <n v="9"/>
    <x v="8"/>
  </r>
  <r>
    <n v="777"/>
    <x v="777"/>
    <s v="One Minute Gone is a murder mystery drawn from real people and events. Read Chapter One at http://davidhansardblog.wordpress.com."/>
    <x v="9"/>
    <n v="21"/>
    <x v="2"/>
    <x v="0"/>
    <x v="0"/>
    <x v="777"/>
    <n v="1372721577"/>
    <b v="0"/>
    <n v="3"/>
    <b v="0"/>
    <s v="publishing/fiction"/>
    <n v="1"/>
    <n v="7"/>
    <x v="3"/>
    <s v="fiction"/>
    <n v="41456.981215277774"/>
    <n v="25569.000034722223"/>
    <x v="4"/>
    <n v="7"/>
    <x v="3"/>
  </r>
  <r>
    <n v="778"/>
    <x v="778"/>
    <s v="Laughter, tears and good times in the warm glow of Summer s Love. The perfect recipe for the winter blahs."/>
    <x v="2"/>
    <n v="2"/>
    <x v="2"/>
    <x v="0"/>
    <x v="0"/>
    <x v="778"/>
    <n v="1396284680"/>
    <b v="0"/>
    <n v="1"/>
    <b v="0"/>
    <s v="publishing/fiction"/>
    <n v="0"/>
    <n v="2"/>
    <x v="3"/>
    <s v="fiction"/>
    <n v="41729.702314814815"/>
    <n v="25569.000011574073"/>
    <x v="3"/>
    <n v="3"/>
    <x v="7"/>
  </r>
  <r>
    <n v="779"/>
    <x v="779"/>
    <s v="A novel. Beautiful. Sparse. The truth behind the American Dream seen from the eyes of a young wanderer in the midst of the economic collapse. "/>
    <x v="36"/>
    <n v="400"/>
    <x v="2"/>
    <x v="0"/>
    <x v="0"/>
    <x v="779"/>
    <n v="1284567905"/>
    <b v="0"/>
    <n v="6"/>
    <b v="0"/>
    <s v="publishing/fiction"/>
    <n v="3"/>
    <n v="66.67"/>
    <x v="3"/>
    <s v="fiction"/>
    <n v="40436.68408564815"/>
    <n v="25569.000069444446"/>
    <x v="7"/>
    <n v="9"/>
    <x v="8"/>
  </r>
  <r>
    <n v="780"/>
    <x v="780"/>
    <s v="We are finishing up recording our new record and we would like help with its physical CD release."/>
    <x v="28"/>
    <n v="1040"/>
    <x v="0"/>
    <x v="0"/>
    <x v="0"/>
    <x v="780"/>
    <n v="1301847025"/>
    <b v="0"/>
    <n v="27"/>
    <b v="1"/>
    <s v="music/rock"/>
    <n v="104"/>
    <n v="38.520000000000003"/>
    <x v="4"/>
    <s v="rock"/>
    <n v="40636.673900462964"/>
    <n v="25569.0003125"/>
    <x v="6"/>
    <n v="4"/>
    <x v="6"/>
  </r>
  <r>
    <n v="781"/>
    <x v="781"/>
    <s v="&quot;WE ARE ON A MISSION TO TOUR THE UNITED STATES NON-STOP. TO DO SO WE NEED TO PURCHASE A NEW VAN.&quot;"/>
    <x v="134"/>
    <n v="1065.23"/>
    <x v="0"/>
    <x v="0"/>
    <x v="0"/>
    <x v="781"/>
    <n v="1368057674"/>
    <b v="0"/>
    <n v="25"/>
    <b v="1"/>
    <s v="music/rock"/>
    <n v="133"/>
    <n v="42.61"/>
    <x v="4"/>
    <s v="rock"/>
    <n v="41403.000856481485"/>
    <n v="25569.00028935185"/>
    <x v="4"/>
    <n v="5"/>
    <x v="5"/>
  </r>
  <r>
    <n v="782"/>
    <x v="782"/>
    <s v="After almost three years of being out of music, I've decided to finally make the solo record I've wanted to do for years."/>
    <x v="176"/>
    <n v="700"/>
    <x v="0"/>
    <x v="0"/>
    <x v="0"/>
    <x v="782"/>
    <n v="1343326302"/>
    <b v="0"/>
    <n v="14"/>
    <b v="1"/>
    <s v="music/rock"/>
    <n v="100"/>
    <n v="50"/>
    <x v="4"/>
    <s v="rock"/>
    <n v="41116.758125"/>
    <n v="25569.000162037039"/>
    <x v="5"/>
    <n v="7"/>
    <x v="3"/>
  </r>
  <r>
    <n v="783"/>
    <x v="783"/>
    <s v="The Red Masque will be heading into the studio in late April to begin recording their new album, tentatively titled &quot;Mythalogue&quot;."/>
    <x v="15"/>
    <n v="2222"/>
    <x v="0"/>
    <x v="0"/>
    <x v="0"/>
    <x v="783"/>
    <n v="1332182049"/>
    <b v="0"/>
    <n v="35"/>
    <b v="1"/>
    <s v="music/rock"/>
    <n v="148"/>
    <n v="63.49"/>
    <x v="4"/>
    <s v="rock"/>
    <n v="40987.773715277777"/>
    <n v="25569.000405092593"/>
    <x v="5"/>
    <n v="3"/>
    <x v="7"/>
  </r>
  <r>
    <n v="784"/>
    <x v="784"/>
    <s v="The book I am working on now is the third is a series of rock encyclopedias. However, I am in need of funding to cover the photo costs."/>
    <x v="28"/>
    <n v="1025"/>
    <x v="0"/>
    <x v="0"/>
    <x v="0"/>
    <x v="784"/>
    <n v="1391571319"/>
    <b v="0"/>
    <n v="10"/>
    <b v="1"/>
    <s v="music/rock"/>
    <n v="103"/>
    <n v="102.5"/>
    <x v="4"/>
    <s v="rock"/>
    <n v="41675.149525462963"/>
    <n v="25569.000115740742"/>
    <x v="3"/>
    <n v="2"/>
    <x v="2"/>
  </r>
  <r>
    <n v="785"/>
    <x v="785"/>
    <s v="Treedom wants to record a second album! We have a lot of new material, and we wanted to capture our new sound in a record for our fans."/>
    <x v="2"/>
    <n v="903.14"/>
    <x v="0"/>
    <x v="0"/>
    <x v="0"/>
    <x v="785"/>
    <n v="1359468915"/>
    <b v="0"/>
    <n v="29"/>
    <b v="1"/>
    <s v="music/rock"/>
    <n v="181"/>
    <n v="31.14"/>
    <x v="4"/>
    <s v="rock"/>
    <n v="41303.593923611108"/>
    <n v="25569.000335648147"/>
    <x v="4"/>
    <n v="1"/>
    <x v="1"/>
  </r>
  <r>
    <n v="786"/>
    <x v="786"/>
    <s v="In June, Columbus rock veterans, Watershed, will release and tour behind a new album, BRICK AND MORTAR."/>
    <x v="10"/>
    <n v="7140"/>
    <x v="0"/>
    <x v="0"/>
    <x v="0"/>
    <x v="786"/>
    <n v="1331774434"/>
    <b v="0"/>
    <n v="44"/>
    <b v="1"/>
    <s v="music/rock"/>
    <n v="143"/>
    <n v="162.27000000000001"/>
    <x v="4"/>
    <s v="rock"/>
    <n v="40983.055949074071"/>
    <n v="25569.000509259258"/>
    <x v="5"/>
    <n v="3"/>
    <x v="7"/>
  </r>
  <r>
    <n v="787"/>
    <x v="787"/>
    <s v="We've made our goal with your help. Thanks so much! This is a great time to pre-purchase the album and get some extra perks."/>
    <x v="38"/>
    <n v="1370"/>
    <x v="0"/>
    <x v="0"/>
    <x v="0"/>
    <x v="787"/>
    <n v="1380726226"/>
    <b v="0"/>
    <n v="17"/>
    <b v="1"/>
    <s v="music/rock"/>
    <n v="114"/>
    <n v="80.59"/>
    <x v="4"/>
    <s v="rock"/>
    <n v="41549.627615740741"/>
    <n v="25569.000196759258"/>
    <x v="4"/>
    <n v="10"/>
    <x v="9"/>
  </r>
  <r>
    <n v="788"/>
    <x v="788"/>
    <s v="With all of our money going towards our new full-length album and merch, we need your help so we don't end up stranded on tour."/>
    <x v="28"/>
    <n v="2035.05"/>
    <x v="0"/>
    <x v="0"/>
    <x v="0"/>
    <x v="788"/>
    <n v="1338336588"/>
    <b v="0"/>
    <n v="34"/>
    <b v="1"/>
    <s v="music/rock"/>
    <n v="204"/>
    <n v="59.85"/>
    <x v="4"/>
    <s v="rock"/>
    <n v="41059.006805555553"/>
    <n v="25569.00039351852"/>
    <x v="5"/>
    <n v="5"/>
    <x v="5"/>
  </r>
  <r>
    <n v="789"/>
    <x v="789"/>
    <s v="Reluctant Hero is getting ready to record their next EP titled All As One! Studio dates are set for January 18th-22nd! Let's work!"/>
    <x v="180"/>
    <n v="1860"/>
    <x v="0"/>
    <x v="0"/>
    <x v="0"/>
    <x v="789"/>
    <n v="1357187280"/>
    <b v="0"/>
    <n v="14"/>
    <b v="1"/>
    <s v="music/rock"/>
    <n v="109"/>
    <n v="132.86000000000001"/>
    <x v="4"/>
    <s v="rock"/>
    <n v="41277.186111111114"/>
    <n v="25569.000162037039"/>
    <x v="4"/>
    <n v="1"/>
    <x v="1"/>
  </r>
  <r>
    <n v="790"/>
    <x v="790"/>
    <s v="A regional band reaching to their fans. Reaching to become a national band with no label support. This is the chance of a lifetime."/>
    <x v="3"/>
    <n v="14437.46"/>
    <x v="0"/>
    <x v="0"/>
    <x v="0"/>
    <x v="790"/>
    <n v="1357088939"/>
    <b v="0"/>
    <n v="156"/>
    <b v="1"/>
    <s v="music/rock"/>
    <n v="144"/>
    <n v="92.55"/>
    <x v="4"/>
    <s v="rock"/>
    <n v="41276.047905092593"/>
    <n v="25569.001805555556"/>
    <x v="4"/>
    <n v="1"/>
    <x v="1"/>
  </r>
  <r>
    <n v="791"/>
    <x v="791"/>
    <s v="Second album from award-winning Brad Hoshaw &amp; the Seven Deadlies, featuring crowd favorites &quot;New Tattoo&quot; and &quot;Delta King.&quot;"/>
    <x v="51"/>
    <n v="7790"/>
    <x v="0"/>
    <x v="0"/>
    <x v="0"/>
    <x v="791"/>
    <n v="1381430646"/>
    <b v="0"/>
    <n v="128"/>
    <b v="1"/>
    <s v="music/rock"/>
    <n v="104"/>
    <n v="60.86"/>
    <x v="4"/>
    <s v="rock"/>
    <n v="41557.780624999999"/>
    <n v="25569.001481481482"/>
    <x v="4"/>
    <n v="10"/>
    <x v="9"/>
  </r>
  <r>
    <n v="792"/>
    <x v="792"/>
    <s v="Rock n' Roll about the intersection of lies and belief: the Believable Lie."/>
    <x v="30"/>
    <n v="2511.11"/>
    <x v="0"/>
    <x v="0"/>
    <x v="0"/>
    <x v="792"/>
    <n v="1381265883"/>
    <b v="0"/>
    <n v="60"/>
    <b v="1"/>
    <s v="music/rock"/>
    <n v="100"/>
    <n v="41.85"/>
    <x v="4"/>
    <s v="rock"/>
    <n v="41555.873645833337"/>
    <n v="25569.000694444443"/>
    <x v="4"/>
    <n v="10"/>
    <x v="9"/>
  </r>
  <r>
    <n v="793"/>
    <x v="793"/>
    <s v="Dead Tree Duo has been fortunate enough to record a full length album at Threshold Studios in NYC!  Now it's time to manufacture them!"/>
    <x v="181"/>
    <n v="2826.43"/>
    <x v="0"/>
    <x v="0"/>
    <x v="0"/>
    <x v="793"/>
    <n v="1371491244"/>
    <b v="0"/>
    <n v="32"/>
    <b v="1"/>
    <s v="music/rock"/>
    <n v="103"/>
    <n v="88.33"/>
    <x v="4"/>
    <s v="rock"/>
    <n v="41442.741249999999"/>
    <n v="25569.00037037037"/>
    <x v="4"/>
    <n v="6"/>
    <x v="0"/>
  </r>
  <r>
    <n v="794"/>
    <x v="794"/>
    <s v="The Brian Davis Band is a group of friends that want to share their lives and experiences through music that connects with people."/>
    <x v="6"/>
    <n v="8425"/>
    <x v="0"/>
    <x v="0"/>
    <x v="0"/>
    <x v="794"/>
    <n v="1310438737"/>
    <b v="0"/>
    <n v="53"/>
    <b v="1"/>
    <s v="music/rock"/>
    <n v="105"/>
    <n v="158.96"/>
    <x v="4"/>
    <s v="rock"/>
    <n v="40736.115011574075"/>
    <n v="25569.000613425927"/>
    <x v="6"/>
    <n v="7"/>
    <x v="3"/>
  </r>
  <r>
    <n v="795"/>
    <x v="795"/>
    <s v="After the success of the critically-acclaimed &quot;Confederate Buddha,&quot; Jimbo &amp; Tri-State need your help to raise the WHITE BUFFALO."/>
    <x v="32"/>
    <n v="15650"/>
    <x v="0"/>
    <x v="0"/>
    <x v="0"/>
    <x v="795"/>
    <n v="1330094566"/>
    <b v="0"/>
    <n v="184"/>
    <b v="1"/>
    <s v="music/rock"/>
    <n v="112"/>
    <n v="85.05"/>
    <x v="4"/>
    <s v="rock"/>
    <n v="40963.613032407404"/>
    <n v="25569.002129629629"/>
    <x v="5"/>
    <n v="2"/>
    <x v="2"/>
  </r>
  <r>
    <n v="796"/>
    <x v="796"/>
    <s v="Madrone is an independent band creating melodic, emotional, _x000a_alternative-rock needing your help to finish their new album."/>
    <x v="3"/>
    <n v="10135"/>
    <x v="0"/>
    <x v="0"/>
    <x v="0"/>
    <x v="796"/>
    <n v="1376687485"/>
    <b v="0"/>
    <n v="90"/>
    <b v="1"/>
    <s v="music/rock"/>
    <n v="101"/>
    <n v="112.61"/>
    <x v="4"/>
    <s v="rock"/>
    <n v="41502.882928240739"/>
    <n v="25569.001041666666"/>
    <x v="4"/>
    <n v="8"/>
    <x v="10"/>
  </r>
  <r>
    <n v="797"/>
    <x v="797"/>
    <s v="Help Lust Control Kickstart their first cd in 20 years!!  To be mixed by Rocky Gray (Living Sacrifice, Soul Embraced, Evanescence)!!"/>
    <x v="9"/>
    <n v="3226"/>
    <x v="0"/>
    <x v="0"/>
    <x v="0"/>
    <x v="797"/>
    <n v="1332978688"/>
    <b v="0"/>
    <n v="71"/>
    <b v="1"/>
    <s v="music/rock"/>
    <n v="108"/>
    <n v="45.44"/>
    <x v="4"/>
    <s v="rock"/>
    <n v="40996.994074074071"/>
    <n v="25569.000821759259"/>
    <x v="5"/>
    <n v="3"/>
    <x v="7"/>
  </r>
  <r>
    <n v="798"/>
    <x v="798"/>
    <s v="We have some great new songs and want to record a special edition 4 song EP as our next Eric Stuart Band release"/>
    <x v="8"/>
    <n v="4021"/>
    <x v="0"/>
    <x v="0"/>
    <x v="0"/>
    <x v="798"/>
    <n v="1409494187"/>
    <b v="0"/>
    <n v="87"/>
    <b v="1"/>
    <s v="music/rock"/>
    <n v="115"/>
    <n v="46.22"/>
    <x v="4"/>
    <s v="rock"/>
    <n v="41882.590127314819"/>
    <n v="25569.001006944443"/>
    <x v="3"/>
    <n v="8"/>
    <x v="10"/>
  </r>
  <r>
    <n v="799"/>
    <x v="799"/>
    <s v="Los Angeles-based recording artist Ryan Caskey joined forces with producer Eddie Hedges to record alternative rock masterworks."/>
    <x v="10"/>
    <n v="5001"/>
    <x v="0"/>
    <x v="0"/>
    <x v="0"/>
    <x v="799"/>
    <n v="1332950446"/>
    <b v="0"/>
    <n v="28"/>
    <b v="1"/>
    <s v="music/rock"/>
    <n v="100"/>
    <n v="178.61"/>
    <x v="4"/>
    <s v="rock"/>
    <n v="40996.667199074072"/>
    <n v="25569.000324074073"/>
    <x v="5"/>
    <n v="3"/>
    <x v="7"/>
  </r>
  <r>
    <n v="800"/>
    <x v="800"/>
    <s v="Scotland's premier classic rock and metal festival, 3 days, 3-4 stages, family friendly,  for people of all ages"/>
    <x v="15"/>
    <n v="2282"/>
    <x v="0"/>
    <x v="1"/>
    <x v="1"/>
    <x v="800"/>
    <n v="1407839054"/>
    <b v="0"/>
    <n v="56"/>
    <b v="1"/>
    <s v="music/rock"/>
    <n v="152"/>
    <n v="40.75"/>
    <x v="4"/>
    <s v="rock"/>
    <n v="41863.433495370373"/>
    <n v="25569.000648148147"/>
    <x v="3"/>
    <n v="8"/>
    <x v="10"/>
  </r>
  <r>
    <n v="801"/>
    <x v="801"/>
    <s v="ALL WE WANT TO DO IS DRIVE AROUND AMERICA AND PLAY A BUNCH OF SHOWS, BUT WE DON'T HAVE ANY MONEY..."/>
    <x v="13"/>
    <n v="2230.4299999999998"/>
    <x v="0"/>
    <x v="0"/>
    <x v="0"/>
    <x v="801"/>
    <n v="1306955120"/>
    <b v="0"/>
    <n v="51"/>
    <b v="1"/>
    <s v="music/rock"/>
    <n v="112"/>
    <n v="43.73"/>
    <x v="4"/>
    <s v="rock"/>
    <n v="40695.795370370368"/>
    <n v="25569.000590277778"/>
    <x v="6"/>
    <n v="6"/>
    <x v="0"/>
  </r>
  <r>
    <n v="802"/>
    <x v="802"/>
    <s v="Vaz invades 2 new continents in the Eastern Hemisphere and brings home a Split Single, a Video Documentary and a Live Record from Asia."/>
    <x v="12"/>
    <n v="6080"/>
    <x v="0"/>
    <x v="0"/>
    <x v="0"/>
    <x v="802"/>
    <n v="1343867524"/>
    <b v="0"/>
    <n v="75"/>
    <b v="1"/>
    <s v="music/rock"/>
    <n v="101"/>
    <n v="81.069999999999993"/>
    <x v="4"/>
    <s v="rock"/>
    <n v="41123.022268518522"/>
    <n v="25569.000868055555"/>
    <x v="5"/>
    <n v="8"/>
    <x v="10"/>
  </r>
  <r>
    <n v="803"/>
    <x v="803"/>
    <s v="We're recording our first single in Nashville this summer and sending it to radio with Shamrock Media Group.  We need your help!!"/>
    <x v="98"/>
    <n v="2835"/>
    <x v="0"/>
    <x v="0"/>
    <x v="0"/>
    <x v="803"/>
    <n v="1304376478"/>
    <b v="0"/>
    <n v="38"/>
    <b v="1"/>
    <s v="music/rock"/>
    <n v="123"/>
    <n v="74.61"/>
    <x v="4"/>
    <s v="rock"/>
    <n v="40665.949976851851"/>
    <n v="25569.000439814816"/>
    <x v="6"/>
    <n v="5"/>
    <x v="5"/>
  </r>
  <r>
    <n v="804"/>
    <x v="804"/>
    <s v="Hope and Inspiration.  That is what this project is all about. In the midst of a dark and broken world our stories can speak life."/>
    <x v="62"/>
    <n v="5500"/>
    <x v="0"/>
    <x v="0"/>
    <x v="0"/>
    <x v="804"/>
    <n v="1309919526"/>
    <b v="0"/>
    <n v="18"/>
    <b v="1"/>
    <s v="music/rock"/>
    <n v="100"/>
    <n v="305.56"/>
    <x v="4"/>
    <s v="rock"/>
    <n v="40730.105625000004"/>
    <n v="25569.000208333335"/>
    <x v="6"/>
    <n v="7"/>
    <x v="3"/>
  </r>
  <r>
    <n v="805"/>
    <x v="805"/>
    <s v="Be a part of Virtual CH's debut Video and Record release.  Help fund their debut music video and record mixing expenses."/>
    <x v="9"/>
    <n v="3150"/>
    <x v="0"/>
    <x v="0"/>
    <x v="0"/>
    <x v="805"/>
    <n v="1306525512"/>
    <b v="0"/>
    <n v="54"/>
    <b v="1"/>
    <s v="music/rock"/>
    <n v="105"/>
    <n v="58.33"/>
    <x v="4"/>
    <s v="rock"/>
    <n v="40690.823055555556"/>
    <n v="25569.000625000001"/>
    <x v="6"/>
    <n v="5"/>
    <x v="5"/>
  </r>
  <r>
    <n v="806"/>
    <x v="806"/>
    <s v="Help Golden Animals finish their NEW Album!"/>
    <x v="6"/>
    <n v="8355"/>
    <x v="0"/>
    <x v="0"/>
    <x v="0"/>
    <x v="806"/>
    <n v="1312821339"/>
    <b v="0"/>
    <n v="71"/>
    <b v="1"/>
    <s v="music/rock"/>
    <n v="104"/>
    <n v="117.68"/>
    <x v="4"/>
    <s v="rock"/>
    <n v="40763.691423611112"/>
    <n v="25569.000821759259"/>
    <x v="6"/>
    <n v="8"/>
    <x v="10"/>
  </r>
  <r>
    <n v="807"/>
    <x v="807"/>
    <s v="Join the Sic Vita family and lend a hand as we create a new album!"/>
    <x v="23"/>
    <n v="4205"/>
    <x v="0"/>
    <x v="0"/>
    <x v="0"/>
    <x v="807"/>
    <n v="1485270311"/>
    <b v="0"/>
    <n v="57"/>
    <b v="1"/>
    <s v="music/rock"/>
    <n v="105"/>
    <n v="73.77"/>
    <x v="4"/>
    <s v="rock"/>
    <n v="42759.628599537042"/>
    <n v="25569.000659722224"/>
    <x v="1"/>
    <n v="1"/>
    <x v="1"/>
  </r>
  <r>
    <n v="808"/>
    <x v="808"/>
    <s v="The Micronite Filters have a blood curdling sonic adventure ready for psychedelic swirled vinyl for the best possible auditory journey."/>
    <x v="37"/>
    <n v="4500"/>
    <x v="0"/>
    <x v="5"/>
    <x v="5"/>
    <x v="808"/>
    <n v="1416363886"/>
    <b v="0"/>
    <n v="43"/>
    <b v="1"/>
    <s v="music/rock"/>
    <n v="100"/>
    <n v="104.65"/>
    <x v="4"/>
    <s v="rock"/>
    <n v="41962.100532407407"/>
    <n v="25569.000497685185"/>
    <x v="3"/>
    <n v="11"/>
    <x v="4"/>
  </r>
  <r>
    <n v="809"/>
    <x v="809"/>
    <s v="Acknowledged songwriter looking to record album of new songs to secure a Publishing Contract"/>
    <x v="23"/>
    <n v="4151"/>
    <x v="0"/>
    <x v="0"/>
    <x v="0"/>
    <x v="809"/>
    <n v="1387569630"/>
    <b v="0"/>
    <n v="52"/>
    <b v="1"/>
    <s v="music/rock"/>
    <n v="104"/>
    <n v="79.83"/>
    <x v="4"/>
    <s v="rock"/>
    <n v="41628.833680555559"/>
    <n v="25569.000601851851"/>
    <x v="4"/>
    <n v="12"/>
    <x v="11"/>
  </r>
  <r>
    <n v="810"/>
    <x v="810"/>
    <s v="Please help us reach both a short term and lifetime goal! We can't do this without your help. thank you a ton from all of us at P.T.R.."/>
    <x v="15"/>
    <n v="1575"/>
    <x v="0"/>
    <x v="0"/>
    <x v="0"/>
    <x v="810"/>
    <n v="1343870462"/>
    <b v="0"/>
    <n v="27"/>
    <b v="1"/>
    <s v="music/rock"/>
    <n v="105"/>
    <n v="58.33"/>
    <x v="4"/>
    <s v="rock"/>
    <n v="41123.056273148148"/>
    <n v="25569.0003125"/>
    <x v="5"/>
    <n v="8"/>
    <x v="10"/>
  </r>
  <r>
    <n v="811"/>
    <x v="811"/>
    <s v="We need your financial support to cover the tour costs!  (Sound, lights, travel, stage design)"/>
    <x v="28"/>
    <n v="1040"/>
    <x v="0"/>
    <x v="0"/>
    <x v="0"/>
    <x v="811"/>
    <n v="1371569202"/>
    <b v="0"/>
    <n v="12"/>
    <b v="1"/>
    <s v="music/rock"/>
    <n v="104"/>
    <n v="86.67"/>
    <x v="4"/>
    <s v="rock"/>
    <n v="41443.643541666665"/>
    <n v="25569.000138888889"/>
    <x v="4"/>
    <n v="6"/>
    <x v="0"/>
  </r>
  <r>
    <n v="812"/>
    <x v="812"/>
    <s v="Gainesville's pop punk 3 piece Assassinate The Scientist started a new band and they want to release a 7&quot;, but they need your help!!"/>
    <x v="20"/>
    <n v="911"/>
    <x v="0"/>
    <x v="0"/>
    <x v="0"/>
    <x v="812"/>
    <n v="1357604752"/>
    <b v="0"/>
    <n v="33"/>
    <b v="1"/>
    <s v="music/rock"/>
    <n v="152"/>
    <n v="27.61"/>
    <x v="4"/>
    <s v="rock"/>
    <n v="41282.017962962964"/>
    <n v="25569.000381944443"/>
    <x v="4"/>
    <n v="1"/>
    <x v="1"/>
  </r>
  <r>
    <n v="813"/>
    <x v="813"/>
    <s v="A pre order campaign to fund the pressing of our second full length vinyl LP"/>
    <x v="15"/>
    <n v="2399.94"/>
    <x v="0"/>
    <x v="0"/>
    <x v="0"/>
    <x v="813"/>
    <n v="1340233365"/>
    <b v="0"/>
    <n v="96"/>
    <b v="1"/>
    <s v="music/rock"/>
    <n v="160"/>
    <n v="25"/>
    <x v="4"/>
    <s v="rock"/>
    <n v="41080.960243055553"/>
    <n v="25569.001111111113"/>
    <x v="5"/>
    <n v="6"/>
    <x v="0"/>
  </r>
  <r>
    <n v="814"/>
    <x v="814"/>
    <s v="We have been a band since 2007, but we've never hit the road. That's messed up... So this summer, we're trying to and need your help!"/>
    <x v="28"/>
    <n v="1273"/>
    <x v="0"/>
    <x v="0"/>
    <x v="0"/>
    <x v="814"/>
    <n v="1305568201"/>
    <b v="0"/>
    <n v="28"/>
    <b v="1"/>
    <s v="music/rock"/>
    <n v="127"/>
    <n v="45.46"/>
    <x v="4"/>
    <s v="rock"/>
    <n v="40679.743067129632"/>
    <n v="25569.000324074073"/>
    <x v="6"/>
    <n v="5"/>
    <x v="5"/>
  </r>
  <r>
    <n v="815"/>
    <x v="815"/>
    <s v="Be a part of helping The Early Reset finish their new 7 song EP."/>
    <x v="23"/>
    <n v="4280"/>
    <x v="0"/>
    <x v="0"/>
    <x v="0"/>
    <x v="815"/>
    <n v="1412287303"/>
    <b v="0"/>
    <n v="43"/>
    <b v="1"/>
    <s v="music/rock"/>
    <n v="107"/>
    <n v="99.53"/>
    <x v="4"/>
    <s v="rock"/>
    <n v="41914.917858796296"/>
    <n v="25569.000497685185"/>
    <x v="3"/>
    <n v="10"/>
    <x v="9"/>
  </r>
  <r>
    <n v="816"/>
    <x v="816"/>
    <s v="Friends and Family have an album for you. They need your help to release it to the world."/>
    <x v="39"/>
    <n v="8058.55"/>
    <x v="0"/>
    <x v="0"/>
    <x v="0"/>
    <x v="816"/>
    <n v="1362776043"/>
    <b v="0"/>
    <n v="205"/>
    <b v="1"/>
    <s v="music/rock"/>
    <n v="115"/>
    <n v="39.31"/>
    <x v="4"/>
    <s v="rock"/>
    <n v="41341.870868055557"/>
    <n v="25569.002372685187"/>
    <x v="4"/>
    <n v="3"/>
    <x v="7"/>
  </r>
  <r>
    <n v="817"/>
    <x v="817"/>
    <s v="Dead Fish Handshake is a rock band based out of New Jersey. We are in the process of raising funds for our second record."/>
    <x v="15"/>
    <n v="2056.66"/>
    <x v="0"/>
    <x v="0"/>
    <x v="0"/>
    <x v="817"/>
    <n v="1326810211"/>
    <b v="0"/>
    <n v="23"/>
    <b v="1"/>
    <s v="music/rock"/>
    <n v="137"/>
    <n v="89.42"/>
    <x v="4"/>
    <s v="rock"/>
    <n v="40925.599664351852"/>
    <n v="25569.000266203704"/>
    <x v="5"/>
    <n v="1"/>
    <x v="1"/>
  </r>
  <r>
    <n v="818"/>
    <x v="818"/>
    <s v="Orwell is hitting the road this August for a West Coast tour and we need substantial van repairs in order to get there.  Dates booked."/>
    <x v="18"/>
    <n v="545"/>
    <x v="0"/>
    <x v="0"/>
    <x v="0"/>
    <x v="818"/>
    <n v="1343682681"/>
    <b v="0"/>
    <n v="19"/>
    <b v="1"/>
    <s v="music/rock"/>
    <n v="156"/>
    <n v="28.68"/>
    <x v="4"/>
    <s v="rock"/>
    <n v="41120.882881944446"/>
    <n v="25569.000219907408"/>
    <x v="5"/>
    <n v="7"/>
    <x v="3"/>
  </r>
  <r>
    <n v="819"/>
    <x v="819"/>
    <s v="We are touring the Southeast in support of our new EP"/>
    <x v="44"/>
    <n v="435"/>
    <x v="0"/>
    <x v="0"/>
    <x v="0"/>
    <x v="819"/>
    <n v="1386806254"/>
    <b v="0"/>
    <n v="14"/>
    <b v="1"/>
    <s v="music/rock"/>
    <n v="109"/>
    <n v="31.07"/>
    <x v="4"/>
    <s v="rock"/>
    <n v="41619.998310185183"/>
    <n v="25569.000162037039"/>
    <x v="4"/>
    <n v="12"/>
    <x v="11"/>
  </r>
  <r>
    <n v="820"/>
    <x v="820"/>
    <s v="Wyatt Lowe &amp; the Ottomatics will be hitting the road this June on a North and Southwest Summer 2014 tour!"/>
    <x v="13"/>
    <n v="2681"/>
    <x v="0"/>
    <x v="0"/>
    <x v="0"/>
    <x v="820"/>
    <n v="1399666342"/>
    <b v="0"/>
    <n v="38"/>
    <b v="1"/>
    <s v="music/rock"/>
    <n v="134"/>
    <n v="70.55"/>
    <x v="4"/>
    <s v="rock"/>
    <n v="41768.841921296298"/>
    <n v="25569.000439814816"/>
    <x v="3"/>
    <n v="5"/>
    <x v="5"/>
  </r>
  <r>
    <n v="821"/>
    <x v="821"/>
    <s v="Bizness Suit - NEW ALBUM - We're going to LA to record the best rock album ever - bluesy funky Rock n Roll with soul"/>
    <x v="182"/>
    <n v="17482"/>
    <x v="0"/>
    <x v="0"/>
    <x v="0"/>
    <x v="821"/>
    <n v="1427753265"/>
    <b v="0"/>
    <n v="78"/>
    <b v="1"/>
    <s v="music/rock"/>
    <n v="100"/>
    <n v="224.13"/>
    <x v="4"/>
    <s v="rock"/>
    <n v="42093.922048611115"/>
    <n v="25569.000902777778"/>
    <x v="0"/>
    <n v="3"/>
    <x v="7"/>
  </r>
  <r>
    <n v="822"/>
    <x v="822"/>
    <s v="Soul Easy recording our first full length CD.  Inspired by lots of friends and lots of good times."/>
    <x v="9"/>
    <n v="3575"/>
    <x v="0"/>
    <x v="0"/>
    <x v="0"/>
    <x v="822"/>
    <n v="1346885050"/>
    <b v="0"/>
    <n v="69"/>
    <b v="1"/>
    <s v="music/rock"/>
    <n v="119"/>
    <n v="51.81"/>
    <x v="4"/>
    <s v="rock"/>
    <n v="41157.947337962964"/>
    <n v="25569.000798611112"/>
    <x v="5"/>
    <n v="9"/>
    <x v="8"/>
  </r>
  <r>
    <n v="823"/>
    <x v="823"/>
    <s v="Eyes For Fire is finally ready to release their Debut Album but we need YOU to help us put the final touches on it."/>
    <x v="134"/>
    <n v="1436"/>
    <x v="0"/>
    <x v="0"/>
    <x v="0"/>
    <x v="823"/>
    <n v="1424474452"/>
    <b v="0"/>
    <n v="33"/>
    <b v="1"/>
    <s v="music/rock"/>
    <n v="180"/>
    <n v="43.52"/>
    <x v="4"/>
    <s v="rock"/>
    <n v="42055.972824074073"/>
    <n v="25569.000381944443"/>
    <x v="0"/>
    <n v="2"/>
    <x v="2"/>
  </r>
  <r>
    <n v="824"/>
    <x v="824"/>
    <s v="Hi Ho Silver Oh is going on a West Coast tour! We'll be starting in Santa Barbara, and spreading our tunes all the way to Seattle and back."/>
    <x v="183"/>
    <n v="2150.1"/>
    <x v="0"/>
    <x v="0"/>
    <x v="0"/>
    <x v="824"/>
    <n v="1268459318"/>
    <b v="0"/>
    <n v="54"/>
    <b v="1"/>
    <s v="music/rock"/>
    <n v="134"/>
    <n v="39.82"/>
    <x v="4"/>
    <s v="rock"/>
    <n v="40250.242106481484"/>
    <n v="25569.000625000001"/>
    <x v="7"/>
    <n v="3"/>
    <x v="7"/>
  </r>
  <r>
    <n v="825"/>
    <x v="825"/>
    <s v="Kickstarting Kill Freeman independently. Help fund the New Record, Video and Live Shows."/>
    <x v="78"/>
    <n v="12554"/>
    <x v="0"/>
    <x v="0"/>
    <x v="0"/>
    <x v="825"/>
    <n v="1349335284"/>
    <b v="0"/>
    <n v="99"/>
    <b v="1"/>
    <s v="music/rock"/>
    <n v="100"/>
    <n v="126.81"/>
    <x v="4"/>
    <s v="rock"/>
    <n v="41186.306527777779"/>
    <n v="25569.001145833332"/>
    <x v="5"/>
    <n v="10"/>
    <x v="9"/>
  </r>
  <r>
    <n v="826"/>
    <x v="826"/>
    <s v="Protect The Dream is preparing to record their debut album 8 years in the making. Lets make it happen Kickstarter!"/>
    <x v="62"/>
    <n v="5580"/>
    <x v="0"/>
    <x v="0"/>
    <x v="0"/>
    <x v="826"/>
    <n v="1330908930"/>
    <b v="0"/>
    <n v="49"/>
    <b v="1"/>
    <s v="music/rock"/>
    <n v="101"/>
    <n v="113.88"/>
    <x v="4"/>
    <s v="rock"/>
    <n v="40973.038541666669"/>
    <n v="25569.000567129631"/>
    <x v="5"/>
    <n v="3"/>
    <x v="7"/>
  </r>
  <r>
    <n v="827"/>
    <x v="827"/>
    <s v="We want to release our Losing Wings EP on a week-long tour of California's music scene!  We've got the EP made, we just need gas money!"/>
    <x v="43"/>
    <n v="310"/>
    <x v="0"/>
    <x v="0"/>
    <x v="0"/>
    <x v="827"/>
    <n v="1326972107"/>
    <b v="0"/>
    <n v="11"/>
    <b v="1"/>
    <s v="music/rock"/>
    <n v="103"/>
    <n v="28.18"/>
    <x v="4"/>
    <s v="rock"/>
    <n v="40927.473460648151"/>
    <n v="25569.000127314815"/>
    <x v="5"/>
    <n v="1"/>
    <x v="1"/>
  </r>
  <r>
    <n v="828"/>
    <x v="828"/>
    <s v="Our new CD comes out July 3. We have self-financed the project with money from our shows but now need additional funding for video."/>
    <x v="46"/>
    <n v="1391"/>
    <x v="0"/>
    <x v="0"/>
    <x v="0"/>
    <x v="828"/>
    <n v="1339549982"/>
    <b v="0"/>
    <n v="38"/>
    <b v="1"/>
    <s v="music/rock"/>
    <n v="107"/>
    <n v="36.61"/>
    <x v="4"/>
    <s v="rock"/>
    <n v="41073.050717592596"/>
    <n v="25569.000439814816"/>
    <x v="5"/>
    <n v="6"/>
    <x v="0"/>
  </r>
  <r>
    <n v="829"/>
    <x v="829"/>
    <s v="We are a band from South East London- each member is19 years OA. We have been together for two years. Taking pride in making good music"/>
    <x v="2"/>
    <n v="520"/>
    <x v="0"/>
    <x v="1"/>
    <x v="1"/>
    <x v="829"/>
    <n v="1463253240"/>
    <b v="0"/>
    <n v="16"/>
    <b v="1"/>
    <s v="music/rock"/>
    <n v="104"/>
    <n v="32.5"/>
    <x v="4"/>
    <s v="rock"/>
    <n v="42504.801388888889"/>
    <n v="25569.000185185185"/>
    <x v="2"/>
    <n v="5"/>
    <x v="5"/>
  </r>
  <r>
    <n v="830"/>
    <x v="830"/>
    <s v="We're making a high energy, fist pumpin', pelvis-thrusting new Rock n Roll album and we'd love for you to be a part of it."/>
    <x v="40"/>
    <n v="1941"/>
    <x v="0"/>
    <x v="0"/>
    <x v="0"/>
    <x v="830"/>
    <n v="1361363825"/>
    <b v="0"/>
    <n v="32"/>
    <b v="1"/>
    <s v="music/rock"/>
    <n v="108"/>
    <n v="60.66"/>
    <x v="4"/>
    <s v="rock"/>
    <n v="41325.525752314818"/>
    <n v="25569.00037037037"/>
    <x v="4"/>
    <n v="2"/>
    <x v="2"/>
  </r>
  <r>
    <n v="831"/>
    <x v="831"/>
    <s v="7Horse is a new band with a self-funded album and a show they want to rock in your town!"/>
    <x v="15"/>
    <n v="3500"/>
    <x v="0"/>
    <x v="0"/>
    <x v="0"/>
    <x v="831"/>
    <n v="1332948694"/>
    <b v="0"/>
    <n v="20"/>
    <b v="1"/>
    <s v="music/rock"/>
    <n v="233"/>
    <n v="175"/>
    <x v="4"/>
    <s v="rock"/>
    <n v="40996.646921296298"/>
    <n v="25569.000231481481"/>
    <x v="5"/>
    <n v="3"/>
    <x v="7"/>
  </r>
  <r>
    <n v="832"/>
    <x v="832"/>
    <s v="Being in a band can make you feel like clowns, but we've got the best fans so we're not too worried. You are the new record labels!!"/>
    <x v="36"/>
    <n v="15091.06"/>
    <x v="0"/>
    <x v="0"/>
    <x v="0"/>
    <x v="832"/>
    <n v="1321978335"/>
    <b v="0"/>
    <n v="154"/>
    <b v="1"/>
    <s v="music/rock"/>
    <n v="101"/>
    <n v="97.99"/>
    <x v="4"/>
    <s v="rock"/>
    <n v="40869.675173611111"/>
    <n v="25569.001782407406"/>
    <x v="6"/>
    <n v="11"/>
    <x v="4"/>
  </r>
  <r>
    <n v="833"/>
    <x v="833"/>
    <s v="This is an American rock album."/>
    <x v="12"/>
    <n v="6100"/>
    <x v="0"/>
    <x v="0"/>
    <x v="0"/>
    <x v="833"/>
    <n v="1395349475"/>
    <b v="0"/>
    <n v="41"/>
    <b v="1"/>
    <s v="music/rock"/>
    <n v="102"/>
    <n v="148.78"/>
    <x v="4"/>
    <s v="rock"/>
    <n v="41718.878182870372"/>
    <n v="25569.000474537039"/>
    <x v="3"/>
    <n v="3"/>
    <x v="7"/>
  </r>
  <r>
    <n v="834"/>
    <x v="834"/>
    <s v="We were selected out of 4,000 bands to play on VANS Warped Tour! Amazing opportunity, but touring costs $$$!  We REALLY need your help!"/>
    <x v="62"/>
    <n v="7206"/>
    <x v="0"/>
    <x v="0"/>
    <x v="0"/>
    <x v="834"/>
    <n v="1369770292"/>
    <b v="0"/>
    <n v="75"/>
    <b v="1"/>
    <s v="music/rock"/>
    <n v="131"/>
    <n v="96.08"/>
    <x v="4"/>
    <s v="rock"/>
    <n v="41422.822824074072"/>
    <n v="25569.000868055555"/>
    <x v="4"/>
    <n v="5"/>
    <x v="5"/>
  </r>
  <r>
    <n v="835"/>
    <x v="835"/>
    <s v="Help composer and musician Samuel B. Lupowitz release his first solo piano rock effort featuring the hard-grooving Ego Band."/>
    <x v="13"/>
    <n v="2345"/>
    <x v="0"/>
    <x v="0"/>
    <x v="0"/>
    <x v="835"/>
    <n v="1333709958"/>
    <b v="0"/>
    <n v="40"/>
    <b v="1"/>
    <s v="music/rock"/>
    <n v="117"/>
    <n v="58.63"/>
    <x v="4"/>
    <s v="rock"/>
    <n v="41005.45784722222"/>
    <n v="25569.000462962962"/>
    <x v="5"/>
    <n v="4"/>
    <x v="6"/>
  </r>
  <r>
    <n v="836"/>
    <x v="836"/>
    <s v="An album you can bring home to mom."/>
    <x v="10"/>
    <n v="5046.5200000000004"/>
    <x v="0"/>
    <x v="0"/>
    <x v="0"/>
    <x v="836"/>
    <n v="1378516918"/>
    <b v="0"/>
    <n v="46"/>
    <b v="1"/>
    <s v="music/rock"/>
    <n v="101"/>
    <n v="109.71"/>
    <x v="4"/>
    <s v="rock"/>
    <n v="41524.056921296295"/>
    <n v="25569.000532407408"/>
    <x v="4"/>
    <n v="9"/>
    <x v="8"/>
  </r>
  <r>
    <n v="837"/>
    <x v="837"/>
    <s v="Take 147 is currently in the process of recording the debut album called, &quot;Nothin' to Lose&quot;."/>
    <x v="30"/>
    <n v="3045"/>
    <x v="0"/>
    <x v="0"/>
    <x v="0"/>
    <x v="837"/>
    <n v="1396396662"/>
    <b v="0"/>
    <n v="62"/>
    <b v="1"/>
    <s v="music/rock"/>
    <n v="122"/>
    <n v="49.11"/>
    <x v="4"/>
    <s v="rock"/>
    <n v="41730.998402777775"/>
    <n v="25569.000717592593"/>
    <x v="3"/>
    <n v="4"/>
    <x v="6"/>
  </r>
  <r>
    <n v="838"/>
    <x v="838"/>
    <s v="The Paper Melody wants YOU to be a part of the next chapter! Be a part of the process of our brand new EP and Music Videos!"/>
    <x v="13"/>
    <n v="2908"/>
    <x v="0"/>
    <x v="0"/>
    <x v="0"/>
    <x v="838"/>
    <n v="1324243985"/>
    <b v="0"/>
    <n v="61"/>
    <b v="1"/>
    <s v="music/rock"/>
    <n v="145"/>
    <n v="47.67"/>
    <x v="4"/>
    <s v="rock"/>
    <n v="40895.897974537038"/>
    <n v="25569.00070601852"/>
    <x v="6"/>
    <n v="12"/>
    <x v="11"/>
  </r>
  <r>
    <n v="839"/>
    <x v="839"/>
    <s v="The Waffle Stompers need your support to keep doing what we love--go on tour, make music and music videos."/>
    <x v="10"/>
    <n v="5830.83"/>
    <x v="0"/>
    <x v="0"/>
    <x v="0"/>
    <x v="839"/>
    <n v="1345745956"/>
    <b v="0"/>
    <n v="96"/>
    <b v="1"/>
    <s v="music/rock"/>
    <n v="117"/>
    <n v="60.74"/>
    <x v="4"/>
    <s v="rock"/>
    <n v="41144.763379629629"/>
    <n v="25569.001111111113"/>
    <x v="5"/>
    <n v="8"/>
    <x v="10"/>
  </r>
  <r>
    <n v="840"/>
    <x v="840"/>
    <s v="Carl King / Sir Millard Mulch / Dr. Zoltan Ã˜belisk is making a new 45-minute instrumental sci-fi album!"/>
    <x v="3"/>
    <n v="12041.66"/>
    <x v="0"/>
    <x v="0"/>
    <x v="0"/>
    <x v="840"/>
    <n v="1472102787"/>
    <b v="0"/>
    <n v="190"/>
    <b v="1"/>
    <s v="music/metal"/>
    <n v="120"/>
    <n v="63.38"/>
    <x v="4"/>
    <s v="metal"/>
    <n v="42607.226701388892"/>
    <n v="25569.002199074075"/>
    <x v="2"/>
    <n v="8"/>
    <x v="10"/>
  </r>
  <r>
    <n v="841"/>
    <x v="841"/>
    <s v="Dan Mumm's 2nd studio album. An ambitious project - Dan will attempt his best musical work yet, drawing influence from across the ages."/>
    <x v="10"/>
    <n v="5066"/>
    <x v="0"/>
    <x v="0"/>
    <x v="0"/>
    <x v="841"/>
    <n v="1413058063"/>
    <b v="1"/>
    <n v="94"/>
    <b v="1"/>
    <s v="music/metal"/>
    <n v="101"/>
    <n v="53.89"/>
    <x v="4"/>
    <s v="metal"/>
    <n v="41923.838692129626"/>
    <n v="25569.001087962963"/>
    <x v="3"/>
    <n v="10"/>
    <x v="9"/>
  </r>
  <r>
    <n v="842"/>
    <x v="842"/>
    <s v="Help fund our new concept album, inspired heavily by Sci-Fi and cosmology. Together, we can make &quot;Frontiers&quot; a great release!"/>
    <x v="30"/>
    <n v="2608"/>
    <x v="0"/>
    <x v="5"/>
    <x v="5"/>
    <x v="842"/>
    <n v="1378735983"/>
    <b v="1"/>
    <n v="39"/>
    <b v="1"/>
    <s v="music/metal"/>
    <n v="104"/>
    <n v="66.87"/>
    <x v="4"/>
    <s v="metal"/>
    <n v="41526.592395833337"/>
    <n v="25569.000451388889"/>
    <x v="4"/>
    <n v="9"/>
    <x v="8"/>
  </r>
  <r>
    <n v="843"/>
    <x v="843"/>
    <s v="Five metal heads dedicated to our passion for music. We believe music is Freedom, Unity &amp; Escape. Join us on our mission to Dig Deeper."/>
    <x v="9"/>
    <n v="8014"/>
    <x v="0"/>
    <x v="0"/>
    <x v="0"/>
    <x v="843"/>
    <n v="1479708680"/>
    <b v="0"/>
    <n v="127"/>
    <b v="1"/>
    <s v="music/metal"/>
    <n v="267"/>
    <n v="63.1"/>
    <x v="4"/>
    <s v="metal"/>
    <n v="42695.257870370369"/>
    <n v="25569.001469907409"/>
    <x v="2"/>
    <n v="11"/>
    <x v="4"/>
  </r>
  <r>
    <n v="844"/>
    <x v="844"/>
    <s v="The NEW ALBUM from the MOST METAL BAND ON EARTH is here! (WARNING: May cause melted faces and headbanging-related spinal trauma!)"/>
    <x v="9"/>
    <n v="5824"/>
    <x v="0"/>
    <x v="0"/>
    <x v="0"/>
    <x v="844"/>
    <n v="1411489552"/>
    <b v="1"/>
    <n v="159"/>
    <b v="1"/>
    <s v="music/metal"/>
    <n v="194"/>
    <n v="36.630000000000003"/>
    <x v="4"/>
    <s v="metal"/>
    <n v="41905.684629629628"/>
    <n v="25569.001840277779"/>
    <x v="3"/>
    <n v="9"/>
    <x v="8"/>
  </r>
  <r>
    <n v="845"/>
    <x v="845"/>
    <s v="Help Legend of Zelda tribute band Master Sword complete their latest heavy metal album: Shadow and Steel!"/>
    <x v="10"/>
    <n v="6019.01"/>
    <x v="0"/>
    <x v="0"/>
    <x v="0"/>
    <x v="845"/>
    <n v="1469595396"/>
    <b v="0"/>
    <n v="177"/>
    <b v="1"/>
    <s v="music/metal"/>
    <n v="120"/>
    <n v="34.01"/>
    <x v="4"/>
    <s v="metal"/>
    <n v="42578.205972222218"/>
    <n v="25569.00204861111"/>
    <x v="2"/>
    <n v="7"/>
    <x v="3"/>
  </r>
  <r>
    <n v="846"/>
    <x v="846"/>
    <s v="Pre-order and help me fund new merchandise so we can make the album release something amazing."/>
    <x v="184"/>
    <n v="1342.01"/>
    <x v="0"/>
    <x v="1"/>
    <x v="1"/>
    <x v="846"/>
    <n v="1393233855"/>
    <b v="0"/>
    <n v="47"/>
    <b v="1"/>
    <s v="music/metal"/>
    <n v="122"/>
    <n v="28.55"/>
    <x v="4"/>
    <s v="metal"/>
    <n v="41694.391840277778"/>
    <n v="25569.000543981481"/>
    <x v="3"/>
    <n v="2"/>
    <x v="2"/>
  </r>
  <r>
    <n v="847"/>
    <x v="847"/>
    <s v="MUSIC WITH MEANING!  MUSIC THAT MATTERS!!!"/>
    <x v="185"/>
    <n v="10"/>
    <x v="0"/>
    <x v="0"/>
    <x v="0"/>
    <x v="847"/>
    <n v="1433963376"/>
    <b v="0"/>
    <n v="1"/>
    <b v="1"/>
    <s v="music/metal"/>
    <n v="100"/>
    <n v="10"/>
    <x v="4"/>
    <s v="metal"/>
    <n v="42165.79833333334"/>
    <n v="25569.000011574073"/>
    <x v="0"/>
    <n v="6"/>
    <x v="0"/>
  </r>
  <r>
    <n v="848"/>
    <x v="848"/>
    <s v="God Am, a Grunge/Doom metal band, who have been trying to fund the production of our EP to bring you a unique aural assault."/>
    <x v="43"/>
    <n v="300"/>
    <x v="0"/>
    <x v="0"/>
    <x v="0"/>
    <x v="848"/>
    <n v="1426446033"/>
    <b v="0"/>
    <n v="16"/>
    <b v="1"/>
    <s v="music/metal"/>
    <n v="100"/>
    <n v="18.75"/>
    <x v="4"/>
    <s v="metal"/>
    <n v="42078.792048611111"/>
    <n v="25569.000185185185"/>
    <x v="0"/>
    <n v="3"/>
    <x v="7"/>
  </r>
  <r>
    <n v="849"/>
    <x v="849"/>
    <s v="&quot;Guard your passion as if your life depended on it, for well it might!&quot;_x000a_Join Nightingale in her journey through the Poison Garden."/>
    <x v="23"/>
    <n v="4796"/>
    <x v="0"/>
    <x v="0"/>
    <x v="0"/>
    <x v="849"/>
    <n v="1424057664"/>
    <b v="0"/>
    <n v="115"/>
    <b v="1"/>
    <s v="music/metal"/>
    <n v="120"/>
    <n v="41.7"/>
    <x v="4"/>
    <s v="metal"/>
    <n v="42051.148888888885"/>
    <n v="25569.001331018517"/>
    <x v="0"/>
    <n v="2"/>
    <x v="2"/>
  </r>
  <r>
    <n v="850"/>
    <x v="850"/>
    <s v="Help Chicago-based instrumental group Sioum complete the production of their 2nd full-length album."/>
    <x v="23"/>
    <n v="6207"/>
    <x v="0"/>
    <x v="0"/>
    <x v="0"/>
    <x v="850"/>
    <n v="1458762717"/>
    <b v="0"/>
    <n v="133"/>
    <b v="1"/>
    <s v="music/metal"/>
    <n v="155"/>
    <n v="46.67"/>
    <x v="4"/>
    <s v="metal"/>
    <n v="42452.827743055561"/>
    <n v="25569.001539351852"/>
    <x v="2"/>
    <n v="3"/>
    <x v="7"/>
  </r>
  <r>
    <n v="851"/>
    <x v="851"/>
    <s v="Salut, nous c'est M.F.Crew, on a besoin de vous pour produire notre premier album &quot;First Ride&quot; ! :)"/>
    <x v="13"/>
    <n v="2609"/>
    <x v="0"/>
    <x v="6"/>
    <x v="3"/>
    <x v="851"/>
    <n v="1464815253"/>
    <b v="0"/>
    <n v="70"/>
    <b v="1"/>
    <s v="music/metal"/>
    <n v="130"/>
    <n v="37.270000000000003"/>
    <x v="4"/>
    <s v="metal"/>
    <n v="42522.880243055552"/>
    <n v="25569.000810185185"/>
    <x v="2"/>
    <n v="6"/>
    <x v="0"/>
  </r>
  <r>
    <n v="852"/>
    <x v="852"/>
    <s v="Limited edition 2x12&quot; vinyl pressing of our latest album &quot;Who Do You Think We Are?&quot;"/>
    <x v="8"/>
    <n v="3674"/>
    <x v="0"/>
    <x v="0"/>
    <x v="0"/>
    <x v="852"/>
    <n v="1476386395"/>
    <b v="0"/>
    <n v="62"/>
    <b v="1"/>
    <s v="music/metal"/>
    <n v="105"/>
    <n v="59.26"/>
    <x v="4"/>
    <s v="metal"/>
    <n v="42656.805497685185"/>
    <n v="25569.000717592593"/>
    <x v="2"/>
    <n v="10"/>
    <x v="9"/>
  </r>
  <r>
    <n v="853"/>
    <x v="853"/>
    <s v="Help release a CD of sloggoth's first album &quot;sloggoth&quot;.  All contributors of $5 or more get a CD when the goal is met!"/>
    <x v="43"/>
    <n v="300"/>
    <x v="0"/>
    <x v="0"/>
    <x v="0"/>
    <x v="853"/>
    <n v="1421524709"/>
    <b v="0"/>
    <n v="10"/>
    <b v="1"/>
    <s v="music/metal"/>
    <n v="100"/>
    <n v="30"/>
    <x v="4"/>
    <s v="metal"/>
    <n v="42021.832280092596"/>
    <n v="25569.000115740742"/>
    <x v="0"/>
    <n v="1"/>
    <x v="1"/>
  </r>
  <r>
    <n v="854"/>
    <x v="854"/>
    <s v="Writing and Recording Sophomore record, and funding Tour to support Spring 2017 album release."/>
    <x v="186"/>
    <n v="32865.300000000003"/>
    <x v="0"/>
    <x v="0"/>
    <x v="0"/>
    <x v="854"/>
    <n v="1480309546"/>
    <b v="0"/>
    <n v="499"/>
    <b v="1"/>
    <s v="music/metal"/>
    <n v="118"/>
    <n v="65.86"/>
    <x v="4"/>
    <s v="metal"/>
    <n v="42702.212337962963"/>
    <n v="25569.005775462963"/>
    <x v="2"/>
    <n v="11"/>
    <x v="4"/>
  </r>
  <r>
    <n v="855"/>
    <x v="855"/>
    <s v="AtteroTerra's &quot;Pray for Apocalypse&quot; is fully completed, and only being held up by funding."/>
    <x v="187"/>
    <n v="1500"/>
    <x v="0"/>
    <x v="0"/>
    <x v="0"/>
    <x v="855"/>
    <n v="1466737217"/>
    <b v="0"/>
    <n v="47"/>
    <b v="1"/>
    <s v="music/metal"/>
    <n v="103"/>
    <n v="31.91"/>
    <x v="4"/>
    <s v="metal"/>
    <n v="42545.125196759262"/>
    <n v="25569.000543981481"/>
    <x v="2"/>
    <n v="6"/>
    <x v="0"/>
  </r>
  <r>
    <n v="856"/>
    <x v="856"/>
    <s v="Wir, die Heavy/Thrash Band &quot;Powerhead&quot; wollen ins Studio und eine Promo CD aufnehmen. Songs haben wir, Geld nicht ;-) ... und los!! :-)"/>
    <x v="49"/>
    <n v="545"/>
    <x v="0"/>
    <x v="12"/>
    <x v="3"/>
    <x v="856"/>
    <n v="1472282956"/>
    <b v="0"/>
    <n v="28"/>
    <b v="1"/>
    <s v="music/metal"/>
    <n v="218"/>
    <n v="19.46"/>
    <x v="4"/>
    <s v="metal"/>
    <n v="42609.311990740738"/>
    <n v="25569.000324074073"/>
    <x v="2"/>
    <n v="8"/>
    <x v="10"/>
  </r>
  <r>
    <n v="857"/>
    <x v="857"/>
    <s v="Modern Post-Hardcore/Electro music (Hardstyle, EDM, Trap, Dubstep, Dembow, House)."/>
    <x v="38"/>
    <n v="1200"/>
    <x v="0"/>
    <x v="3"/>
    <x v="3"/>
    <x v="857"/>
    <n v="1444831031"/>
    <b v="0"/>
    <n v="24"/>
    <b v="1"/>
    <s v="music/metal"/>
    <n v="100"/>
    <n v="50"/>
    <x v="4"/>
    <s v="metal"/>
    <n v="42291.581377314811"/>
    <n v="25569.000277777777"/>
    <x v="0"/>
    <n v="10"/>
    <x v="9"/>
  </r>
  <r>
    <n v="858"/>
    <x v="858"/>
    <s v="The album is written &amp; sounding epic, dark &amp; heavy! We now need your help to fund the release &amp; some spiffing limited edition merch!"/>
    <x v="38"/>
    <n v="1728.07"/>
    <x v="0"/>
    <x v="1"/>
    <x v="1"/>
    <x v="858"/>
    <n v="1426528418"/>
    <b v="0"/>
    <n v="76"/>
    <b v="1"/>
    <s v="music/metal"/>
    <n v="144"/>
    <n v="22.74"/>
    <x v="4"/>
    <s v="metal"/>
    <n v="42079.745578703703"/>
    <n v="25569.000879629628"/>
    <x v="0"/>
    <n v="3"/>
    <x v="7"/>
  </r>
  <r>
    <n v="859"/>
    <x v="859"/>
    <s v="We are heading to the studio to create our second album and we want you to be right there with us!"/>
    <x v="23"/>
    <n v="4187"/>
    <x v="0"/>
    <x v="0"/>
    <x v="0"/>
    <x v="859"/>
    <n v="1430768468"/>
    <b v="0"/>
    <n v="98"/>
    <b v="1"/>
    <s v="music/metal"/>
    <n v="105"/>
    <n v="42.72"/>
    <x v="4"/>
    <s v="metal"/>
    <n v="42128.820231481484"/>
    <n v="25569.001134259259"/>
    <x v="0"/>
    <n v="5"/>
    <x v="5"/>
  </r>
  <r>
    <n v="860"/>
    <x v="860"/>
    <s v="â€œThe Odd Couple Quintetâ€ is aptly named, since the Horn and Bassoon are truly an â€˜odd coupleâ€™ to front a jazz group."/>
    <x v="32"/>
    <n v="2540"/>
    <x v="2"/>
    <x v="0"/>
    <x v="0"/>
    <x v="860"/>
    <n v="1382528113"/>
    <b v="0"/>
    <n v="48"/>
    <b v="0"/>
    <s v="music/jazz"/>
    <n v="18"/>
    <n v="52.92"/>
    <x v="4"/>
    <s v="jazz"/>
    <n v="41570.482789351852"/>
    <n v="25569.000555555554"/>
    <x v="4"/>
    <n v="10"/>
    <x v="9"/>
  </r>
  <r>
    <n v="861"/>
    <x v="861"/>
    <s v="&quot;In My Own Eye&quot; a cabaret not to be missed  Building a Business Preserving the Art of Cabaret Theatre 4 the Next Generation"/>
    <x v="37"/>
    <n v="101"/>
    <x v="2"/>
    <x v="0"/>
    <x v="0"/>
    <x v="861"/>
    <n v="1471475404"/>
    <b v="0"/>
    <n v="2"/>
    <b v="0"/>
    <s v="music/jazz"/>
    <n v="2"/>
    <n v="50.5"/>
    <x v="4"/>
    <s v="jazz"/>
    <n v="42599.965324074074"/>
    <n v="25569.00002314815"/>
    <x v="2"/>
    <n v="8"/>
    <x v="10"/>
  </r>
  <r>
    <n v="862"/>
    <x v="862"/>
    <s v="I want to work with the great John Goodsall and Percy Jones from Brand X to create the ultimate new jazz album."/>
    <x v="63"/>
    <n v="170"/>
    <x v="2"/>
    <x v="1"/>
    <x v="1"/>
    <x v="862"/>
    <n v="1381583948"/>
    <b v="0"/>
    <n v="4"/>
    <b v="0"/>
    <s v="music/jazz"/>
    <n v="0"/>
    <n v="42.5"/>
    <x v="4"/>
    <s v="jazz"/>
    <n v="41559.5549537037"/>
    <n v="25569.000046296296"/>
    <x v="4"/>
    <n v="10"/>
    <x v="9"/>
  </r>
  <r>
    <n v="863"/>
    <x v="863"/>
    <s v="I'm making the move from a side man in local groups to the leader with this debut jazz CD project."/>
    <x v="13"/>
    <n v="90"/>
    <x v="2"/>
    <x v="0"/>
    <x v="0"/>
    <x v="863"/>
    <n v="1326422966"/>
    <b v="0"/>
    <n v="5"/>
    <b v="0"/>
    <s v="music/jazz"/>
    <n v="5"/>
    <n v="18"/>
    <x v="4"/>
    <s v="jazz"/>
    <n v="40921.117662037039"/>
    <n v="25569.000057870369"/>
    <x v="5"/>
    <n v="1"/>
    <x v="1"/>
  </r>
  <r>
    <n v="864"/>
    <x v="864"/>
    <s v="Help to make an album that will stand out in the pantheon of LDS music, an album of the highest musical and artistic standards."/>
    <x v="115"/>
    <n v="2700"/>
    <x v="2"/>
    <x v="0"/>
    <x v="0"/>
    <x v="864"/>
    <n v="1379990038"/>
    <b v="0"/>
    <n v="79"/>
    <b v="0"/>
    <s v="music/jazz"/>
    <n v="42"/>
    <n v="34.18"/>
    <x v="4"/>
    <s v="jazz"/>
    <n v="41541.106921296298"/>
    <n v="25569.000914351851"/>
    <x v="4"/>
    <n v="9"/>
    <x v="8"/>
  </r>
  <r>
    <n v="865"/>
    <x v="865"/>
    <s v="My name is Lindsay Main, and My artist name is &quot;Memphis Lady&quot;. Im looking to make my first cd, will all my own original songs on it."/>
    <x v="41"/>
    <n v="45"/>
    <x v="2"/>
    <x v="0"/>
    <x v="0"/>
    <x v="865"/>
    <n v="1353177197"/>
    <b v="0"/>
    <n v="2"/>
    <b v="0"/>
    <s v="music/jazz"/>
    <n v="2"/>
    <n v="22.5"/>
    <x v="4"/>
    <s v="jazz"/>
    <n v="41230.77311342593"/>
    <n v="25569.00002314815"/>
    <x v="5"/>
    <n v="11"/>
    <x v="4"/>
  </r>
  <r>
    <n v="866"/>
    <x v="866"/>
    <s v="Drivetime heads to Cali for summer tour supported by @Smoothjazz.com &amp; @JJZPhilly  #Spaghettini #The Roxy"/>
    <x v="8"/>
    <n v="640"/>
    <x v="2"/>
    <x v="0"/>
    <x v="0"/>
    <x v="866"/>
    <n v="1421853518"/>
    <b v="0"/>
    <n v="11"/>
    <b v="0"/>
    <s v="music/jazz"/>
    <n v="18"/>
    <n v="58.18"/>
    <x v="4"/>
    <s v="jazz"/>
    <n v="42025.637939814813"/>
    <n v="25569.000127314815"/>
    <x v="0"/>
    <n v="1"/>
    <x v="1"/>
  </r>
  <r>
    <n v="867"/>
    <x v="867"/>
    <s v="MichÃ© Fambro records the long-awaited Jazz Crooner album.  Favorite standards, and soon-to-be classic originals in one memorable album."/>
    <x v="10"/>
    <n v="1201"/>
    <x v="2"/>
    <x v="0"/>
    <x v="0"/>
    <x v="867"/>
    <n v="1254450706"/>
    <b v="0"/>
    <n v="11"/>
    <b v="0"/>
    <s v="music/jazz"/>
    <n v="24"/>
    <n v="109.18"/>
    <x v="4"/>
    <s v="jazz"/>
    <n v="40088.105393518519"/>
    <n v="25569.000127314815"/>
    <x v="8"/>
    <n v="10"/>
    <x v="9"/>
  </r>
  <r>
    <n v="868"/>
    <x v="868"/>
    <s v="I AM A SINGER/SONGWRITER RECORDING MY DEBUT ALBUM OF ORIGINAL MATERIAL TITLED &quot;MY LIFE UNFOLDING&quot;.....MUSIC IS SO MUCH A PART OF ME!"/>
    <x v="101"/>
    <n v="50"/>
    <x v="2"/>
    <x v="0"/>
    <x v="0"/>
    <x v="868"/>
    <n v="1386463198"/>
    <b v="0"/>
    <n v="1"/>
    <b v="0"/>
    <s v="music/jazz"/>
    <n v="0"/>
    <n v="50"/>
    <x v="4"/>
    <s v="jazz"/>
    <n v="41616.027754629627"/>
    <n v="25569.000011574073"/>
    <x v="4"/>
    <n v="12"/>
    <x v="11"/>
  </r>
  <r>
    <n v="869"/>
    <x v="869"/>
    <s v="The band Twice As Good wants to create and distribute a DVD of their live concert performance. This amazing band needs to be seen!"/>
    <x v="188"/>
    <n v="1040"/>
    <x v="2"/>
    <x v="0"/>
    <x v="0"/>
    <x v="869"/>
    <n v="1362860257"/>
    <b v="0"/>
    <n v="3"/>
    <b v="0"/>
    <s v="music/jazz"/>
    <n v="12"/>
    <n v="346.67"/>
    <x v="4"/>
    <s v="jazz"/>
    <n v="41342.845567129632"/>
    <n v="25569.000034722223"/>
    <x v="4"/>
    <n v="3"/>
    <x v="7"/>
  </r>
  <r>
    <n v="870"/>
    <x v="870"/>
    <s v="The Orchestra and it's boy/girl singers perform a plethora of hit songs arranged by Nelson Riddle, for the world's greatest singers."/>
    <x v="22"/>
    <n v="62"/>
    <x v="2"/>
    <x v="1"/>
    <x v="1"/>
    <x v="870"/>
    <n v="1375403523"/>
    <b v="0"/>
    <n v="5"/>
    <b v="0"/>
    <s v="music/jazz"/>
    <n v="0"/>
    <n v="12.4"/>
    <x v="4"/>
    <s v="jazz"/>
    <n v="41488.022256944445"/>
    <n v="25569.000057870369"/>
    <x v="4"/>
    <n v="8"/>
    <x v="10"/>
  </r>
  <r>
    <n v="871"/>
    <x v="871"/>
    <s v="fo/mo/deep heads back into the studio in January 2014 to record their 3rd CD. Seeking to continue experimenting with all things groove:"/>
    <x v="12"/>
    <n v="325"/>
    <x v="2"/>
    <x v="0"/>
    <x v="0"/>
    <x v="871"/>
    <n v="1383139695"/>
    <b v="0"/>
    <n v="12"/>
    <b v="0"/>
    <s v="music/jazz"/>
    <n v="5"/>
    <n v="27.08"/>
    <x v="4"/>
    <s v="jazz"/>
    <n v="41577.561284722222"/>
    <n v="25569.000138888889"/>
    <x v="4"/>
    <n v="10"/>
    <x v="9"/>
  </r>
  <r>
    <n v="872"/>
    <x v="872"/>
    <s v="The Songs of Africa Ensemble embarks on their first Goodwill Africa Tour, to taste African music &amp; culture firsthand."/>
    <x v="6"/>
    <n v="65"/>
    <x v="2"/>
    <x v="0"/>
    <x v="0"/>
    <x v="872"/>
    <n v="1295898527"/>
    <b v="0"/>
    <n v="2"/>
    <b v="0"/>
    <s v="music/jazz"/>
    <n v="1"/>
    <n v="32.5"/>
    <x v="4"/>
    <s v="jazz"/>
    <n v="40567.825543981482"/>
    <n v="25569.00002314815"/>
    <x v="6"/>
    <n v="1"/>
    <x v="1"/>
  </r>
  <r>
    <n v="873"/>
    <x v="873"/>
    <s v="Fall in love with &quot;The Dreamer&quot;, new original music from trumpeter Freddie Dunn!"/>
    <x v="8"/>
    <n v="45"/>
    <x v="2"/>
    <x v="0"/>
    <x v="0"/>
    <x v="873"/>
    <n v="1349150440"/>
    <b v="0"/>
    <n v="5"/>
    <b v="0"/>
    <s v="music/jazz"/>
    <n v="1"/>
    <n v="9"/>
    <x v="4"/>
    <s v="jazz"/>
    <n v="41184.167129629634"/>
    <n v="25569.000057870369"/>
    <x v="5"/>
    <n v="10"/>
    <x v="9"/>
  </r>
  <r>
    <n v="874"/>
    <x v="874"/>
    <s v="Tachoir music has been described as &quot;Highly original compositions with dazzling improvisations by virtuoso musicians&quot; - The Times"/>
    <x v="9"/>
    <n v="730"/>
    <x v="2"/>
    <x v="0"/>
    <x v="0"/>
    <x v="874"/>
    <n v="1365084034"/>
    <b v="0"/>
    <n v="21"/>
    <b v="0"/>
    <s v="music/jazz"/>
    <n v="24"/>
    <n v="34.76"/>
    <x v="4"/>
    <s v="jazz"/>
    <n v="41368.583726851852"/>
    <n v="25569.000243055554"/>
    <x v="4"/>
    <n v="4"/>
    <x v="6"/>
  </r>
  <r>
    <n v="875"/>
    <x v="875"/>
    <s v="IJD coincides with the Columbus Day. The musicians are Italian-American and they'll showcase music from the Italian American songbook."/>
    <x v="10"/>
    <n v="0"/>
    <x v="2"/>
    <x v="0"/>
    <x v="0"/>
    <x v="875"/>
    <n v="1441128131"/>
    <b v="0"/>
    <n v="0"/>
    <b v="0"/>
    <s v="music/jazz"/>
    <n v="0"/>
    <n v="0"/>
    <x v="4"/>
    <s v="jazz"/>
    <n v="42248.723738425921"/>
    <n v="25569"/>
    <x v="0"/>
    <n v="9"/>
    <x v="8"/>
  </r>
  <r>
    <n v="876"/>
    <x v="876"/>
    <s v="What was the greatest record shop ever?  DOBELLS!"/>
    <x v="189"/>
    <n v="1286"/>
    <x v="2"/>
    <x v="1"/>
    <x v="1"/>
    <x v="876"/>
    <n v="1357127727"/>
    <b v="0"/>
    <n v="45"/>
    <b v="0"/>
    <s v="music/jazz"/>
    <n v="41"/>
    <n v="28.58"/>
    <x v="4"/>
    <s v="jazz"/>
    <n v="41276.496840277774"/>
    <n v="25569.000520833335"/>
    <x v="4"/>
    <n v="1"/>
    <x v="1"/>
  </r>
  <r>
    <n v="877"/>
    <x v="877"/>
    <s v="The Saxidentals are a Laie, HI based saxophone quartet. We have been playing gigs all around Laie and would love to make a music video!"/>
    <x v="13"/>
    <n v="1351"/>
    <x v="2"/>
    <x v="0"/>
    <x v="0"/>
    <x v="877"/>
    <n v="1384887360"/>
    <b v="0"/>
    <n v="29"/>
    <b v="0"/>
    <s v="music/jazz"/>
    <n v="68"/>
    <n v="46.59"/>
    <x v="4"/>
    <s v="jazz"/>
    <n v="41597.788888888892"/>
    <n v="25569.000335648147"/>
    <x v="4"/>
    <n v="11"/>
    <x v="4"/>
  </r>
  <r>
    <n v="878"/>
    <x v="878"/>
    <s v="Join in and help me make my first jazz album. I would really like to make a Christmas album and a smooth jazz CD. Want a FREE CD?"/>
    <x v="10"/>
    <n v="65"/>
    <x v="2"/>
    <x v="0"/>
    <x v="0"/>
    <x v="878"/>
    <n v="1290490524"/>
    <b v="0"/>
    <n v="2"/>
    <b v="0"/>
    <s v="music/jazz"/>
    <n v="1"/>
    <n v="32.5"/>
    <x v="4"/>
    <s v="jazz"/>
    <n v="40505.232916666668"/>
    <n v="25569.00002314815"/>
    <x v="7"/>
    <n v="11"/>
    <x v="4"/>
  </r>
  <r>
    <n v="879"/>
    <x v="879"/>
    <s v="It'll be THE event of the year for the musically adventurous types. Don't miss this chance to bring Peter BrÃ¶tzmann to our fair city!"/>
    <x v="190"/>
    <n v="644"/>
    <x v="2"/>
    <x v="0"/>
    <x v="0"/>
    <x v="879"/>
    <n v="1336506905"/>
    <b v="0"/>
    <n v="30"/>
    <b v="0"/>
    <s v="music/jazz"/>
    <n v="31"/>
    <n v="21.47"/>
    <x v="4"/>
    <s v="jazz"/>
    <n v="41037.829918981479"/>
    <n v="25569.000347222223"/>
    <x v="5"/>
    <n v="5"/>
    <x v="5"/>
  </r>
  <r>
    <n v="880"/>
    <x v="880"/>
    <s v="A record representing an era in East Bay local music that sustained art &amp; community that deserves to be preserved on 180 gram vinyl."/>
    <x v="191"/>
    <n v="113"/>
    <x v="2"/>
    <x v="0"/>
    <x v="0"/>
    <x v="880"/>
    <n v="1348731738"/>
    <b v="0"/>
    <n v="8"/>
    <b v="0"/>
    <s v="music/indie rock"/>
    <n v="3"/>
    <n v="14.13"/>
    <x v="4"/>
    <s v="indie rock"/>
    <n v="41179.32104166667"/>
    <n v="25569.000092592592"/>
    <x v="5"/>
    <n v="9"/>
    <x v="8"/>
  </r>
  <r>
    <n v="881"/>
    <x v="881"/>
    <s v="To raise funds to finish the latest album by Chris Reed and the Anime Raiders, called &quot;Deep City Diving&quot;"/>
    <x v="192"/>
    <n v="30"/>
    <x v="2"/>
    <x v="0"/>
    <x v="0"/>
    <x v="881"/>
    <n v="1322632886"/>
    <b v="0"/>
    <n v="1"/>
    <b v="0"/>
    <s v="music/indie rock"/>
    <n v="1"/>
    <n v="30"/>
    <x v="4"/>
    <s v="indie rock"/>
    <n v="40877.25099537037"/>
    <n v="25569.000011574073"/>
    <x v="6"/>
    <n v="11"/>
    <x v="4"/>
  </r>
  <r>
    <n v="882"/>
    <x v="882"/>
    <s v="This Full length Album Needs the real living record life. It took us 4 hard years, countless deaths and several studios but we won."/>
    <x v="15"/>
    <n v="302"/>
    <x v="2"/>
    <x v="0"/>
    <x v="0"/>
    <x v="882"/>
    <n v="1312490350"/>
    <b v="0"/>
    <n v="14"/>
    <b v="0"/>
    <s v="music/indie rock"/>
    <n v="20"/>
    <n v="21.57"/>
    <x v="4"/>
    <s v="indie rock"/>
    <n v="40759.860532407409"/>
    <n v="25569.000162037039"/>
    <x v="6"/>
    <n v="8"/>
    <x v="10"/>
  </r>
  <r>
    <n v="883"/>
    <x v="883"/>
    <s v="Seeking supporters to help me break the 15 year streak since my last record.  Dana Lawrence Music is ready to go back into the studio!"/>
    <x v="10"/>
    <n v="2001"/>
    <x v="2"/>
    <x v="0"/>
    <x v="0"/>
    <x v="883"/>
    <n v="1451773635"/>
    <b v="0"/>
    <n v="24"/>
    <b v="0"/>
    <s v="music/indie rock"/>
    <n v="40"/>
    <n v="83.38"/>
    <x v="4"/>
    <s v="indie rock"/>
    <n v="42371.935590277775"/>
    <n v="25569.000277777777"/>
    <x v="2"/>
    <n v="1"/>
    <x v="1"/>
  </r>
  <r>
    <n v="884"/>
    <x v="884"/>
    <s v="We need to hire an animal trainer to have a chimpanzee actor perform in our music video with us!"/>
    <x v="13"/>
    <n v="20"/>
    <x v="2"/>
    <x v="0"/>
    <x v="0"/>
    <x v="884"/>
    <n v="1331666146"/>
    <b v="0"/>
    <n v="2"/>
    <b v="0"/>
    <s v="music/indie rock"/>
    <n v="1"/>
    <n v="10"/>
    <x v="4"/>
    <s v="indie rock"/>
    <n v="40981.802615740737"/>
    <n v="25569.00002314815"/>
    <x v="5"/>
    <n v="3"/>
    <x v="7"/>
  </r>
  <r>
    <n v="885"/>
    <x v="885"/>
    <s v="Cobrette Bardole's widely anticipated sophomore release is ready for tracking and he needs your help to make it a reality!"/>
    <x v="28"/>
    <n v="750"/>
    <x v="2"/>
    <x v="0"/>
    <x v="0"/>
    <x v="885"/>
    <n v="1481322911"/>
    <b v="0"/>
    <n v="21"/>
    <b v="0"/>
    <s v="music/indie rock"/>
    <n v="75"/>
    <n v="35.71"/>
    <x v="4"/>
    <s v="indie rock"/>
    <n v="42713.941099537042"/>
    <n v="25569.000243055554"/>
    <x v="2"/>
    <n v="12"/>
    <x v="11"/>
  </r>
  <r>
    <n v="886"/>
    <x v="886"/>
    <s v="The time has finally come... Sap Laughter is in the process of updating our merchandise setup, and we need your help making it happen!"/>
    <x v="2"/>
    <n v="205"/>
    <x v="2"/>
    <x v="0"/>
    <x v="0"/>
    <x v="886"/>
    <n v="1471812813"/>
    <b v="0"/>
    <n v="7"/>
    <b v="0"/>
    <s v="music/indie rock"/>
    <n v="41"/>
    <n v="29.29"/>
    <x v="4"/>
    <s v="indie rock"/>
    <n v="42603.870520833334"/>
    <n v="25569.000081018519"/>
    <x v="2"/>
    <n v="8"/>
    <x v="10"/>
  </r>
  <r>
    <n v="887"/>
    <x v="887"/>
    <s v="Mortimer Nova is attempting to raise enough money to record their new album, Terrible the Fish has Drowned, to release it to the public"/>
    <x v="28"/>
    <n v="0"/>
    <x v="2"/>
    <x v="0"/>
    <x v="0"/>
    <x v="887"/>
    <n v="1335567655"/>
    <b v="0"/>
    <n v="0"/>
    <b v="0"/>
    <s v="music/indie rock"/>
    <n v="0"/>
    <n v="0"/>
    <x v="4"/>
    <s v="indie rock"/>
    <n v="41026.958969907406"/>
    <n v="25569"/>
    <x v="5"/>
    <n v="4"/>
    <x v="6"/>
  </r>
  <r>
    <n v="888"/>
    <x v="888"/>
    <s v="Support Ginger Binge sounds. We're an independent 'cosmic Americana' band. We love to play music for you. We are grateful for your help"/>
    <x v="28"/>
    <n v="72"/>
    <x v="2"/>
    <x v="0"/>
    <x v="0"/>
    <x v="888"/>
    <n v="1311789885"/>
    <b v="0"/>
    <n v="4"/>
    <b v="0"/>
    <s v="music/indie rock"/>
    <n v="7"/>
    <n v="18"/>
    <x v="4"/>
    <s v="indie rock"/>
    <n v="40751.753298611111"/>
    <n v="25569.000046296296"/>
    <x v="6"/>
    <n v="7"/>
    <x v="3"/>
  </r>
  <r>
    <n v="889"/>
    <x v="889"/>
    <s v="I have finally decided to follow my dream. I want to be a professional musician. This is the project that with get me there."/>
    <x v="31"/>
    <n v="2360.3200000000002"/>
    <x v="2"/>
    <x v="0"/>
    <x v="0"/>
    <x v="889"/>
    <n v="1409942943"/>
    <b v="0"/>
    <n v="32"/>
    <b v="0"/>
    <s v="music/indie rock"/>
    <n v="9"/>
    <n v="73.760000000000005"/>
    <x v="4"/>
    <s v="indie rock"/>
    <n v="41887.784062500003"/>
    <n v="25569.00037037037"/>
    <x v="3"/>
    <n v="9"/>
    <x v="8"/>
  </r>
  <r>
    <n v="890"/>
    <x v="890"/>
    <s v="I'm producing an original gospel-folk, &quot;AmeriqueÃ±o&quot; collection of hymns and songs, so organic you could grow tomatoes with them."/>
    <x v="9"/>
    <n v="125"/>
    <x v="2"/>
    <x v="0"/>
    <x v="0"/>
    <x v="890"/>
    <n v="1382460379"/>
    <b v="0"/>
    <n v="4"/>
    <b v="0"/>
    <s v="music/indie rock"/>
    <n v="4"/>
    <n v="31.25"/>
    <x v="4"/>
    <s v="indie rock"/>
    <n v="41569.698831018519"/>
    <n v="25569.000046296296"/>
    <x v="4"/>
    <n v="10"/>
    <x v="9"/>
  </r>
  <r>
    <n v="891"/>
    <x v="891"/>
    <s v="Along with a new EP production and release, it's time to bring Den-Mate, LIVE, to a location near you - East Coast and Beyond!"/>
    <x v="6"/>
    <n v="260"/>
    <x v="2"/>
    <x v="0"/>
    <x v="0"/>
    <x v="891"/>
    <n v="1405989930"/>
    <b v="0"/>
    <n v="9"/>
    <b v="0"/>
    <s v="music/indie rock"/>
    <n v="3"/>
    <n v="28.89"/>
    <x v="4"/>
    <s v="indie rock"/>
    <n v="41842.031597222223"/>
    <n v="25569.000104166666"/>
    <x v="3"/>
    <n v="7"/>
    <x v="3"/>
  </r>
  <r>
    <n v="892"/>
    <x v="892"/>
    <s v="ADCA would like to complete the production of its debut CD, in order to bring the joys of chamber music to its fans, new and old."/>
    <x v="12"/>
    <n v="2445"/>
    <x v="2"/>
    <x v="0"/>
    <x v="0"/>
    <x v="892"/>
    <n v="1273121283"/>
    <b v="0"/>
    <n v="17"/>
    <b v="0"/>
    <s v="music/indie rock"/>
    <n v="41"/>
    <n v="143.82"/>
    <x v="4"/>
    <s v="indie rock"/>
    <n v="40304.20003472222"/>
    <n v="25569.000196759258"/>
    <x v="7"/>
    <n v="5"/>
    <x v="5"/>
  </r>
  <r>
    <n v="893"/>
    <x v="893"/>
    <s v="The Philly music scene is full of amazing talent. This annual music festival is to celebrate those gems within that scene!"/>
    <x v="13"/>
    <n v="200"/>
    <x v="2"/>
    <x v="0"/>
    <x v="0"/>
    <x v="893"/>
    <n v="1425331963"/>
    <b v="0"/>
    <n v="5"/>
    <b v="0"/>
    <s v="music/indie rock"/>
    <n v="10"/>
    <n v="40"/>
    <x v="4"/>
    <s v="indie rock"/>
    <n v="42065.897719907407"/>
    <n v="25569.000057870369"/>
    <x v="0"/>
    <n v="3"/>
    <x v="7"/>
  </r>
  <r>
    <n v="894"/>
    <x v="894"/>
    <s v="Help Saint Sebastian finish their debut album, Melancholy Breakdown, accompanied by a short documentary film about fibromyalgia."/>
    <x v="22"/>
    <n v="7834"/>
    <x v="2"/>
    <x v="0"/>
    <x v="0"/>
    <x v="894"/>
    <n v="1462577610"/>
    <b v="0"/>
    <n v="53"/>
    <b v="0"/>
    <s v="music/indie rock"/>
    <n v="39"/>
    <n v="147.81"/>
    <x v="4"/>
    <s v="indie rock"/>
    <n v="42496.981597222228"/>
    <n v="25569.000613425927"/>
    <x v="2"/>
    <n v="5"/>
    <x v="5"/>
  </r>
  <r>
    <n v="895"/>
    <x v="895"/>
    <s v="ruKus radio is an independent internet radio station focused solely on the independent artist and has been Mainstream-free since 2007! "/>
    <x v="6"/>
    <n v="195"/>
    <x v="2"/>
    <x v="0"/>
    <x v="0"/>
    <x v="895"/>
    <n v="1284087829"/>
    <b v="0"/>
    <n v="7"/>
    <b v="0"/>
    <s v="music/indie rock"/>
    <n v="2"/>
    <n v="27.86"/>
    <x v="4"/>
    <s v="indie rock"/>
    <n v="40431.127650462964"/>
    <n v="25569.000081018519"/>
    <x v="7"/>
    <n v="9"/>
    <x v="8"/>
  </r>
  <r>
    <n v="896"/>
    <x v="896"/>
    <s v="The people have spoken...the stars have aligned...Hardsoul Poets are making a new record and we want our fans on the front lines."/>
    <x v="6"/>
    <n v="3200"/>
    <x v="2"/>
    <x v="0"/>
    <x v="0"/>
    <x v="896"/>
    <n v="1438549026"/>
    <b v="0"/>
    <n v="72"/>
    <b v="0"/>
    <s v="music/indie rock"/>
    <n v="40"/>
    <n v="44.44"/>
    <x v="4"/>
    <s v="indie rock"/>
    <n v="42218.872986111113"/>
    <n v="25569.000833333332"/>
    <x v="0"/>
    <n v="8"/>
    <x v="10"/>
  </r>
  <r>
    <n v="897"/>
    <x v="897"/>
    <s v="Park XXVII is putting together an album of up and coming Georgia bands. We need money to fund the recording/production costs of this cd"/>
    <x v="9"/>
    <n v="0"/>
    <x v="2"/>
    <x v="0"/>
    <x v="0"/>
    <x v="897"/>
    <n v="1351528308"/>
    <b v="0"/>
    <n v="0"/>
    <b v="0"/>
    <s v="music/indie rock"/>
    <n v="0"/>
    <n v="0"/>
    <x v="4"/>
    <s v="indie rock"/>
    <n v="41211.688750000001"/>
    <n v="25569"/>
    <x v="5"/>
    <n v="10"/>
    <x v="9"/>
  </r>
  <r>
    <n v="898"/>
    <x v="898"/>
    <s v="For each month in 2012, Sonnet will be releasing a Jesus-celebrating, grave-shattering, ear-tickling, mind-provoking song!"/>
    <x v="30"/>
    <n v="70"/>
    <x v="2"/>
    <x v="0"/>
    <x v="0"/>
    <x v="898"/>
    <n v="1322763110"/>
    <b v="0"/>
    <n v="2"/>
    <b v="0"/>
    <s v="music/indie rock"/>
    <n v="3"/>
    <n v="35"/>
    <x v="4"/>
    <s v="indie rock"/>
    <n v="40878.758217592593"/>
    <n v="25569.00002314815"/>
    <x v="6"/>
    <n v="12"/>
    <x v="11"/>
  </r>
  <r>
    <n v="899"/>
    <x v="899"/>
    <s v="Lets get 48/14 pressed and in your cd players,ipods,blogs, and facebook status'. Lets get it everywhere!"/>
    <x v="47"/>
    <n v="280"/>
    <x v="2"/>
    <x v="0"/>
    <x v="0"/>
    <x v="899"/>
    <n v="1302661362"/>
    <b v="0"/>
    <n v="8"/>
    <b v="0"/>
    <s v="music/indie rock"/>
    <n v="37"/>
    <n v="35"/>
    <x v="4"/>
    <s v="indie rock"/>
    <n v="40646.099097222221"/>
    <n v="25569.000092592592"/>
    <x v="6"/>
    <n v="4"/>
    <x v="6"/>
  </r>
  <r>
    <n v="900"/>
    <x v="900"/>
    <s v="With Project Revive, I aim to protect and nurture the creative impulse through music."/>
    <x v="10"/>
    <n v="21"/>
    <x v="2"/>
    <x v="0"/>
    <x v="0"/>
    <x v="900"/>
    <n v="1456777402"/>
    <b v="0"/>
    <n v="2"/>
    <b v="0"/>
    <s v="music/jazz"/>
    <n v="0"/>
    <n v="10.5"/>
    <x v="4"/>
    <s v="jazz"/>
    <n v="42429.84956018519"/>
    <n v="25569.00002314815"/>
    <x v="2"/>
    <n v="2"/>
    <x v="2"/>
  </r>
  <r>
    <n v="901"/>
    <x v="901"/>
    <s v="Getting together a bunch of &quot;friends and family&quot; great  players to record my sophomore album.  Original &quot;smooth jazz&quot; and &quot;modern jazz&quot; performances ."/>
    <x v="115"/>
    <n v="0"/>
    <x v="2"/>
    <x v="0"/>
    <x v="0"/>
    <x v="901"/>
    <n v="1272050914"/>
    <b v="0"/>
    <n v="0"/>
    <b v="0"/>
    <s v="music/jazz"/>
    <n v="0"/>
    <n v="0"/>
    <x v="4"/>
    <s v="jazz"/>
    <n v="40291.81150462963"/>
    <n v="25569"/>
    <x v="7"/>
    <n v="4"/>
    <x v="6"/>
  </r>
  <r>
    <n v="902"/>
    <x v="902"/>
    <s v="I'VE STARTED A BRAND NEW ALBUM THAT WILL FEATURE ACID JAZZ, FUNK, ROCK, AND DANCE WITH THE PROMISE OF TOURING NEXT YEAR IN THE USA"/>
    <x v="11"/>
    <n v="90"/>
    <x v="2"/>
    <x v="0"/>
    <x v="0"/>
    <x v="902"/>
    <n v="1404947422"/>
    <b v="0"/>
    <n v="3"/>
    <b v="0"/>
    <s v="music/jazz"/>
    <n v="0"/>
    <n v="30"/>
    <x v="4"/>
    <s v="jazz"/>
    <n v="41829.965532407405"/>
    <n v="25569.000034722223"/>
    <x v="3"/>
    <n v="7"/>
    <x v="3"/>
  </r>
  <r>
    <n v="903"/>
    <x v="903"/>
    <s v="The U City Jazz Festival is offered for free to the community and features the best jazz talent from the midwest."/>
    <x v="10"/>
    <n v="160"/>
    <x v="2"/>
    <x v="0"/>
    <x v="0"/>
    <x v="903"/>
    <n v="1346180780"/>
    <b v="0"/>
    <n v="4"/>
    <b v="0"/>
    <s v="music/jazz"/>
    <n v="3"/>
    <n v="40"/>
    <x v="4"/>
    <s v="jazz"/>
    <n v="41149.796064814815"/>
    <n v="25569.000046296296"/>
    <x v="5"/>
    <n v="8"/>
    <x v="10"/>
  </r>
  <r>
    <n v="904"/>
    <x v="904"/>
    <s v="Support the preservation of Jazz and help us become a national Jazz Festival with the best music, food, and fun for all ages!"/>
    <x v="63"/>
    <n v="151"/>
    <x v="2"/>
    <x v="0"/>
    <x v="0"/>
    <x v="904"/>
    <n v="1449194137"/>
    <b v="0"/>
    <n v="3"/>
    <b v="0"/>
    <s v="music/jazz"/>
    <n v="0"/>
    <n v="50.33"/>
    <x v="4"/>
    <s v="jazz"/>
    <n v="42342.080289351856"/>
    <n v="25569.000034722223"/>
    <x v="0"/>
    <n v="12"/>
    <x v="11"/>
  </r>
  <r>
    <n v="905"/>
    <x v="905"/>
    <s v="Working hard to get into the studio to record, produce, and edit my break out CD. I hope to realize my vision!"/>
    <x v="115"/>
    <n v="196"/>
    <x v="2"/>
    <x v="0"/>
    <x v="0"/>
    <x v="905"/>
    <n v="1290663926"/>
    <b v="0"/>
    <n v="6"/>
    <b v="0"/>
    <s v="music/jazz"/>
    <n v="3"/>
    <n v="32.67"/>
    <x v="4"/>
    <s v="jazz"/>
    <n v="40507.239884259259"/>
    <n v="25569.000069444446"/>
    <x v="7"/>
    <n v="11"/>
    <x v="4"/>
  </r>
  <r>
    <n v="906"/>
    <x v="906"/>
    <s v="The DMV's most respected saxophonist pay tribute to Motown."/>
    <x v="36"/>
    <n v="0"/>
    <x v="2"/>
    <x v="0"/>
    <x v="0"/>
    <x v="906"/>
    <n v="1392093190"/>
    <b v="0"/>
    <n v="0"/>
    <b v="0"/>
    <s v="music/jazz"/>
    <n v="0"/>
    <n v="0"/>
    <x v="4"/>
    <s v="jazz"/>
    <n v="41681.189699074072"/>
    <n v="25569"/>
    <x v="3"/>
    <n v="2"/>
    <x v="2"/>
  </r>
  <r>
    <n v="907"/>
    <x v="907"/>
    <s v="Greg Chambers' self-titled CD needs support for post production, replication, and promotion."/>
    <x v="193"/>
    <n v="0"/>
    <x v="2"/>
    <x v="0"/>
    <x v="0"/>
    <x v="907"/>
    <n v="1313123823"/>
    <b v="0"/>
    <n v="0"/>
    <b v="0"/>
    <s v="music/jazz"/>
    <n v="0"/>
    <n v="0"/>
    <x v="4"/>
    <s v="jazz"/>
    <n v="40767.192395833335"/>
    <n v="25569"/>
    <x v="6"/>
    <n v="8"/>
    <x v="10"/>
  </r>
  <r>
    <n v="908"/>
    <x v="908"/>
    <s v="This project is designed to help protect the environment by using Eco-friendly product packaging."/>
    <x v="30"/>
    <n v="0"/>
    <x v="2"/>
    <x v="0"/>
    <x v="0"/>
    <x v="908"/>
    <n v="1276283655"/>
    <b v="0"/>
    <n v="0"/>
    <b v="0"/>
    <s v="music/jazz"/>
    <n v="0"/>
    <n v="0"/>
    <x v="4"/>
    <s v="jazz"/>
    <n v="40340.801562499997"/>
    <n v="25569"/>
    <x v="7"/>
    <n v="6"/>
    <x v="0"/>
  </r>
  <r>
    <n v="909"/>
    <x v="909"/>
    <s v="Woody Woodland and Carol Stone, are back on the scene presenting Philly Jazz Fest â€œRemembering Groverâ€ September 22, 2012."/>
    <x v="194"/>
    <n v="520"/>
    <x v="2"/>
    <x v="0"/>
    <x v="0"/>
    <x v="909"/>
    <n v="1340296440"/>
    <b v="0"/>
    <n v="8"/>
    <b v="0"/>
    <s v="music/jazz"/>
    <n v="3"/>
    <n v="65"/>
    <x v="4"/>
    <s v="jazz"/>
    <n v="41081.69027777778"/>
    <n v="25569.000092592592"/>
    <x v="5"/>
    <n v="6"/>
    <x v="0"/>
  </r>
  <r>
    <n v="910"/>
    <x v="910"/>
    <s v="After the success of my first album &quot;A Very Hattie Christmas&quot; I'm coming back with my second album &quot;The Way We Used To Bee&quot;."/>
    <x v="131"/>
    <n v="123"/>
    <x v="2"/>
    <x v="1"/>
    <x v="1"/>
    <x v="910"/>
    <n v="1483362319"/>
    <b v="0"/>
    <n v="5"/>
    <b v="0"/>
    <s v="music/jazz"/>
    <n v="22"/>
    <n v="24.6"/>
    <x v="4"/>
    <s v="jazz"/>
    <n v="42737.545358796298"/>
    <n v="25569.000057870369"/>
    <x v="1"/>
    <n v="1"/>
    <x v="1"/>
  </r>
  <r>
    <n v="911"/>
    <x v="911"/>
    <s v="Promoting an &quot;over the top&quot; all inclusive jazz experience featuring top notch performers in a luxurious Latin setting in Lima, Peru."/>
    <x v="57"/>
    <n v="0"/>
    <x v="2"/>
    <x v="0"/>
    <x v="0"/>
    <x v="911"/>
    <n v="1388707645"/>
    <b v="0"/>
    <n v="0"/>
    <b v="0"/>
    <s v="music/jazz"/>
    <n v="0"/>
    <n v="0"/>
    <x v="4"/>
    <s v="jazz"/>
    <n v="41642.005150462966"/>
    <n v="25569"/>
    <x v="3"/>
    <n v="1"/>
    <x v="1"/>
  </r>
  <r>
    <n v="912"/>
    <x v="912"/>
    <s v="My new album will be called Triad, an album of original music performed by me &amp; guest musical artists."/>
    <x v="8"/>
    <n v="30"/>
    <x v="2"/>
    <x v="0"/>
    <x v="0"/>
    <x v="912"/>
    <n v="1350009447"/>
    <b v="0"/>
    <n v="2"/>
    <b v="0"/>
    <s v="music/jazz"/>
    <n v="1"/>
    <n v="15"/>
    <x v="4"/>
    <s v="jazz"/>
    <n v="41194.109340277777"/>
    <n v="25569.00002314815"/>
    <x v="5"/>
    <n v="10"/>
    <x v="9"/>
  </r>
  <r>
    <n v="913"/>
    <x v="913"/>
    <s v="Faith Monah is an unique Gospel-Jazz singer who scats and swings the Word of God. She is ready to record her FIRST jazzy Gospel album."/>
    <x v="11"/>
    <n v="1982"/>
    <x v="2"/>
    <x v="0"/>
    <x v="0"/>
    <x v="913"/>
    <n v="1333596019"/>
    <b v="0"/>
    <n v="24"/>
    <b v="0"/>
    <s v="music/jazz"/>
    <n v="7"/>
    <n v="82.58"/>
    <x v="4"/>
    <s v="jazz"/>
    <n v="41004.139108796298"/>
    <n v="25569.000277777777"/>
    <x v="5"/>
    <n v="4"/>
    <x v="6"/>
  </r>
  <r>
    <n v="914"/>
    <x v="914"/>
    <s v="This project is for the making of a music video. All funds will go towards production costs for this event only."/>
    <x v="15"/>
    <n v="0"/>
    <x v="2"/>
    <x v="0"/>
    <x v="0"/>
    <x v="914"/>
    <n v="1343326747"/>
    <b v="0"/>
    <n v="0"/>
    <b v="0"/>
    <s v="music/jazz"/>
    <n v="0"/>
    <n v="0"/>
    <x v="4"/>
    <s v="jazz"/>
    <n v="41116.763275462967"/>
    <n v="25569"/>
    <x v="5"/>
    <n v="7"/>
    <x v="3"/>
  </r>
  <r>
    <n v="915"/>
    <x v="915"/>
    <s v="â€œThe Deep Brooklyn Suiteâ€ is a series of musical impressions about living and surviving in Brooklyn."/>
    <x v="115"/>
    <n v="375"/>
    <x v="2"/>
    <x v="0"/>
    <x v="0"/>
    <x v="915"/>
    <n v="1327853914"/>
    <b v="0"/>
    <n v="9"/>
    <b v="0"/>
    <s v="music/jazz"/>
    <n v="6"/>
    <n v="41.67"/>
    <x v="4"/>
    <s v="jazz"/>
    <n v="40937.679560185185"/>
    <n v="25569.000104166666"/>
    <x v="5"/>
    <n v="1"/>
    <x v="1"/>
  </r>
  <r>
    <n v="916"/>
    <x v="916"/>
    <s v="Our next audio recording projects are scheduled for November 1 to 3, 2010 here in Kansas City, Missouri! "/>
    <x v="126"/>
    <n v="0"/>
    <x v="2"/>
    <x v="0"/>
    <x v="0"/>
    <x v="916"/>
    <n v="1284409734"/>
    <b v="0"/>
    <n v="0"/>
    <b v="0"/>
    <s v="music/jazz"/>
    <n v="0"/>
    <n v="0"/>
    <x v="4"/>
    <s v="jazz"/>
    <n v="40434.853402777779"/>
    <n v="25569"/>
    <x v="7"/>
    <n v="9"/>
    <x v="8"/>
  </r>
  <r>
    <n v="917"/>
    <x v="917"/>
    <s v="2014 World Cup / Copa do Mundo is creating much controversy. The song and video support and promote music &amp; sports education for all."/>
    <x v="10"/>
    <n v="30"/>
    <x v="2"/>
    <x v="0"/>
    <x v="0"/>
    <x v="917"/>
    <n v="1402612730"/>
    <b v="0"/>
    <n v="1"/>
    <b v="0"/>
    <s v="music/jazz"/>
    <n v="1"/>
    <n v="30"/>
    <x v="4"/>
    <s v="jazz"/>
    <n v="41802.94363425926"/>
    <n v="25569.000011574073"/>
    <x v="3"/>
    <n v="6"/>
    <x v="0"/>
  </r>
  <r>
    <n v="918"/>
    <x v="918"/>
    <s v="Come watch my new mind twisting yet soothing music video â€œNothing Basicâ€. If you like it you can become part of what's coming up next!"/>
    <x v="195"/>
    <n v="196"/>
    <x v="2"/>
    <x v="1"/>
    <x v="1"/>
    <x v="918"/>
    <n v="1414879161"/>
    <b v="0"/>
    <n v="10"/>
    <b v="0"/>
    <s v="music/jazz"/>
    <n v="5"/>
    <n v="19.600000000000001"/>
    <x v="4"/>
    <s v="jazz"/>
    <n v="41944.916215277779"/>
    <n v="25569.000115740742"/>
    <x v="3"/>
    <n v="11"/>
    <x v="4"/>
  </r>
  <r>
    <n v="919"/>
    <x v="919"/>
    <s v="Cool jazz with a New Orleans flavor."/>
    <x v="22"/>
    <n v="100"/>
    <x v="2"/>
    <x v="0"/>
    <x v="0"/>
    <x v="919"/>
    <n v="1352906645"/>
    <b v="0"/>
    <n v="1"/>
    <b v="0"/>
    <s v="music/jazz"/>
    <n v="1"/>
    <n v="100"/>
    <x v="4"/>
    <s v="jazz"/>
    <n v="41227.641724537039"/>
    <n v="25569.000011574073"/>
    <x v="5"/>
    <n v="11"/>
    <x v="4"/>
  </r>
  <r>
    <n v="920"/>
    <x v="920"/>
    <s v="Miami club band records powerhouse fusion album. You don't have to be a musician to understand the sound of jazz."/>
    <x v="62"/>
    <n v="0"/>
    <x v="2"/>
    <x v="0"/>
    <x v="0"/>
    <x v="920"/>
    <n v="1381853222"/>
    <b v="0"/>
    <n v="0"/>
    <b v="0"/>
    <s v="music/jazz"/>
    <n v="0"/>
    <n v="0"/>
    <x v="4"/>
    <s v="jazz"/>
    <n v="41562.67155092593"/>
    <n v="25569"/>
    <x v="4"/>
    <n v="10"/>
    <x v="9"/>
  </r>
  <r>
    <n v="921"/>
    <x v="921"/>
    <s v="I'm recording the music of my uncle, Legendary trumpeter Clifford Brown. Had uncle Cliff lived, how might he revisit his music today?"/>
    <x v="36"/>
    <n v="4635"/>
    <x v="2"/>
    <x v="0"/>
    <x v="0"/>
    <x v="921"/>
    <n v="1320033976"/>
    <b v="0"/>
    <n v="20"/>
    <b v="0"/>
    <s v="music/jazz"/>
    <n v="31"/>
    <n v="231.75"/>
    <x v="4"/>
    <s v="jazz"/>
    <n v="40847.171018518515"/>
    <n v="25569.000231481481"/>
    <x v="6"/>
    <n v="10"/>
    <x v="9"/>
  </r>
  <r>
    <n v="922"/>
    <x v="922"/>
    <s v="Our goal is to help educate the world about jazz and its components; how it relates to love, romance, and success."/>
    <x v="100"/>
    <n v="5680"/>
    <x v="2"/>
    <x v="0"/>
    <x v="0"/>
    <x v="922"/>
    <n v="1409143393"/>
    <b v="0"/>
    <n v="30"/>
    <b v="0"/>
    <s v="music/jazz"/>
    <n v="21"/>
    <n v="189.33"/>
    <x v="4"/>
    <s v="jazz"/>
    <n v="41878.530011574076"/>
    <n v="25569.000347222223"/>
    <x v="3"/>
    <n v="8"/>
    <x v="10"/>
  </r>
  <r>
    <n v="923"/>
    <x v="923"/>
    <s v="My first solo Album, &quot;Siempre Filiberto&quot;.  Inspired by and dedicated to a great man in my life who I recently lost to a tragic accident"/>
    <x v="36"/>
    <n v="330"/>
    <x v="2"/>
    <x v="0"/>
    <x v="0"/>
    <x v="923"/>
    <n v="1414018923"/>
    <b v="0"/>
    <n v="6"/>
    <b v="0"/>
    <s v="music/jazz"/>
    <n v="2"/>
    <n v="55"/>
    <x v="4"/>
    <s v="jazz"/>
    <n v="41934.959756944445"/>
    <n v="25569.000069444446"/>
    <x v="3"/>
    <n v="10"/>
    <x v="9"/>
  </r>
  <r>
    <n v="924"/>
    <x v="924"/>
    <s v="Cultural and jazz instructional classes for youth at Preservation Hall. Preserving traditional New Orleans jazz and it's African roots."/>
    <x v="9"/>
    <n v="327"/>
    <x v="2"/>
    <x v="0"/>
    <x v="0"/>
    <x v="924"/>
    <n v="1358203069"/>
    <b v="0"/>
    <n v="15"/>
    <b v="0"/>
    <s v="music/jazz"/>
    <n v="11"/>
    <n v="21.8"/>
    <x v="4"/>
    <s v="jazz"/>
    <n v="41288.942928240744"/>
    <n v="25569.000173611112"/>
    <x v="4"/>
    <n v="1"/>
    <x v="1"/>
  </r>
  <r>
    <n v="925"/>
    <x v="925"/>
    <s v="This project is a mix of original &amp; standard song selections.  This phase covers recording and package design expenses."/>
    <x v="12"/>
    <n v="160"/>
    <x v="2"/>
    <x v="0"/>
    <x v="0"/>
    <x v="925"/>
    <n v="1382994511"/>
    <b v="0"/>
    <n v="5"/>
    <b v="0"/>
    <s v="music/jazz"/>
    <n v="3"/>
    <n v="32"/>
    <x v="4"/>
    <s v="jazz"/>
    <n v="41575.880914351852"/>
    <n v="25569.000057870369"/>
    <x v="4"/>
    <n v="10"/>
    <x v="9"/>
  </r>
  <r>
    <n v="926"/>
    <x v="926"/>
    <s v="we are an ambitious collective of brooklynites striving to fuse a concept album/fim into a multimedia musical theate.Inspired by the 2012shif"/>
    <x v="39"/>
    <n v="0"/>
    <x v="2"/>
    <x v="0"/>
    <x v="0"/>
    <x v="926"/>
    <n v="1276043330"/>
    <b v="0"/>
    <n v="0"/>
    <b v="0"/>
    <s v="music/jazz"/>
    <n v="0"/>
    <n v="0"/>
    <x v="4"/>
    <s v="jazz"/>
    <n v="40338.02002314815"/>
    <n v="25569"/>
    <x v="7"/>
    <n v="6"/>
    <x v="0"/>
  </r>
  <r>
    <n v="927"/>
    <x v="927"/>
    <s v="Studio CD/DVD Solo project of Pianist &amp; Keyboardist Jetro da Silva"/>
    <x v="22"/>
    <n v="0"/>
    <x v="2"/>
    <x v="0"/>
    <x v="0"/>
    <x v="927"/>
    <n v="1334432695"/>
    <b v="0"/>
    <n v="0"/>
    <b v="0"/>
    <s v="music/jazz"/>
    <n v="0"/>
    <n v="0"/>
    <x v="4"/>
    <s v="jazz"/>
    <n v="41013.822858796295"/>
    <n v="25569"/>
    <x v="5"/>
    <n v="4"/>
    <x v="6"/>
  </r>
  <r>
    <n v="928"/>
    <x v="928"/>
    <s v="A real Motown Backup singer on 22 gold and platinum albums headlines her own Jazz CD of Motown songs."/>
    <x v="107"/>
    <n v="1575"/>
    <x v="2"/>
    <x v="0"/>
    <x v="0"/>
    <x v="928"/>
    <n v="1348864913"/>
    <b v="0"/>
    <n v="28"/>
    <b v="0"/>
    <s v="music/jazz"/>
    <n v="11"/>
    <n v="56.25"/>
    <x v="4"/>
    <s v="jazz"/>
    <n v="41180.86241898148"/>
    <n v="25569.000324074073"/>
    <x v="5"/>
    <n v="9"/>
    <x v="8"/>
  </r>
  <r>
    <n v="929"/>
    <x v="929"/>
    <s v="I am searching for monetary funding to go into a good recording studio and record experimental intuitive improv jazz."/>
    <x v="2"/>
    <n v="0"/>
    <x v="2"/>
    <x v="0"/>
    <x v="0"/>
    <x v="929"/>
    <n v="1331358169"/>
    <b v="0"/>
    <n v="0"/>
    <b v="0"/>
    <s v="music/jazz"/>
    <n v="0"/>
    <n v="0"/>
    <x v="4"/>
    <s v="jazz"/>
    <n v="40978.238067129627"/>
    <n v="25569"/>
    <x v="5"/>
    <n v="3"/>
    <x v="7"/>
  </r>
  <r>
    <n v="930"/>
    <x v="930"/>
    <s v="We recorded a full-length album to be released this summer for FREE!  All we need is the last $900 to master it. Donate today for some rad gifts!"/>
    <x v="42"/>
    <n v="345"/>
    <x v="2"/>
    <x v="0"/>
    <x v="0"/>
    <x v="930"/>
    <n v="1273874306"/>
    <b v="0"/>
    <n v="5"/>
    <b v="0"/>
    <s v="music/jazz"/>
    <n v="38"/>
    <n v="69"/>
    <x v="4"/>
    <s v="jazz"/>
    <n v="40312.915578703702"/>
    <n v="25569.000057870369"/>
    <x v="7"/>
    <n v="5"/>
    <x v="5"/>
  </r>
  <r>
    <n v="931"/>
    <x v="931"/>
    <s v="A contemporary jazz project crossing music lines, from jazz to rock walking through some free elements and full of melody!"/>
    <x v="13"/>
    <n v="131"/>
    <x v="2"/>
    <x v="1"/>
    <x v="1"/>
    <x v="931"/>
    <n v="1392021502"/>
    <b v="0"/>
    <n v="7"/>
    <b v="0"/>
    <s v="music/jazz"/>
    <n v="7"/>
    <n v="18.71"/>
    <x v="4"/>
    <s v="jazz"/>
    <n v="41680.359976851854"/>
    <n v="25569.000081018519"/>
    <x v="3"/>
    <n v="2"/>
    <x v="2"/>
  </r>
  <r>
    <n v="932"/>
    <x v="932"/>
    <s v="Help me to create my 3rd album, a Christmas CD with 16 Holiday/Original favorites!"/>
    <x v="196"/>
    <n v="1381"/>
    <x v="2"/>
    <x v="0"/>
    <x v="0"/>
    <x v="932"/>
    <n v="1360106145"/>
    <b v="0"/>
    <n v="30"/>
    <b v="0"/>
    <s v="music/jazz"/>
    <n v="15"/>
    <n v="46.03"/>
    <x v="4"/>
    <s v="jazz"/>
    <n v="41310.969270833331"/>
    <n v="25569.000347222223"/>
    <x v="4"/>
    <n v="2"/>
    <x v="2"/>
  </r>
  <r>
    <n v="933"/>
    <x v="933"/>
    <s v="I've only been able to release 7/10 songs for this album. I'd like to get into a professional studio and record them all properly."/>
    <x v="13"/>
    <n v="120"/>
    <x v="2"/>
    <x v="0"/>
    <x v="0"/>
    <x v="933"/>
    <n v="1394683409"/>
    <b v="0"/>
    <n v="2"/>
    <b v="0"/>
    <s v="music/jazz"/>
    <n v="6"/>
    <n v="60"/>
    <x v="4"/>
    <s v="jazz"/>
    <n v="41711.169085648151"/>
    <n v="25569.00002314815"/>
    <x v="3"/>
    <n v="3"/>
    <x v="7"/>
  </r>
  <r>
    <n v="934"/>
    <x v="934"/>
    <s v="Ground Effect is my first solo EP project intended to help promote Fusion and creative music music in Saskatchewan and Canada."/>
    <x v="10"/>
    <n v="1520"/>
    <x v="2"/>
    <x v="5"/>
    <x v="5"/>
    <x v="934"/>
    <n v="1396633284"/>
    <b v="0"/>
    <n v="30"/>
    <b v="0"/>
    <s v="music/jazz"/>
    <n v="30"/>
    <n v="50.67"/>
    <x v="4"/>
    <s v="jazz"/>
    <n v="41733.737083333333"/>
    <n v="25569.000347222223"/>
    <x v="3"/>
    <n v="4"/>
    <x v="6"/>
  </r>
  <r>
    <n v="935"/>
    <x v="935"/>
    <s v="This vocal music and spoken word project uses the  gift of life,love,hope &amp; peace to enable people to see themselves as a masterpiece!"/>
    <x v="8"/>
    <n v="50"/>
    <x v="2"/>
    <x v="0"/>
    <x v="0"/>
    <x v="935"/>
    <n v="1451462429"/>
    <b v="0"/>
    <n v="2"/>
    <b v="0"/>
    <s v="music/jazz"/>
    <n v="1"/>
    <n v="25"/>
    <x v="4"/>
    <s v="jazz"/>
    <n v="42368.333668981482"/>
    <n v="25569.00002314815"/>
    <x v="0"/>
    <n v="12"/>
    <x v="11"/>
  </r>
  <r>
    <n v="936"/>
    <x v="936"/>
    <s v="A CD of a live Jazz concert featuring Marti Mendenhall, George Mitchell, Scott Steed and Todd Strait."/>
    <x v="123"/>
    <n v="0"/>
    <x v="2"/>
    <x v="0"/>
    <x v="0"/>
    <x v="936"/>
    <n v="1323131689"/>
    <b v="0"/>
    <n v="0"/>
    <b v="0"/>
    <s v="music/jazz"/>
    <n v="0"/>
    <n v="0"/>
    <x v="4"/>
    <s v="jazz"/>
    <n v="40883.024178240739"/>
    <n v="25569"/>
    <x v="6"/>
    <n v="12"/>
    <x v="11"/>
  </r>
  <r>
    <n v="937"/>
    <x v="937"/>
    <s v="We've been invited to perform at Jazz Festival 2013. We must request funding to successfully manage this special invitation"/>
    <x v="8"/>
    <n v="40"/>
    <x v="2"/>
    <x v="0"/>
    <x v="0"/>
    <x v="937"/>
    <n v="1380913757"/>
    <b v="0"/>
    <n v="2"/>
    <b v="0"/>
    <s v="music/jazz"/>
    <n v="1"/>
    <n v="20"/>
    <x v="4"/>
    <s v="jazz"/>
    <n v="41551.798113425924"/>
    <n v="25569.00002314815"/>
    <x v="4"/>
    <n v="10"/>
    <x v="9"/>
  </r>
  <r>
    <n v="938"/>
    <x v="938"/>
    <s v="Creating new avenues of exposure for young Jazz &amp; Soul artists_x000a_to express their Art of Music."/>
    <x v="39"/>
    <n v="25"/>
    <x v="2"/>
    <x v="0"/>
    <x v="0"/>
    <x v="938"/>
    <n v="1343993448"/>
    <b v="0"/>
    <n v="1"/>
    <b v="0"/>
    <s v="music/jazz"/>
    <n v="0"/>
    <n v="25"/>
    <x v="4"/>
    <s v="jazz"/>
    <n v="41124.479722222226"/>
    <n v="25569.000011574073"/>
    <x v="5"/>
    <n v="8"/>
    <x v="10"/>
  </r>
  <r>
    <n v="939"/>
    <x v="939"/>
    <s v="Jazz to jazz, New York to France, a piano trio of cutting-edge French jazzmen and a NY-based Japanese jazz pianist. Superbly different!"/>
    <x v="181"/>
    <n v="40"/>
    <x v="2"/>
    <x v="0"/>
    <x v="0"/>
    <x v="939"/>
    <n v="1369246738"/>
    <b v="0"/>
    <n v="2"/>
    <b v="0"/>
    <s v="music/jazz"/>
    <n v="1"/>
    <n v="20"/>
    <x v="4"/>
    <s v="jazz"/>
    <n v="41416.763171296298"/>
    <n v="25569.00002314815"/>
    <x v="4"/>
    <n v="5"/>
    <x v="5"/>
  </r>
  <r>
    <n v="940"/>
    <x v="940"/>
    <s v="The 1st club in your bag should be between your ears!  Light up Your Brain Power. Play Smarter. Swing the LUMIC Band.."/>
    <x v="7"/>
    <n v="1544"/>
    <x v="2"/>
    <x v="0"/>
    <x v="0"/>
    <x v="940"/>
    <n v="1435363926"/>
    <b v="0"/>
    <n v="14"/>
    <b v="0"/>
    <s v="technology/wearables"/>
    <n v="17"/>
    <n v="110.29"/>
    <x v="2"/>
    <s v="wearables"/>
    <n v="42182.008402777778"/>
    <n v="25569.000162037039"/>
    <x v="0"/>
    <n v="6"/>
    <x v="0"/>
  </r>
  <r>
    <n v="941"/>
    <x v="941"/>
    <s v="Snoring shouldn't ruin your or your partner's sleep and you don't need expensive, uncomfortable or ugly devices to help the problem"/>
    <x v="63"/>
    <n v="1161"/>
    <x v="2"/>
    <x v="0"/>
    <x v="0"/>
    <x v="941"/>
    <n v="1484101145"/>
    <b v="0"/>
    <n v="31"/>
    <b v="0"/>
    <s v="technology/wearables"/>
    <n v="2"/>
    <n v="37.450000000000003"/>
    <x v="2"/>
    <s v="wearables"/>
    <n v="42746.096585648149"/>
    <n v="25569.000358796296"/>
    <x v="1"/>
    <n v="1"/>
    <x v="1"/>
  </r>
  <r>
    <n v="942"/>
    <x v="942"/>
    <s v="A Hands Free head mounted display adapter that supports the I AM Cardboard dscvr VR viewer for comfortable extended 3-D/VR viewing."/>
    <x v="51"/>
    <n v="668"/>
    <x v="2"/>
    <x v="0"/>
    <x v="0"/>
    <x v="942"/>
    <n v="1452716060"/>
    <b v="0"/>
    <n v="16"/>
    <b v="0"/>
    <s v="technology/wearables"/>
    <n v="9"/>
    <n v="41.75"/>
    <x v="2"/>
    <s v="wearables"/>
    <n v="42382.843287037031"/>
    <n v="25569.000185185185"/>
    <x v="2"/>
    <n v="1"/>
    <x v="1"/>
  </r>
  <r>
    <n v="943"/>
    <x v="943"/>
    <s v="A mask for home or travel that will give you the best, undisturbed sleep of your life."/>
    <x v="9"/>
    <n v="289"/>
    <x v="2"/>
    <x v="0"/>
    <x v="0"/>
    <x v="943"/>
    <n v="1477843305"/>
    <b v="0"/>
    <n v="12"/>
    <b v="0"/>
    <s v="technology/wearables"/>
    <n v="10"/>
    <n v="24.08"/>
    <x v="2"/>
    <s v="wearables"/>
    <n v="42673.66788194445"/>
    <n v="25569.000138888889"/>
    <x v="2"/>
    <n v="10"/>
    <x v="9"/>
  </r>
  <r>
    <n v="944"/>
    <x v="944"/>
    <s v="Find your pet when it's missing, digitally store pet-related information, and locate pet friend establishments and services."/>
    <x v="63"/>
    <n v="6663"/>
    <x v="2"/>
    <x v="0"/>
    <x v="0"/>
    <x v="944"/>
    <n v="1458050450"/>
    <b v="0"/>
    <n v="96"/>
    <b v="0"/>
    <s v="technology/wearables"/>
    <n v="13"/>
    <n v="69.41"/>
    <x v="2"/>
    <s v="wearables"/>
    <n v="42444.583912037036"/>
    <n v="25569.001111111113"/>
    <x v="2"/>
    <n v="3"/>
    <x v="7"/>
  </r>
  <r>
    <n v="945"/>
    <x v="945"/>
    <s v="Make your watch Smart ! CT Band is an ultra-thin, high-tech smart watch-strap awarded twice at CES 2017 las vegas"/>
    <x v="57"/>
    <n v="2484"/>
    <x v="2"/>
    <x v="6"/>
    <x v="3"/>
    <x v="945"/>
    <n v="1482958626"/>
    <b v="0"/>
    <n v="16"/>
    <b v="0"/>
    <s v="technology/wearables"/>
    <n v="2"/>
    <n v="155.25"/>
    <x v="2"/>
    <s v="wearables"/>
    <n v="42732.872986111113"/>
    <n v="25569.000185185185"/>
    <x v="2"/>
    <n v="12"/>
    <x v="11"/>
  </r>
  <r>
    <n v="946"/>
    <x v="946"/>
    <s v="Soft edged-Hard working. The perfect wearable organization for the home and professional shop."/>
    <x v="36"/>
    <n v="286"/>
    <x v="2"/>
    <x v="0"/>
    <x v="0"/>
    <x v="946"/>
    <n v="1470852048"/>
    <b v="0"/>
    <n v="5"/>
    <b v="0"/>
    <s v="technology/wearables"/>
    <n v="2"/>
    <n v="57.2"/>
    <x v="2"/>
    <s v="wearables"/>
    <n v="42592.750555555554"/>
    <n v="25569.000057870369"/>
    <x v="2"/>
    <n v="8"/>
    <x v="10"/>
  </r>
  <r>
    <n v="947"/>
    <x v="947"/>
    <s v="The CCP Pack is a bag that charges your smartphones and tablets on the go! Also holds small important items. &quot;Never Without Power&quot;."/>
    <x v="16"/>
    <n v="0"/>
    <x v="2"/>
    <x v="0"/>
    <x v="0"/>
    <x v="947"/>
    <n v="1462128306"/>
    <b v="0"/>
    <n v="0"/>
    <b v="0"/>
    <s v="technology/wearables"/>
    <n v="0"/>
    <n v="0"/>
    <x v="2"/>
    <s v="wearables"/>
    <n v="42491.781319444446"/>
    <n v="25569"/>
    <x v="2"/>
    <n v="5"/>
    <x v="5"/>
  </r>
  <r>
    <n v="948"/>
    <x v="948"/>
    <s v="T-Shirt with Led panel controlled by Android app over WiFi. _x000a_Multiple shirts, games, text, video effects support,"/>
    <x v="23"/>
    <n v="480"/>
    <x v="2"/>
    <x v="9"/>
    <x v="3"/>
    <x v="948"/>
    <n v="1455220364"/>
    <b v="0"/>
    <n v="8"/>
    <b v="0"/>
    <s v="technology/wearables"/>
    <n v="12"/>
    <n v="60"/>
    <x v="2"/>
    <s v="wearables"/>
    <n v="42411.828287037039"/>
    <n v="25569.000092592592"/>
    <x v="2"/>
    <n v="2"/>
    <x v="2"/>
  </r>
  <r>
    <n v="949"/>
    <x v="949"/>
    <s v="Der INBED ist ein innovatives Multisensor-Wearable fÃ¼r die SturzprÃ¤vention motorisch eingeschrÃ¤nkter Personen."/>
    <x v="22"/>
    <n v="273"/>
    <x v="2"/>
    <x v="12"/>
    <x v="3"/>
    <x v="949"/>
    <n v="1450832576"/>
    <b v="0"/>
    <n v="7"/>
    <b v="0"/>
    <s v="technology/wearables"/>
    <n v="1"/>
    <n v="39"/>
    <x v="2"/>
    <s v="wearables"/>
    <n v="42361.043703703705"/>
    <n v="25569.000081018519"/>
    <x v="0"/>
    <n v="12"/>
    <x v="11"/>
  </r>
  <r>
    <n v="950"/>
    <x v="950"/>
    <s v="Rider worn tail light brake light. Adheres to virtually any coat, jacket or vest. Stays on even when you get off."/>
    <x v="10"/>
    <n v="1402"/>
    <x v="2"/>
    <x v="5"/>
    <x v="5"/>
    <x v="950"/>
    <n v="1450461661"/>
    <b v="0"/>
    <n v="24"/>
    <b v="0"/>
    <s v="technology/wearables"/>
    <n v="28"/>
    <n v="58.42"/>
    <x v="2"/>
    <s v="wearables"/>
    <n v="42356.750706018516"/>
    <n v="25569.000277777777"/>
    <x v="0"/>
    <n v="12"/>
    <x v="11"/>
  </r>
  <r>
    <n v="951"/>
    <x v="951"/>
    <s v="Revolutionizing the way we walk our dogs!"/>
    <x v="63"/>
    <n v="19195"/>
    <x v="2"/>
    <x v="0"/>
    <x v="0"/>
    <x v="951"/>
    <n v="1461166872"/>
    <b v="0"/>
    <n v="121"/>
    <b v="0"/>
    <s v="technology/wearables"/>
    <n v="38"/>
    <n v="158.63999999999999"/>
    <x v="2"/>
    <s v="wearables"/>
    <n v="42480.653611111105"/>
    <n v="25569.001400462963"/>
    <x v="2"/>
    <n v="4"/>
    <x v="6"/>
  </r>
  <r>
    <n v="952"/>
    <x v="952"/>
    <s v="Audionoggin: Wireless personal surround sound for the athlete in everyone."/>
    <x v="197"/>
    <n v="19572"/>
    <x v="2"/>
    <x v="0"/>
    <x v="0"/>
    <x v="952"/>
    <n v="1476888212"/>
    <b v="0"/>
    <n v="196"/>
    <b v="0"/>
    <s v="technology/wearables"/>
    <n v="40"/>
    <n v="99.86"/>
    <x v="2"/>
    <s v="wearables"/>
    <n v="42662.613564814819"/>
    <n v="25569.002268518518"/>
    <x v="2"/>
    <n v="10"/>
    <x v="9"/>
  </r>
  <r>
    <n v="953"/>
    <x v="953"/>
    <s v="IRring is the worlds first universal remote control that fits on your finger and controls your TV, your lighting, and your life."/>
    <x v="36"/>
    <n v="126"/>
    <x v="2"/>
    <x v="0"/>
    <x v="0"/>
    <x v="953"/>
    <n v="1419566199"/>
    <b v="0"/>
    <n v="5"/>
    <b v="0"/>
    <s v="technology/wearables"/>
    <n v="1"/>
    <n v="25.2"/>
    <x v="2"/>
    <s v="wearables"/>
    <n v="41999.164340277777"/>
    <n v="25569.000057870369"/>
    <x v="3"/>
    <n v="12"/>
    <x v="11"/>
  </r>
  <r>
    <n v="954"/>
    <x v="954"/>
    <s v="Turn your iPhone into wearable tech &amp; GoPro. Features: Selfie Stick, Tripod, &amp; Protective Top. Great for everyday carry."/>
    <x v="36"/>
    <n v="6511"/>
    <x v="2"/>
    <x v="0"/>
    <x v="0"/>
    <x v="954"/>
    <n v="1436472039"/>
    <b v="0"/>
    <n v="73"/>
    <b v="0"/>
    <s v="technology/wearables"/>
    <n v="43"/>
    <n v="89.19"/>
    <x v="2"/>
    <s v="wearables"/>
    <n v="42194.833784722221"/>
    <n v="25569.000844907408"/>
    <x v="0"/>
    <n v="7"/>
    <x v="3"/>
  </r>
  <r>
    <n v="955"/>
    <x v="955"/>
    <s v="PAXIEâ„¢ is a GPS enabled safety wearable for kids that promotes discovery and play while offering parents peace of mind."/>
    <x v="82"/>
    <n v="16984"/>
    <x v="2"/>
    <x v="0"/>
    <x v="0"/>
    <x v="955"/>
    <n v="1470294300"/>
    <b v="0"/>
    <n v="93"/>
    <b v="0"/>
    <s v="technology/wearables"/>
    <n v="6"/>
    <n v="182.62"/>
    <x v="2"/>
    <s v="wearables"/>
    <n v="42586.295138888891"/>
    <n v="25569.001076388889"/>
    <x v="2"/>
    <n v="8"/>
    <x v="10"/>
  </r>
  <r>
    <n v="956"/>
    <x v="956"/>
    <s v="You can rent out your Car with Uber. _x000a_You can rent out your Home with Airbnb. _x000a_Now you can rent out your CLOSET with SemiYOURS!"/>
    <x v="63"/>
    <n v="861"/>
    <x v="2"/>
    <x v="0"/>
    <x v="0"/>
    <x v="956"/>
    <n v="1424901359"/>
    <b v="0"/>
    <n v="17"/>
    <b v="0"/>
    <s v="technology/wearables"/>
    <n v="2"/>
    <n v="50.65"/>
    <x v="2"/>
    <s v="wearables"/>
    <n v="42060.913877314815"/>
    <n v="25569.000196759258"/>
    <x v="0"/>
    <n v="2"/>
    <x v="2"/>
  </r>
  <r>
    <n v="957"/>
    <x v="957"/>
    <s v="A Leather Smart watch Band, that NEVER needs to be charged for only $37!"/>
    <x v="14"/>
    <n v="233"/>
    <x v="2"/>
    <x v="0"/>
    <x v="0"/>
    <x v="957"/>
    <n v="1476710133"/>
    <b v="0"/>
    <n v="7"/>
    <b v="0"/>
    <s v="technology/wearables"/>
    <n v="2"/>
    <n v="33.29"/>
    <x v="2"/>
    <s v="wearables"/>
    <n v="42660.552465277782"/>
    <n v="25569.000081018519"/>
    <x v="2"/>
    <n v="10"/>
    <x v="9"/>
  </r>
  <r>
    <n v="958"/>
    <x v="958"/>
    <s v="Brown Leather and Black Nylon extra-long Apple Watch bands for large wrists connects to 42mm. Go measure! Design fits 190-250mm wrists."/>
    <x v="198"/>
    <n v="881"/>
    <x v="2"/>
    <x v="0"/>
    <x v="0"/>
    <x v="958"/>
    <n v="1426792563"/>
    <b v="0"/>
    <n v="17"/>
    <b v="0"/>
    <s v="technology/wearables"/>
    <n v="11"/>
    <n v="51.82"/>
    <x v="2"/>
    <s v="wearables"/>
    <n v="42082.802812499998"/>
    <n v="25569.000196759258"/>
    <x v="0"/>
    <n v="3"/>
    <x v="7"/>
  </r>
  <r>
    <n v="959"/>
    <x v="959"/>
    <s v="The Pi (Arduino-Compatible) is a new kind of wearable. It's a diy smartwatch with a round display, touch ring, and a powerful CPU!"/>
    <x v="63"/>
    <n v="19430"/>
    <x v="2"/>
    <x v="0"/>
    <x v="0"/>
    <x v="959"/>
    <n v="1419048665"/>
    <b v="0"/>
    <n v="171"/>
    <b v="0"/>
    <s v="technology/wearables"/>
    <n v="39"/>
    <n v="113.63"/>
    <x v="2"/>
    <s v="wearables"/>
    <n v="41993.174363425926"/>
    <n v="25569.001979166667"/>
    <x v="3"/>
    <n v="12"/>
    <x v="11"/>
  </r>
  <r>
    <n v="960"/>
    <x v="960"/>
    <s v="Kai sits right behind your ear and lets you access a smart voice interface 24/7. Call, text, search, and even call an Uber."/>
    <x v="199"/>
    <n v="25655"/>
    <x v="2"/>
    <x v="0"/>
    <x v="0"/>
    <x v="960"/>
    <n v="1485874955"/>
    <b v="0"/>
    <n v="188"/>
    <b v="0"/>
    <s v="technology/wearables"/>
    <n v="46"/>
    <n v="136.46"/>
    <x v="2"/>
    <s v="wearables"/>
    <n v="42766.626793981486"/>
    <n v="25569.002175925925"/>
    <x v="1"/>
    <n v="1"/>
    <x v="1"/>
  </r>
  <r>
    <n v="961"/>
    <x v="961"/>
    <s v="Active, happy &amp; healthy together! _x000a_Thatâ€™s our mission for all dogs and their parents."/>
    <x v="75"/>
    <n v="40079"/>
    <x v="2"/>
    <x v="0"/>
    <x v="0"/>
    <x v="961"/>
    <n v="1483634335"/>
    <b v="0"/>
    <n v="110"/>
    <b v="0"/>
    <s v="technology/wearables"/>
    <n v="42"/>
    <n v="364.35"/>
    <x v="2"/>
    <s v="wearables"/>
    <n v="42740.693692129629"/>
    <n v="25569.001273148147"/>
    <x v="1"/>
    <n v="1"/>
    <x v="1"/>
  </r>
  <r>
    <n v="962"/>
    <x v="962"/>
    <s v="Introducing the iDavit, a revolutionary crane-like system thatâ€™ll allow you to work anywhere. Hands free to be totally hands on."/>
    <x v="30"/>
    <n v="712"/>
    <x v="2"/>
    <x v="0"/>
    <x v="0"/>
    <x v="962"/>
    <n v="1451927153"/>
    <b v="0"/>
    <n v="37"/>
    <b v="0"/>
    <s v="technology/wearables"/>
    <n v="28"/>
    <n v="19.239999999999998"/>
    <x v="2"/>
    <s v="wearables"/>
    <n v="42373.712418981479"/>
    <n v="25569.000428240739"/>
    <x v="2"/>
    <n v="1"/>
    <x v="1"/>
  </r>
  <r>
    <n v="963"/>
    <x v="963"/>
    <s v="WE are molding an educated, motivated, non violent GENERATION!"/>
    <x v="19"/>
    <n v="377"/>
    <x v="2"/>
    <x v="0"/>
    <x v="0"/>
    <x v="963"/>
    <n v="1473693319"/>
    <b v="0"/>
    <n v="9"/>
    <b v="0"/>
    <s v="technology/wearables"/>
    <n v="1"/>
    <n v="41.89"/>
    <x v="2"/>
    <s v="wearables"/>
    <n v="42625.635636574079"/>
    <n v="25569.000104166666"/>
    <x v="2"/>
    <n v="9"/>
    <x v="8"/>
  </r>
  <r>
    <n v="964"/>
    <x v="964"/>
    <s v="Tired of fumbling around for the audio controls on your phone?  Easily control your music with the GoMote and a click of your thumb."/>
    <x v="74"/>
    <n v="879"/>
    <x v="2"/>
    <x v="5"/>
    <x v="5"/>
    <x v="964"/>
    <n v="1437663919"/>
    <b v="0"/>
    <n v="29"/>
    <b v="0"/>
    <s v="technology/wearables"/>
    <n v="1"/>
    <n v="30.31"/>
    <x v="2"/>
    <s v="wearables"/>
    <n v="42208.628692129627"/>
    <n v="25569.000335648147"/>
    <x v="0"/>
    <n v="7"/>
    <x v="3"/>
  </r>
  <r>
    <n v="965"/>
    <x v="965"/>
    <s v="Palms Free RetractableCell Phone Harness fits all Cell phones Iphone 4 5 6 7 Galaxy S Go Pro Ipad Mini and Tablets Keep your hands free"/>
    <x v="31"/>
    <n v="298"/>
    <x v="2"/>
    <x v="0"/>
    <x v="0"/>
    <x v="965"/>
    <n v="1474676646"/>
    <b v="0"/>
    <n v="6"/>
    <b v="0"/>
    <s v="technology/wearables"/>
    <n v="1"/>
    <n v="49.67"/>
    <x v="2"/>
    <s v="wearables"/>
    <n v="42637.016736111109"/>
    <n v="25569.000069444446"/>
    <x v="2"/>
    <n v="9"/>
    <x v="8"/>
  </r>
  <r>
    <n v="966"/>
    <x v="966"/>
    <s v="ICE SHIRT; running, multi-sport, cycling, &amp; athletic wear shirts that hold melting ice to cool you on hot days."/>
    <x v="14"/>
    <n v="1776"/>
    <x v="2"/>
    <x v="0"/>
    <x v="0"/>
    <x v="966"/>
    <n v="1473174932"/>
    <b v="0"/>
    <n v="30"/>
    <b v="0"/>
    <s v="technology/wearables"/>
    <n v="15"/>
    <n v="59.2"/>
    <x v="2"/>
    <s v="wearables"/>
    <n v="42619.635787037041"/>
    <n v="25569.000347222223"/>
    <x v="2"/>
    <n v="9"/>
    <x v="8"/>
  </r>
  <r>
    <n v="967"/>
    <x v="967"/>
    <s v="Better Beanie is the new therapeutic wearable designed to assist you while keeping your hands free."/>
    <x v="22"/>
    <n v="3562"/>
    <x v="2"/>
    <x v="0"/>
    <x v="0"/>
    <x v="967"/>
    <n v="1456121174"/>
    <b v="0"/>
    <n v="81"/>
    <b v="0"/>
    <s v="technology/wearables"/>
    <n v="18"/>
    <n v="43.98"/>
    <x v="2"/>
    <s v="wearables"/>
    <n v="42422.254328703704"/>
    <n v="25569.000937500001"/>
    <x v="2"/>
    <n v="2"/>
    <x v="2"/>
  </r>
  <r>
    <n v="968"/>
    <x v="968"/>
    <s v="Anyone who want to support of this will be credited. This will be my ultimate build. Full animatronics, from arms, legs, H.U.D, etc"/>
    <x v="6"/>
    <n v="106"/>
    <x v="2"/>
    <x v="0"/>
    <x v="0"/>
    <x v="968"/>
    <n v="1405542034"/>
    <b v="0"/>
    <n v="4"/>
    <b v="0"/>
    <s v="technology/wearables"/>
    <n v="1"/>
    <n v="26.5"/>
    <x v="2"/>
    <s v="wearables"/>
    <n v="41836.847615740742"/>
    <n v="25569.000046296296"/>
    <x v="3"/>
    <n v="7"/>
    <x v="3"/>
  </r>
  <r>
    <n v="969"/>
    <x v="969"/>
    <s v="Geek &amp; Chic Smart Jewelry Collection, Wearables Meet Style!"/>
    <x v="11"/>
    <n v="14000"/>
    <x v="2"/>
    <x v="14"/>
    <x v="10"/>
    <x v="969"/>
    <n v="1483773407"/>
    <b v="0"/>
    <n v="11"/>
    <b v="0"/>
    <s v="technology/wearables"/>
    <n v="47"/>
    <n v="1272.73"/>
    <x v="2"/>
    <s v="wearables"/>
    <n v="42742.30332175926"/>
    <n v="25569.000127314815"/>
    <x v="1"/>
    <n v="1"/>
    <x v="1"/>
  </r>
  <r>
    <n v="970"/>
    <x v="970"/>
    <s v="Stainless Steel Modular Ring with screw on bezels for WiFi + Bluetooth + NFC Wireless modules with open source IOS and Android Apps"/>
    <x v="10"/>
    <n v="2296"/>
    <x v="2"/>
    <x v="5"/>
    <x v="5"/>
    <x v="970"/>
    <n v="1481951853"/>
    <b v="0"/>
    <n v="14"/>
    <b v="0"/>
    <s v="technology/wearables"/>
    <n v="46"/>
    <n v="164"/>
    <x v="2"/>
    <s v="wearables"/>
    <n v="42721.220520833333"/>
    <n v="25569.000162037039"/>
    <x v="2"/>
    <n v="12"/>
    <x v="11"/>
  </r>
  <r>
    <n v="971"/>
    <x v="971"/>
    <s v="Our amazing product is simple and sleek. Our laser system is USB rechargeable for hours of fun. Android / Apple App Controlled."/>
    <x v="57"/>
    <n v="226"/>
    <x v="2"/>
    <x v="0"/>
    <x v="0"/>
    <x v="971"/>
    <n v="1429290060"/>
    <b v="0"/>
    <n v="5"/>
    <b v="0"/>
    <s v="technology/wearables"/>
    <n v="0"/>
    <n v="45.2"/>
    <x v="2"/>
    <s v="wearables"/>
    <n v="42111.709027777775"/>
    <n v="25569.000057870369"/>
    <x v="0"/>
    <n v="4"/>
    <x v="6"/>
  </r>
  <r>
    <n v="972"/>
    <x v="972"/>
    <s v="Slackers Patent-Pending Magnetic Clip and Cable System, Amazing Sound, Durability and Value Can't Be Beat...AT ANY PRICE!!"/>
    <x v="22"/>
    <n v="6925"/>
    <x v="2"/>
    <x v="0"/>
    <x v="0"/>
    <x v="972"/>
    <n v="1407271598"/>
    <b v="0"/>
    <n v="45"/>
    <b v="0"/>
    <s v="technology/wearables"/>
    <n v="35"/>
    <n v="153.88999999999999"/>
    <x v="2"/>
    <s v="wearables"/>
    <n v="41856.865717592591"/>
    <n v="25569.000520833335"/>
    <x v="3"/>
    <n v="8"/>
    <x v="10"/>
  </r>
  <r>
    <n v="973"/>
    <x v="973"/>
    <s v="The RS-1 is one of the most innovative workout tools to hit the market ever.  A must have for anyone that enjoys new ways to get fit."/>
    <x v="22"/>
    <n v="411"/>
    <x v="2"/>
    <x v="0"/>
    <x v="0"/>
    <x v="973"/>
    <n v="1441844493"/>
    <b v="0"/>
    <n v="8"/>
    <b v="0"/>
    <s v="technology/wearables"/>
    <n v="2"/>
    <n v="51.38"/>
    <x v="2"/>
    <s v="wearables"/>
    <n v="42257.014965277776"/>
    <n v="25569.000092592592"/>
    <x v="0"/>
    <n v="9"/>
    <x v="8"/>
  </r>
  <r>
    <n v="974"/>
    <x v="974"/>
    <s v="The device that allows those with artificial knees or arthritic knees to kneel down without putting pressure on their knees."/>
    <x v="63"/>
    <n v="280"/>
    <x v="2"/>
    <x v="0"/>
    <x v="0"/>
    <x v="974"/>
    <n v="1456336756"/>
    <b v="0"/>
    <n v="3"/>
    <b v="0"/>
    <s v="technology/wearables"/>
    <n v="1"/>
    <n v="93.33"/>
    <x v="2"/>
    <s v="wearables"/>
    <n v="42424.749490740738"/>
    <n v="25569.000034722223"/>
    <x v="2"/>
    <n v="2"/>
    <x v="2"/>
  </r>
  <r>
    <n v="975"/>
    <x v="975"/>
    <s v="Horologic5 creates a case for the Apple Watch that reflects true luxury &amp; style. Check out the Garstin Luxury Case in 38mm/42mm"/>
    <x v="57"/>
    <n v="2607"/>
    <x v="2"/>
    <x v="0"/>
    <x v="0"/>
    <x v="975"/>
    <n v="1461948185"/>
    <b v="0"/>
    <n v="24"/>
    <b v="0"/>
    <s v="technology/wearables"/>
    <n v="3"/>
    <n v="108.63"/>
    <x v="2"/>
    <s v="wearables"/>
    <n v="42489.696585648147"/>
    <n v="25569.000277777777"/>
    <x v="2"/>
    <n v="4"/>
    <x v="6"/>
  </r>
  <r>
    <n v="976"/>
    <x v="976"/>
    <s v="The Cinnamon II is an AppleÂ® ][ compatible wrist watch. Featuring 32k of memory and a 1 Mhz cpu. It's the ultimate in geek fashion."/>
    <x v="60"/>
    <n v="2889"/>
    <x v="2"/>
    <x v="2"/>
    <x v="2"/>
    <x v="976"/>
    <n v="1435627497"/>
    <b v="0"/>
    <n v="18"/>
    <b v="0"/>
    <s v="technology/wearables"/>
    <n v="2"/>
    <n v="160.5"/>
    <x v="2"/>
    <s v="wearables"/>
    <n v="42185.058993055558"/>
    <n v="25569.000208333335"/>
    <x v="0"/>
    <n v="6"/>
    <x v="0"/>
  </r>
  <r>
    <n v="977"/>
    <x v="977"/>
    <s v="The unique adapter to apply standard watch straps at your Samsung Gear S2 Sport and Sport 3G! Small, functional and handsome."/>
    <x v="200"/>
    <n v="909"/>
    <x v="2"/>
    <x v="15"/>
    <x v="3"/>
    <x v="977"/>
    <n v="1453502197"/>
    <b v="0"/>
    <n v="12"/>
    <b v="0"/>
    <s v="technology/wearables"/>
    <n v="34"/>
    <n v="75.75"/>
    <x v="2"/>
    <s v="wearables"/>
    <n v="42391.942094907412"/>
    <n v="25569.000138888889"/>
    <x v="2"/>
    <n v="1"/>
    <x v="1"/>
  </r>
  <r>
    <n v="978"/>
    <x v="978"/>
    <s v="hidn tempo is an intelligent watch band that allows you to monitor your stress and manage it anywhere, anytime."/>
    <x v="201"/>
    <n v="97273"/>
    <x v="2"/>
    <x v="11"/>
    <x v="9"/>
    <x v="978"/>
    <n v="1453793101"/>
    <b v="0"/>
    <n v="123"/>
    <b v="0"/>
    <s v="technology/wearables"/>
    <n v="56"/>
    <n v="790.84"/>
    <x v="2"/>
    <s v="wearables"/>
    <n v="42395.309039351851"/>
    <n v="25569.001423611113"/>
    <x v="2"/>
    <n v="1"/>
    <x v="1"/>
  </r>
  <r>
    <n v="979"/>
    <x v="979"/>
    <s v="Trequant is specifically designed for people with tremors. It helps them to track and analyse their tremors for better understanding."/>
    <x v="19"/>
    <n v="28986.16"/>
    <x v="2"/>
    <x v="0"/>
    <x v="0"/>
    <x v="979"/>
    <n v="1463392828"/>
    <b v="0"/>
    <n v="96"/>
    <b v="0"/>
    <s v="technology/wearables"/>
    <n v="83"/>
    <n v="301.94"/>
    <x v="2"/>
    <s v="wearables"/>
    <n v="42506.416990740734"/>
    <n v="25569.001111111113"/>
    <x v="2"/>
    <n v="5"/>
    <x v="5"/>
  </r>
  <r>
    <n v="980"/>
    <x v="980"/>
    <s v="Jayster devices and Jayster app both use Bluetooth Smart technology to provide the most user-friendly system for finding lost valuables"/>
    <x v="3"/>
    <n v="1486"/>
    <x v="2"/>
    <x v="0"/>
    <x v="0"/>
    <x v="980"/>
    <n v="1413495722"/>
    <b v="0"/>
    <n v="31"/>
    <b v="0"/>
    <s v="technology/wearables"/>
    <n v="15"/>
    <n v="47.94"/>
    <x v="2"/>
    <s v="wearables"/>
    <n v="41928.904189814813"/>
    <n v="25569.000358796296"/>
    <x v="3"/>
    <n v="10"/>
    <x v="9"/>
  </r>
  <r>
    <n v="981"/>
    <x v="981"/>
    <s v="Tabla Alpha-Num AEIOU Universal Remote &amp; Keyboard + Control. Multi platform wireless use anywhere wearable invisibles development kit."/>
    <x v="150"/>
    <n v="11"/>
    <x v="2"/>
    <x v="0"/>
    <x v="0"/>
    <x v="981"/>
    <n v="1405032222"/>
    <b v="0"/>
    <n v="4"/>
    <b v="0"/>
    <s v="technology/wearables"/>
    <n v="0"/>
    <n v="2.75"/>
    <x v="2"/>
    <s v="wearables"/>
    <n v="41830.947013888886"/>
    <n v="25569.000046296296"/>
    <x v="3"/>
    <n v="7"/>
    <x v="3"/>
  </r>
  <r>
    <n v="982"/>
    <x v="982"/>
    <s v="revolutonary ultra-slim 2-in-1 Smart  2-in-1 I-PHONE handle/WALLETtm with 360 rotatiion"/>
    <x v="178"/>
    <n v="3"/>
    <x v="2"/>
    <x v="0"/>
    <x v="0"/>
    <x v="982"/>
    <n v="1472839486"/>
    <b v="0"/>
    <n v="3"/>
    <b v="0"/>
    <s v="technology/wearables"/>
    <n v="0"/>
    <n v="1"/>
    <x v="2"/>
    <s v="wearables"/>
    <n v="42615.753310185188"/>
    <n v="25569.000034722223"/>
    <x v="2"/>
    <n v="9"/>
    <x v="8"/>
  </r>
  <r>
    <n v="983"/>
    <x v="983"/>
    <s v="Our t-shirt maintains steady temperatures through hot and cold focal points capable of reaching a 36ÂºF/20ÂºC range in under 2 minutes!"/>
    <x v="202"/>
    <n v="30751"/>
    <x v="2"/>
    <x v="3"/>
    <x v="3"/>
    <x v="983"/>
    <n v="1469289685"/>
    <b v="0"/>
    <n v="179"/>
    <b v="0"/>
    <s v="technology/wearables"/>
    <n v="30"/>
    <n v="171.79"/>
    <x v="2"/>
    <s v="wearables"/>
    <n v="42574.667650462965"/>
    <n v="25569.00207175926"/>
    <x v="2"/>
    <n v="7"/>
    <x v="3"/>
  </r>
  <r>
    <n v="984"/>
    <x v="984"/>
    <s v="Hello world,_x000a__x000a_My name is Earl Eddings, I'm just your average hard working family man from Virginia. I'm here because I need you to help"/>
    <x v="3"/>
    <n v="106"/>
    <x v="2"/>
    <x v="0"/>
    <x v="0"/>
    <x v="984"/>
    <n v="1424918808"/>
    <b v="0"/>
    <n v="3"/>
    <b v="0"/>
    <s v="technology/wearables"/>
    <n v="1"/>
    <n v="35.33"/>
    <x v="2"/>
    <s v="wearables"/>
    <n v="42061.11583333333"/>
    <n v="25569.000034722223"/>
    <x v="0"/>
    <n v="2"/>
    <x v="2"/>
  </r>
  <r>
    <n v="985"/>
    <x v="985"/>
    <s v="Make your heart shine and watch it work! Cardiglow tracks improvements, times intervals and translates heart rate into color."/>
    <x v="11"/>
    <n v="1888"/>
    <x v="2"/>
    <x v="12"/>
    <x v="3"/>
    <x v="985"/>
    <n v="1449011610"/>
    <b v="0"/>
    <n v="23"/>
    <b v="0"/>
    <s v="technology/wearables"/>
    <n v="6"/>
    <n v="82.09"/>
    <x v="2"/>
    <s v="wearables"/>
    <n v="42339.967708333337"/>
    <n v="25569.000266203704"/>
    <x v="0"/>
    <n v="12"/>
    <x v="11"/>
  </r>
  <r>
    <n v="986"/>
    <x v="986"/>
    <s v="Amazing heated snow sport gloves; synonymous with quality, fusing innovative heat technology, style, functionality &amp; unique design."/>
    <x v="22"/>
    <n v="2550"/>
    <x v="2"/>
    <x v="1"/>
    <x v="1"/>
    <x v="986"/>
    <n v="1447698300"/>
    <b v="0"/>
    <n v="23"/>
    <b v="0"/>
    <s v="technology/wearables"/>
    <n v="13"/>
    <n v="110.87"/>
    <x v="2"/>
    <s v="wearables"/>
    <n v="42324.767361111109"/>
    <n v="25569.000266203704"/>
    <x v="0"/>
    <n v="11"/>
    <x v="4"/>
  </r>
  <r>
    <n v="987"/>
    <x v="987"/>
    <s v="Always know where your precious children are. Let them explore the world freely and in a secure way by using the Kidswatcher."/>
    <x v="63"/>
    <n v="6610"/>
    <x v="2"/>
    <x v="9"/>
    <x v="3"/>
    <x v="987"/>
    <n v="1400051050"/>
    <b v="0"/>
    <n v="41"/>
    <b v="0"/>
    <s v="technology/wearables"/>
    <n v="13"/>
    <n v="161.22"/>
    <x v="2"/>
    <s v="wearables"/>
    <n v="41773.294560185182"/>
    <n v="25569.000474537039"/>
    <x v="3"/>
    <n v="5"/>
    <x v="5"/>
  </r>
  <r>
    <n v="988"/>
    <x v="988"/>
    <s v="Itâ€™s original, fashion and unique, Ohyear is the first cover for your earphones that wears your style._x000a_Designed and made in Italy"/>
    <x v="10"/>
    <n v="0"/>
    <x v="2"/>
    <x v="13"/>
    <x v="3"/>
    <x v="988"/>
    <n v="1472718825"/>
    <b v="0"/>
    <n v="0"/>
    <b v="0"/>
    <s v="technology/wearables"/>
    <n v="0"/>
    <n v="0"/>
    <x v="2"/>
    <s v="wearables"/>
    <n v="42614.356770833328"/>
    <n v="25569"/>
    <x v="2"/>
    <n v="9"/>
    <x v="8"/>
  </r>
  <r>
    <n v="989"/>
    <x v="989"/>
    <s v="The most useful phone charger you will ever buy"/>
    <x v="3"/>
    <n v="1677"/>
    <x v="2"/>
    <x v="0"/>
    <x v="0"/>
    <x v="989"/>
    <n v="1472509495"/>
    <b v="0"/>
    <n v="32"/>
    <b v="0"/>
    <s v="technology/wearables"/>
    <n v="17"/>
    <n v="52.41"/>
    <x v="2"/>
    <s v="wearables"/>
    <n v="42611.933969907404"/>
    <n v="25569.00037037037"/>
    <x v="2"/>
    <n v="8"/>
    <x v="10"/>
  </r>
  <r>
    <n v="990"/>
    <x v="990"/>
    <s v="The revolutionized carseat, where no child will be left alone in a hot vehicle ever again. This alarm will save multiple babie's lives."/>
    <x v="31"/>
    <n v="26"/>
    <x v="2"/>
    <x v="0"/>
    <x v="0"/>
    <x v="990"/>
    <n v="1407178164"/>
    <b v="0"/>
    <n v="2"/>
    <b v="0"/>
    <s v="technology/wearables"/>
    <n v="0"/>
    <n v="13"/>
    <x v="2"/>
    <s v="wearables"/>
    <n v="41855.784305555557"/>
    <n v="25569.00002314815"/>
    <x v="3"/>
    <n v="8"/>
    <x v="10"/>
  </r>
  <r>
    <n v="991"/>
    <x v="991"/>
    <s v="Russell &amp; Sons Watches_x000a__x000a_RS Watches is a business that provides quality watches at an affordable price. RS Watches was created with th"/>
    <x v="10"/>
    <n v="212"/>
    <x v="2"/>
    <x v="1"/>
    <x v="1"/>
    <x v="991"/>
    <n v="1466186988"/>
    <b v="0"/>
    <n v="7"/>
    <b v="0"/>
    <s v="technology/wearables"/>
    <n v="4"/>
    <n v="30.29"/>
    <x v="2"/>
    <s v="wearables"/>
    <n v="42538.75680555556"/>
    <n v="25569.000081018519"/>
    <x v="2"/>
    <n v="6"/>
    <x v="0"/>
  </r>
  <r>
    <n v="992"/>
    <x v="992"/>
    <s v="The HOTTEST and COOLEST thing yet! WairConditioning... an entirely new level of comfortability!"/>
    <x v="57"/>
    <n v="467"/>
    <x v="2"/>
    <x v="0"/>
    <x v="0"/>
    <x v="992"/>
    <n v="1457475119"/>
    <b v="0"/>
    <n v="4"/>
    <b v="0"/>
    <s v="technology/wearables"/>
    <n v="0"/>
    <n v="116.75"/>
    <x v="2"/>
    <s v="wearables"/>
    <n v="42437.924988425926"/>
    <n v="25569.000046296296"/>
    <x v="2"/>
    <n v="3"/>
    <x v="7"/>
  </r>
  <r>
    <n v="993"/>
    <x v="993"/>
    <s v="Shield TL is a tail light for a bicycle w/ radar technology. It makes you more visible to cars and drivers at a greater distance."/>
    <x v="54"/>
    <n v="17561"/>
    <x v="2"/>
    <x v="0"/>
    <x v="0"/>
    <x v="993"/>
    <n v="1476054568"/>
    <b v="0"/>
    <n v="196"/>
    <b v="0"/>
    <s v="technology/wearables"/>
    <n v="25"/>
    <n v="89.6"/>
    <x v="2"/>
    <s v="wearables"/>
    <n v="42652.964907407411"/>
    <n v="25569.002268518518"/>
    <x v="2"/>
    <n v="10"/>
    <x v="9"/>
  </r>
  <r>
    <n v="994"/>
    <x v="994"/>
    <s v="Worldâ€˜s First Heated Leather Jacket _x000a_with Integrated Bluetooth System,_x000a_Handsfree Set (Microphone and Speakers)_x000a_and Cellphone Charger."/>
    <x v="61"/>
    <n v="4669"/>
    <x v="2"/>
    <x v="0"/>
    <x v="0"/>
    <x v="994"/>
    <n v="1412835530"/>
    <b v="0"/>
    <n v="11"/>
    <b v="0"/>
    <s v="technology/wearables"/>
    <n v="2"/>
    <n v="424.45"/>
    <x v="2"/>
    <s v="wearables"/>
    <n v="41921.263078703705"/>
    <n v="25569.000127314815"/>
    <x v="3"/>
    <n v="10"/>
    <x v="9"/>
  </r>
  <r>
    <n v="995"/>
    <x v="995"/>
    <s v="DAZLN nails light up near NFC devices like your mobile phone. If you're tired of receiving or gifting the same old thing look here!"/>
    <x v="3"/>
    <n v="726"/>
    <x v="2"/>
    <x v="0"/>
    <x v="0"/>
    <x v="995"/>
    <n v="1415140480"/>
    <b v="0"/>
    <n v="9"/>
    <b v="0"/>
    <s v="technology/wearables"/>
    <n v="7"/>
    <n v="80.67"/>
    <x v="2"/>
    <s v="wearables"/>
    <n v="41947.940740740742"/>
    <n v="25569.000104166666"/>
    <x v="3"/>
    <n v="11"/>
    <x v="4"/>
  </r>
  <r>
    <n v="996"/>
    <x v="996"/>
    <s v="Study the behaviour of technical communities by tracking their movement  through wearables"/>
    <x v="23"/>
    <n v="65"/>
    <x v="2"/>
    <x v="0"/>
    <x v="0"/>
    <x v="996"/>
    <n v="1403902060"/>
    <b v="0"/>
    <n v="5"/>
    <b v="0"/>
    <s v="technology/wearables"/>
    <n v="2"/>
    <n v="13"/>
    <x v="2"/>
    <s v="wearables"/>
    <n v="41817.866435185184"/>
    <n v="25569.000057870369"/>
    <x v="3"/>
    <n v="6"/>
    <x v="0"/>
  </r>
  <r>
    <n v="997"/>
    <x v="997"/>
    <s v="The iPhanny keeps your iPhone 6 safe from bending in those dangerous pants pockets."/>
    <x v="10"/>
    <n v="65"/>
    <x v="2"/>
    <x v="0"/>
    <x v="0"/>
    <x v="997"/>
    <n v="1414549697"/>
    <b v="0"/>
    <n v="8"/>
    <b v="0"/>
    <s v="technology/wearables"/>
    <n v="1"/>
    <n v="8.1300000000000008"/>
    <x v="2"/>
    <s v="wearables"/>
    <n v="41941.10297453704"/>
    <n v="25569.000092592592"/>
    <x v="3"/>
    <n v="10"/>
    <x v="9"/>
  </r>
  <r>
    <n v="998"/>
    <x v="998"/>
    <s v="Ollinfit is the first wearable fitness trainer with 3 sensors for superior accuracy, feedback and results."/>
    <x v="127"/>
    <n v="35135"/>
    <x v="2"/>
    <x v="5"/>
    <x v="5"/>
    <x v="998"/>
    <n v="1444017801"/>
    <b v="0"/>
    <n v="229"/>
    <b v="0"/>
    <s v="technology/wearables"/>
    <n v="59"/>
    <n v="153.43"/>
    <x v="2"/>
    <s v="wearables"/>
    <n v="42282.168993055559"/>
    <n v="25569.002650462964"/>
    <x v="0"/>
    <n v="10"/>
    <x v="9"/>
  </r>
  <r>
    <n v="999"/>
    <x v="999"/>
    <s v="Built in running, cycling, pedometer, and golf features for the edge you need to perform at your very best!"/>
    <x v="60"/>
    <n v="11683"/>
    <x v="2"/>
    <x v="5"/>
    <x v="5"/>
    <x v="999"/>
    <n v="1413270690"/>
    <b v="0"/>
    <n v="40"/>
    <b v="0"/>
    <s v="technology/wearables"/>
    <n v="8"/>
    <n v="292.08"/>
    <x v="2"/>
    <s v="wearables"/>
    <n v="41926.29965277778"/>
    <n v="25569.000462962962"/>
    <x v="3"/>
    <n v="10"/>
    <x v="9"/>
  </r>
  <r>
    <n v="1000"/>
    <x v="1000"/>
    <s v="Ristola watches made in La Chaux de-Fonds, Switzerland. A new brand of COSC and ISO Certified Professional watches."/>
    <x v="203"/>
    <n v="19824"/>
    <x v="1"/>
    <x v="0"/>
    <x v="0"/>
    <x v="1000"/>
    <n v="1484357160"/>
    <b v="0"/>
    <n v="6"/>
    <b v="0"/>
    <s v="technology/wearables"/>
    <n v="2"/>
    <n v="3304"/>
    <x v="2"/>
    <s v="wearables"/>
    <n v="42749.059722222228"/>
    <n v="25569.000069444446"/>
    <x v="1"/>
    <n v="1"/>
    <x v="1"/>
  </r>
  <r>
    <n v="1001"/>
    <x v="1001"/>
    <s v="We make stylish sports clothing from LED jackets to backpacks and LED arm bands.With our LED technology you're sure to be seen in style"/>
    <x v="10"/>
    <n v="5200"/>
    <x v="1"/>
    <x v="1"/>
    <x v="1"/>
    <x v="1001"/>
    <n v="1481908613"/>
    <b v="0"/>
    <n v="4"/>
    <b v="0"/>
    <s v="technology/wearables"/>
    <n v="104"/>
    <n v="1300"/>
    <x v="2"/>
    <s v="wearables"/>
    <n v="42720.720057870371"/>
    <n v="25569.000046296296"/>
    <x v="2"/>
    <n v="12"/>
    <x v="11"/>
  </r>
  <r>
    <n v="1002"/>
    <x v="1002"/>
    <s v="A modern day locket that uses NFC technology to link your precious photos, videos, apps, and more. Choose our design or submit yours."/>
    <x v="204"/>
    <n v="2960"/>
    <x v="1"/>
    <x v="0"/>
    <x v="0"/>
    <x v="1002"/>
    <n v="1447777514"/>
    <b v="0"/>
    <n v="22"/>
    <b v="0"/>
    <s v="technology/wearables"/>
    <n v="30"/>
    <n v="134.55000000000001"/>
    <x v="2"/>
    <s v="wearables"/>
    <n v="42325.684189814812"/>
    <n v="25569.000254629631"/>
    <x v="0"/>
    <n v="11"/>
    <x v="4"/>
  </r>
  <r>
    <n v="1003"/>
    <x v="1003"/>
    <s v="Connected, heating, premium quality and comfortable leather sneakers - hand-crafted in France."/>
    <x v="22"/>
    <n v="3211"/>
    <x v="1"/>
    <x v="6"/>
    <x v="3"/>
    <x v="1003"/>
    <n v="1487091661"/>
    <b v="0"/>
    <n v="15"/>
    <b v="0"/>
    <s v="technology/wearables"/>
    <n v="16"/>
    <n v="214.07"/>
    <x v="2"/>
    <s v="wearables"/>
    <n v="42780.709039351852"/>
    <n v="25569.000173611112"/>
    <x v="1"/>
    <n v="2"/>
    <x v="2"/>
  </r>
  <r>
    <n v="1004"/>
    <x v="1004"/>
    <s v="Harnessing wearable technology as a powerful defense for food-allergy children."/>
    <x v="31"/>
    <n v="20552"/>
    <x v="1"/>
    <x v="0"/>
    <x v="0"/>
    <x v="1004"/>
    <n v="1453222827"/>
    <b v="0"/>
    <n v="95"/>
    <b v="0"/>
    <s v="technology/wearables"/>
    <n v="82"/>
    <n v="216.34"/>
    <x v="2"/>
    <s v="wearables"/>
    <n v="42388.708645833336"/>
    <n v="25569.001099537036"/>
    <x v="2"/>
    <n v="1"/>
    <x v="1"/>
  </r>
  <r>
    <n v="1005"/>
    <x v="1005"/>
    <s v="The Forcite Alpine helmet records 4K footage and keeps you connected all in one sleek design."/>
    <x v="61"/>
    <n v="150102"/>
    <x v="1"/>
    <x v="0"/>
    <x v="0"/>
    <x v="1005"/>
    <n v="1443538783"/>
    <b v="0"/>
    <n v="161"/>
    <b v="0"/>
    <s v="technology/wearables"/>
    <n v="75"/>
    <n v="932.31"/>
    <x v="2"/>
    <s v="wearables"/>
    <n v="42276.624803240738"/>
    <n v="25569.001863425925"/>
    <x v="0"/>
    <n v="9"/>
    <x v="8"/>
  </r>
  <r>
    <n v="1006"/>
    <x v="1006"/>
    <s v="Sweat resistant, colorful, durable, CUSTOMIZABLE, watch bands &amp; protector bands that fit the Moto360 smartwatch."/>
    <x v="23"/>
    <n v="234"/>
    <x v="1"/>
    <x v="0"/>
    <x v="0"/>
    <x v="1006"/>
    <n v="1417654672"/>
    <b v="0"/>
    <n v="8"/>
    <b v="0"/>
    <s v="technology/wearables"/>
    <n v="6"/>
    <n v="29.25"/>
    <x v="2"/>
    <s v="wearables"/>
    <n v="41977.040185185186"/>
    <n v="25569.000092592592"/>
    <x v="3"/>
    <n v="12"/>
    <x v="11"/>
  </r>
  <r>
    <n v="1007"/>
    <x v="1007"/>
    <s v="Our knee sleeve monitors your muscles and recommends rest time (on a mobile app) when it detects overexertion!"/>
    <x v="11"/>
    <n v="13296"/>
    <x v="1"/>
    <x v="0"/>
    <x v="0"/>
    <x v="1007"/>
    <n v="1478095223"/>
    <b v="0"/>
    <n v="76"/>
    <b v="0"/>
    <s v="technology/wearables"/>
    <n v="44"/>
    <n v="174.95"/>
    <x v="2"/>
    <s v="wearables"/>
    <n v="42676.583599537036"/>
    <n v="25569.000879629628"/>
    <x v="2"/>
    <n v="11"/>
    <x v="4"/>
  </r>
  <r>
    <n v="1008"/>
    <x v="1008"/>
    <s v="MICLOP es una cabina portable impresa en 3D protegida en el interior con espuma acÃºstica, reduce el ruido ambiental o rebote de sonido."/>
    <x v="205"/>
    <n v="250"/>
    <x v="1"/>
    <x v="14"/>
    <x v="10"/>
    <x v="1008"/>
    <n v="1480361115"/>
    <b v="0"/>
    <n v="1"/>
    <b v="0"/>
    <s v="technology/wearables"/>
    <n v="0"/>
    <n v="250"/>
    <x v="2"/>
    <s v="wearables"/>
    <n v="42702.809201388889"/>
    <n v="25569.000011574073"/>
    <x v="2"/>
    <n v="11"/>
    <x v="4"/>
  </r>
  <r>
    <n v="1009"/>
    <x v="1009"/>
    <s v="R-CON is a wearable that measures running form. Instantly know when your form is breaking down and when you are running your strongest."/>
    <x v="63"/>
    <n v="6565"/>
    <x v="1"/>
    <x v="0"/>
    <x v="0"/>
    <x v="1009"/>
    <n v="1463754646"/>
    <b v="0"/>
    <n v="101"/>
    <b v="0"/>
    <s v="technology/wearables"/>
    <n v="13"/>
    <n v="65"/>
    <x v="2"/>
    <s v="wearables"/>
    <n v="42510.604699074072"/>
    <n v="25569.001168981482"/>
    <x v="2"/>
    <n v="5"/>
    <x v="5"/>
  </r>
  <r>
    <n v="1010"/>
    <x v="1010"/>
    <s v="A beautiful biometric smartphone wrist dock, features a revolutionary reusable adhesive; 3 position phone stand and multi-purpose tool."/>
    <x v="206"/>
    <n v="220"/>
    <x v="1"/>
    <x v="0"/>
    <x v="0"/>
    <x v="1010"/>
    <n v="1468180462"/>
    <b v="0"/>
    <n v="4"/>
    <b v="0"/>
    <s v="technology/wearables"/>
    <n v="0"/>
    <n v="55"/>
    <x v="2"/>
    <s v="wearables"/>
    <n v="42561.829421296294"/>
    <n v="25569.000046296296"/>
    <x v="2"/>
    <n v="7"/>
    <x v="3"/>
  </r>
  <r>
    <n v="1011"/>
    <x v="1011"/>
    <s v="The first action sports training sleeve/leg protector of its kind to offer an unduplicated level of targeted protection!"/>
    <x v="22"/>
    <n v="75"/>
    <x v="1"/>
    <x v="0"/>
    <x v="0"/>
    <x v="1011"/>
    <n v="1415050395"/>
    <b v="0"/>
    <n v="1"/>
    <b v="0"/>
    <s v="technology/wearables"/>
    <n v="0"/>
    <n v="75"/>
    <x v="2"/>
    <s v="wearables"/>
    <n v="41946.898090277777"/>
    <n v="25569.000011574073"/>
    <x v="3"/>
    <n v="11"/>
    <x v="4"/>
  </r>
  <r>
    <n v="1012"/>
    <x v="1012"/>
    <s v="The world's most advanced jacket for SMARTPHONE USER ,for WORKOUT, for TRAVEL, for OUTDOOR /Bluetooth Charging Wearable Apparel"/>
    <x v="10"/>
    <n v="1076751.05"/>
    <x v="1"/>
    <x v="0"/>
    <x v="0"/>
    <x v="1012"/>
    <n v="1481366052"/>
    <b v="0"/>
    <n v="775"/>
    <b v="0"/>
    <s v="technology/wearables"/>
    <n v="21535"/>
    <n v="1389.36"/>
    <x v="2"/>
    <s v="wearables"/>
    <n v="42714.440416666665"/>
    <n v="25569.008969907409"/>
    <x v="2"/>
    <n v="12"/>
    <x v="11"/>
  </r>
  <r>
    <n v="1013"/>
    <x v="1013"/>
    <s v="Versa Prima: The first portable and wearable LED strip that's controlled via Bluetooth. Designed to be versatile for your creativity."/>
    <x v="31"/>
    <n v="8632"/>
    <x v="1"/>
    <x v="0"/>
    <x v="0"/>
    <x v="1013"/>
    <n v="1449000056"/>
    <b v="0"/>
    <n v="90"/>
    <b v="0"/>
    <s v="technology/wearables"/>
    <n v="35"/>
    <n v="95.91"/>
    <x v="2"/>
    <s v="wearables"/>
    <n v="42339.833981481483"/>
    <n v="25569.001041666666"/>
    <x v="0"/>
    <n v="12"/>
    <x v="11"/>
  </r>
  <r>
    <n v="1014"/>
    <x v="1014"/>
    <s v="CHEMION is an eyewear device that lets you show your creativity to the world."/>
    <x v="3"/>
    <n v="3060"/>
    <x v="1"/>
    <x v="0"/>
    <x v="0"/>
    <x v="1014"/>
    <n v="1415750615"/>
    <b v="0"/>
    <n v="16"/>
    <b v="0"/>
    <s v="technology/wearables"/>
    <n v="31"/>
    <n v="191.25"/>
    <x v="2"/>
    <s v="wearables"/>
    <n v="41955.002488425926"/>
    <n v="25569.000185185185"/>
    <x v="3"/>
    <n v="11"/>
    <x v="4"/>
  </r>
  <r>
    <n v="1015"/>
    <x v="1015"/>
    <s v="SKIN - The wearable music remote control which makes your fitness lifestyle a bit easier"/>
    <x v="7"/>
    <n v="240"/>
    <x v="1"/>
    <x v="16"/>
    <x v="11"/>
    <x v="1015"/>
    <n v="1445893495"/>
    <b v="0"/>
    <n v="6"/>
    <b v="0"/>
    <s v="technology/wearables"/>
    <n v="3"/>
    <n v="40"/>
    <x v="2"/>
    <s v="wearables"/>
    <n v="42303.878414351857"/>
    <n v="25569.000069444446"/>
    <x v="0"/>
    <n v="10"/>
    <x v="9"/>
  </r>
  <r>
    <n v="1016"/>
    <x v="1016"/>
    <s v="Send an alert for help and find missing people, pets, and valuables with the touch of a button. Get yours today!"/>
    <x v="57"/>
    <n v="2842"/>
    <x v="1"/>
    <x v="0"/>
    <x v="0"/>
    <x v="1016"/>
    <n v="1456108456"/>
    <b v="0"/>
    <n v="38"/>
    <b v="0"/>
    <s v="technology/wearables"/>
    <n v="3"/>
    <n v="74.790000000000006"/>
    <x v="2"/>
    <s v="wearables"/>
    <n v="42422.107129629629"/>
    <n v="25569.000439814816"/>
    <x v="2"/>
    <n v="2"/>
    <x v="2"/>
  </r>
  <r>
    <n v="1017"/>
    <x v="1017"/>
    <s v="Enjoy high-quality sound and the possibility to control your smartphone and apps using custom voice commands and head movements."/>
    <x v="65"/>
    <n v="57197"/>
    <x v="1"/>
    <x v="0"/>
    <x v="0"/>
    <x v="1017"/>
    <n v="1444666335"/>
    <b v="0"/>
    <n v="355"/>
    <b v="0"/>
    <s v="technology/wearables"/>
    <n v="23"/>
    <n v="161.12"/>
    <x v="2"/>
    <s v="wearables"/>
    <n v="42289.675173611111"/>
    <n v="25569.004108796296"/>
    <x v="0"/>
    <n v="10"/>
    <x v="9"/>
  </r>
  <r>
    <n v="1018"/>
    <x v="1018"/>
    <s v="Owl is a fitness tracker along with an accompanying iOS app, that is both fun and interactive for children."/>
    <x v="22"/>
    <n v="621"/>
    <x v="1"/>
    <x v="0"/>
    <x v="0"/>
    <x v="1018"/>
    <n v="1465904933"/>
    <b v="0"/>
    <n v="7"/>
    <b v="0"/>
    <s v="technology/wearables"/>
    <n v="3"/>
    <n v="88.71"/>
    <x v="2"/>
    <s v="wearables"/>
    <n v="42535.492280092592"/>
    <n v="25569.000081018519"/>
    <x v="2"/>
    <n v="6"/>
    <x v="0"/>
  </r>
  <r>
    <n v="1019"/>
    <x v="1019"/>
    <s v="Tempi Is a Wearable Bluetooth Device That Gives Accurate Temperature and Humidity Readings."/>
    <x v="101"/>
    <n v="21300"/>
    <x v="1"/>
    <x v="0"/>
    <x v="0"/>
    <x v="1019"/>
    <n v="1420500149"/>
    <b v="0"/>
    <n v="400"/>
    <b v="0"/>
    <s v="technology/wearables"/>
    <n v="47"/>
    <n v="53.25"/>
    <x v="2"/>
    <s v="wearables"/>
    <n v="42009.973946759259"/>
    <n v="25569.004629629631"/>
    <x v="0"/>
    <n v="1"/>
    <x v="1"/>
  </r>
  <r>
    <n v="1020"/>
    <x v="1020"/>
    <s v="I've got an awesome new batch of tracks that I think you're going to Love. CDs? So 1990! I present to you... SLEEPWRECK JUMP DRIVES!"/>
    <x v="207"/>
    <n v="3186"/>
    <x v="0"/>
    <x v="5"/>
    <x v="5"/>
    <x v="1020"/>
    <n v="1430617209"/>
    <b v="0"/>
    <n v="30"/>
    <b v="1"/>
    <s v="music/electronic music"/>
    <n v="206"/>
    <n v="106.2"/>
    <x v="4"/>
    <s v="electronic music"/>
    <n v="42127.069548611107"/>
    <n v="25569.000347222223"/>
    <x v="0"/>
    <n v="5"/>
    <x v="5"/>
  </r>
  <r>
    <n v="1021"/>
    <x v="1021"/>
    <s v="Rick and Morty concept album written by Allie Goertz + music video directed by Paul B. Cummings!"/>
    <x v="9"/>
    <n v="10554.11"/>
    <x v="0"/>
    <x v="0"/>
    <x v="0"/>
    <x v="1021"/>
    <n v="1443074571"/>
    <b v="1"/>
    <n v="478"/>
    <b v="1"/>
    <s v="music/electronic music"/>
    <n v="352"/>
    <n v="22.08"/>
    <x v="4"/>
    <s v="electronic music"/>
    <n v="42271.251979166671"/>
    <n v="25569.005532407409"/>
    <x v="0"/>
    <n v="9"/>
    <x v="8"/>
  </r>
  <r>
    <n v="1022"/>
    <x v="1022"/>
    <s v="Help get four new bootlegs onto vinyl in the second installment of my series!"/>
    <x v="13"/>
    <n v="2298"/>
    <x v="0"/>
    <x v="0"/>
    <x v="0"/>
    <x v="1022"/>
    <n v="1429284677"/>
    <b v="1"/>
    <n v="74"/>
    <b v="1"/>
    <s v="music/electronic music"/>
    <n v="115"/>
    <n v="31.05"/>
    <x v="4"/>
    <s v="electronic music"/>
    <n v="42111.646724537044"/>
    <n v="25569.000856481482"/>
    <x v="0"/>
    <n v="4"/>
    <x v="6"/>
  </r>
  <r>
    <n v="1023"/>
    <x v="1023"/>
    <s v="A collaborative, electronic journey helmed by producer Christopher Bingham and guitarist Carlos Montero."/>
    <x v="13"/>
    <n v="4743"/>
    <x v="0"/>
    <x v="1"/>
    <x v="1"/>
    <x v="1023"/>
    <n v="1432245861"/>
    <b v="0"/>
    <n v="131"/>
    <b v="1"/>
    <s v="music/electronic music"/>
    <n v="237"/>
    <n v="36.21"/>
    <x v="4"/>
    <s v="electronic music"/>
    <n v="42145.919687500005"/>
    <n v="25569.001516203705"/>
    <x v="0"/>
    <n v="5"/>
    <x v="5"/>
  </r>
  <r>
    <n v="1024"/>
    <x v="1024"/>
    <s v="Art Fact is a legendary Swedish synth pop act from the 80's. This album will contain updated remakes of their greatest songs."/>
    <x v="22"/>
    <n v="23727.55"/>
    <x v="0"/>
    <x v="11"/>
    <x v="9"/>
    <x v="1024"/>
    <n v="1451656563"/>
    <b v="1"/>
    <n v="61"/>
    <b v="1"/>
    <s v="music/electronic music"/>
    <n v="119"/>
    <n v="388.98"/>
    <x v="4"/>
    <s v="electronic music"/>
    <n v="42370.580590277779"/>
    <n v="25569.00070601852"/>
    <x v="2"/>
    <n v="1"/>
    <x v="1"/>
  </r>
  <r>
    <n v="1025"/>
    <x v="1025"/>
    <s v="Jake Kaufman and Jessie Seely present THE WORLD'S FIRST VIRTUAL REALITY ROCK OPERA."/>
    <x v="54"/>
    <n v="76949.820000000007"/>
    <x v="0"/>
    <x v="0"/>
    <x v="0"/>
    <x v="1025"/>
    <n v="1423944037"/>
    <b v="1"/>
    <n v="1071"/>
    <b v="1"/>
    <s v="music/electronic music"/>
    <n v="110"/>
    <n v="71.849999999999994"/>
    <x v="4"/>
    <s v="electronic music"/>
    <n v="42049.833761574075"/>
    <n v="25569.012395833332"/>
    <x v="0"/>
    <n v="2"/>
    <x v="2"/>
  </r>
  <r>
    <n v="1026"/>
    <x v="1026"/>
    <s v="Changing Stations is an 11-track classical-contemporary album by Daniel Liam Glyn, based on the 11 main lines of the London Underground"/>
    <x v="39"/>
    <n v="7000.58"/>
    <x v="0"/>
    <x v="1"/>
    <x v="1"/>
    <x v="1026"/>
    <n v="1456480016"/>
    <b v="1"/>
    <n v="122"/>
    <b v="1"/>
    <s v="music/electronic music"/>
    <n v="100"/>
    <n v="57.38"/>
    <x v="4"/>
    <s v="electronic music"/>
    <n v="42426.407592592594"/>
    <n v="25569.001412037036"/>
    <x v="2"/>
    <n v="2"/>
    <x v="2"/>
  </r>
  <r>
    <n v="1027"/>
    <x v="1027"/>
    <s v="We just toured the PNW to Vancouver, BC and back, we're ready for next level growth - a van, quality studio recordings &amp; stage visuals!"/>
    <x v="208"/>
    <n v="7733"/>
    <x v="0"/>
    <x v="0"/>
    <x v="0"/>
    <x v="1027"/>
    <n v="1411433347"/>
    <b v="1"/>
    <n v="111"/>
    <b v="1"/>
    <s v="music/electronic music"/>
    <n v="103"/>
    <n v="69.67"/>
    <x v="4"/>
    <s v="electronic music"/>
    <n v="41905.034108796295"/>
    <n v="25569.001284722221"/>
    <x v="3"/>
    <n v="9"/>
    <x v="8"/>
  </r>
  <r>
    <n v="1028"/>
    <x v="1028"/>
    <s v="This will be the first album I have made in 9 years. It will be going back to my roots from 2002, and I aim to blow your socks off!"/>
    <x v="3"/>
    <n v="11727"/>
    <x v="0"/>
    <x v="1"/>
    <x v="1"/>
    <x v="1028"/>
    <n v="1484924605"/>
    <b v="1"/>
    <n v="255"/>
    <b v="1"/>
    <s v="music/electronic music"/>
    <n v="117"/>
    <n v="45.99"/>
    <x v="4"/>
    <s v="electronic music"/>
    <n v="42755.627372685187"/>
    <n v="25569.002951388888"/>
    <x v="1"/>
    <n v="1"/>
    <x v="1"/>
  </r>
  <r>
    <n v="1029"/>
    <x v="1029"/>
    <s v="We want to recreate last years massive Valborgparty in Lund but this time even bigger!"/>
    <x v="3"/>
    <n v="11176"/>
    <x v="0"/>
    <x v="11"/>
    <x v="9"/>
    <x v="1029"/>
    <n v="1423501507"/>
    <b v="0"/>
    <n v="141"/>
    <b v="1"/>
    <s v="music/electronic music"/>
    <n v="112"/>
    <n v="79.260000000000005"/>
    <x v="4"/>
    <s v="electronic music"/>
    <n v="42044.711886574078"/>
    <n v="25569.001631944444"/>
    <x v="0"/>
    <n v="2"/>
    <x v="2"/>
  </r>
  <r>
    <n v="1030"/>
    <x v="1030"/>
    <s v="Help fund the latest Gothsicles mega-album, I FEEL SICLE!"/>
    <x v="13"/>
    <n v="6842"/>
    <x v="0"/>
    <x v="0"/>
    <x v="0"/>
    <x v="1030"/>
    <n v="1472470549"/>
    <b v="0"/>
    <n v="159"/>
    <b v="1"/>
    <s v="music/electronic music"/>
    <n v="342"/>
    <n v="43.03"/>
    <x v="4"/>
    <s v="electronic music"/>
    <n v="42611.483206018514"/>
    <n v="25569.001840277779"/>
    <x v="2"/>
    <n v="8"/>
    <x v="10"/>
  </r>
  <r>
    <n v="1031"/>
    <x v="1031"/>
    <s v="Liquid Diet needs your support to release our new full-length album! Help us create electrifying music videos to showcase our singles!"/>
    <x v="3"/>
    <n v="10740"/>
    <x v="0"/>
    <x v="0"/>
    <x v="0"/>
    <x v="1031"/>
    <n v="1447698010"/>
    <b v="0"/>
    <n v="99"/>
    <b v="1"/>
    <s v="music/electronic music"/>
    <n v="107"/>
    <n v="108.48"/>
    <x v="4"/>
    <s v="electronic music"/>
    <n v="42324.764004629629"/>
    <n v="25569.001145833332"/>
    <x v="0"/>
    <n v="11"/>
    <x v="4"/>
  </r>
  <r>
    <n v="1032"/>
    <x v="1032"/>
    <s v="Ideal for living rooms and open spaces."/>
    <x v="105"/>
    <n v="5858.84"/>
    <x v="0"/>
    <x v="0"/>
    <x v="0"/>
    <x v="1032"/>
    <n v="1464105625"/>
    <b v="0"/>
    <n v="96"/>
    <b v="1"/>
    <s v="music/electronic music"/>
    <n v="108"/>
    <n v="61.03"/>
    <x v="4"/>
    <s v="electronic music"/>
    <n v="42514.666956018518"/>
    <n v="25569.001111111113"/>
    <x v="2"/>
    <n v="5"/>
    <x v="5"/>
  </r>
  <r>
    <n v="1033"/>
    <x v="1033"/>
    <s v="Daughter Vision - an electro synthwave band from USA - present 8 remixes of their stunning songs. Some synthpop - some darker. Join us!"/>
    <x v="209"/>
    <n v="1366"/>
    <x v="0"/>
    <x v="1"/>
    <x v="1"/>
    <x v="1033"/>
    <n v="1479144880"/>
    <b v="0"/>
    <n v="27"/>
    <b v="1"/>
    <s v="music/electronic music"/>
    <n v="103"/>
    <n v="50.59"/>
    <x v="4"/>
    <s v="electronic music"/>
    <n v="42688.732407407413"/>
    <n v="25569.0003125"/>
    <x v="2"/>
    <n v="11"/>
    <x v="4"/>
  </r>
  <r>
    <n v="1034"/>
    <x v="1034"/>
    <s v="Mazedude presents an arranged album of game music, honoring American composers and featuring several guest performers"/>
    <x v="10"/>
    <n v="6500.09"/>
    <x v="0"/>
    <x v="0"/>
    <x v="0"/>
    <x v="1034"/>
    <n v="1467604804"/>
    <b v="0"/>
    <n v="166"/>
    <b v="1"/>
    <s v="music/electronic music"/>
    <n v="130"/>
    <n v="39.159999999999997"/>
    <x v="4"/>
    <s v="electronic music"/>
    <n v="42555.166712962964"/>
    <n v="25569.001921296298"/>
    <x v="2"/>
    <n v="7"/>
    <x v="3"/>
  </r>
  <r>
    <n v="1035"/>
    <x v="1035"/>
    <s v="Project Nintendo. A big honkin' game cartridge sleeve and two awesome 12&quot; breakbeat vinyl records and a POSTER inside!"/>
    <x v="210"/>
    <n v="4952"/>
    <x v="0"/>
    <x v="0"/>
    <x v="0"/>
    <x v="1035"/>
    <n v="1421076220"/>
    <b v="0"/>
    <n v="76"/>
    <b v="1"/>
    <s v="music/electronic music"/>
    <n v="108"/>
    <n v="65.16"/>
    <x v="4"/>
    <s v="electronic music"/>
    <n v="42016.641435185185"/>
    <n v="25569.000879629628"/>
    <x v="0"/>
    <n v="1"/>
    <x v="1"/>
  </r>
  <r>
    <n v="1036"/>
    <x v="1036"/>
    <s v="Help this Soulful &amp; Cinematic Glitch-Pop Songwriter Bring her Music to the World!  (And your Ears:)"/>
    <x v="37"/>
    <n v="5056.22"/>
    <x v="0"/>
    <x v="0"/>
    <x v="0"/>
    <x v="1036"/>
    <n v="1354790790"/>
    <b v="0"/>
    <n v="211"/>
    <b v="1"/>
    <s v="music/electronic music"/>
    <n v="112"/>
    <n v="23.96"/>
    <x v="4"/>
    <s v="electronic music"/>
    <n v="41249.448958333334"/>
    <n v="25569.002442129629"/>
    <x v="5"/>
    <n v="12"/>
    <x v="11"/>
  </r>
  <r>
    <n v="1037"/>
    <x v="1037"/>
    <s v="A Special 10th Anniversary Re-Release of Ender Bowen's third album, LEMONYMOUS, with a companion CD of alternate takes and remixes."/>
    <x v="28"/>
    <n v="1021"/>
    <x v="0"/>
    <x v="0"/>
    <x v="0"/>
    <x v="1037"/>
    <n v="1429991062"/>
    <b v="0"/>
    <n v="21"/>
    <b v="1"/>
    <s v="music/electronic music"/>
    <n v="102"/>
    <n v="48.62"/>
    <x v="4"/>
    <s v="electronic music"/>
    <n v="42119.822476851856"/>
    <n v="25569.000243055554"/>
    <x v="0"/>
    <n v="4"/>
    <x v="6"/>
  </r>
  <r>
    <n v="1038"/>
    <x v="1038"/>
    <s v="My first solo record in 10 years. Six new electronic/synthpop songs PLUS an acoustic version of the album you can only get here."/>
    <x v="15"/>
    <n v="2180"/>
    <x v="0"/>
    <x v="0"/>
    <x v="0"/>
    <x v="1038"/>
    <n v="1455773623"/>
    <b v="0"/>
    <n v="61"/>
    <b v="1"/>
    <s v="music/electronic music"/>
    <n v="145"/>
    <n v="35.74"/>
    <x v="4"/>
    <s v="electronic music"/>
    <n v="42418.231747685189"/>
    <n v="25569.00070601852"/>
    <x v="2"/>
    <n v="2"/>
    <x v="2"/>
  </r>
  <r>
    <n v="1039"/>
    <x v="1039"/>
    <s v="Becoming Rainbow is a music and visual art project inspired by and dedicated to the Native Indigenous communities and water protectors!"/>
    <x v="2"/>
    <n v="641"/>
    <x v="0"/>
    <x v="0"/>
    <x v="0"/>
    <x v="1039"/>
    <n v="1479436646"/>
    <b v="0"/>
    <n v="30"/>
    <b v="1"/>
    <s v="music/electronic music"/>
    <n v="128"/>
    <n v="21.37"/>
    <x v="4"/>
    <s v="electronic music"/>
    <n v="42692.109328703707"/>
    <n v="25569.000347222223"/>
    <x v="2"/>
    <n v="11"/>
    <x v="4"/>
  </r>
  <r>
    <n v="1040"/>
    <x v="1040"/>
    <s v="We produce radio broadcasts and live streams that promote the value of human freedom, reason, individual rights &amp; free markets."/>
    <x v="94"/>
    <n v="250"/>
    <x v="1"/>
    <x v="0"/>
    <x v="0"/>
    <x v="1040"/>
    <n v="1469725209"/>
    <b v="0"/>
    <n v="1"/>
    <b v="0"/>
    <s v="journalism/audio"/>
    <n v="0"/>
    <n v="250"/>
    <x v="5"/>
    <s v="audio"/>
    <n v="42579.708437499998"/>
    <n v="25569.000011574073"/>
    <x v="2"/>
    <n v="7"/>
    <x v="3"/>
  </r>
  <r>
    <n v="1041"/>
    <x v="1041"/>
    <s v="I am trying to document what it is like to plunge head first into the music/audio industry as an intern."/>
    <x v="45"/>
    <n v="0"/>
    <x v="1"/>
    <x v="0"/>
    <x v="0"/>
    <x v="1041"/>
    <n v="1405041992"/>
    <b v="0"/>
    <n v="0"/>
    <b v="0"/>
    <s v="journalism/audio"/>
    <n v="0"/>
    <n v="0"/>
    <x v="5"/>
    <s v="audio"/>
    <n v="41831.060092592597"/>
    <n v="25569"/>
    <x v="3"/>
    <n v="7"/>
    <x v="3"/>
  </r>
  <r>
    <n v="1042"/>
    <x v="1042"/>
    <s v="Hello! I'm Ben and I have been wanting to start a podcast for a while. I am looking to kickstart the process and get into the game!"/>
    <x v="81"/>
    <n v="10"/>
    <x v="1"/>
    <x v="0"/>
    <x v="0"/>
    <x v="1042"/>
    <n v="1406824948"/>
    <b v="0"/>
    <n v="1"/>
    <b v="0"/>
    <s v="journalism/audio"/>
    <n v="2"/>
    <n v="10"/>
    <x v="5"/>
    <s v="audio"/>
    <n v="41851.696157407408"/>
    <n v="25569.000011574073"/>
    <x v="3"/>
    <n v="7"/>
    <x v="3"/>
  </r>
  <r>
    <n v="1043"/>
    <x v="1043"/>
    <s v="We're seeking funding for a special 10th Anniversary PRINT EDITION! Receive your own copy for only $8"/>
    <x v="57"/>
    <n v="8537"/>
    <x v="1"/>
    <x v="0"/>
    <x v="0"/>
    <x v="1043"/>
    <n v="1429509855"/>
    <b v="0"/>
    <n v="292"/>
    <b v="0"/>
    <s v="journalism/audio"/>
    <n v="9"/>
    <n v="29.24"/>
    <x v="5"/>
    <s v="audio"/>
    <n v="42114.252951388888"/>
    <n v="25569.00337962963"/>
    <x v="0"/>
    <n v="4"/>
    <x v="6"/>
  </r>
  <r>
    <n v="1044"/>
    <x v="1044"/>
    <s v="Hi. I'm looking to raise some funds to get some microphones, some interfaces to hook XLR to my iPad/iPhone/iMac. Plus some other stuff."/>
    <x v="39"/>
    <n v="6"/>
    <x v="1"/>
    <x v="0"/>
    <x v="0"/>
    <x v="1044"/>
    <n v="1420668801"/>
    <b v="0"/>
    <n v="2"/>
    <b v="0"/>
    <s v="journalism/audio"/>
    <n v="0"/>
    <n v="3"/>
    <x v="5"/>
    <s v="audio"/>
    <n v="42011.925937499997"/>
    <n v="25569.00002314815"/>
    <x v="0"/>
    <n v="1"/>
    <x v="1"/>
  </r>
  <r>
    <n v="1045"/>
    <x v="1045"/>
    <s v="In Case Of Emergency is a radio talk show for preppers, beginning preppers, and with preparedness in mind."/>
    <x v="3"/>
    <n v="266"/>
    <x v="1"/>
    <x v="0"/>
    <x v="0"/>
    <x v="1045"/>
    <n v="1406235550"/>
    <b v="0"/>
    <n v="8"/>
    <b v="0"/>
    <s v="journalism/audio"/>
    <n v="3"/>
    <n v="33.25"/>
    <x v="5"/>
    <s v="audio"/>
    <n v="41844.874421296299"/>
    <n v="25569.000092592592"/>
    <x v="3"/>
    <n v="7"/>
    <x v="3"/>
  </r>
  <r>
    <n v="1046"/>
    <x v="1046"/>
    <s v="All Things Horses is slowly becoming the greatest podcast on the internet and we are looking to upgrade the studio and software."/>
    <x v="9"/>
    <n v="0"/>
    <x v="1"/>
    <x v="12"/>
    <x v="3"/>
    <x v="1046"/>
    <n v="1447273560"/>
    <b v="0"/>
    <n v="0"/>
    <b v="0"/>
    <s v="journalism/audio"/>
    <n v="0"/>
    <n v="0"/>
    <x v="5"/>
    <s v="audio"/>
    <n v="42319.851388888885"/>
    <n v="25569"/>
    <x v="0"/>
    <n v="11"/>
    <x v="4"/>
  </r>
  <r>
    <n v="1047"/>
    <x v="1047"/>
    <s v="I wish to start a new podcast called Voices of Texas, and I want to interview interesting people of Texas each week."/>
    <x v="13"/>
    <n v="1"/>
    <x v="1"/>
    <x v="0"/>
    <x v="0"/>
    <x v="1047"/>
    <n v="1412624315"/>
    <b v="0"/>
    <n v="1"/>
    <b v="0"/>
    <s v="journalism/audio"/>
    <n v="0"/>
    <n v="1"/>
    <x v="5"/>
    <s v="audio"/>
    <n v="41918.818460648145"/>
    <n v="25569.000011574073"/>
    <x v="3"/>
    <n v="10"/>
    <x v="9"/>
  </r>
  <r>
    <n v="1048"/>
    <x v="1048"/>
    <s v="#MyLifeMatters features compelling stories of students &amp; young adults who overcame challenges to take ownership of their lives."/>
    <x v="36"/>
    <n v="212"/>
    <x v="1"/>
    <x v="0"/>
    <x v="0"/>
    <x v="1048"/>
    <n v="1471310189"/>
    <b v="0"/>
    <n v="4"/>
    <b v="0"/>
    <s v="journalism/audio"/>
    <n v="1"/>
    <n v="53"/>
    <x v="5"/>
    <s v="audio"/>
    <n v="42598.053113425922"/>
    <n v="25569.000046296296"/>
    <x v="2"/>
    <n v="8"/>
    <x v="10"/>
  </r>
  <r>
    <n v="1049"/>
    <x v="1049"/>
    <s v="------"/>
    <x v="14"/>
    <n v="0"/>
    <x v="1"/>
    <x v="0"/>
    <x v="0"/>
    <x v="1049"/>
    <n v="1452680445"/>
    <b v="0"/>
    <n v="0"/>
    <b v="0"/>
    <s v="journalism/audio"/>
    <n v="0"/>
    <n v="0"/>
    <x v="5"/>
    <s v="audio"/>
    <n v="42382.431076388893"/>
    <n v="25569"/>
    <x v="2"/>
    <n v="1"/>
    <x v="1"/>
  </r>
  <r>
    <n v="1050"/>
    <x v="1050"/>
    <s v="Secularism is on the rise and I hear you.Talk to me."/>
    <x v="30"/>
    <n v="0"/>
    <x v="1"/>
    <x v="0"/>
    <x v="0"/>
    <x v="1050"/>
    <n v="1439665677"/>
    <b v="0"/>
    <n v="0"/>
    <b v="0"/>
    <s v="journalism/audio"/>
    <n v="0"/>
    <n v="0"/>
    <x v="5"/>
    <s v="audio"/>
    <n v="42231.7971875"/>
    <n v="25569"/>
    <x v="0"/>
    <n v="8"/>
    <x v="10"/>
  </r>
  <r>
    <n v="1051"/>
    <x v="1051"/>
    <s v="Inspired by some great podcasters as well as my desire to learn from many people about many topics, plus just to inform people."/>
    <x v="2"/>
    <n v="0"/>
    <x v="1"/>
    <x v="0"/>
    <x v="0"/>
    <x v="1051"/>
    <n v="1406679625"/>
    <b v="0"/>
    <n v="0"/>
    <b v="0"/>
    <s v="journalism/audio"/>
    <n v="0"/>
    <n v="0"/>
    <x v="5"/>
    <s v="audio"/>
    <n v="41850.014178240745"/>
    <n v="25569"/>
    <x v="3"/>
    <n v="7"/>
    <x v="3"/>
  </r>
  <r>
    <n v="1052"/>
    <x v="1052"/>
    <s v="Production costs for middle aged comics sharing cross USA country road trip experience via www.bigdaddyroadshow.com Podcasts.ComedySHOW"/>
    <x v="211"/>
    <n v="0"/>
    <x v="1"/>
    <x v="0"/>
    <x v="0"/>
    <x v="1052"/>
    <n v="1461438495"/>
    <b v="0"/>
    <n v="0"/>
    <b v="0"/>
    <s v="journalism/audio"/>
    <n v="0"/>
    <n v="0"/>
    <x v="5"/>
    <s v="audio"/>
    <n v="42483.797395833331"/>
    <n v="25569"/>
    <x v="2"/>
    <n v="4"/>
    <x v="6"/>
  </r>
  <r>
    <n v="1053"/>
    <x v="1053"/>
    <s v="How well do you know the stranger walking past you or the neighbor up the street? Extraordinary stories told by everyday people."/>
    <x v="15"/>
    <n v="15"/>
    <x v="1"/>
    <x v="0"/>
    <x v="0"/>
    <x v="1053"/>
    <n v="1486613332"/>
    <b v="0"/>
    <n v="1"/>
    <b v="0"/>
    <s v="journalism/audio"/>
    <n v="1"/>
    <n v="15"/>
    <x v="5"/>
    <s v="audio"/>
    <n v="42775.172824074078"/>
    <n v="25569.000011574073"/>
    <x v="1"/>
    <n v="2"/>
    <x v="2"/>
  </r>
  <r>
    <n v="1054"/>
    <x v="1054"/>
    <s v="Drawing on the momentum created by his &quot;Radio Deadly&quot; program, Michale Graves has created a new pop-culture talk radio show on WVNJ"/>
    <x v="30"/>
    <n v="0"/>
    <x v="1"/>
    <x v="0"/>
    <x v="0"/>
    <x v="1054"/>
    <n v="1405110399"/>
    <b v="0"/>
    <n v="0"/>
    <b v="0"/>
    <s v="journalism/audio"/>
    <n v="0"/>
    <n v="0"/>
    <x v="5"/>
    <s v="audio"/>
    <n v="41831.851840277777"/>
    <n v="25569"/>
    <x v="3"/>
    <n v="7"/>
    <x v="3"/>
  </r>
  <r>
    <n v="1055"/>
    <x v="1055"/>
    <s v="This project is to fund Season 3 of the SHPC.  Our plan is to produce 24 more spectacular episodes to share with the world."/>
    <x v="8"/>
    <n v="0"/>
    <x v="1"/>
    <x v="0"/>
    <x v="0"/>
    <x v="1055"/>
    <n v="1454802545"/>
    <b v="0"/>
    <n v="0"/>
    <b v="0"/>
    <s v="journalism/audio"/>
    <n v="0"/>
    <n v="0"/>
    <x v="5"/>
    <s v="audio"/>
    <n v="42406.992418981477"/>
    <n v="25569"/>
    <x v="2"/>
    <n v="2"/>
    <x v="2"/>
  </r>
  <r>
    <n v="1056"/>
    <x v="1056"/>
    <s v="a podcast about everyday life, friends talking about music, movies, tv, relationships. conversations we have all had and can relate to"/>
    <x v="3"/>
    <n v="0"/>
    <x v="1"/>
    <x v="0"/>
    <x v="0"/>
    <x v="1056"/>
    <n v="1424711777"/>
    <b v="0"/>
    <n v="0"/>
    <b v="0"/>
    <s v="journalism/audio"/>
    <n v="0"/>
    <n v="0"/>
    <x v="5"/>
    <s v="audio"/>
    <n v="42058.719641203701"/>
    <n v="25569"/>
    <x v="0"/>
    <n v="2"/>
    <x v="2"/>
  </r>
  <r>
    <n v="1057"/>
    <x v="1057"/>
    <s v="Sayin it Plain is a Independent Radio Show created to inform the public and empower the community."/>
    <x v="3"/>
    <n v="0"/>
    <x v="1"/>
    <x v="0"/>
    <x v="0"/>
    <x v="1057"/>
    <n v="1478292883"/>
    <b v="0"/>
    <n v="0"/>
    <b v="0"/>
    <s v="journalism/audio"/>
    <n v="0"/>
    <n v="0"/>
    <x v="5"/>
    <s v="audio"/>
    <n v="42678.871331018512"/>
    <n v="25569"/>
    <x v="2"/>
    <n v="11"/>
    <x v="4"/>
  </r>
  <r>
    <n v="1058"/>
    <x v="1058"/>
    <s v="An investigative series on 790 KABC Radio on the ravages of addiction and what options millions of people have for hopeful recovery."/>
    <x v="79"/>
    <n v="0"/>
    <x v="1"/>
    <x v="0"/>
    <x v="0"/>
    <x v="1058"/>
    <n v="1423777043"/>
    <b v="0"/>
    <n v="0"/>
    <b v="0"/>
    <s v="journalism/audio"/>
    <n v="0"/>
    <n v="0"/>
    <x v="5"/>
    <s v="audio"/>
    <n v="42047.900960648149"/>
    <n v="25569"/>
    <x v="0"/>
    <n v="2"/>
    <x v="2"/>
  </r>
  <r>
    <n v="1059"/>
    <x v="1059"/>
    <s v="Turning myself into a vocal artist."/>
    <x v="184"/>
    <n v="0"/>
    <x v="1"/>
    <x v="0"/>
    <x v="0"/>
    <x v="1059"/>
    <n v="1423681056"/>
    <b v="0"/>
    <n v="0"/>
    <b v="0"/>
    <s v="journalism/audio"/>
    <n v="0"/>
    <n v="0"/>
    <x v="5"/>
    <s v="audio"/>
    <n v="42046.79"/>
    <n v="25569"/>
    <x v="0"/>
    <n v="2"/>
    <x v="2"/>
  </r>
  <r>
    <n v="1060"/>
    <x v="1060"/>
    <s v="Reality Check is a weekly Internet Radio Show. Along with my co-host and engineer we discuss the issues of the day relevant to you!."/>
    <x v="10"/>
    <n v="50"/>
    <x v="1"/>
    <x v="0"/>
    <x v="0"/>
    <x v="1060"/>
    <n v="1426542893"/>
    <b v="0"/>
    <n v="1"/>
    <b v="0"/>
    <s v="journalism/audio"/>
    <n v="1"/>
    <n v="50"/>
    <x v="5"/>
    <s v="audio"/>
    <n v="42079.913113425922"/>
    <n v="25569.000011574073"/>
    <x v="0"/>
    <n v="3"/>
    <x v="7"/>
  </r>
  <r>
    <n v="1061"/>
    <x v="1061"/>
    <s v="T.O., Adi &amp; Mercedes discuss their point of views, women's issues &amp; Hollywood Hotties."/>
    <x v="23"/>
    <n v="0"/>
    <x v="1"/>
    <x v="0"/>
    <x v="0"/>
    <x v="1061"/>
    <n v="1456987108"/>
    <b v="0"/>
    <n v="0"/>
    <b v="0"/>
    <s v="journalism/audio"/>
    <n v="0"/>
    <n v="0"/>
    <x v="5"/>
    <s v="audio"/>
    <n v="42432.276712962965"/>
    <n v="25569"/>
    <x v="2"/>
    <n v="3"/>
    <x v="7"/>
  </r>
  <r>
    <n v="1062"/>
    <x v="1062"/>
    <s v="SEE US ON PATREON www.badgirlartwork.com"/>
    <x v="212"/>
    <n v="190"/>
    <x v="1"/>
    <x v="0"/>
    <x v="0"/>
    <x v="1062"/>
    <n v="1467746541"/>
    <b v="0"/>
    <n v="4"/>
    <b v="0"/>
    <s v="journalism/audio"/>
    <n v="95"/>
    <n v="47.5"/>
    <x v="5"/>
    <s v="audio"/>
    <n v="42556.807187500002"/>
    <n v="25569.000046296296"/>
    <x v="2"/>
    <n v="7"/>
    <x v="3"/>
  </r>
  <r>
    <n v="1063"/>
    <x v="1063"/>
    <s v="Now on audiobook! The truth about Benghazi is revealed with this historical epic courtroom drama performed by professional voice actors"/>
    <x v="28"/>
    <n v="0"/>
    <x v="1"/>
    <x v="0"/>
    <x v="0"/>
    <x v="1063"/>
    <n v="1470012262"/>
    <b v="0"/>
    <n v="0"/>
    <b v="0"/>
    <s v="journalism/audio"/>
    <n v="0"/>
    <n v="0"/>
    <x v="5"/>
    <s v="audio"/>
    <n v="42583.030810185184"/>
    <n v="25569"/>
    <x v="2"/>
    <n v="8"/>
    <x v="10"/>
  </r>
  <r>
    <n v="1064"/>
    <x v="1064"/>
    <s v="Make wine from seed to bottle; build, socialize, sell, and relax in Vineyard Valley - a social, sandbox, free to play business sim!"/>
    <x v="161"/>
    <n v="8077"/>
    <x v="2"/>
    <x v="0"/>
    <x v="0"/>
    <x v="1064"/>
    <n v="1369286903"/>
    <b v="0"/>
    <n v="123"/>
    <b v="0"/>
    <s v="games/video games"/>
    <n v="9"/>
    <n v="65.67"/>
    <x v="6"/>
    <s v="video games"/>
    <n v="41417.228043981479"/>
    <n v="25569.001423611113"/>
    <x v="4"/>
    <n v="5"/>
    <x v="5"/>
  </r>
  <r>
    <n v="1065"/>
    <x v="1065"/>
    <s v="Need funds for an Australian fps mp shooter pc game called Diggers Fall were china invades Aus, cost for advertising and settings menu."/>
    <x v="9"/>
    <n v="81"/>
    <x v="2"/>
    <x v="2"/>
    <x v="2"/>
    <x v="1065"/>
    <n v="1390381722"/>
    <b v="0"/>
    <n v="5"/>
    <b v="0"/>
    <s v="games/video games"/>
    <n v="3"/>
    <n v="16.2"/>
    <x v="6"/>
    <s v="video games"/>
    <n v="41661.381041666667"/>
    <n v="25569.000057870369"/>
    <x v="3"/>
    <n v="1"/>
    <x v="1"/>
  </r>
  <r>
    <n v="1066"/>
    <x v="1066"/>
    <s v="A parody of old school RPGs where you are a new Dark Lord on a quest to amass monsters and allies on your side."/>
    <x v="60"/>
    <n v="5051"/>
    <x v="2"/>
    <x v="0"/>
    <x v="0"/>
    <x v="1066"/>
    <n v="1371769582"/>
    <b v="0"/>
    <n v="148"/>
    <b v="0"/>
    <s v="games/video games"/>
    <n v="3"/>
    <n v="34.130000000000003"/>
    <x v="6"/>
    <s v="video games"/>
    <n v="41445.962754629632"/>
    <n v="25569.001712962963"/>
    <x v="4"/>
    <n v="6"/>
    <x v="0"/>
  </r>
  <r>
    <n v="1067"/>
    <x v="1067"/>
    <s v="Canâ€™t make up your mind about something? Simply type in your two options and let the fighters of fate decide for you!"/>
    <x v="2"/>
    <n v="130"/>
    <x v="2"/>
    <x v="0"/>
    <x v="0"/>
    <x v="1067"/>
    <n v="1385065931"/>
    <b v="0"/>
    <n v="10"/>
    <b v="0"/>
    <s v="games/video games"/>
    <n v="26"/>
    <n v="13"/>
    <x v="6"/>
    <s v="video games"/>
    <n v="41599.855682870373"/>
    <n v="25569.000115740742"/>
    <x v="4"/>
    <n v="11"/>
    <x v="4"/>
  </r>
  <r>
    <n v="1068"/>
    <x v="1068"/>
    <s v="THE QUEST TO SAVE HIP HOP is an old school beat em up st game that has a focus on old school hip hop and new age hip hop coming to pc."/>
    <x v="11"/>
    <n v="45"/>
    <x v="2"/>
    <x v="0"/>
    <x v="0"/>
    <x v="1068"/>
    <n v="1457686464"/>
    <b v="0"/>
    <n v="4"/>
    <b v="0"/>
    <s v="games/video games"/>
    <n v="0"/>
    <n v="11.25"/>
    <x v="6"/>
    <s v="video games"/>
    <n v="42440.371111111104"/>
    <n v="25569.000046296296"/>
    <x v="2"/>
    <n v="3"/>
    <x v="7"/>
  </r>
  <r>
    <n v="1069"/>
    <x v="1069"/>
    <s v="A run-n-gun zombie survival game where you scavenge for items to make the night a little less scary."/>
    <x v="41"/>
    <n v="850"/>
    <x v="2"/>
    <x v="0"/>
    <x v="0"/>
    <x v="1069"/>
    <n v="1382679059"/>
    <b v="0"/>
    <n v="21"/>
    <b v="0"/>
    <s v="games/video games"/>
    <n v="39"/>
    <n v="40.479999999999997"/>
    <x v="6"/>
    <s v="video games"/>
    <n v="41572.229849537034"/>
    <n v="25569.000243055554"/>
    <x v="4"/>
    <n v="10"/>
    <x v="9"/>
  </r>
  <r>
    <n v="1070"/>
    <x v="1070"/>
    <s v="A deck building game where you build your campaign plans, raise cash and gain power in a drive to win the White House."/>
    <x v="3"/>
    <n v="70"/>
    <x v="2"/>
    <x v="0"/>
    <x v="0"/>
    <x v="1070"/>
    <n v="1347322622"/>
    <b v="0"/>
    <n v="2"/>
    <b v="0"/>
    <s v="games/video games"/>
    <n v="1"/>
    <n v="35"/>
    <x v="6"/>
    <s v="video games"/>
    <n v="41163.011828703704"/>
    <n v="25569.00002314815"/>
    <x v="5"/>
    <n v="9"/>
    <x v="8"/>
  </r>
  <r>
    <n v="1071"/>
    <x v="1071"/>
    <s v="I'm making a game where you choose how you want to kill the DJ, so you yourself can decide what music will be played at the party."/>
    <x v="213"/>
    <n v="0"/>
    <x v="2"/>
    <x v="10"/>
    <x v="8"/>
    <x v="1071"/>
    <n v="1445191493"/>
    <b v="0"/>
    <n v="0"/>
    <b v="0"/>
    <s v="games/video games"/>
    <n v="0"/>
    <n v="0"/>
    <x v="6"/>
    <s v="video games"/>
    <n v="42295.753391203703"/>
    <n v="25569"/>
    <x v="0"/>
    <n v="10"/>
    <x v="9"/>
  </r>
  <r>
    <n v="1072"/>
    <x v="1072"/>
    <s v="A tower defense game that is played anywhere on the earth's surface!  This project is to expand it to be multiplayer and mod support."/>
    <x v="96"/>
    <n v="51"/>
    <x v="2"/>
    <x v="0"/>
    <x v="0"/>
    <x v="1072"/>
    <n v="1389038297"/>
    <b v="0"/>
    <n v="4"/>
    <b v="0"/>
    <s v="games/video games"/>
    <n v="0"/>
    <n v="12.75"/>
    <x v="6"/>
    <s v="video games"/>
    <n v="41645.832141203704"/>
    <n v="25569.000046296296"/>
    <x v="3"/>
    <n v="1"/>
    <x v="1"/>
  </r>
  <r>
    <n v="1073"/>
    <x v="1073"/>
    <s v="We want to bring our Game Rainbow Ball to the iphone and to do that we need a little help"/>
    <x v="47"/>
    <n v="10"/>
    <x v="2"/>
    <x v="0"/>
    <x v="0"/>
    <x v="1073"/>
    <n v="1316214541"/>
    <b v="0"/>
    <n v="1"/>
    <b v="0"/>
    <s v="games/video games"/>
    <n v="1"/>
    <n v="10"/>
    <x v="6"/>
    <s v="video games"/>
    <n v="40802.964594907404"/>
    <n v="25569.000011574073"/>
    <x v="6"/>
    <n v="9"/>
    <x v="8"/>
  </r>
  <r>
    <n v="1074"/>
    <x v="1074"/>
    <s v="An ambitious multiplayer game set in fantastical medieval world where you must defend your castle while attacking others to gain ranks!"/>
    <x v="214"/>
    <n v="3407"/>
    <x v="2"/>
    <x v="0"/>
    <x v="0"/>
    <x v="1074"/>
    <n v="1386216545"/>
    <b v="0"/>
    <n v="30"/>
    <b v="0"/>
    <s v="games/video games"/>
    <n v="6"/>
    <n v="113.57"/>
    <x v="6"/>
    <s v="video games"/>
    <n v="41613.172974537039"/>
    <n v="25569.000347222223"/>
    <x v="4"/>
    <n v="12"/>
    <x v="11"/>
  </r>
  <r>
    <n v="1075"/>
    <x v="1075"/>
    <s v="Fully 3D, post Apocalyptic themed tower defense video game. New take on the genre."/>
    <x v="28"/>
    <n v="45"/>
    <x v="2"/>
    <x v="0"/>
    <x v="0"/>
    <x v="1075"/>
    <n v="1333748516"/>
    <b v="0"/>
    <n v="3"/>
    <b v="0"/>
    <s v="games/video games"/>
    <n v="5"/>
    <n v="15"/>
    <x v="6"/>
    <s v="video games"/>
    <n v="41005.904120370367"/>
    <n v="25569.000034722223"/>
    <x v="5"/>
    <n v="4"/>
    <x v="6"/>
  </r>
  <r>
    <n v="1076"/>
    <x v="1076"/>
    <s v="A comical point and click adventure by veteran team of Broken Sword and Monkey Island fame - Steve Ince and Bill Tiller"/>
    <x v="96"/>
    <n v="47074"/>
    <x v="2"/>
    <x v="0"/>
    <x v="0"/>
    <x v="1076"/>
    <n v="1405674250"/>
    <b v="0"/>
    <n v="975"/>
    <b v="0"/>
    <s v="games/video games"/>
    <n v="63"/>
    <n v="48.28"/>
    <x v="6"/>
    <s v="video games"/>
    <n v="41838.377893518518"/>
    <n v="25569.011284722223"/>
    <x v="3"/>
    <n v="7"/>
    <x v="3"/>
  </r>
  <r>
    <n v="1077"/>
    <x v="1077"/>
    <s v="An epic strategy game of world conquest with simultaneous turn-based multiplayer gameplay and no hotseat waiting"/>
    <x v="31"/>
    <n v="7344"/>
    <x v="2"/>
    <x v="0"/>
    <x v="0"/>
    <x v="1077"/>
    <n v="1450152011"/>
    <b v="0"/>
    <n v="167"/>
    <b v="0"/>
    <s v="games/video games"/>
    <n v="29"/>
    <n v="43.98"/>
    <x v="6"/>
    <s v="video games"/>
    <n v="42353.16679398148"/>
    <n v="25569.001932870371"/>
    <x v="0"/>
    <n v="12"/>
    <x v="11"/>
  </r>
  <r>
    <n v="1078"/>
    <x v="1078"/>
    <s v="I am looking to create more games for the iPad/iPhone and want to add leaderboards, which requires new game development software"/>
    <x v="20"/>
    <n v="45"/>
    <x v="2"/>
    <x v="0"/>
    <x v="0"/>
    <x v="1078"/>
    <n v="1307421721"/>
    <b v="0"/>
    <n v="5"/>
    <b v="0"/>
    <s v="games/video games"/>
    <n v="8"/>
    <n v="9"/>
    <x v="6"/>
    <s v="video games"/>
    <n v="40701.195844907408"/>
    <n v="25569.000057870369"/>
    <x v="6"/>
    <n v="6"/>
    <x v="0"/>
  </r>
  <r>
    <n v="1079"/>
    <x v="1079"/>
    <s v="Sirius Online is currently the work of two brothers striving to bring the Era of Freelancer back, adding dynamic markets and more."/>
    <x v="91"/>
    <n v="678"/>
    <x v="2"/>
    <x v="12"/>
    <x v="3"/>
    <x v="1079"/>
    <n v="1461072936"/>
    <b v="0"/>
    <n v="18"/>
    <b v="0"/>
    <s v="games/video games"/>
    <n v="3"/>
    <n v="37.67"/>
    <x v="6"/>
    <s v="video games"/>
    <n v="42479.566388888896"/>
    <n v="25569.000208333335"/>
    <x v="2"/>
    <n v="4"/>
    <x v="6"/>
  </r>
  <r>
    <n v="1080"/>
    <x v="1080"/>
    <s v="A fantasy action RPG which follows an elven ex-slave on a journey of magic, revenge, intrigue, and deceit."/>
    <x v="22"/>
    <n v="1821"/>
    <x v="2"/>
    <x v="0"/>
    <x v="0"/>
    <x v="1080"/>
    <n v="1397186333"/>
    <b v="0"/>
    <n v="98"/>
    <b v="0"/>
    <s v="games/video games"/>
    <n v="9"/>
    <n v="18.579999999999998"/>
    <x v="6"/>
    <s v="video games"/>
    <n v="41740.138113425928"/>
    <n v="25569.001134259259"/>
    <x v="3"/>
    <n v="4"/>
    <x v="6"/>
  </r>
  <r>
    <n v="1081"/>
    <x v="1081"/>
    <s v="Finishing your last job before you retire until a disaster strikes the cargo ship can you survive The Creature?"/>
    <x v="118"/>
    <n v="12"/>
    <x v="2"/>
    <x v="0"/>
    <x v="0"/>
    <x v="1081"/>
    <n v="1419891292"/>
    <b v="0"/>
    <n v="4"/>
    <b v="0"/>
    <s v="games/video games"/>
    <n v="0"/>
    <n v="3"/>
    <x v="6"/>
    <s v="video games"/>
    <n v="42002.926990740743"/>
    <n v="25569.000046296296"/>
    <x v="3"/>
    <n v="12"/>
    <x v="11"/>
  </r>
  <r>
    <n v="1082"/>
    <x v="1082"/>
    <s v="Challenge your trivia skills in this action oriented game against several opponents across time."/>
    <x v="3"/>
    <n v="56"/>
    <x v="2"/>
    <x v="0"/>
    <x v="0"/>
    <x v="1082"/>
    <n v="1342043088"/>
    <b v="0"/>
    <n v="3"/>
    <b v="0"/>
    <s v="games/video games"/>
    <n v="1"/>
    <n v="18.670000000000002"/>
    <x v="6"/>
    <s v="video games"/>
    <n v="41101.906111111115"/>
    <n v="25569.000034722223"/>
    <x v="5"/>
    <n v="7"/>
    <x v="3"/>
  </r>
  <r>
    <n v="1083"/>
    <x v="1083"/>
    <s v="We want to take everything video game related people have seen since 1978 to now and turn it into the top gamer lounge in canada !"/>
    <x v="63"/>
    <n v="410"/>
    <x v="2"/>
    <x v="5"/>
    <x v="5"/>
    <x v="1083"/>
    <n v="1401810583"/>
    <b v="0"/>
    <n v="1"/>
    <b v="0"/>
    <s v="games/video games"/>
    <n v="1"/>
    <n v="410"/>
    <x v="6"/>
    <s v="video games"/>
    <n v="41793.659525462965"/>
    <n v="25569.000011574073"/>
    <x v="3"/>
    <n v="6"/>
    <x v="0"/>
  </r>
  <r>
    <n v="1084"/>
    <x v="1084"/>
    <s v="I want to start my own channel for gaming"/>
    <x v="131"/>
    <n v="0"/>
    <x v="2"/>
    <x v="0"/>
    <x v="0"/>
    <x v="1084"/>
    <n v="1404942804"/>
    <b v="0"/>
    <n v="0"/>
    <b v="0"/>
    <s v="games/video games"/>
    <n v="0"/>
    <n v="0"/>
    <x v="6"/>
    <s v="video games"/>
    <n v="41829.912083333329"/>
    <n v="25569"/>
    <x v="3"/>
    <n v="7"/>
    <x v="3"/>
  </r>
  <r>
    <n v="1085"/>
    <x v="1085"/>
    <s v="The new kid on the block. Re-imagining old games and creating new ones. Ship, Lazer, Rock is first."/>
    <x v="11"/>
    <n v="1026"/>
    <x v="2"/>
    <x v="5"/>
    <x v="5"/>
    <x v="1085"/>
    <n v="1455379575"/>
    <b v="0"/>
    <n v="9"/>
    <b v="0"/>
    <s v="games/video games"/>
    <n v="3"/>
    <n v="114"/>
    <x v="6"/>
    <s v="video games"/>
    <n v="42413.671006944445"/>
    <n v="25569.000104166666"/>
    <x v="2"/>
    <n v="2"/>
    <x v="2"/>
  </r>
  <r>
    <n v="1086"/>
    <x v="1086"/>
    <s v="Humanity's future in the Galaxy"/>
    <x v="102"/>
    <n v="15"/>
    <x v="2"/>
    <x v="0"/>
    <x v="0"/>
    <x v="1086"/>
    <n v="1406321291"/>
    <b v="0"/>
    <n v="2"/>
    <b v="0"/>
    <s v="games/video games"/>
    <n v="0"/>
    <n v="7.5"/>
    <x v="6"/>
    <s v="video games"/>
    <n v="41845.866793981484"/>
    <n v="25569.00002314815"/>
    <x v="3"/>
    <n v="7"/>
    <x v="3"/>
  </r>
  <r>
    <n v="1087"/>
    <x v="1087"/>
    <s v="Idle gamers are the group of gamers worth watching play video games. We have a back log of video ideas and want to entertain you."/>
    <x v="184"/>
    <n v="0"/>
    <x v="2"/>
    <x v="0"/>
    <x v="0"/>
    <x v="1087"/>
    <n v="1400260087"/>
    <b v="0"/>
    <n v="0"/>
    <b v="0"/>
    <s v="games/video games"/>
    <n v="0"/>
    <n v="0"/>
    <x v="6"/>
    <s v="video games"/>
    <n v="41775.713969907411"/>
    <n v="25569"/>
    <x v="3"/>
    <n v="5"/>
    <x v="5"/>
  </r>
  <r>
    <n v="1088"/>
    <x v="1088"/>
    <s v="A fresh twist on survival games. Intense, high-stakes 30 minute rounds for up to 10 players."/>
    <x v="101"/>
    <n v="6382.34"/>
    <x v="2"/>
    <x v="0"/>
    <x v="0"/>
    <x v="1088"/>
    <n v="1395774667"/>
    <b v="0"/>
    <n v="147"/>
    <b v="0"/>
    <s v="games/video games"/>
    <n v="14"/>
    <n v="43.42"/>
    <x v="6"/>
    <s v="video games"/>
    <n v="41723.799386574072"/>
    <n v="25569.00170138889"/>
    <x v="3"/>
    <n v="3"/>
    <x v="7"/>
  </r>
  <r>
    <n v="1089"/>
    <x v="1089"/>
    <s v="Farabel is a single player turn-based fantasy strategy game for Mac/PC/Linux"/>
    <x v="36"/>
    <n v="1174"/>
    <x v="2"/>
    <x v="6"/>
    <x v="3"/>
    <x v="1089"/>
    <n v="1432701175"/>
    <b v="0"/>
    <n v="49"/>
    <b v="0"/>
    <s v="games/video games"/>
    <n v="8"/>
    <n v="23.96"/>
    <x v="6"/>
    <s v="video games"/>
    <n v="42151.189525462964"/>
    <n v="25569.000567129631"/>
    <x v="0"/>
    <n v="5"/>
    <x v="5"/>
  </r>
  <r>
    <n v="1090"/>
    <x v="1090"/>
    <s v="A sci-fi platformer game inspired by a certain blue hedgehog and Italian plumber. Jump, fight, dodge and sprint your way to victory."/>
    <x v="215"/>
    <n v="5"/>
    <x v="2"/>
    <x v="2"/>
    <x v="2"/>
    <x v="1090"/>
    <n v="1430281653"/>
    <b v="0"/>
    <n v="1"/>
    <b v="0"/>
    <s v="games/video games"/>
    <n v="0"/>
    <n v="5"/>
    <x v="6"/>
    <s v="video games"/>
    <n v="42123.185798611114"/>
    <n v="25569.000011574073"/>
    <x v="0"/>
    <n v="4"/>
    <x v="6"/>
  </r>
  <r>
    <n v="1091"/>
    <x v="1091"/>
    <s v="London Revolution is a Minecraft server in development. This is an open world RPG FPS server with questing and ruthless gangs."/>
    <x v="48"/>
    <n v="25"/>
    <x v="2"/>
    <x v="1"/>
    <x v="1"/>
    <x v="1091"/>
    <n v="1457725272"/>
    <b v="0"/>
    <n v="2"/>
    <b v="0"/>
    <s v="games/video games"/>
    <n v="13"/>
    <n v="12.5"/>
    <x v="6"/>
    <s v="video games"/>
    <n v="42440.820277777777"/>
    <n v="25569.00002314815"/>
    <x v="2"/>
    <n v="3"/>
    <x v="7"/>
  </r>
  <r>
    <n v="1092"/>
    <x v="1092"/>
    <s v="toggleme. is the next breakout mobile game.Addictive gameplay, phenomenal design, real life rewards for achievements, and a great story"/>
    <x v="13"/>
    <n v="21"/>
    <x v="2"/>
    <x v="0"/>
    <x v="0"/>
    <x v="1092"/>
    <n v="1354840638"/>
    <b v="0"/>
    <n v="7"/>
    <b v="0"/>
    <s v="games/video games"/>
    <n v="1"/>
    <n v="3"/>
    <x v="6"/>
    <s v="video games"/>
    <n v="41250.025902777779"/>
    <n v="25569.000081018519"/>
    <x v="5"/>
    <n v="12"/>
    <x v="11"/>
  </r>
  <r>
    <n v="1093"/>
    <x v="1093"/>
    <s v="A little girl living isolated in the Canadian Rockies, you find your self  being lured into the hills in the middle of the night."/>
    <x v="43"/>
    <n v="42.25"/>
    <x v="2"/>
    <x v="5"/>
    <x v="5"/>
    <x v="1093"/>
    <n v="1453936937"/>
    <b v="0"/>
    <n v="4"/>
    <b v="0"/>
    <s v="games/video games"/>
    <n v="14"/>
    <n v="10.56"/>
    <x v="6"/>
    <s v="video games"/>
    <n v="42396.973807870367"/>
    <n v="25569.000046296296"/>
    <x v="2"/>
    <n v="1"/>
    <x v="1"/>
  </r>
  <r>
    <n v="1094"/>
    <x v="1094"/>
    <s v="An action racing game for iOS. Set in a steampunk world, players battle their way to the finish line on customizable rocket engines!"/>
    <x v="102"/>
    <n v="3294.01"/>
    <x v="2"/>
    <x v="0"/>
    <x v="0"/>
    <x v="1094"/>
    <n v="1315588033"/>
    <b v="0"/>
    <n v="27"/>
    <b v="0"/>
    <s v="games/video games"/>
    <n v="18"/>
    <n v="122"/>
    <x v="6"/>
    <s v="video games"/>
    <n v="40795.713344907403"/>
    <n v="25569.0003125"/>
    <x v="6"/>
    <n v="9"/>
    <x v="8"/>
  </r>
  <r>
    <n v="1095"/>
    <x v="1095"/>
    <s v="MMORPG with Real-Time Pet Battles, Expansive 3D World and Ranked Individual &amp; Guild PvP arenas all on your mobile device!"/>
    <x v="69"/>
    <n v="25174"/>
    <x v="2"/>
    <x v="0"/>
    <x v="0"/>
    <x v="1095"/>
    <n v="1375275220"/>
    <b v="0"/>
    <n v="94"/>
    <b v="0"/>
    <s v="games/video games"/>
    <n v="5"/>
    <n v="267.81"/>
    <x v="6"/>
    <s v="video games"/>
    <n v="41486.537268518521"/>
    <n v="25569.001087962963"/>
    <x v="4"/>
    <n v="7"/>
    <x v="3"/>
  </r>
  <r>
    <n v="1096"/>
    <x v="1096"/>
    <s v="In BUGSPEED COLLIDER, you're a bug with a black belt.  Fight to the top in 4-Beetle Local Multi, and a Full-Scale 1-Beetle Adventure!"/>
    <x v="14"/>
    <n v="2152"/>
    <x v="2"/>
    <x v="0"/>
    <x v="0"/>
    <x v="1096"/>
    <n v="1409747154"/>
    <b v="0"/>
    <n v="29"/>
    <b v="0"/>
    <s v="games/video games"/>
    <n v="18"/>
    <n v="74.209999999999994"/>
    <x v="6"/>
    <s v="video games"/>
    <n v="41885.51798611111"/>
    <n v="25569.000335648147"/>
    <x v="3"/>
    <n v="9"/>
    <x v="8"/>
  </r>
  <r>
    <n v="1097"/>
    <x v="1097"/>
    <s v="Rabbly is action-adventure game. Is about a scientist going on an adventure, to find rare materials in another galaxy."/>
    <x v="57"/>
    <n v="47"/>
    <x v="2"/>
    <x v="0"/>
    <x v="0"/>
    <x v="1097"/>
    <n v="1390330877"/>
    <b v="0"/>
    <n v="7"/>
    <b v="0"/>
    <s v="games/video games"/>
    <n v="0"/>
    <n v="6.71"/>
    <x v="6"/>
    <s v="video games"/>
    <n v="41660.792557870373"/>
    <n v="25569.000081018519"/>
    <x v="3"/>
    <n v="1"/>
    <x v="1"/>
  </r>
  <r>
    <n v="1098"/>
    <x v="1098"/>
    <s v="Kick, Punch... Fireball is an FPS type arena game set inside the fantasy world."/>
    <x v="31"/>
    <n v="1803"/>
    <x v="2"/>
    <x v="0"/>
    <x v="0"/>
    <x v="1098"/>
    <n v="1394821095"/>
    <b v="0"/>
    <n v="22"/>
    <b v="0"/>
    <s v="games/video games"/>
    <n v="7"/>
    <n v="81.95"/>
    <x v="6"/>
    <s v="video games"/>
    <n v="41712.762673611112"/>
    <n v="25569.000254629631"/>
    <x v="3"/>
    <n v="3"/>
    <x v="7"/>
  </r>
  <r>
    <n v="1099"/>
    <x v="1099"/>
    <s v="Xeno is an FPS which combines all the best elements of old school and modern games to create a fresh and unique gameplay experience."/>
    <x v="10"/>
    <n v="25"/>
    <x v="2"/>
    <x v="1"/>
    <x v="1"/>
    <x v="1099"/>
    <n v="1428955468"/>
    <b v="0"/>
    <n v="1"/>
    <b v="0"/>
    <s v="games/video games"/>
    <n v="1"/>
    <n v="25"/>
    <x v="6"/>
    <s v="video games"/>
    <n v="42107.836435185185"/>
    <n v="25569.000011574073"/>
    <x v="0"/>
    <n v="4"/>
    <x v="6"/>
  </r>
  <r>
    <n v="1100"/>
    <x v="1100"/>
    <s v="A retro style puzzle rpg with a dark story. Your decisions will influence the world and decide the outcome of the story."/>
    <x v="23"/>
    <n v="100"/>
    <x v="2"/>
    <x v="12"/>
    <x v="3"/>
    <x v="1100"/>
    <n v="1452825571"/>
    <b v="0"/>
    <n v="10"/>
    <b v="0"/>
    <s v="games/video games"/>
    <n v="3"/>
    <n v="10"/>
    <x v="6"/>
    <s v="video games"/>
    <n v="42384.110775462963"/>
    <n v="25569.000115740742"/>
    <x v="2"/>
    <n v="1"/>
    <x v="1"/>
  </r>
  <r>
    <n v="1101"/>
    <x v="1101"/>
    <s v="Different strains of marijuana leafs battling to the death to see which one is the top strain."/>
    <x v="57"/>
    <n v="41"/>
    <x v="2"/>
    <x v="0"/>
    <x v="0"/>
    <x v="1101"/>
    <n v="1466188338"/>
    <b v="0"/>
    <n v="6"/>
    <b v="0"/>
    <s v="games/video games"/>
    <n v="0"/>
    <n v="6.83"/>
    <x v="6"/>
    <s v="video games"/>
    <n v="42538.77243055556"/>
    <n v="25569.000069444446"/>
    <x v="2"/>
    <n v="6"/>
    <x v="0"/>
  </r>
  <r>
    <n v="1102"/>
    <x v="1102"/>
    <s v="Runers is a top-down rogue-like shooter where as you advance you create more powerful spells and fight fierce monsters and bosses."/>
    <x v="6"/>
    <n v="425"/>
    <x v="2"/>
    <x v="0"/>
    <x v="0"/>
    <x v="1102"/>
    <n v="1383095125"/>
    <b v="0"/>
    <n v="24"/>
    <b v="0"/>
    <s v="games/video games"/>
    <n v="5"/>
    <n v="17.71"/>
    <x v="6"/>
    <s v="video games"/>
    <n v="41577.045428240745"/>
    <n v="25569.000277777777"/>
    <x v="4"/>
    <n v="10"/>
    <x v="9"/>
  </r>
  <r>
    <n v="1103"/>
    <x v="1103"/>
    <s v="&quot;I go to work... I classify the bodies and store them accordingly... Sometimes I here noises... Other times is see her..."/>
    <x v="36"/>
    <n v="243"/>
    <x v="2"/>
    <x v="0"/>
    <x v="0"/>
    <x v="1103"/>
    <n v="1461043190"/>
    <b v="0"/>
    <n v="15"/>
    <b v="0"/>
    <s v="games/video games"/>
    <n v="2"/>
    <n v="16.2"/>
    <x v="6"/>
    <s v="video games"/>
    <n v="42479.22210648148"/>
    <n v="25569.000173611112"/>
    <x v="2"/>
    <n v="4"/>
    <x v="6"/>
  </r>
  <r>
    <n v="1104"/>
    <x v="1104"/>
    <s v="Street Heroes is a retro 2D side-scrolling multiplayer beat 'em up for Facebook that brings classic arcade fun to a social platform"/>
    <x v="127"/>
    <n v="2971"/>
    <x v="2"/>
    <x v="1"/>
    <x v="1"/>
    <x v="1104"/>
    <n v="1399888221"/>
    <b v="0"/>
    <n v="37"/>
    <b v="0"/>
    <s v="games/video games"/>
    <n v="5"/>
    <n v="80.3"/>
    <x v="6"/>
    <s v="video games"/>
    <n v="41771.40996527778"/>
    <n v="25569.000428240739"/>
    <x v="3"/>
    <n v="5"/>
    <x v="5"/>
  </r>
  <r>
    <n v="1105"/>
    <x v="1105"/>
    <s v="Nightmare Zombies is the first Oculus Rift Only immersive zombie simulator in the Post-Apocalypse urban environment of New York City."/>
    <x v="216"/>
    <n v="1431"/>
    <x v="2"/>
    <x v="0"/>
    <x v="0"/>
    <x v="1105"/>
    <n v="1393038927"/>
    <b v="0"/>
    <n v="20"/>
    <b v="0"/>
    <s v="games/video games"/>
    <n v="0"/>
    <n v="71.55"/>
    <x v="6"/>
    <s v="video games"/>
    <n v="41692.135729166665"/>
    <n v="25569.000231481481"/>
    <x v="3"/>
    <n v="2"/>
    <x v="2"/>
  </r>
  <r>
    <n v="1106"/>
    <x v="1106"/>
    <s v="Collect coins and save civilians while you blast your way through tons of zombies! Unlock new characters and levels!"/>
    <x v="44"/>
    <n v="165"/>
    <x v="2"/>
    <x v="0"/>
    <x v="0"/>
    <x v="1106"/>
    <n v="1330969575"/>
    <b v="0"/>
    <n v="7"/>
    <b v="0"/>
    <s v="games/video games"/>
    <n v="41"/>
    <n v="23.57"/>
    <x v="6"/>
    <s v="video games"/>
    <n v="40973.740451388891"/>
    <n v="25569.000081018519"/>
    <x v="5"/>
    <n v="3"/>
    <x v="7"/>
  </r>
  <r>
    <n v="1107"/>
    <x v="1107"/>
    <s v="Enjoy video games, online surfing, and communications in privacy with Kid Cade, from Crestview, Florida. Our company has created a comp"/>
    <x v="3"/>
    <n v="0"/>
    <x v="2"/>
    <x v="0"/>
    <x v="0"/>
    <x v="1107"/>
    <n v="1403556024"/>
    <b v="0"/>
    <n v="0"/>
    <b v="0"/>
    <s v="games/video games"/>
    <n v="0"/>
    <n v="0"/>
    <x v="6"/>
    <s v="video games"/>
    <n v="41813.861388888887"/>
    <n v="25569"/>
    <x v="3"/>
    <n v="6"/>
    <x v="0"/>
  </r>
  <r>
    <n v="1108"/>
    <x v="1108"/>
    <s v="Environmental awareness using social games where players are challenged to pursue sustainable development in the city of the future."/>
    <x v="31"/>
    <n v="732.5"/>
    <x v="2"/>
    <x v="0"/>
    <x v="0"/>
    <x v="1108"/>
    <n v="1329146235"/>
    <b v="0"/>
    <n v="21"/>
    <b v="0"/>
    <s v="games/video games"/>
    <n v="3"/>
    <n v="34.880000000000003"/>
    <x v="6"/>
    <s v="video games"/>
    <n v="40952.636979166666"/>
    <n v="25569.000243055554"/>
    <x v="5"/>
    <n v="2"/>
    <x v="2"/>
  </r>
  <r>
    <n v="1109"/>
    <x v="1109"/>
    <s v="Our goal is to open a video game museum, art gallery, free play arcade, game lounge, cosplay and event center here in Flint Michigan!"/>
    <x v="3"/>
    <n v="45"/>
    <x v="2"/>
    <x v="0"/>
    <x v="0"/>
    <x v="1109"/>
    <n v="1476900190"/>
    <b v="0"/>
    <n v="3"/>
    <b v="0"/>
    <s v="games/video games"/>
    <n v="0"/>
    <n v="15"/>
    <x v="6"/>
    <s v="video games"/>
    <n v="42662.752199074079"/>
    <n v="25569.000034722223"/>
    <x v="2"/>
    <n v="10"/>
    <x v="9"/>
  </r>
  <r>
    <n v="1110"/>
    <x v="1110"/>
    <s v="PSI is a game about a group of people dealing with the effects of Nightmares becoming reality, life will never be the same."/>
    <x v="63"/>
    <n v="255"/>
    <x v="2"/>
    <x v="0"/>
    <x v="0"/>
    <x v="1110"/>
    <n v="1352327022"/>
    <b v="0"/>
    <n v="11"/>
    <b v="0"/>
    <s v="games/video games"/>
    <n v="1"/>
    <n v="23.18"/>
    <x v="6"/>
    <s v="video games"/>
    <n v="41220.933124999996"/>
    <n v="25569.000127314815"/>
    <x v="5"/>
    <n v="11"/>
    <x v="4"/>
  </r>
  <r>
    <n v="1111"/>
    <x v="1111"/>
    <s v="We are bringing a new gaming experience to the field. One that will connect a community of people and servers from around the world."/>
    <x v="30"/>
    <n v="1"/>
    <x v="2"/>
    <x v="0"/>
    <x v="0"/>
    <x v="1111"/>
    <n v="1449636790"/>
    <b v="0"/>
    <n v="1"/>
    <b v="0"/>
    <s v="games/video games"/>
    <n v="0"/>
    <n v="1"/>
    <x v="6"/>
    <s v="video games"/>
    <n v="42347.203587962969"/>
    <n v="25569.000011574073"/>
    <x v="0"/>
    <n v="12"/>
    <x v="11"/>
  </r>
  <r>
    <n v="1112"/>
    <x v="1112"/>
    <s v="Tarantino-esque Adventure Game on Steroids Inspired by LucasArts, Gritty Action Movies and 1940's Animation"/>
    <x v="217"/>
    <n v="31272.92"/>
    <x v="2"/>
    <x v="0"/>
    <x v="0"/>
    <x v="1112"/>
    <n v="1416507211"/>
    <b v="0"/>
    <n v="312"/>
    <b v="0"/>
    <s v="games/video games"/>
    <n v="36"/>
    <n v="100.23"/>
    <x v="6"/>
    <s v="video games"/>
    <n v="41963.759386574078"/>
    <n v="25569.003611111111"/>
    <x v="3"/>
    <n v="11"/>
    <x v="4"/>
  </r>
  <r>
    <n v="1113"/>
    <x v="1113"/>
    <s v="A start up YouTube PC Gaming channel named ''Jeansie''. Comprised of witty banter and slightly above average  gaming skills :)"/>
    <x v="28"/>
    <n v="5"/>
    <x v="2"/>
    <x v="1"/>
    <x v="1"/>
    <x v="1113"/>
    <n v="1405466820"/>
    <b v="0"/>
    <n v="1"/>
    <b v="0"/>
    <s v="games/video games"/>
    <n v="1"/>
    <n v="5"/>
    <x v="6"/>
    <s v="video games"/>
    <n v="41835.977083333331"/>
    <n v="25569.000011574073"/>
    <x v="3"/>
    <n v="7"/>
    <x v="3"/>
  </r>
  <r>
    <n v="1114"/>
    <x v="1114"/>
    <s v="SciFi racing game for Android &amp; iOS platforms. Player gets a unique weapon which introduces an additional dimension to the competition."/>
    <x v="12"/>
    <n v="10"/>
    <x v="2"/>
    <x v="1"/>
    <x v="1"/>
    <x v="1114"/>
    <n v="1378714687"/>
    <b v="0"/>
    <n v="3"/>
    <b v="0"/>
    <s v="games/video games"/>
    <n v="0"/>
    <n v="3.33"/>
    <x v="6"/>
    <s v="video games"/>
    <n v="41526.345914351856"/>
    <n v="25569.000034722223"/>
    <x v="4"/>
    <n v="9"/>
    <x v="8"/>
  </r>
  <r>
    <n v="1115"/>
    <x v="1115"/>
    <s v="Explore the protagonist's mind. Remember. Understand. Plan ahead. Stay ahead of threats. Nurture relations. Earn the fate you choose."/>
    <x v="79"/>
    <n v="53"/>
    <x v="2"/>
    <x v="0"/>
    <x v="0"/>
    <x v="1115"/>
    <n v="1456764095"/>
    <b v="0"/>
    <n v="4"/>
    <b v="0"/>
    <s v="games/video games"/>
    <n v="0"/>
    <n v="13.25"/>
    <x v="6"/>
    <s v="video games"/>
    <n v="42429.695543981477"/>
    <n v="25569.000046296296"/>
    <x v="2"/>
    <n v="2"/>
    <x v="2"/>
  </r>
  <r>
    <n v="1116"/>
    <x v="1116"/>
    <s v="A medieval, post apocolyptic, Online, MMORPG. Class morphing, character customization game."/>
    <x v="69"/>
    <n v="178.52"/>
    <x v="2"/>
    <x v="0"/>
    <x v="0"/>
    <x v="1116"/>
    <n v="1334089208"/>
    <b v="0"/>
    <n v="10"/>
    <b v="0"/>
    <s v="games/video games"/>
    <n v="0"/>
    <n v="17.850000000000001"/>
    <x v="6"/>
    <s v="video games"/>
    <n v="41009.847314814811"/>
    <n v="25569.000115740742"/>
    <x v="5"/>
    <n v="4"/>
    <x v="6"/>
  </r>
  <r>
    <n v="1117"/>
    <x v="1117"/>
    <s v="Experience the Medieval in your own village. Increase your village into a city and walk through the streets."/>
    <x v="28"/>
    <n v="83"/>
    <x v="2"/>
    <x v="12"/>
    <x v="3"/>
    <x v="1117"/>
    <n v="1448461313"/>
    <b v="0"/>
    <n v="8"/>
    <b v="0"/>
    <s v="games/video games"/>
    <n v="8"/>
    <n v="10.38"/>
    <x v="6"/>
    <s v="video games"/>
    <n v="42333.598530092597"/>
    <n v="25569.000092592592"/>
    <x v="0"/>
    <n v="11"/>
    <x v="4"/>
  </r>
  <r>
    <n v="1118"/>
    <x v="1118"/>
    <s v="Ideal for social players as well as a tool for esports teams, Battle Buddy will help organise and coordinate, pugs, scrims, wars &amp; you!"/>
    <x v="37"/>
    <n v="109"/>
    <x v="2"/>
    <x v="2"/>
    <x v="2"/>
    <x v="1118"/>
    <n v="1394078379"/>
    <b v="0"/>
    <n v="3"/>
    <b v="0"/>
    <s v="games/video games"/>
    <n v="2"/>
    <n v="36.33"/>
    <x v="6"/>
    <s v="video games"/>
    <n v="41704.16642361111"/>
    <n v="25569.000034722223"/>
    <x v="3"/>
    <n v="3"/>
    <x v="7"/>
  </r>
  <r>
    <n v="1119"/>
    <x v="1119"/>
    <s v="Dog people and cat people unit!! Help save Paw Island from the monsters in this milti-player (50-100 Person at a time) online RPG game"/>
    <x v="190"/>
    <n v="5"/>
    <x v="2"/>
    <x v="0"/>
    <x v="0"/>
    <x v="1119"/>
    <n v="1395687664"/>
    <b v="0"/>
    <n v="1"/>
    <b v="0"/>
    <s v="games/video games"/>
    <n v="0"/>
    <n v="5"/>
    <x v="6"/>
    <s v="video games"/>
    <n v="41722.792407407411"/>
    <n v="25569.000011574073"/>
    <x v="3"/>
    <n v="3"/>
    <x v="7"/>
  </r>
  <r>
    <n v="1120"/>
    <x v="1120"/>
    <s v="Planet Ninjahwah is a highly anticipated futuristic action adventure game that will blow your mind!!"/>
    <x v="31"/>
    <n v="0"/>
    <x v="2"/>
    <x v="0"/>
    <x v="0"/>
    <x v="1120"/>
    <n v="1315947400"/>
    <b v="0"/>
    <n v="0"/>
    <b v="0"/>
    <s v="games/video games"/>
    <n v="0"/>
    <n v="0"/>
    <x v="6"/>
    <s v="video games"/>
    <n v="40799.872685185182"/>
    <n v="25569"/>
    <x v="6"/>
    <n v="9"/>
    <x v="8"/>
  </r>
  <r>
    <n v="1121"/>
    <x v="1121"/>
    <s v="An action packed, side scrolling, platform jumping, laser shooting ADVENTURE that will be fun for everyone."/>
    <x v="65"/>
    <n v="29"/>
    <x v="2"/>
    <x v="0"/>
    <x v="0"/>
    <x v="1121"/>
    <n v="1455315916"/>
    <b v="0"/>
    <n v="5"/>
    <b v="0"/>
    <s v="games/video games"/>
    <n v="0"/>
    <n v="5.8"/>
    <x v="6"/>
    <s v="video games"/>
    <n v="42412.934212962966"/>
    <n v="25569.000057870369"/>
    <x v="2"/>
    <n v="2"/>
    <x v="2"/>
  </r>
  <r>
    <n v="1122"/>
    <x v="1122"/>
    <s v="Mobile game featuring lots of funny little monsters on the run from their mad creator. Lots of gameplay elements will keep user bussy."/>
    <x v="50"/>
    <n v="0"/>
    <x v="2"/>
    <x v="1"/>
    <x v="1"/>
    <x v="1122"/>
    <n v="1368723225"/>
    <b v="0"/>
    <n v="0"/>
    <b v="0"/>
    <s v="games/video games"/>
    <n v="0"/>
    <n v="0"/>
    <x v="6"/>
    <s v="video games"/>
    <n v="41410.703993055555"/>
    <n v="25569"/>
    <x v="4"/>
    <n v="5"/>
    <x v="5"/>
  </r>
  <r>
    <n v="1123"/>
    <x v="1123"/>
    <s v="Fast paced mobile game where you control a rain drop by tilting your screen. Absorb other rain drops to go faster, but avoid clouds."/>
    <x v="10"/>
    <n v="11"/>
    <x v="2"/>
    <x v="0"/>
    <x v="0"/>
    <x v="1123"/>
    <n v="1395318848"/>
    <b v="0"/>
    <n v="3"/>
    <b v="0"/>
    <s v="games/video games"/>
    <n v="0"/>
    <n v="3.67"/>
    <x v="6"/>
    <s v="video games"/>
    <n v="41718.5237037037"/>
    <n v="25569.000034722223"/>
    <x v="3"/>
    <n v="3"/>
    <x v="7"/>
  </r>
  <r>
    <n v="1124"/>
    <x v="1124"/>
    <s v="Disaster Defender is a Mobile RPG that puts you right into the action of a Disaster, saving lives and property like a real life hero!"/>
    <x v="161"/>
    <n v="425"/>
    <x v="2"/>
    <x v="0"/>
    <x v="0"/>
    <x v="1124"/>
    <n v="1427817651"/>
    <b v="0"/>
    <n v="7"/>
    <b v="0"/>
    <s v="games/mobile games"/>
    <n v="0"/>
    <n v="60.71"/>
    <x v="6"/>
    <s v="mobile games"/>
    <n v="42094.667256944449"/>
    <n v="25569.000081018519"/>
    <x v="0"/>
    <n v="3"/>
    <x v="7"/>
  </r>
  <r>
    <n v="1125"/>
    <x v="1125"/>
    <s v="Ultimate Supremacy will be the ultimate in mobile gaming, if you love fighting and strategy games, you will love Ultimate Supremacy."/>
    <x v="9"/>
    <n v="0"/>
    <x v="2"/>
    <x v="1"/>
    <x v="1"/>
    <x v="1125"/>
    <n v="1438009130"/>
    <b v="0"/>
    <n v="0"/>
    <b v="0"/>
    <s v="games/mobile games"/>
    <n v="0"/>
    <n v="0"/>
    <x v="6"/>
    <s v="mobile games"/>
    <n v="42212.624189814815"/>
    <n v="25569"/>
    <x v="0"/>
    <n v="7"/>
    <x v="3"/>
  </r>
  <r>
    <n v="1126"/>
    <x v="1126"/>
    <s v="Imagine a science class where the teacher walks in a says &quot;Take out your cell phone and play a game.&quot;"/>
    <x v="13"/>
    <n v="10"/>
    <x v="2"/>
    <x v="0"/>
    <x v="0"/>
    <x v="1126"/>
    <n v="1465890694"/>
    <b v="0"/>
    <n v="2"/>
    <b v="0"/>
    <s v="games/mobile games"/>
    <n v="1"/>
    <n v="5"/>
    <x v="6"/>
    <s v="mobile games"/>
    <n v="42535.327476851846"/>
    <n v="25569.00002314815"/>
    <x v="2"/>
    <n v="6"/>
    <x v="0"/>
  </r>
  <r>
    <n v="1127"/>
    <x v="1127"/>
    <s v="A fast-paced, creepy/cute mobile puzzle game where you draw series of magic symbols to summon &amp; collect demons, monsters, gods, &amp; myths"/>
    <x v="19"/>
    <n v="585"/>
    <x v="2"/>
    <x v="0"/>
    <x v="0"/>
    <x v="1127"/>
    <n v="1413318600"/>
    <b v="0"/>
    <n v="23"/>
    <b v="0"/>
    <s v="games/mobile games"/>
    <n v="2"/>
    <n v="25.43"/>
    <x v="6"/>
    <s v="mobile games"/>
    <n v="41926.854166666664"/>
    <n v="25569.000266203704"/>
    <x v="3"/>
    <n v="10"/>
    <x v="9"/>
  </r>
  <r>
    <n v="1128"/>
    <x v="1128"/>
    <s v="#havingfunFTW"/>
    <x v="28"/>
    <n v="1"/>
    <x v="2"/>
    <x v="1"/>
    <x v="1"/>
    <x v="1128"/>
    <n v="1404833717"/>
    <b v="0"/>
    <n v="1"/>
    <b v="0"/>
    <s v="games/mobile games"/>
    <n v="0"/>
    <n v="1"/>
    <x v="6"/>
    <s v="mobile games"/>
    <n v="41828.649502314816"/>
    <n v="25569.000011574073"/>
    <x v="3"/>
    <n v="7"/>
    <x v="3"/>
  </r>
  <r>
    <n v="1129"/>
    <x v="1129"/>
    <s v="This app will provide you with the ability to use your most favorite profanities while playing a game with your friends."/>
    <x v="22"/>
    <n v="21"/>
    <x v="2"/>
    <x v="0"/>
    <x v="0"/>
    <x v="1129"/>
    <n v="1462515693"/>
    <b v="0"/>
    <n v="2"/>
    <b v="0"/>
    <s v="games/mobile games"/>
    <n v="0"/>
    <n v="10.5"/>
    <x v="6"/>
    <s v="mobile games"/>
    <n v="42496.264965277776"/>
    <n v="25569.00002314815"/>
    <x v="2"/>
    <n v="5"/>
    <x v="5"/>
  </r>
  <r>
    <n v="1130"/>
    <x v="1130"/>
    <s v="A modernized version of the classic aerial combat arcade game 1942.  Use real fighter jets to take down terrorists on a global scale."/>
    <x v="10"/>
    <n v="11"/>
    <x v="2"/>
    <x v="0"/>
    <x v="0"/>
    <x v="1130"/>
    <n v="1411775700"/>
    <b v="0"/>
    <n v="3"/>
    <b v="0"/>
    <s v="games/mobile games"/>
    <n v="0"/>
    <n v="3.67"/>
    <x v="6"/>
    <s v="mobile games"/>
    <n v="41908.996527777781"/>
    <n v="25569.000034722223"/>
    <x v="3"/>
    <n v="9"/>
    <x v="8"/>
  </r>
  <r>
    <n v="1131"/>
    <x v="1131"/>
    <s v="Don't drop it like it's hot..Hot Potato is a battle between friends. Compete to keep Mr Potato off the ground. Who will drop him first?"/>
    <x v="79"/>
    <n v="0"/>
    <x v="2"/>
    <x v="2"/>
    <x v="2"/>
    <x v="1131"/>
    <n v="1448401668"/>
    <b v="0"/>
    <n v="0"/>
    <b v="0"/>
    <s v="games/mobile games"/>
    <n v="0"/>
    <n v="0"/>
    <x v="6"/>
    <s v="mobile games"/>
    <n v="42332.908194444448"/>
    <n v="25569"/>
    <x v="0"/>
    <n v="11"/>
    <x v="4"/>
  </r>
  <r>
    <n v="1132"/>
    <x v="1132"/>
    <s v="One is a simple mobile game about exploring the connections between all living things. Featuring hand-painted art."/>
    <x v="3"/>
    <n v="1438"/>
    <x v="2"/>
    <x v="5"/>
    <x v="5"/>
    <x v="1132"/>
    <n v="1480646771"/>
    <b v="0"/>
    <n v="13"/>
    <b v="0"/>
    <s v="games/mobile games"/>
    <n v="14"/>
    <n v="110.62"/>
    <x v="6"/>
    <s v="mobile games"/>
    <n v="42706.115405092598"/>
    <n v="25569.000150462962"/>
    <x v="2"/>
    <n v="12"/>
    <x v="11"/>
  </r>
  <r>
    <n v="1133"/>
    <x v="1133"/>
    <s v="Ping is a simple game currently in the design process, where the player lives off of the power of their connection to the internet."/>
    <x v="9"/>
    <n v="20"/>
    <x v="2"/>
    <x v="1"/>
    <x v="1"/>
    <x v="1133"/>
    <n v="1404207981"/>
    <b v="0"/>
    <n v="1"/>
    <b v="0"/>
    <s v="games/mobile games"/>
    <n v="1"/>
    <n v="20"/>
    <x v="6"/>
    <s v="mobile games"/>
    <n v="41821.407187500001"/>
    <n v="25569.000011574073"/>
    <x v="3"/>
    <n v="7"/>
    <x v="3"/>
  </r>
  <r>
    <n v="1134"/>
    <x v="1134"/>
    <s v="We are creating a new Mario Bro's style game called KFK:Original. It's challenging, fun and totally awesome!!!"/>
    <x v="31"/>
    <n v="1"/>
    <x v="2"/>
    <x v="2"/>
    <x v="2"/>
    <x v="1134"/>
    <n v="1416034228"/>
    <b v="0"/>
    <n v="1"/>
    <b v="0"/>
    <s v="games/mobile games"/>
    <n v="0"/>
    <n v="1"/>
    <x v="6"/>
    <s v="mobile games"/>
    <n v="41958.285046296296"/>
    <n v="25569.000011574073"/>
    <x v="3"/>
    <n v="11"/>
    <x v="4"/>
  </r>
  <r>
    <n v="1135"/>
    <x v="1135"/>
    <s v="&quot;Trumperama&quot; ist ein Jump 'n' Run Spiel im 8-Bit Stil fÃ¼r Android._x000a_Donald Trump gewinnt die Wahlen und muss gestoppt werden!"/>
    <x v="28"/>
    <n v="50"/>
    <x v="2"/>
    <x v="12"/>
    <x v="3"/>
    <x v="1135"/>
    <n v="1467935094"/>
    <b v="0"/>
    <n v="1"/>
    <b v="0"/>
    <s v="games/mobile games"/>
    <n v="5"/>
    <n v="50"/>
    <x v="6"/>
    <s v="mobile games"/>
    <n v="42558.989513888882"/>
    <n v="25569.000011574073"/>
    <x v="2"/>
    <n v="7"/>
    <x v="3"/>
  </r>
  <r>
    <n v="1136"/>
    <x v="1136"/>
    <s v="Arpenter pas moins de 50 stages ne sera pas facile avec une seule vie... peut Ãªtre que les potions vous aiderons Ã  survivre ?"/>
    <x v="218"/>
    <n v="270"/>
    <x v="2"/>
    <x v="6"/>
    <x v="3"/>
    <x v="1136"/>
    <n v="1447949229"/>
    <b v="0"/>
    <n v="6"/>
    <b v="0"/>
    <s v="games/mobile games"/>
    <n v="6"/>
    <n v="45"/>
    <x v="6"/>
    <s v="mobile games"/>
    <n v="42327.671631944439"/>
    <n v="25569.000069444446"/>
    <x v="0"/>
    <n v="11"/>
    <x v="4"/>
  </r>
  <r>
    <n v="1137"/>
    <x v="1137"/>
    <s v="This classic online RPG is being overhauled to run on more devices with an interface better suited for both mobile and widescreen."/>
    <x v="31"/>
    <n v="9875"/>
    <x v="2"/>
    <x v="0"/>
    <x v="0"/>
    <x v="1137"/>
    <n v="1458848421"/>
    <b v="0"/>
    <n v="39"/>
    <b v="0"/>
    <s v="games/mobile games"/>
    <n v="40"/>
    <n v="253.21"/>
    <x v="6"/>
    <s v="mobile games"/>
    <n v="42453.819687499999"/>
    <n v="25569.000451388889"/>
    <x v="2"/>
    <n v="3"/>
    <x v="7"/>
  </r>
  <r>
    <n v="1138"/>
    <x v="1138"/>
    <s v="Have you ever wanted to build your own, ultimate zombie fort in real life? Enjoy a Zombie Apocalypse without the Apocalypse."/>
    <x v="19"/>
    <n v="125"/>
    <x v="2"/>
    <x v="0"/>
    <x v="0"/>
    <x v="1138"/>
    <n v="1483307131"/>
    <b v="0"/>
    <n v="4"/>
    <b v="0"/>
    <s v="games/mobile games"/>
    <n v="0"/>
    <n v="31.25"/>
    <x v="6"/>
    <s v="mobile games"/>
    <n v="42736.9066087963"/>
    <n v="25569.000046296296"/>
    <x v="1"/>
    <n v="1"/>
    <x v="1"/>
  </r>
  <r>
    <n v="1139"/>
    <x v="1139"/>
    <s v="Take control of the Void and bend it to your will as you perfect your strategy and amass your deck. The light gathers, your power grows"/>
    <x v="6"/>
    <n v="5"/>
    <x v="2"/>
    <x v="0"/>
    <x v="0"/>
    <x v="1139"/>
    <n v="1417508426"/>
    <b v="0"/>
    <n v="1"/>
    <b v="0"/>
    <s v="games/mobile games"/>
    <n v="0"/>
    <n v="5"/>
    <x v="6"/>
    <s v="mobile games"/>
    <n v="41975.347523148142"/>
    <n v="25569.000011574073"/>
    <x v="3"/>
    <n v="12"/>
    <x v="11"/>
  </r>
  <r>
    <n v="1140"/>
    <x v="1140"/>
    <s v="We are creating the next epic Massive Multiplayer Online-Real Time Strategy game and we want you to be a part of it!"/>
    <x v="10"/>
    <n v="0"/>
    <x v="2"/>
    <x v="1"/>
    <x v="1"/>
    <x v="1140"/>
    <n v="1436267121"/>
    <b v="0"/>
    <n v="0"/>
    <b v="0"/>
    <s v="games/mobile games"/>
    <n v="0"/>
    <n v="0"/>
    <x v="6"/>
    <s v="mobile games"/>
    <n v="42192.462048611109"/>
    <n v="25569"/>
    <x v="0"/>
    <n v="7"/>
    <x v="3"/>
  </r>
  <r>
    <n v="1141"/>
    <x v="1141"/>
    <s v="I think this will be a great game!"/>
    <x v="2"/>
    <n v="0"/>
    <x v="2"/>
    <x v="12"/>
    <x v="3"/>
    <x v="1141"/>
    <n v="1433868450"/>
    <b v="0"/>
    <n v="0"/>
    <b v="0"/>
    <s v="games/mobile games"/>
    <n v="0"/>
    <n v="0"/>
    <x v="6"/>
    <s v="mobile games"/>
    <n v="42164.699652777781"/>
    <n v="25569"/>
    <x v="0"/>
    <n v="6"/>
    <x v="0"/>
  </r>
  <r>
    <n v="1142"/>
    <x v="1142"/>
    <s v="If only you could help choose and/or create the Top Chart apps with your ideas..._x000a_Want that to come true? Well here we are."/>
    <x v="23"/>
    <n v="0"/>
    <x v="2"/>
    <x v="0"/>
    <x v="0"/>
    <x v="1142"/>
    <n v="1421539727"/>
    <b v="0"/>
    <n v="0"/>
    <b v="0"/>
    <s v="games/mobile games"/>
    <n v="0"/>
    <n v="0"/>
    <x v="6"/>
    <s v="mobile games"/>
    <n v="42022.006099537044"/>
    <n v="25569"/>
    <x v="0"/>
    <n v="1"/>
    <x v="1"/>
  </r>
  <r>
    <n v="1143"/>
    <x v="1143"/>
    <s v="Convergence: RiftWars is a easy to approach competitive turn-based strategy game, featuring quick game play and military tactics."/>
    <x v="101"/>
    <n v="186"/>
    <x v="2"/>
    <x v="0"/>
    <x v="0"/>
    <x v="1143"/>
    <n v="1447735126"/>
    <b v="0"/>
    <n v="8"/>
    <b v="0"/>
    <s v="games/mobile games"/>
    <n v="0"/>
    <n v="23.25"/>
    <x v="6"/>
    <s v="mobile games"/>
    <n v="42325.19358796296"/>
    <n v="25569.000092592592"/>
    <x v="0"/>
    <n v="11"/>
    <x v="4"/>
  </r>
  <r>
    <n v="1144"/>
    <x v="1144"/>
    <s v="We need your help to finish our food truck. We are building a BBQ Food Truck to serve competition style BBQ."/>
    <x v="219"/>
    <n v="0"/>
    <x v="2"/>
    <x v="0"/>
    <x v="0"/>
    <x v="1144"/>
    <n v="1427689320"/>
    <b v="0"/>
    <n v="0"/>
    <b v="0"/>
    <s v="food/food trucks"/>
    <n v="0"/>
    <n v="0"/>
    <x v="7"/>
    <s v="food trucks"/>
    <n v="42093.181944444441"/>
    <n v="25569"/>
    <x v="0"/>
    <n v="3"/>
    <x v="7"/>
  </r>
  <r>
    <n v="1145"/>
    <x v="1145"/>
    <s v="Emphasizing locally and responsibly raised ingredients, serving delicious food! I need your help."/>
    <x v="58"/>
    <n v="100"/>
    <x v="2"/>
    <x v="0"/>
    <x v="0"/>
    <x v="1145"/>
    <n v="1407088592"/>
    <b v="0"/>
    <n v="1"/>
    <b v="0"/>
    <s v="food/food trucks"/>
    <n v="0"/>
    <n v="100"/>
    <x v="7"/>
    <s v="food trucks"/>
    <n v="41854.747592592597"/>
    <n v="25569.000011574073"/>
    <x v="3"/>
    <n v="8"/>
    <x v="10"/>
  </r>
  <r>
    <n v="1146"/>
    <x v="1146"/>
    <s v="Bringing the flavor of competition BBQ to small town Auburn with the ease of a big city food truck."/>
    <x v="12"/>
    <n v="530"/>
    <x v="2"/>
    <x v="0"/>
    <x v="0"/>
    <x v="1146"/>
    <n v="1395787973"/>
    <b v="0"/>
    <n v="12"/>
    <b v="0"/>
    <s v="food/food trucks"/>
    <n v="9"/>
    <n v="44.17"/>
    <x v="7"/>
    <s v="food trucks"/>
    <n v="41723.9533912037"/>
    <n v="25569.000138888889"/>
    <x v="3"/>
    <n v="3"/>
    <x v="7"/>
  </r>
  <r>
    <n v="1147"/>
    <x v="1147"/>
    <s v="amazing gourmet baked potato truck with variable options for everyone, its always been my dream, help me make it come true :)."/>
    <x v="31"/>
    <n v="0"/>
    <x v="2"/>
    <x v="5"/>
    <x v="5"/>
    <x v="1147"/>
    <n v="1408576783"/>
    <b v="0"/>
    <n v="0"/>
    <b v="0"/>
    <s v="food/food trucks"/>
    <n v="0"/>
    <n v="0"/>
    <x v="7"/>
    <s v="food trucks"/>
    <n v="41871.972025462965"/>
    <n v="25569"/>
    <x v="3"/>
    <n v="8"/>
    <x v="10"/>
  </r>
  <r>
    <n v="1148"/>
    <x v="1148"/>
    <s v="New local (Louisville, KY.) food truck with a refreshing spin on rolling kitchens."/>
    <x v="36"/>
    <n v="73"/>
    <x v="2"/>
    <x v="0"/>
    <x v="0"/>
    <x v="1148"/>
    <n v="1477973181"/>
    <b v="0"/>
    <n v="3"/>
    <b v="0"/>
    <s v="food/food trucks"/>
    <n v="0"/>
    <n v="24.33"/>
    <x v="7"/>
    <s v="food trucks"/>
    <n v="42675.171076388884"/>
    <n v="25569.000034722223"/>
    <x v="2"/>
    <n v="11"/>
    <x v="4"/>
  </r>
  <r>
    <n v="1149"/>
    <x v="1149"/>
    <s v="Bringing culturally diverse Floridian cuisine to the people!"/>
    <x v="63"/>
    <n v="75"/>
    <x v="2"/>
    <x v="0"/>
    <x v="0"/>
    <x v="1149"/>
    <n v="1463504566"/>
    <b v="0"/>
    <n v="2"/>
    <b v="0"/>
    <s v="food/food trucks"/>
    <n v="0"/>
    <n v="37.5"/>
    <x v="7"/>
    <s v="food trucks"/>
    <n v="42507.71025462963"/>
    <n v="25569.00002314815"/>
    <x v="2"/>
    <n v="5"/>
    <x v="5"/>
  </r>
  <r>
    <n v="1150"/>
    <x v="1150"/>
    <s v="Bringing delicious authentic and fusion Taiwanese Food to the West Coast."/>
    <x v="30"/>
    <n v="252"/>
    <x v="2"/>
    <x v="0"/>
    <x v="0"/>
    <x v="1150"/>
    <n v="1447109675"/>
    <b v="0"/>
    <n v="6"/>
    <b v="0"/>
    <s v="food/food trucks"/>
    <n v="10"/>
    <n v="42"/>
    <x v="7"/>
    <s v="food trucks"/>
    <n v="42317.954571759255"/>
    <n v="25569.000069444446"/>
    <x v="0"/>
    <n v="11"/>
    <x v="4"/>
  </r>
  <r>
    <n v="1151"/>
    <x v="1151"/>
    <s v="Basically home style foods as huge sandwiches, burgers, and apps. Limitited to NOTHING. Irish,Mexican, cajÃ£n, southern bqq even veggies"/>
    <x v="31"/>
    <n v="0"/>
    <x v="2"/>
    <x v="0"/>
    <x v="0"/>
    <x v="1151"/>
    <n v="1439000863"/>
    <b v="0"/>
    <n v="0"/>
    <b v="0"/>
    <s v="food/food trucks"/>
    <n v="0"/>
    <n v="0"/>
    <x v="7"/>
    <s v="food trucks"/>
    <n v="42224.102581018517"/>
    <n v="25569"/>
    <x v="0"/>
    <n v="8"/>
    <x v="10"/>
  </r>
  <r>
    <n v="1152"/>
    <x v="1152"/>
    <s v="Peruvian food truck with an LA twist."/>
    <x v="194"/>
    <n v="911"/>
    <x v="2"/>
    <x v="0"/>
    <x v="0"/>
    <x v="1152"/>
    <n v="1429117312"/>
    <b v="0"/>
    <n v="15"/>
    <b v="0"/>
    <s v="food/food trucks"/>
    <n v="6"/>
    <n v="60.73"/>
    <x v="7"/>
    <s v="food trucks"/>
    <n v="42109.709629629629"/>
    <n v="25569.000173611112"/>
    <x v="0"/>
    <n v="4"/>
    <x v="6"/>
  </r>
  <r>
    <n v="1153"/>
    <x v="1153"/>
    <s v="A mobile concession trailer for snow cones, ice cream, smoothies and more"/>
    <x v="6"/>
    <n v="50"/>
    <x v="2"/>
    <x v="0"/>
    <x v="0"/>
    <x v="1153"/>
    <n v="1432055305"/>
    <b v="0"/>
    <n v="1"/>
    <b v="0"/>
    <s v="food/food trucks"/>
    <n v="1"/>
    <n v="50"/>
    <x v="7"/>
    <s v="food trucks"/>
    <n v="42143.714178240742"/>
    <n v="25569.000011574073"/>
    <x v="0"/>
    <n v="5"/>
    <x v="5"/>
  </r>
  <r>
    <n v="1154"/>
    <x v="1154"/>
    <s v="We're about to launch our first ever food truck to share our amazing food and we need your help! Be a part of our truck!"/>
    <x v="10"/>
    <n v="325"/>
    <x v="2"/>
    <x v="0"/>
    <x v="0"/>
    <x v="1154"/>
    <n v="1438915006"/>
    <b v="0"/>
    <n v="3"/>
    <b v="0"/>
    <s v="food/food trucks"/>
    <n v="7"/>
    <n v="108.33"/>
    <x v="7"/>
    <s v="food trucks"/>
    <n v="42223.108865740738"/>
    <n v="25569.000034722223"/>
    <x v="0"/>
    <n v="8"/>
    <x v="10"/>
  </r>
  <r>
    <n v="1155"/>
    <x v="1155"/>
    <s v="I am on a mission to offer as many people as I can a great healthy coffee, tea, and snacks by using healthy products and ingredients."/>
    <x v="31"/>
    <n v="188"/>
    <x v="2"/>
    <x v="0"/>
    <x v="0"/>
    <x v="1155"/>
    <n v="1405448408"/>
    <b v="0"/>
    <n v="8"/>
    <b v="0"/>
    <s v="food/food trucks"/>
    <n v="1"/>
    <n v="23.5"/>
    <x v="7"/>
    <s v="food trucks"/>
    <n v="41835.763981481483"/>
    <n v="25569.000092592592"/>
    <x v="3"/>
    <n v="7"/>
    <x v="3"/>
  </r>
  <r>
    <n v="1156"/>
    <x v="1156"/>
    <s v="A Food Truck featuring Deep Fried Natural Casing Beef/Pork mix Hot Dogs, New York Style Rippers. Also serving Fresh Cut Fries."/>
    <x v="115"/>
    <n v="0"/>
    <x v="2"/>
    <x v="0"/>
    <x v="0"/>
    <x v="1156"/>
    <n v="1422150162"/>
    <b v="0"/>
    <n v="0"/>
    <b v="0"/>
    <s v="food/food trucks"/>
    <n v="0"/>
    <n v="0"/>
    <x v="7"/>
    <s v="food trucks"/>
    <n v="42029.07131944444"/>
    <n v="25569"/>
    <x v="0"/>
    <n v="1"/>
    <x v="1"/>
  </r>
  <r>
    <n v="1157"/>
    <x v="1157"/>
    <s v="When the smoke clears, folks in Albany are going to experience the best barbeque they'll ever have! Got the flavor, need some funding."/>
    <x v="3"/>
    <n v="151"/>
    <x v="2"/>
    <x v="0"/>
    <x v="0"/>
    <x v="1157"/>
    <n v="1412607880"/>
    <b v="0"/>
    <n v="3"/>
    <b v="0"/>
    <s v="food/food trucks"/>
    <n v="2"/>
    <n v="50.33"/>
    <x v="7"/>
    <s v="food trucks"/>
    <n v="41918.628240740742"/>
    <n v="25569.000034722223"/>
    <x v="3"/>
    <n v="10"/>
    <x v="9"/>
  </r>
  <r>
    <n v="1158"/>
    <x v="1158"/>
    <s v="It's been my dream to start my own cupcake bakery and it's now or never. Help me take the first steps toward building my dream."/>
    <x v="51"/>
    <n v="35"/>
    <x v="2"/>
    <x v="0"/>
    <x v="0"/>
    <x v="1158"/>
    <n v="1415499128"/>
    <b v="0"/>
    <n v="3"/>
    <b v="0"/>
    <s v="food/food trucks"/>
    <n v="0"/>
    <n v="11.67"/>
    <x v="7"/>
    <s v="food trucks"/>
    <n v="41952.09175925926"/>
    <n v="25569.000034722223"/>
    <x v="3"/>
    <n v="11"/>
    <x v="4"/>
  </r>
  <r>
    <n v="1159"/>
    <x v="1159"/>
    <s v="Skewed Up food truck is my dream and need help getting it started, presenting some to the bank for my loan, spice up logo, etc."/>
    <x v="220"/>
    <n v="0"/>
    <x v="2"/>
    <x v="0"/>
    <x v="0"/>
    <x v="1159"/>
    <n v="1433006765"/>
    <b v="0"/>
    <n v="0"/>
    <b v="0"/>
    <s v="food/food trucks"/>
    <n v="0"/>
    <n v="0"/>
    <x v="7"/>
    <s v="food trucks"/>
    <n v="42154.726446759261"/>
    <n v="25569"/>
    <x v="0"/>
    <n v="5"/>
    <x v="5"/>
  </r>
  <r>
    <n v="1160"/>
    <x v="1160"/>
    <s v="Food is a lifestyle...the art, the challenge, and the happiness is the wealth I seek....join me on my journey to success."/>
    <x v="11"/>
    <n v="1155"/>
    <x v="2"/>
    <x v="0"/>
    <x v="0"/>
    <x v="1160"/>
    <n v="1424922186"/>
    <b v="0"/>
    <n v="19"/>
    <b v="0"/>
    <s v="food/food trucks"/>
    <n v="4"/>
    <n v="60.79"/>
    <x v="7"/>
    <s v="food trucks"/>
    <n v="42061.154930555553"/>
    <n v="25569.000219907408"/>
    <x v="0"/>
    <n v="2"/>
    <x v="2"/>
  </r>
  <r>
    <n v="1161"/>
    <x v="1161"/>
    <s v="Amazing delicious pizza a real hit a true niche that has not been explored ground floor opportunity in food trucks done by a real chef"/>
    <x v="102"/>
    <n v="0"/>
    <x v="2"/>
    <x v="0"/>
    <x v="0"/>
    <x v="1161"/>
    <n v="1430233589"/>
    <b v="0"/>
    <n v="0"/>
    <b v="0"/>
    <s v="food/food trucks"/>
    <n v="0"/>
    <n v="0"/>
    <x v="7"/>
    <s v="food trucks"/>
    <n v="42122.629502314812"/>
    <n v="25569"/>
    <x v="0"/>
    <n v="4"/>
    <x v="6"/>
  </r>
  <r>
    <n v="1162"/>
    <x v="1162"/>
    <s v="Solar Powered, Recycled Fryer Oil for Truck Fuel, Locally Grown Organic &amp; Hormone Free Foods, Pop-up Bands, Private Party and Functions"/>
    <x v="127"/>
    <n v="35"/>
    <x v="2"/>
    <x v="0"/>
    <x v="0"/>
    <x v="1162"/>
    <n v="1408983864"/>
    <b v="0"/>
    <n v="2"/>
    <b v="0"/>
    <s v="food/food trucks"/>
    <n v="0"/>
    <n v="17.5"/>
    <x v="7"/>
    <s v="food trucks"/>
    <n v="41876.683611111112"/>
    <n v="25569.00002314815"/>
    <x v="3"/>
    <n v="8"/>
    <x v="10"/>
  </r>
  <r>
    <n v="1163"/>
    <x v="1163"/>
    <s v="Cooking is my passion.Lets take my passion to another level,by sending me to a culinary school, I WILL be one of the best chefs ever!"/>
    <x v="221"/>
    <n v="0"/>
    <x v="2"/>
    <x v="0"/>
    <x v="0"/>
    <x v="1163"/>
    <n v="1405012920"/>
    <b v="0"/>
    <n v="0"/>
    <b v="0"/>
    <s v="food/food trucks"/>
    <n v="0"/>
    <n v="0"/>
    <x v="7"/>
    <s v="food trucks"/>
    <n v="41830.723611111112"/>
    <n v="25569"/>
    <x v="3"/>
    <n v="7"/>
    <x v="3"/>
  </r>
  <r>
    <n v="1164"/>
    <x v="1164"/>
    <s v="Bayou Classic BBQ will be  Mansura,LA _x000a_newest and best mobile food truck_x000a_serving delicious BBQ Georgia style slow_x000a_smoke BBQ!"/>
    <x v="3"/>
    <n v="0"/>
    <x v="2"/>
    <x v="0"/>
    <x v="0"/>
    <x v="1164"/>
    <n v="1463678582"/>
    <b v="0"/>
    <n v="0"/>
    <b v="0"/>
    <s v="food/food trucks"/>
    <n v="0"/>
    <n v="0"/>
    <x v="7"/>
    <s v="food trucks"/>
    <n v="42509.724328703705"/>
    <n v="25569"/>
    <x v="2"/>
    <n v="5"/>
    <x v="5"/>
  </r>
  <r>
    <n v="1165"/>
    <x v="1165"/>
    <s v="Join us in transforming Dreamy Creations truck into a food truck so we can bring you the most delicious cupcakes to your neighborhood!"/>
    <x v="3"/>
    <n v="2070.5"/>
    <x v="2"/>
    <x v="0"/>
    <x v="0"/>
    <x v="1165"/>
    <n v="1401685730"/>
    <b v="0"/>
    <n v="25"/>
    <b v="0"/>
    <s v="food/food trucks"/>
    <n v="21"/>
    <n v="82.82"/>
    <x v="7"/>
    <s v="food trucks"/>
    <n v="41792.214467592588"/>
    <n v="25569.00028935185"/>
    <x v="3"/>
    <n v="6"/>
    <x v="0"/>
  </r>
  <r>
    <n v="1166"/>
    <x v="1166"/>
    <s v="Making delicious healthy food affordable &amp; accessible to ALL Cincinnati neighborhoods. Locally sourced, seasonally-inspired menu"/>
    <x v="36"/>
    <n v="2871"/>
    <x v="2"/>
    <x v="0"/>
    <x v="0"/>
    <x v="1166"/>
    <n v="1432640342"/>
    <b v="0"/>
    <n v="8"/>
    <b v="0"/>
    <s v="food/food trucks"/>
    <n v="19"/>
    <n v="358.88"/>
    <x v="7"/>
    <s v="food trucks"/>
    <n v="42150.485439814816"/>
    <n v="25569.000092592592"/>
    <x v="0"/>
    <n v="5"/>
    <x v="5"/>
  </r>
  <r>
    <n v="1167"/>
    <x v="1167"/>
    <s v="A mobile food truck serving up a Latino-inspired fusion cuisine using fresh, local, &amp; organic ingredients!"/>
    <x v="127"/>
    <n v="979"/>
    <x v="2"/>
    <x v="0"/>
    <x v="0"/>
    <x v="1167"/>
    <n v="1407865095"/>
    <b v="0"/>
    <n v="16"/>
    <b v="0"/>
    <s v="food/food trucks"/>
    <n v="2"/>
    <n v="61.19"/>
    <x v="7"/>
    <s v="food trucks"/>
    <n v="41863.734895833331"/>
    <n v="25569.000185185185"/>
    <x v="3"/>
    <n v="8"/>
    <x v="10"/>
  </r>
  <r>
    <n v="1168"/>
    <x v="1168"/>
    <s v="Simply fresh farm to table on wheels working close with local farms to ensure the highest of quality of product ."/>
    <x v="102"/>
    <n v="1020"/>
    <x v="2"/>
    <x v="0"/>
    <x v="0"/>
    <x v="1168"/>
    <n v="1471915065"/>
    <b v="0"/>
    <n v="3"/>
    <b v="0"/>
    <s v="food/food trucks"/>
    <n v="6"/>
    <n v="340"/>
    <x v="7"/>
    <s v="food trucks"/>
    <n v="42605.053993055553"/>
    <n v="25569.000034722223"/>
    <x v="2"/>
    <n v="8"/>
    <x v="10"/>
  </r>
  <r>
    <n v="1169"/>
    <x v="1169"/>
    <s v="Our service provides door-to-door shuttle transportation in Downtown Los Angeles. FREE to passengers - driver tip appreciated."/>
    <x v="3"/>
    <n v="17"/>
    <x v="2"/>
    <x v="0"/>
    <x v="0"/>
    <x v="1169"/>
    <n v="1422001763"/>
    <b v="0"/>
    <n v="3"/>
    <b v="0"/>
    <s v="food/food trucks"/>
    <n v="0"/>
    <n v="5.67"/>
    <x v="7"/>
    <s v="food trucks"/>
    <n v="42027.353738425925"/>
    <n v="25569.000034722223"/>
    <x v="0"/>
    <n v="1"/>
    <x v="1"/>
  </r>
  <r>
    <n v="1170"/>
    <x v="1170"/>
    <s v="They are sweet, sticky and incredibly addictive. People are left with a huge smile and a full stomach but still ask for more!!!"/>
    <x v="31"/>
    <n v="100"/>
    <x v="2"/>
    <x v="1"/>
    <x v="1"/>
    <x v="1170"/>
    <n v="1430429171"/>
    <b v="0"/>
    <n v="2"/>
    <b v="0"/>
    <s v="food/food trucks"/>
    <n v="0"/>
    <n v="50"/>
    <x v="7"/>
    <s v="food trucks"/>
    <n v="42124.893182870372"/>
    <n v="25569.00002314815"/>
    <x v="0"/>
    <n v="4"/>
    <x v="6"/>
  </r>
  <r>
    <n v="1171"/>
    <x v="1171"/>
    <s v="Tulsa's first true biodiesel, alternative energy powered food truck! Oh yeah, and delicious food!"/>
    <x v="31"/>
    <n v="25"/>
    <x v="2"/>
    <x v="0"/>
    <x v="0"/>
    <x v="1171"/>
    <n v="1414351127"/>
    <b v="0"/>
    <n v="1"/>
    <b v="0"/>
    <s v="food/food trucks"/>
    <n v="0"/>
    <n v="25"/>
    <x v="7"/>
    <s v="food trucks"/>
    <n v="41938.804710648146"/>
    <n v="25569.000011574073"/>
    <x v="3"/>
    <n v="10"/>
    <x v="9"/>
  </r>
  <r>
    <n v="1172"/>
    <x v="1172"/>
    <s v="Bringing YOUR favorite dog recipes to the streets."/>
    <x v="7"/>
    <n v="0"/>
    <x v="2"/>
    <x v="0"/>
    <x v="0"/>
    <x v="1172"/>
    <n v="1405959752"/>
    <b v="0"/>
    <n v="0"/>
    <b v="0"/>
    <s v="food/food trucks"/>
    <n v="0"/>
    <n v="0"/>
    <x v="7"/>
    <s v="food trucks"/>
    <n v="41841.682314814818"/>
    <n v="25569"/>
    <x v="3"/>
    <n v="7"/>
    <x v="3"/>
  </r>
  <r>
    <n v="1173"/>
    <x v="1173"/>
    <s v="Chef David J Alvarez worked for Guy Fieri &amp; Anthony Bourdain. Chef David wants to bring his food to the Streets &amp; assault your senses!"/>
    <x v="152"/>
    <n v="30"/>
    <x v="2"/>
    <x v="0"/>
    <x v="0"/>
    <x v="1173"/>
    <n v="1435552057"/>
    <b v="0"/>
    <n v="1"/>
    <b v="0"/>
    <s v="food/food trucks"/>
    <n v="0"/>
    <n v="30"/>
    <x v="7"/>
    <s v="food trucks"/>
    <n v="42184.185844907406"/>
    <n v="25569.000011574073"/>
    <x v="0"/>
    <n v="6"/>
    <x v="0"/>
  </r>
  <r>
    <n v="1174"/>
    <x v="1174"/>
    <s v="Help me purchase a parking space to be the Burro's permanant home, I need your help to raise $15,000!"/>
    <x v="36"/>
    <n v="886"/>
    <x v="2"/>
    <x v="0"/>
    <x v="0"/>
    <x v="1174"/>
    <n v="1460146327"/>
    <b v="0"/>
    <n v="19"/>
    <b v="0"/>
    <s v="food/food trucks"/>
    <n v="6"/>
    <n v="46.63"/>
    <x v="7"/>
    <s v="food trucks"/>
    <n v="42468.84174768519"/>
    <n v="25569.000219907408"/>
    <x v="2"/>
    <n v="4"/>
    <x v="6"/>
  </r>
  <r>
    <n v="1175"/>
    <x v="1175"/>
    <s v="&quot;Create-Your-Cone&quot;. Freshly made waffle cones stuffed with your choice of yummy ingredients, or frozen yogurt!"/>
    <x v="22"/>
    <n v="585"/>
    <x v="2"/>
    <x v="0"/>
    <x v="0"/>
    <x v="1175"/>
    <n v="1434389339"/>
    <b v="0"/>
    <n v="9"/>
    <b v="0"/>
    <s v="food/food trucks"/>
    <n v="3"/>
    <n v="65"/>
    <x v="7"/>
    <s v="food trucks"/>
    <n v="42170.728460648148"/>
    <n v="25569.000104166666"/>
    <x v="0"/>
    <n v="6"/>
    <x v="0"/>
  </r>
  <r>
    <n v="1176"/>
    <x v="1176"/>
    <s v="Mirlins Sushi!_x000a_Find us on Facebook!_x000a_(Gives backers a voice, and a direct link to us! No kickstarter disappearing act here!)"/>
    <x v="164"/>
    <n v="10"/>
    <x v="2"/>
    <x v="2"/>
    <x v="2"/>
    <x v="1176"/>
    <n v="1484094498"/>
    <b v="0"/>
    <n v="1"/>
    <b v="0"/>
    <s v="food/food trucks"/>
    <n v="0"/>
    <n v="10"/>
    <x v="7"/>
    <s v="food trucks"/>
    <n v="42746.019652777773"/>
    <n v="25569.000011574073"/>
    <x v="1"/>
    <n v="1"/>
    <x v="1"/>
  </r>
  <r>
    <n v="1177"/>
    <x v="1177"/>
    <s v="Its CRAZY the UK is still in the dark about funnel cakes! We want to convert a trailer and show the country what they've been missing!"/>
    <x v="12"/>
    <n v="0"/>
    <x v="2"/>
    <x v="1"/>
    <x v="1"/>
    <x v="1177"/>
    <n v="1410796296"/>
    <b v="0"/>
    <n v="0"/>
    <b v="0"/>
    <s v="food/food trucks"/>
    <n v="0"/>
    <n v="0"/>
    <x v="7"/>
    <s v="food trucks"/>
    <n v="41897.660833333335"/>
    <n v="25569"/>
    <x v="3"/>
    <n v="9"/>
    <x v="8"/>
  </r>
  <r>
    <n v="1178"/>
    <x v="1178"/>
    <s v="Hi, Thella's is an idea of a local inexpensive burrito truck, where we want take the delicious burritos and tacos to whole new level"/>
    <x v="96"/>
    <n v="5"/>
    <x v="2"/>
    <x v="0"/>
    <x v="0"/>
    <x v="1178"/>
    <n v="1405633452"/>
    <b v="0"/>
    <n v="1"/>
    <b v="0"/>
    <s v="food/food trucks"/>
    <n v="0"/>
    <n v="5"/>
    <x v="7"/>
    <s v="food trucks"/>
    <n v="41837.905694444446"/>
    <n v="25569.000011574073"/>
    <x v="3"/>
    <n v="7"/>
    <x v="3"/>
  </r>
  <r>
    <n v="1179"/>
    <x v="1179"/>
    <s v="Mexican Style Food Truck, run by a Red Seal Chef, in a town with NO MEXICAN FOOD! That is a culinary emergency situation!"/>
    <x v="127"/>
    <n v="3200"/>
    <x v="2"/>
    <x v="5"/>
    <x v="5"/>
    <x v="1179"/>
    <n v="1443460627"/>
    <b v="0"/>
    <n v="5"/>
    <b v="0"/>
    <s v="food/food trucks"/>
    <n v="5"/>
    <n v="640"/>
    <x v="7"/>
    <s v="food trucks"/>
    <n v="42275.720219907409"/>
    <n v="25569.000057870369"/>
    <x v="0"/>
    <n v="9"/>
    <x v="8"/>
  </r>
  <r>
    <n v="1180"/>
    <x v="1180"/>
    <s v="We would like to start a military-themed food truck to serve the Battle Creek/Kalamazoo area."/>
    <x v="63"/>
    <n v="5875"/>
    <x v="2"/>
    <x v="0"/>
    <x v="0"/>
    <x v="1180"/>
    <n v="1400786514"/>
    <b v="0"/>
    <n v="85"/>
    <b v="0"/>
    <s v="food/food trucks"/>
    <n v="12"/>
    <n v="69.12"/>
    <x v="7"/>
    <s v="food trucks"/>
    <n v="41781.806875000002"/>
    <n v="25569.000983796297"/>
    <x v="3"/>
    <n v="5"/>
    <x v="5"/>
  </r>
  <r>
    <n v="1181"/>
    <x v="1181"/>
    <s v="Bringing the best tacos to the streets of Chicago!"/>
    <x v="63"/>
    <n v="4"/>
    <x v="2"/>
    <x v="0"/>
    <x v="0"/>
    <x v="1181"/>
    <n v="1422605321"/>
    <b v="0"/>
    <n v="3"/>
    <b v="0"/>
    <s v="food/food trucks"/>
    <n v="0"/>
    <n v="1.33"/>
    <x v="7"/>
    <s v="food trucks"/>
    <n v="42034.339363425926"/>
    <n v="25569.000034722223"/>
    <x v="0"/>
    <n v="1"/>
    <x v="1"/>
  </r>
  <r>
    <n v="1182"/>
    <x v="1182"/>
    <s v="Two  years ago this business was started to help a local non-profit.  We have since expanded and provide jobs in our small community."/>
    <x v="28"/>
    <n v="42"/>
    <x v="2"/>
    <x v="0"/>
    <x v="0"/>
    <x v="1182"/>
    <n v="1482609088"/>
    <b v="0"/>
    <n v="4"/>
    <b v="0"/>
    <s v="food/food trucks"/>
    <n v="4"/>
    <n v="10.5"/>
    <x v="7"/>
    <s v="food trucks"/>
    <n v="42728.827407407407"/>
    <n v="25569.000046296296"/>
    <x v="2"/>
    <n v="12"/>
    <x v="11"/>
  </r>
  <r>
    <n v="1183"/>
    <x v="1183"/>
    <s v="Help Freshie keep her dream alive by pledging to get a donut truck! She will be able to do events as well as cater to the community"/>
    <x v="30"/>
    <n v="100"/>
    <x v="2"/>
    <x v="0"/>
    <x v="0"/>
    <x v="1183"/>
    <n v="1476391223"/>
    <b v="0"/>
    <n v="3"/>
    <b v="0"/>
    <s v="food/food trucks"/>
    <n v="4"/>
    <n v="33.33"/>
    <x v="7"/>
    <s v="food trucks"/>
    <n v="42656.86137731481"/>
    <n v="25569.000034722223"/>
    <x v="2"/>
    <n v="10"/>
    <x v="9"/>
  </r>
  <r>
    <n v="1184"/>
    <x v="1184"/>
    <s v="This coffee table album is the chronicle of the 2016/2017 cyclocross season, the latest edition of the renowned cyclephotos books."/>
    <x v="29"/>
    <n v="23086"/>
    <x v="0"/>
    <x v="1"/>
    <x v="1"/>
    <x v="1184"/>
    <n v="1483712611"/>
    <b v="0"/>
    <n v="375"/>
    <b v="1"/>
    <s v="photography/photobooks"/>
    <n v="105"/>
    <n v="61.56"/>
    <x v="8"/>
    <s v="photobooks"/>
    <n v="42741.599664351852"/>
    <n v="25569.004340277777"/>
    <x v="1"/>
    <n v="1"/>
    <x v="1"/>
  </r>
  <r>
    <n v="1185"/>
    <x v="1185"/>
    <s v="A photo exhibition and book showcasing images and stories of our time in New Orleans, commemorating Katrinaâ€™s ten year anniversary."/>
    <x v="78"/>
    <n v="13180"/>
    <x v="0"/>
    <x v="0"/>
    <x v="0"/>
    <x v="1185"/>
    <n v="1430945149"/>
    <b v="0"/>
    <n v="111"/>
    <b v="1"/>
    <s v="photography/photobooks"/>
    <n v="105"/>
    <n v="118.74"/>
    <x v="8"/>
    <s v="photobooks"/>
    <n v="42130.865150462967"/>
    <n v="25569.001284722221"/>
    <x v="0"/>
    <n v="5"/>
    <x v="5"/>
  </r>
  <r>
    <n v="1186"/>
    <x v="1186"/>
    <s v="Children of Zanskar - a stunning photography book, will raise funds for the local school and children of Lingshed valley, Himalayas."/>
    <x v="51"/>
    <n v="8005"/>
    <x v="0"/>
    <x v="1"/>
    <x v="1"/>
    <x v="1186"/>
    <n v="1430340195"/>
    <b v="0"/>
    <n v="123"/>
    <b v="1"/>
    <s v="photography/photobooks"/>
    <n v="107"/>
    <n v="65.08"/>
    <x v="8"/>
    <s v="photobooks"/>
    <n v="42123.86336805555"/>
    <n v="25569.001423611113"/>
    <x v="0"/>
    <n v="4"/>
    <x v="6"/>
  </r>
  <r>
    <n v="1187"/>
    <x v="1187"/>
    <s v="A gorgeous monograph of sensual imagery featuring the men of Utah, shot against the incredible expanses of land they call their own."/>
    <x v="222"/>
    <n v="9111"/>
    <x v="0"/>
    <x v="0"/>
    <x v="0"/>
    <x v="1187"/>
    <n v="1429133323"/>
    <b v="0"/>
    <n v="70"/>
    <b v="1"/>
    <s v="photography/photobooks"/>
    <n v="104"/>
    <n v="130.16"/>
    <x v="8"/>
    <s v="photobooks"/>
    <n v="42109.894942129627"/>
    <n v="25569.000810185185"/>
    <x v="0"/>
    <n v="4"/>
    <x v="6"/>
  </r>
  <r>
    <n v="1188"/>
    <x v="1188"/>
    <s v="A photobook of young dancers and their inspiring stories, photographed in beautiful and unique locations."/>
    <x v="13"/>
    <n v="3211"/>
    <x v="0"/>
    <x v="5"/>
    <x v="5"/>
    <x v="1188"/>
    <n v="1481129340"/>
    <b v="0"/>
    <n v="85"/>
    <b v="1"/>
    <s v="photography/photobooks"/>
    <n v="161"/>
    <n v="37.78"/>
    <x v="8"/>
    <s v="photobooks"/>
    <n v="42711.700694444444"/>
    <n v="25569.000983796297"/>
    <x v="2"/>
    <n v="12"/>
    <x v="11"/>
  </r>
  <r>
    <n v="1189"/>
    <x v="1189"/>
    <s v="A couple of experienced road trippers setting out for the big one. Six months traveling in a converted bus with a book at the end."/>
    <x v="7"/>
    <n v="9700"/>
    <x v="0"/>
    <x v="0"/>
    <x v="0"/>
    <x v="1189"/>
    <n v="1465428595"/>
    <b v="0"/>
    <n v="86"/>
    <b v="1"/>
    <s v="photography/photobooks"/>
    <n v="108"/>
    <n v="112.79"/>
    <x v="8"/>
    <s v="photobooks"/>
    <n v="42529.979108796295"/>
    <n v="25569.00099537037"/>
    <x v="2"/>
    <n v="6"/>
    <x v="0"/>
  </r>
  <r>
    <n v="1190"/>
    <x v="1190"/>
    <s v="A pairing of self portraiture and writing to shed light on the reality of life with chronic illness."/>
    <x v="2"/>
    <n v="675"/>
    <x v="0"/>
    <x v="0"/>
    <x v="0"/>
    <x v="1190"/>
    <n v="1406908725"/>
    <b v="0"/>
    <n v="13"/>
    <b v="1"/>
    <s v="photography/photobooks"/>
    <n v="135"/>
    <n v="51.92"/>
    <x v="8"/>
    <s v="photobooks"/>
    <n v="41852.665798611109"/>
    <n v="25569.000150462962"/>
    <x v="3"/>
    <n v="8"/>
    <x v="10"/>
  </r>
  <r>
    <n v="1191"/>
    <x v="1191"/>
    <s v="A photo journal capturing 30 days of sweetness in Kyoto, Tokyo, and more. Join me to see the cutest &amp; prettiest images of Japan :)"/>
    <x v="200"/>
    <n v="2945"/>
    <x v="0"/>
    <x v="0"/>
    <x v="0"/>
    <x v="1191"/>
    <n v="1455892160"/>
    <b v="0"/>
    <n v="33"/>
    <b v="1"/>
    <s v="photography/photobooks"/>
    <n v="109"/>
    <n v="89.24"/>
    <x v="8"/>
    <s v="photobooks"/>
    <n v="42419.603703703702"/>
    <n v="25569.000381944443"/>
    <x v="2"/>
    <n v="2"/>
    <x v="2"/>
  </r>
  <r>
    <n v="1192"/>
    <x v="1192"/>
    <s v="A macro landscape photography art book &amp; limited edition prints. A Make 100 project."/>
    <x v="213"/>
    <n v="290"/>
    <x v="0"/>
    <x v="1"/>
    <x v="1"/>
    <x v="1192"/>
    <n v="1484222978"/>
    <b v="0"/>
    <n v="15"/>
    <b v="1"/>
    <s v="photography/photobooks"/>
    <n v="290"/>
    <n v="19.329999999999998"/>
    <x v="8"/>
    <s v="photobooks"/>
    <n v="42747.506689814814"/>
    <n v="25569.000173611112"/>
    <x v="1"/>
    <n v="1"/>
    <x v="1"/>
  </r>
  <r>
    <n v="1193"/>
    <x v="1193"/>
    <s v="Images &amp; the stories behind them from a professional photographers 1st 16 years shooting assignments for major magazines &amp; ad agencies."/>
    <x v="223"/>
    <n v="21831"/>
    <x v="0"/>
    <x v="0"/>
    <x v="0"/>
    <x v="1193"/>
    <n v="1455043053"/>
    <b v="0"/>
    <n v="273"/>
    <b v="1"/>
    <s v="photography/photobooks"/>
    <n v="104"/>
    <n v="79.97"/>
    <x v="8"/>
    <s v="photobooks"/>
    <n v="42409.776076388895"/>
    <n v="25569.003159722222"/>
    <x v="2"/>
    <n v="2"/>
    <x v="2"/>
  </r>
  <r>
    <n v="1194"/>
    <x v="1194"/>
    <s v="A beautifully presented hardcover book of aerial photographs that show the west coast of Ireland as it's never been seen before."/>
    <x v="78"/>
    <n v="40280"/>
    <x v="0"/>
    <x v="17"/>
    <x v="3"/>
    <x v="1194"/>
    <n v="1425901379"/>
    <b v="0"/>
    <n v="714"/>
    <b v="1"/>
    <s v="photography/photobooks"/>
    <n v="322"/>
    <n v="56.41"/>
    <x v="8"/>
    <s v="photobooks"/>
    <n v="42072.488182870366"/>
    <n v="25569.008263888889"/>
    <x v="0"/>
    <n v="3"/>
    <x v="7"/>
  </r>
  <r>
    <n v="1195"/>
    <x v="1195"/>
    <s v="CALAMITA/Ã€ is a tool for investigating the contemporary Vajont and the topic of catastrophes in general._x000a_Â«CHE IDDIO CE LA MANDI BUONAÂ»"/>
    <x v="3"/>
    <n v="13500"/>
    <x v="0"/>
    <x v="13"/>
    <x v="3"/>
    <x v="1195"/>
    <n v="1445415653"/>
    <b v="0"/>
    <n v="170"/>
    <b v="1"/>
    <s v="photography/photobooks"/>
    <n v="135"/>
    <n v="79.41"/>
    <x v="8"/>
    <s v="photobooks"/>
    <n v="42298.34783564815"/>
    <n v="25569.001967592594"/>
    <x v="0"/>
    <n v="10"/>
    <x v="9"/>
  </r>
  <r>
    <n v="1196"/>
    <x v="1196"/>
    <s v="A book of male nudes photographed on location in Ibiza over the last 4 years."/>
    <x v="107"/>
    <n v="39137"/>
    <x v="0"/>
    <x v="1"/>
    <x v="1"/>
    <x v="1196"/>
    <n v="1447875539"/>
    <b v="0"/>
    <n v="512"/>
    <b v="1"/>
    <s v="photography/photobooks"/>
    <n v="270"/>
    <n v="76.44"/>
    <x v="8"/>
    <s v="photobooks"/>
    <n v="42326.818738425922"/>
    <n v="25569.005925925925"/>
    <x v="0"/>
    <n v="11"/>
    <x v="4"/>
  </r>
  <r>
    <n v="1197"/>
    <x v="1197"/>
    <s v="A coffee table book celebrating Colorado brewery culture; exploring the passion and personality of local breweries through photographs."/>
    <x v="36"/>
    <n v="37994"/>
    <x v="0"/>
    <x v="0"/>
    <x v="0"/>
    <x v="1197"/>
    <n v="1463155034"/>
    <b v="0"/>
    <n v="314"/>
    <b v="1"/>
    <s v="photography/photobooks"/>
    <n v="253"/>
    <n v="121"/>
    <x v="8"/>
    <s v="photobooks"/>
    <n v="42503.66474537037"/>
    <n v="25569.003634259258"/>
    <x v="2"/>
    <n v="5"/>
    <x v="5"/>
  </r>
  <r>
    <n v="1198"/>
    <x v="1198"/>
    <s v="The White Desert is a photo project, documenting the fragility and beauty of the planet, from the Arctic to Antarctic regions!"/>
    <x v="8"/>
    <n v="9121"/>
    <x v="0"/>
    <x v="0"/>
    <x v="0"/>
    <x v="1198"/>
    <n v="1448463086"/>
    <b v="0"/>
    <n v="167"/>
    <b v="1"/>
    <s v="photography/photobooks"/>
    <n v="261"/>
    <n v="54.62"/>
    <x v="8"/>
    <s v="photobooks"/>
    <n v="42333.619050925925"/>
    <n v="25569.001932870371"/>
    <x v="0"/>
    <n v="11"/>
    <x v="4"/>
  </r>
  <r>
    <n v="1199"/>
    <x v="1199"/>
    <s v="There are over 627.295 Syrian refugees in Jordan due to the war. Let me tell you some of their stories with the help of a photobook!"/>
    <x v="224"/>
    <n v="2693"/>
    <x v="0"/>
    <x v="1"/>
    <x v="1"/>
    <x v="1199"/>
    <n v="1433615400"/>
    <b v="0"/>
    <n v="9"/>
    <b v="1"/>
    <s v="photography/photobooks"/>
    <n v="101"/>
    <n v="299.22000000000003"/>
    <x v="8"/>
    <s v="photobooks"/>
    <n v="42161.770833333328"/>
    <n v="25569.000104166666"/>
    <x v="0"/>
    <n v="6"/>
    <x v="0"/>
  </r>
  <r>
    <n v="1200"/>
    <x v="1200"/>
    <s v="Modern Nomads Journal is an 88 page magazine style publication containing photo stories about Somalis in the Horn of Africa."/>
    <x v="225"/>
    <n v="6029"/>
    <x v="0"/>
    <x v="0"/>
    <x v="0"/>
    <x v="1200"/>
    <n v="1427369256"/>
    <b v="0"/>
    <n v="103"/>
    <b v="1"/>
    <s v="photography/photobooks"/>
    <n v="126"/>
    <n v="58.53"/>
    <x v="8"/>
    <s v="photobooks"/>
    <n v="42089.477500000001"/>
    <n v="25569.001192129628"/>
    <x v="0"/>
    <n v="3"/>
    <x v="7"/>
  </r>
  <r>
    <n v="1201"/>
    <x v="1201"/>
    <s v="Documentary book about the lives of disabled people and Chernobyl victims living in governmental institutions called Internats"/>
    <x v="12"/>
    <n v="6146.27"/>
    <x v="0"/>
    <x v="1"/>
    <x v="1"/>
    <x v="1201"/>
    <n v="1466001246"/>
    <b v="0"/>
    <n v="111"/>
    <b v="1"/>
    <s v="photography/photobooks"/>
    <n v="102"/>
    <n v="55.37"/>
    <x v="8"/>
    <s v="photobooks"/>
    <n v="42536.60701388889"/>
    <n v="25569.001284722221"/>
    <x v="2"/>
    <n v="6"/>
    <x v="0"/>
  </r>
  <r>
    <n v="1202"/>
    <x v="1202"/>
    <s v="This coffee table book features Melbourne as never seen before through the eyes of an artist now 93 years old. Melbourne from 1968-1971"/>
    <x v="31"/>
    <n v="49811"/>
    <x v="0"/>
    <x v="2"/>
    <x v="2"/>
    <x v="1202"/>
    <n v="1432796154"/>
    <b v="0"/>
    <n v="271"/>
    <b v="1"/>
    <s v="photography/photobooks"/>
    <n v="199"/>
    <n v="183.8"/>
    <x v="8"/>
    <s v="photobooks"/>
    <n v="42152.288819444439"/>
    <n v="25569.003136574072"/>
    <x v="0"/>
    <n v="5"/>
    <x v="5"/>
  </r>
  <r>
    <n v="1203"/>
    <x v="1203"/>
    <s v="reAPPEARANCES is a series of photographs shot with a digital toy camera, a visual and cultural journey through appearances."/>
    <x v="226"/>
    <n v="16700"/>
    <x v="0"/>
    <x v="0"/>
    <x v="0"/>
    <x v="1203"/>
    <n v="1430491527"/>
    <b v="0"/>
    <n v="101"/>
    <b v="1"/>
    <s v="photography/photobooks"/>
    <n v="102"/>
    <n v="165.35"/>
    <x v="8"/>
    <s v="photobooks"/>
    <n v="42125.614895833336"/>
    <n v="25569.001168981482"/>
    <x v="0"/>
    <n v="5"/>
    <x v="5"/>
  </r>
  <r>
    <n v="1204"/>
    <x v="1204"/>
    <s v="A fine art book capturing the beauty of nature in the Western United States by landscape photographer Cheyne Walls."/>
    <x v="93"/>
    <n v="13383"/>
    <x v="0"/>
    <x v="0"/>
    <x v="0"/>
    <x v="1204"/>
    <n v="1445363833"/>
    <b v="0"/>
    <n v="57"/>
    <b v="1"/>
    <s v="photography/photobooks"/>
    <n v="103"/>
    <n v="234.79"/>
    <x v="8"/>
    <s v="photobooks"/>
    <n v="42297.748067129629"/>
    <n v="25569.000659722224"/>
    <x v="0"/>
    <n v="10"/>
    <x v="9"/>
  </r>
  <r>
    <n v="1205"/>
    <x v="1205"/>
    <s v="A photo book by photographer Mahdi Ehsaei depicting the little known minority of Afro-Iranians in South Iran in fascinating portraits."/>
    <x v="93"/>
    <n v="13112"/>
    <x v="0"/>
    <x v="12"/>
    <x v="3"/>
    <x v="1205"/>
    <n v="1431605351"/>
    <b v="0"/>
    <n v="62"/>
    <b v="1"/>
    <s v="photography/photobooks"/>
    <n v="101"/>
    <n v="211.48"/>
    <x v="8"/>
    <s v="photobooks"/>
    <n v="42138.506377314814"/>
    <n v="25569.000717592593"/>
    <x v="0"/>
    <n v="5"/>
    <x v="5"/>
  </r>
  <r>
    <n v="1206"/>
    <x v="1206"/>
    <s v="Limited edition zine by photographic artist Esthaem, signed and hand-numbered including a screen printed banderole. Edition of 100."/>
    <x v="42"/>
    <n v="1035"/>
    <x v="0"/>
    <x v="15"/>
    <x v="3"/>
    <x v="1206"/>
    <n v="1486406253"/>
    <b v="0"/>
    <n v="32"/>
    <b v="1"/>
    <s v="photography/photobooks"/>
    <n v="115"/>
    <n v="32.340000000000003"/>
    <x v="8"/>
    <s v="photobooks"/>
    <n v="42772.776076388895"/>
    <n v="25569.00037037037"/>
    <x v="1"/>
    <n v="2"/>
    <x v="2"/>
  </r>
  <r>
    <n v="1207"/>
    <x v="1207"/>
    <s v="A humanistic photo book about ancestral &amp; post-modern Italy."/>
    <x v="227"/>
    <n v="17396"/>
    <x v="0"/>
    <x v="13"/>
    <x v="3"/>
    <x v="1207"/>
    <n v="1456827573"/>
    <b v="0"/>
    <n v="141"/>
    <b v="1"/>
    <s v="photography/photobooks"/>
    <n v="104"/>
    <n v="123.38"/>
    <x v="8"/>
    <s v="photobooks"/>
    <n v="42430.430243055554"/>
    <n v="25569.001631944444"/>
    <x v="2"/>
    <n v="3"/>
    <x v="7"/>
  </r>
  <r>
    <n v="1208"/>
    <x v="1208"/>
    <s v="Help me complete the photography and publish a fine art book on White Sands National Monument, a uniquely significant place."/>
    <x v="3"/>
    <n v="15530"/>
    <x v="0"/>
    <x v="0"/>
    <x v="0"/>
    <x v="1208"/>
    <n v="1456246864"/>
    <b v="0"/>
    <n v="75"/>
    <b v="1"/>
    <s v="photography/photobooks"/>
    <n v="155"/>
    <n v="207.07"/>
    <x v="8"/>
    <s v="photobooks"/>
    <n v="42423.709074074075"/>
    <n v="25569.000868055555"/>
    <x v="2"/>
    <n v="2"/>
    <x v="2"/>
  </r>
  <r>
    <n v="1209"/>
    <x v="1209"/>
    <s v="This 80 page book displays 75 beautiful images of the Holy Land, site descriptions, scripture and thought provoking comments."/>
    <x v="12"/>
    <n v="6360"/>
    <x v="0"/>
    <x v="0"/>
    <x v="0"/>
    <x v="1209"/>
    <n v="1485461905"/>
    <b v="0"/>
    <n v="46"/>
    <b v="1"/>
    <s v="photography/photobooks"/>
    <n v="106"/>
    <n v="138.26"/>
    <x v="8"/>
    <s v="photobooks"/>
    <n v="42761.846122685187"/>
    <n v="25569.000532407408"/>
    <x v="1"/>
    <n v="1"/>
    <x v="1"/>
  </r>
  <r>
    <n v="1210"/>
    <x v="1210"/>
    <s v="En fotobok om livet i det enda andra GÃ¶teborg i vÃ¤rlden"/>
    <x v="22"/>
    <n v="50863"/>
    <x v="0"/>
    <x v="11"/>
    <x v="9"/>
    <x v="1210"/>
    <n v="1431124572"/>
    <b v="0"/>
    <n v="103"/>
    <b v="1"/>
    <s v="photography/photobooks"/>
    <n v="254"/>
    <n v="493.82"/>
    <x v="8"/>
    <s v="photobooks"/>
    <n v="42132.941805555558"/>
    <n v="25569.001192129628"/>
    <x v="0"/>
    <n v="5"/>
    <x v="5"/>
  </r>
  <r>
    <n v="1211"/>
    <x v="1211"/>
    <s v="From 2010 to 2015, I took over 15 000 photos in Japan. Here's 500 of them. Landscape, city view, people and so much more!"/>
    <x v="28"/>
    <n v="1011"/>
    <x v="0"/>
    <x v="5"/>
    <x v="5"/>
    <x v="1211"/>
    <n v="1464209261"/>
    <b v="0"/>
    <n v="6"/>
    <b v="1"/>
    <s v="photography/photobooks"/>
    <n v="101"/>
    <n v="168.5"/>
    <x v="8"/>
    <s v="photobooks"/>
    <n v="42515.866446759261"/>
    <n v="25569.000069444446"/>
    <x v="2"/>
    <n v="5"/>
    <x v="5"/>
  </r>
  <r>
    <n v="1212"/>
    <x v="1212"/>
    <s v="Faces of Yoga is a series of uncomfortable photos of people in strange positions. The photo book will be ready for the holiday season!"/>
    <x v="30"/>
    <n v="3226"/>
    <x v="0"/>
    <x v="0"/>
    <x v="0"/>
    <x v="1212"/>
    <n v="1447195695"/>
    <b v="0"/>
    <n v="83"/>
    <b v="1"/>
    <s v="photography/photobooks"/>
    <n v="129"/>
    <n v="38.869999999999997"/>
    <x v="8"/>
    <s v="photobooks"/>
    <n v="42318.950173611112"/>
    <n v="25569.000960648147"/>
    <x v="0"/>
    <n v="11"/>
    <x v="4"/>
  </r>
  <r>
    <n v="1213"/>
    <x v="1213"/>
    <s v="A collection of 97 colour photographs showcasing Iceland's spectacular scenery, beautifully presented in 128 page hardcover book."/>
    <x v="115"/>
    <n v="6645"/>
    <x v="0"/>
    <x v="1"/>
    <x v="1"/>
    <x v="1213"/>
    <n v="1482862100"/>
    <b v="0"/>
    <n v="108"/>
    <b v="1"/>
    <s v="photography/photobooks"/>
    <n v="102"/>
    <n v="61.53"/>
    <x v="8"/>
    <s v="photobooks"/>
    <n v="42731.755787037036"/>
    <n v="25569.001250000001"/>
    <x v="2"/>
    <n v="12"/>
    <x v="11"/>
  </r>
  <r>
    <n v="1214"/>
    <x v="1214"/>
    <s v="A coffee table book with photographs of nature's splendor from the mystical valley of Lachen in the Eastern recesses of the Himalaya."/>
    <x v="13"/>
    <n v="2636"/>
    <x v="0"/>
    <x v="0"/>
    <x v="0"/>
    <x v="1214"/>
    <n v="1428696605"/>
    <b v="0"/>
    <n v="25"/>
    <b v="1"/>
    <s v="photography/photobooks"/>
    <n v="132"/>
    <n v="105.44"/>
    <x v="8"/>
    <s v="photobooks"/>
    <n v="42104.840335648143"/>
    <n v="25569.00028935185"/>
    <x v="0"/>
    <n v="4"/>
    <x v="6"/>
  </r>
  <r>
    <n v="1215"/>
    <x v="1215"/>
    <s v="A photography book that brings you on a journey through Tokyo and beyond.   This is a collection of my best images from ShootTokyo."/>
    <x v="10"/>
    <n v="39304.01"/>
    <x v="0"/>
    <x v="0"/>
    <x v="0"/>
    <x v="1215"/>
    <n v="1398895756"/>
    <b v="0"/>
    <n v="549"/>
    <b v="1"/>
    <s v="photography/photobooks"/>
    <n v="786"/>
    <n v="71.59"/>
    <x v="8"/>
    <s v="photobooks"/>
    <n v="41759.923101851848"/>
    <n v="25569.006354166668"/>
    <x v="3"/>
    <n v="4"/>
    <x v="6"/>
  </r>
  <r>
    <n v="1216"/>
    <x v="1216"/>
    <s v="A fine art photography book taking a new look at the art of bonsai."/>
    <x v="32"/>
    <n v="20398"/>
    <x v="0"/>
    <x v="0"/>
    <x v="0"/>
    <x v="1216"/>
    <n v="1441032457"/>
    <b v="0"/>
    <n v="222"/>
    <b v="1"/>
    <s v="photography/photobooks"/>
    <n v="146"/>
    <n v="91.88"/>
    <x v="8"/>
    <s v="photobooks"/>
    <n v="42247.616400462968"/>
    <n v="25569.002569444445"/>
    <x v="0"/>
    <n v="8"/>
    <x v="10"/>
  </r>
  <r>
    <n v="1217"/>
    <x v="1217"/>
    <s v="&quot;Either Limits Or Contradictions&quot; is a Photo Book about the pace of life, death and time passing. A Daylight Books Publication."/>
    <x v="228"/>
    <n v="27189"/>
    <x v="0"/>
    <x v="0"/>
    <x v="0"/>
    <x v="1217"/>
    <n v="1465932340"/>
    <b v="0"/>
    <n v="183"/>
    <b v="1"/>
    <s v="photography/photobooks"/>
    <n v="103"/>
    <n v="148.57"/>
    <x v="8"/>
    <s v="photobooks"/>
    <n v="42535.809490740736"/>
    <n v="25569.002118055556"/>
    <x v="2"/>
    <n v="6"/>
    <x v="0"/>
  </r>
  <r>
    <n v="1218"/>
    <x v="1218"/>
    <s v="The Mountaineers Books and I, Carl Battreall, have teamed up to create the first photography book of the legendary Alaska Range."/>
    <x v="7"/>
    <n v="15505"/>
    <x v="0"/>
    <x v="0"/>
    <x v="0"/>
    <x v="1218"/>
    <n v="1443714800"/>
    <b v="0"/>
    <n v="89"/>
    <b v="1"/>
    <s v="photography/photobooks"/>
    <n v="172"/>
    <n v="174.21"/>
    <x v="8"/>
    <s v="photobooks"/>
    <n v="42278.662037037036"/>
    <n v="25569.001030092593"/>
    <x v="0"/>
    <n v="10"/>
    <x v="9"/>
  </r>
  <r>
    <n v="1219"/>
    <x v="1219"/>
    <s v="The Box is a fine art book of Ron Amato's innovative and seductive photography project."/>
    <x v="229"/>
    <n v="26024"/>
    <x v="0"/>
    <x v="0"/>
    <x v="0"/>
    <x v="1219"/>
    <n v="1474369513"/>
    <b v="0"/>
    <n v="253"/>
    <b v="1"/>
    <s v="photography/photobooks"/>
    <n v="159"/>
    <n v="102.86"/>
    <x v="8"/>
    <s v="photobooks"/>
    <n v="42633.461956018517"/>
    <n v="25569.002928240741"/>
    <x v="2"/>
    <n v="9"/>
    <x v="8"/>
  </r>
  <r>
    <n v="1220"/>
    <x v="1220"/>
    <s v="A beautiful photo art book of portraits and conversations with people that may expand your idea of gender."/>
    <x v="36"/>
    <n v="15565"/>
    <x v="0"/>
    <x v="12"/>
    <x v="3"/>
    <x v="1220"/>
    <n v="1437923112"/>
    <b v="0"/>
    <n v="140"/>
    <b v="1"/>
    <s v="photography/photobooks"/>
    <n v="104"/>
    <n v="111.18"/>
    <x v="8"/>
    <s v="photobooks"/>
    <n v="42211.628611111111"/>
    <n v="25569.001620370371"/>
    <x v="0"/>
    <n v="7"/>
    <x v="3"/>
  </r>
  <r>
    <n v="1221"/>
    <x v="1221"/>
    <s v="Photography book exploring the community of Oldham Athletic Football Club, their relation to the town and the theatre of football."/>
    <x v="41"/>
    <n v="2451.0100000000002"/>
    <x v="0"/>
    <x v="1"/>
    <x v="1"/>
    <x v="1221"/>
    <n v="1478431488"/>
    <b v="0"/>
    <n v="103"/>
    <b v="1"/>
    <s v="photography/photobooks"/>
    <n v="111"/>
    <n v="23.8"/>
    <x v="8"/>
    <s v="photobooks"/>
    <n v="42680.47555555556"/>
    <n v="25569.001192129628"/>
    <x v="2"/>
    <n v="11"/>
    <x v="4"/>
  </r>
  <r>
    <n v="1222"/>
    <x v="1222"/>
    <s v="Project Pilgrim is my effort to work towards normalizing mental health."/>
    <x v="23"/>
    <n v="11215"/>
    <x v="0"/>
    <x v="5"/>
    <x v="5"/>
    <x v="1222"/>
    <n v="1456852647"/>
    <b v="0"/>
    <n v="138"/>
    <b v="1"/>
    <s v="photography/photobooks"/>
    <n v="280"/>
    <n v="81.27"/>
    <x v="8"/>
    <s v="photobooks"/>
    <n v="42430.720451388886"/>
    <n v="25569.001597222221"/>
    <x v="2"/>
    <n v="3"/>
    <x v="7"/>
  </r>
  <r>
    <n v="1223"/>
    <x v="1223"/>
    <s v="A photography book focusing on the people rather than the nature at Yosemite National Park."/>
    <x v="230"/>
    <n v="22197"/>
    <x v="0"/>
    <x v="0"/>
    <x v="0"/>
    <x v="1223"/>
    <n v="1476159309"/>
    <b v="0"/>
    <n v="191"/>
    <b v="1"/>
    <s v="photography/photobooks"/>
    <n v="112"/>
    <n v="116.21"/>
    <x v="8"/>
    <s v="photobooks"/>
    <n v="42654.177187499998"/>
    <n v="25569.002210648148"/>
    <x v="2"/>
    <n v="10"/>
    <x v="9"/>
  </r>
  <r>
    <n v="1224"/>
    <x v="1224"/>
    <s v="Modern Celtic influenced CD.  Help me finish what I started before the stroke."/>
    <x v="36"/>
    <n v="1060"/>
    <x v="1"/>
    <x v="0"/>
    <x v="0"/>
    <x v="1224"/>
    <n v="1396876302"/>
    <b v="0"/>
    <n v="18"/>
    <b v="0"/>
    <s v="music/world music"/>
    <n v="7"/>
    <n v="58.89"/>
    <x v="4"/>
    <s v="world music"/>
    <n v="41736.549791666665"/>
    <n v="25569.000208333335"/>
    <x v="3"/>
    <n v="4"/>
    <x v="6"/>
  </r>
  <r>
    <n v="1225"/>
    <x v="1225"/>
    <s v="My first music album is a collection of 9 songs honoring Mexico's prolific composer, Jose Alfredo Jimenez with my artistic vision."/>
    <x v="9"/>
    <n v="132"/>
    <x v="1"/>
    <x v="0"/>
    <x v="0"/>
    <x v="1225"/>
    <n v="1377294278"/>
    <b v="0"/>
    <n v="3"/>
    <b v="0"/>
    <s v="music/world music"/>
    <n v="4"/>
    <n v="44"/>
    <x v="4"/>
    <s v="world music"/>
    <n v="41509.905995370369"/>
    <n v="25569.000034722223"/>
    <x v="4"/>
    <n v="8"/>
    <x v="10"/>
  </r>
  <r>
    <n v="1226"/>
    <x v="1226"/>
    <s v="Pavlo will be independently filming his second full length PBS Special and DVD in May with director George Veras"/>
    <x v="63"/>
    <n v="1937"/>
    <x v="1"/>
    <x v="0"/>
    <x v="0"/>
    <x v="1226"/>
    <n v="1395089981"/>
    <b v="0"/>
    <n v="40"/>
    <b v="0"/>
    <s v="music/world music"/>
    <n v="4"/>
    <n v="48.43"/>
    <x v="4"/>
    <s v="world music"/>
    <n v="41715.874780092592"/>
    <n v="25569.000462962962"/>
    <x v="3"/>
    <n v="3"/>
    <x v="7"/>
  </r>
  <r>
    <n v="1227"/>
    <x v="1227"/>
    <s v="After winning the iStandard Phoenix Producer Showcase (6/25/14)  I have been invited to Beast of the Beats VIII in New York Nov. 6-9"/>
    <x v="13"/>
    <n v="0"/>
    <x v="1"/>
    <x v="0"/>
    <x v="0"/>
    <x v="1227"/>
    <n v="1404770616"/>
    <b v="0"/>
    <n v="0"/>
    <b v="0"/>
    <s v="music/world music"/>
    <n v="0"/>
    <n v="0"/>
    <x v="4"/>
    <s v="world music"/>
    <n v="41827.919166666667"/>
    <n v="25569"/>
    <x v="3"/>
    <n v="7"/>
    <x v="3"/>
  </r>
  <r>
    <n v="1228"/>
    <x v="1228"/>
    <s v="Kat is partnering with Kickstarter to raise the funds to complete her first solo World music CD &quot;Gypsy&quot;!"/>
    <x v="10"/>
    <n v="1465"/>
    <x v="1"/>
    <x v="0"/>
    <x v="0"/>
    <x v="1228"/>
    <n v="1312047008"/>
    <b v="0"/>
    <n v="24"/>
    <b v="0"/>
    <s v="music/world music"/>
    <n v="29"/>
    <n v="61.04"/>
    <x v="4"/>
    <s v="world music"/>
    <n v="40754.729259259257"/>
    <n v="25569.000277777777"/>
    <x v="6"/>
    <n v="7"/>
    <x v="3"/>
  </r>
  <r>
    <n v="1229"/>
    <x v="1229"/>
    <s v="Bollywood composer Vanraj Bhatia, age 86, has written an opera based on a myth from the epic Mahabhatata. Presented in Queens May 11&amp;12"/>
    <x v="181"/>
    <n v="25"/>
    <x v="1"/>
    <x v="0"/>
    <x v="0"/>
    <x v="1229"/>
    <n v="1331982127"/>
    <b v="0"/>
    <n v="1"/>
    <b v="0"/>
    <s v="music/world music"/>
    <n v="1"/>
    <n v="25"/>
    <x v="4"/>
    <s v="world music"/>
    <n v="40985.459803240738"/>
    <n v="25569.000011574073"/>
    <x v="5"/>
    <n v="3"/>
    <x v="7"/>
  </r>
  <r>
    <n v="1230"/>
    <x v="1230"/>
    <s v="It has been close to a decade since DC Talk began their &quot;Intermission&quot;.  It is time for A Live Concert Tribute &amp; DVD Movie!"/>
    <x v="69"/>
    <n v="0"/>
    <x v="1"/>
    <x v="0"/>
    <x v="0"/>
    <x v="1230"/>
    <n v="1295997630"/>
    <b v="0"/>
    <n v="0"/>
    <b v="0"/>
    <s v="music/world music"/>
    <n v="0"/>
    <n v="0"/>
    <x v="4"/>
    <s v="world music"/>
    <n v="40568.972569444442"/>
    <n v="25569"/>
    <x v="6"/>
    <n v="1"/>
    <x v="1"/>
  </r>
  <r>
    <n v="1231"/>
    <x v="1231"/>
    <s v="a non-profit, free, all-day, all-ages music &amp; arts festival dedicated to promoting non-violent spaces for community engagement"/>
    <x v="10"/>
    <n v="0"/>
    <x v="1"/>
    <x v="0"/>
    <x v="0"/>
    <x v="1231"/>
    <n v="1436394968"/>
    <b v="0"/>
    <n v="0"/>
    <b v="0"/>
    <s v="music/world music"/>
    <n v="0"/>
    <n v="0"/>
    <x v="4"/>
    <s v="world music"/>
    <n v="42193.941759259258"/>
    <n v="25569"/>
    <x v="0"/>
    <n v="7"/>
    <x v="3"/>
  </r>
  <r>
    <n v="1232"/>
    <x v="1232"/>
    <s v="CD-Book w/ 26 original songs + illustrations + activities that WORK developing full literacy skills (language &amp; math) of preschoolers."/>
    <x v="10"/>
    <n v="40"/>
    <x v="1"/>
    <x v="0"/>
    <x v="0"/>
    <x v="1232"/>
    <n v="1377030070"/>
    <b v="0"/>
    <n v="1"/>
    <b v="0"/>
    <s v="music/world music"/>
    <n v="1"/>
    <n v="40"/>
    <x v="4"/>
    <s v="world music"/>
    <n v="41506.848032407412"/>
    <n v="25569.000011574073"/>
    <x v="4"/>
    <n v="8"/>
    <x v="10"/>
  </r>
  <r>
    <n v="1233"/>
    <x v="1233"/>
    <s v="A Shakulute mouthpiece will allow me to play my silver alto flute vertically  like my Japanese shakuhachis but with Western fingerings."/>
    <x v="28"/>
    <n v="116"/>
    <x v="1"/>
    <x v="0"/>
    <x v="0"/>
    <x v="1233"/>
    <n v="1328049974"/>
    <b v="0"/>
    <n v="6"/>
    <b v="0"/>
    <s v="music/world music"/>
    <n v="12"/>
    <n v="19.329999999999998"/>
    <x v="4"/>
    <s v="world music"/>
    <n v="40939.948773148149"/>
    <n v="25569.000069444446"/>
    <x v="5"/>
    <n v="1"/>
    <x v="1"/>
  </r>
  <r>
    <n v="1234"/>
    <x v="1234"/>
    <s v="We have been offered shows all over the world, to reach places and people with our music, for the experience of just doing it!"/>
    <x v="63"/>
    <n v="0"/>
    <x v="1"/>
    <x v="1"/>
    <x v="1"/>
    <x v="1234"/>
    <n v="1420311342"/>
    <b v="0"/>
    <n v="0"/>
    <b v="0"/>
    <s v="music/world music"/>
    <n v="0"/>
    <n v="0"/>
    <x v="4"/>
    <s v="world music"/>
    <n v="42007.788680555561"/>
    <n v="25569"/>
    <x v="0"/>
    <n v="1"/>
    <x v="1"/>
  </r>
  <r>
    <n v="1235"/>
    <x v="1235"/>
    <s v="We plan to make studio recordings for a CD that highlights six new works composed for our Shakuhachi and Koto Music concert series."/>
    <x v="231"/>
    <n v="210"/>
    <x v="1"/>
    <x v="0"/>
    <x v="0"/>
    <x v="1235"/>
    <n v="1383621299"/>
    <b v="0"/>
    <n v="6"/>
    <b v="0"/>
    <s v="music/world music"/>
    <n v="3"/>
    <n v="35"/>
    <x v="4"/>
    <s v="world music"/>
    <n v="41583.135405092595"/>
    <n v="25569.000069444446"/>
    <x v="4"/>
    <n v="11"/>
    <x v="4"/>
  </r>
  <r>
    <n v="1236"/>
    <x v="1236"/>
    <s v="Raising money to give the musicians their due."/>
    <x v="30"/>
    <n v="0"/>
    <x v="1"/>
    <x v="0"/>
    <x v="0"/>
    <x v="1236"/>
    <n v="1342801164"/>
    <b v="0"/>
    <n v="0"/>
    <b v="0"/>
    <s v="music/world music"/>
    <n v="0"/>
    <n v="0"/>
    <x v="4"/>
    <s v="world music"/>
    <n v="41110.680138888885"/>
    <n v="25569"/>
    <x v="5"/>
    <n v="7"/>
    <x v="3"/>
  </r>
  <r>
    <n v="1237"/>
    <x v="1237"/>
    <s v="We have the songs, concept, need to add songs and mix/package for shows in Hawaii, book dates outside of Maui and advance his message"/>
    <x v="31"/>
    <n v="0"/>
    <x v="1"/>
    <x v="0"/>
    <x v="0"/>
    <x v="1237"/>
    <n v="1344062865"/>
    <b v="0"/>
    <n v="0"/>
    <b v="0"/>
    <s v="music/world music"/>
    <n v="0"/>
    <n v="0"/>
    <x v="4"/>
    <s v="world music"/>
    <n v="41125.283159722225"/>
    <n v="25569"/>
    <x v="5"/>
    <n v="8"/>
    <x v="10"/>
  </r>
  <r>
    <n v="1238"/>
    <x v="1238"/>
    <s v="The purpose of the album is to pull from many differenet genres but to express life circumstances to reach everyday people through song"/>
    <x v="28"/>
    <n v="178"/>
    <x v="1"/>
    <x v="0"/>
    <x v="0"/>
    <x v="1238"/>
    <n v="1310049536"/>
    <b v="0"/>
    <n v="3"/>
    <b v="0"/>
    <s v="music/world music"/>
    <n v="18"/>
    <n v="59.33"/>
    <x v="4"/>
    <s v="world music"/>
    <n v="40731.61037037037"/>
    <n v="25569.000034722223"/>
    <x v="6"/>
    <n v="7"/>
    <x v="3"/>
  </r>
  <r>
    <n v="1239"/>
    <x v="1239"/>
    <s v="Please consider helping us with our new CD and Riverdance Tour"/>
    <x v="30"/>
    <n v="0"/>
    <x v="1"/>
    <x v="0"/>
    <x v="0"/>
    <x v="1239"/>
    <n v="1323212767"/>
    <b v="0"/>
    <n v="0"/>
    <b v="0"/>
    <s v="music/world music"/>
    <n v="0"/>
    <n v="0"/>
    <x v="4"/>
    <s v="world music"/>
    <n v="40883.962581018517"/>
    <n v="25569"/>
    <x v="6"/>
    <n v="12"/>
    <x v="11"/>
  </r>
  <r>
    <n v="1240"/>
    <x v="1240"/>
    <s v="Sharing positive vibes of Peace, Love &amp; Unity with the World through conscious Reggae Music!"/>
    <x v="6"/>
    <n v="241"/>
    <x v="1"/>
    <x v="0"/>
    <x v="0"/>
    <x v="1240"/>
    <n v="1368579457"/>
    <b v="0"/>
    <n v="8"/>
    <b v="0"/>
    <s v="music/world music"/>
    <n v="3"/>
    <n v="30.13"/>
    <x v="4"/>
    <s v="world music"/>
    <n v="41409.040011574078"/>
    <n v="25569.000092592592"/>
    <x v="4"/>
    <n v="5"/>
    <x v="5"/>
  </r>
  <r>
    <n v="1241"/>
    <x v="1241"/>
    <s v="We are non-profit founders creating a forest retreat for the inner city students to record\learn music in an inspirational sanctuary."/>
    <x v="10"/>
    <n v="2537"/>
    <x v="1"/>
    <x v="0"/>
    <x v="0"/>
    <x v="1241"/>
    <n v="1413057980"/>
    <b v="0"/>
    <n v="34"/>
    <b v="0"/>
    <s v="music/world music"/>
    <n v="51"/>
    <n v="74.62"/>
    <x v="4"/>
    <s v="world music"/>
    <n v="41923.837731481479"/>
    <n v="25569.00039351852"/>
    <x v="3"/>
    <n v="10"/>
    <x v="9"/>
  </r>
  <r>
    <n v="1242"/>
    <x v="1242"/>
    <s v="Cellphonia 9/11 (http://cellphonia.org/911/) is one of the performance pieces in the Music After marathon concert on 9.11.11"/>
    <x v="232"/>
    <n v="5"/>
    <x v="1"/>
    <x v="0"/>
    <x v="0"/>
    <x v="1242"/>
    <n v="1314417502"/>
    <b v="0"/>
    <n v="1"/>
    <b v="0"/>
    <s v="music/world music"/>
    <n v="1"/>
    <n v="5"/>
    <x v="4"/>
    <s v="world music"/>
    <n v="40782.165532407409"/>
    <n v="25569.000011574073"/>
    <x v="6"/>
    <n v="8"/>
    <x v="10"/>
  </r>
  <r>
    <n v="1243"/>
    <x v="1243"/>
    <s v="California's premier Latino cultural festival - music, theatre, film, workshops, visual arts, cuisine and more!"/>
    <x v="14"/>
    <n v="1691"/>
    <x v="1"/>
    <x v="0"/>
    <x v="0"/>
    <x v="1243"/>
    <n v="1304888771"/>
    <b v="0"/>
    <n v="38"/>
    <b v="0"/>
    <s v="music/world music"/>
    <n v="14"/>
    <n v="44.5"/>
    <x v="4"/>
    <s v="world music"/>
    <n v="40671.879293981481"/>
    <n v="25569.000439814816"/>
    <x v="6"/>
    <n v="5"/>
    <x v="5"/>
  </r>
  <r>
    <n v="1244"/>
    <x v="1244"/>
    <s v="THEATRUM MUNDI releases DEBUT ALBUM! Pre-order &quot;The Eyes of the Realm&quot; and help make it happen!"/>
    <x v="13"/>
    <n v="2076"/>
    <x v="0"/>
    <x v="0"/>
    <x v="0"/>
    <x v="1244"/>
    <n v="1363981723"/>
    <b v="1"/>
    <n v="45"/>
    <b v="1"/>
    <s v="music/rock"/>
    <n v="104"/>
    <n v="46.13"/>
    <x v="4"/>
    <s v="rock"/>
    <n v="41355.825497685182"/>
    <n v="25569.000520833335"/>
    <x v="4"/>
    <n v="3"/>
    <x v="7"/>
  </r>
  <r>
    <n v="1245"/>
    <x v="1245"/>
    <s v="Smokey Folk is a folk rock band with a vaudeville twist! We have 18 original songs and want to record an album. Help us out!"/>
    <x v="13"/>
    <n v="2405"/>
    <x v="0"/>
    <x v="0"/>
    <x v="0"/>
    <x v="1245"/>
    <n v="1400163834"/>
    <b v="1"/>
    <n v="17"/>
    <b v="1"/>
    <s v="music/rock"/>
    <n v="120"/>
    <n v="141.47"/>
    <x v="4"/>
    <s v="rock"/>
    <n v="41774.599930555552"/>
    <n v="25569.000196759258"/>
    <x v="3"/>
    <n v="5"/>
    <x v="5"/>
  </r>
  <r>
    <n v="1246"/>
    <x v="1246"/>
    <s v="Candy Warpop, Las Vegas' female-fronted alt-punk rock monster, is raising money to fund the production of their first music video."/>
    <x v="13"/>
    <n v="2340"/>
    <x v="0"/>
    <x v="0"/>
    <x v="0"/>
    <x v="1246"/>
    <n v="1319245349"/>
    <b v="1"/>
    <n v="31"/>
    <b v="1"/>
    <s v="music/rock"/>
    <n v="117"/>
    <n v="75.48"/>
    <x v="4"/>
    <s v="rock"/>
    <n v="40838.043391203704"/>
    <n v="25569.000358796296"/>
    <x v="6"/>
    <n v="10"/>
    <x v="9"/>
  </r>
  <r>
    <n v="1247"/>
    <x v="1247"/>
    <s v="BRAIN DEAD is going to record their debut EP and they need your help, Bozos!"/>
    <x v="8"/>
    <n v="4275"/>
    <x v="0"/>
    <x v="0"/>
    <x v="0"/>
    <x v="1247"/>
    <n v="1365231655"/>
    <b v="1"/>
    <n v="50"/>
    <b v="1"/>
    <s v="music/rock"/>
    <n v="122"/>
    <n v="85.5"/>
    <x v="4"/>
    <s v="rock"/>
    <n v="41370.292303240742"/>
    <n v="25569.000578703704"/>
    <x v="4"/>
    <n v="4"/>
    <x v="6"/>
  </r>
  <r>
    <n v="1248"/>
    <x v="1248"/>
    <s v="The Vandies make pop rock in glorious Portland, Oregon. Help us fund our first full length album!"/>
    <x v="30"/>
    <n v="3791"/>
    <x v="0"/>
    <x v="0"/>
    <x v="0"/>
    <x v="1248"/>
    <n v="1399563953"/>
    <b v="1"/>
    <n v="59"/>
    <b v="1"/>
    <s v="music/rock"/>
    <n v="152"/>
    <n v="64.25"/>
    <x v="4"/>
    <s v="rock"/>
    <n v="41767.656863425924"/>
    <n v="25569.00068287037"/>
    <x v="3"/>
    <n v="5"/>
    <x v="5"/>
  </r>
  <r>
    <n v="1249"/>
    <x v="1249"/>
    <s v="&quot;Let's Brighten It Up&quot; will be a seven song EP of originals heavily inspired by music from the 50s and 60s"/>
    <x v="10"/>
    <n v="5222"/>
    <x v="0"/>
    <x v="0"/>
    <x v="0"/>
    <x v="1249"/>
    <n v="1339091211"/>
    <b v="1"/>
    <n v="81"/>
    <b v="1"/>
    <s v="music/rock"/>
    <n v="104"/>
    <n v="64.47"/>
    <x v="4"/>
    <s v="rock"/>
    <n v="41067.74086805556"/>
    <n v="25569.000937500001"/>
    <x v="5"/>
    <n v="6"/>
    <x v="0"/>
  </r>
  <r>
    <n v="1250"/>
    <x v="1250"/>
    <s v="My new disc Human Kindness is some of the strongest &amp; most ambitious music Iâ€™ve made. Join me in giving it a solid push into the world."/>
    <x v="11"/>
    <n v="60046"/>
    <x v="0"/>
    <x v="0"/>
    <x v="0"/>
    <x v="1250"/>
    <n v="1406129131"/>
    <b v="1"/>
    <n v="508"/>
    <b v="1"/>
    <s v="music/rock"/>
    <n v="200"/>
    <n v="118.2"/>
    <x v="4"/>
    <s v="rock"/>
    <n v="41843.64271990741"/>
    <n v="25569.005879629629"/>
    <x v="3"/>
    <n v="7"/>
    <x v="3"/>
  </r>
  <r>
    <n v="1251"/>
    <x v="1251"/>
    <s v="A tour of europe with 3 memphis artist, Jack Oblivian, Harlan T Bobo and Shawn Cripps."/>
    <x v="12"/>
    <n v="6108"/>
    <x v="0"/>
    <x v="0"/>
    <x v="0"/>
    <x v="1251"/>
    <n v="1311795167"/>
    <b v="1"/>
    <n v="74"/>
    <b v="1"/>
    <s v="music/rock"/>
    <n v="102"/>
    <n v="82.54"/>
    <x v="4"/>
    <s v="rock"/>
    <n v="40751.814432870371"/>
    <n v="25569.000856481482"/>
    <x v="6"/>
    <n v="7"/>
    <x v="3"/>
  </r>
  <r>
    <n v="1252"/>
    <x v="1252"/>
    <s v="Our hope is to re-release this 2007 Kiss Kiss cult classic &quot;Reality vs the Optimist&quot; on vinyl as was always our intention."/>
    <x v="8"/>
    <n v="4818"/>
    <x v="0"/>
    <x v="0"/>
    <x v="0"/>
    <x v="1252"/>
    <n v="1380238969"/>
    <b v="1"/>
    <n v="141"/>
    <b v="1"/>
    <s v="music/rock"/>
    <n v="138"/>
    <n v="34.17"/>
    <x v="4"/>
    <s v="rock"/>
    <n v="41543.988067129627"/>
    <n v="25569.001631944444"/>
    <x v="4"/>
    <n v="9"/>
    <x v="8"/>
  </r>
  <r>
    <n v="1253"/>
    <x v="1253"/>
    <s v="Suburban Legends are working on the most important album EVER, but they are in need of your help and about 10 bucks... probably more!"/>
    <x v="185"/>
    <n v="30383.32"/>
    <x v="0"/>
    <x v="0"/>
    <x v="0"/>
    <x v="1253"/>
    <n v="1407178107"/>
    <b v="1"/>
    <n v="711"/>
    <b v="1"/>
    <s v="music/rock"/>
    <n v="303833"/>
    <n v="42.73"/>
    <x v="4"/>
    <s v="rock"/>
    <n v="41855.783645833333"/>
    <n v="25569.008229166666"/>
    <x v="3"/>
    <n v="8"/>
    <x v="10"/>
  </r>
  <r>
    <n v="1254"/>
    <x v="1254"/>
    <s v="Fresh off the heels of, &quot;Let the Waves Come in Threes,&quot; (#6 National Folk Chart) we're making a new record. Huge thanks for your help!"/>
    <x v="233"/>
    <n v="13323"/>
    <x v="0"/>
    <x v="0"/>
    <x v="0"/>
    <x v="1254"/>
    <n v="1288968886"/>
    <b v="1"/>
    <n v="141"/>
    <b v="1"/>
    <s v="music/rock"/>
    <n v="199"/>
    <n v="94.49"/>
    <x v="4"/>
    <s v="rock"/>
    <n v="40487.621365740742"/>
    <n v="25569.001631944444"/>
    <x v="7"/>
    <n v="11"/>
    <x v="4"/>
  </r>
  <r>
    <n v="1255"/>
    <x v="1255"/>
    <s v="Let the Space Bards abduct you on a quirky musical journey about two aliens struggling to fit in on planet Earth."/>
    <x v="9"/>
    <n v="6071"/>
    <x v="0"/>
    <x v="0"/>
    <x v="0"/>
    <x v="1255"/>
    <n v="1383337052"/>
    <b v="1"/>
    <n v="109"/>
    <b v="1"/>
    <s v="music/rock"/>
    <n v="202"/>
    <n v="55.7"/>
    <x v="4"/>
    <s v="rock"/>
    <n v="41579.845509259263"/>
    <n v="25569.001261574074"/>
    <x v="4"/>
    <n v="11"/>
    <x v="4"/>
  </r>
  <r>
    <n v="1256"/>
    <x v="1256"/>
    <s v="Dylan Carlson of earth,major solo project lp/cd/dvd/book &quot;Falling with a Thousand Stars and Other Wonders from the House of Albion&quot;"/>
    <x v="11"/>
    <n v="35389.129999999997"/>
    <x v="0"/>
    <x v="0"/>
    <x v="0"/>
    <x v="1256"/>
    <n v="1326492231"/>
    <b v="1"/>
    <n v="361"/>
    <b v="1"/>
    <s v="music/rock"/>
    <n v="118"/>
    <n v="98.03"/>
    <x v="4"/>
    <s v="rock"/>
    <n v="40921.919340277782"/>
    <n v="25569.004178240742"/>
    <x v="5"/>
    <n v="1"/>
    <x v="1"/>
  </r>
  <r>
    <n v="1257"/>
    <x v="1257"/>
    <s v="Three Lobed, a boutique psychedelic label focused on small run releases, is celebrating its 10th anniversary with a lush 4xLP set."/>
    <x v="62"/>
    <n v="16210"/>
    <x v="0"/>
    <x v="0"/>
    <x v="0"/>
    <x v="1257"/>
    <n v="1297562590"/>
    <b v="1"/>
    <n v="176"/>
    <b v="1"/>
    <s v="music/rock"/>
    <n v="295"/>
    <n v="92.1"/>
    <x v="4"/>
    <s v="rock"/>
    <n v="40587.085532407407"/>
    <n v="25569.002037037037"/>
    <x v="6"/>
    <n v="2"/>
    <x v="2"/>
  </r>
  <r>
    <n v="1258"/>
    <x v="1258"/>
    <s v="Mustard Plug needs help funding their new record.  Please help the Grand Rapids, MI band put out their 7th record!"/>
    <x v="14"/>
    <n v="25577.56"/>
    <x v="0"/>
    <x v="0"/>
    <x v="0"/>
    <x v="1258"/>
    <n v="1375368012"/>
    <b v="1"/>
    <n v="670"/>
    <b v="1"/>
    <s v="music/rock"/>
    <n v="213"/>
    <n v="38.18"/>
    <x v="4"/>
    <s v="rock"/>
    <n v="41487.611250000002"/>
    <n v="25569.007754629631"/>
    <x v="4"/>
    <n v="8"/>
    <x v="10"/>
  </r>
  <r>
    <n v="1259"/>
    <x v="1259"/>
    <s v="Falling From One is currently in the studio recording their first CD and they need your help!"/>
    <x v="30"/>
    <n v="2606"/>
    <x v="0"/>
    <x v="0"/>
    <x v="0"/>
    <x v="1259"/>
    <n v="1399504664"/>
    <b v="1"/>
    <n v="96"/>
    <b v="1"/>
    <s v="music/rock"/>
    <n v="104"/>
    <n v="27.15"/>
    <x v="4"/>
    <s v="rock"/>
    <n v="41766.970648148148"/>
    <n v="25569.001111111113"/>
    <x v="3"/>
    <n v="5"/>
    <x v="5"/>
  </r>
  <r>
    <n v="1260"/>
    <x v="1260"/>
    <s v="Cub Country is mastering our final 10 song recording and pressing it to 12&quot; vinyl with beautiful full-color original artwork."/>
    <x v="126"/>
    <n v="3751"/>
    <x v="0"/>
    <x v="0"/>
    <x v="0"/>
    <x v="1260"/>
    <n v="1390853620"/>
    <b v="1"/>
    <n v="74"/>
    <b v="1"/>
    <s v="music/rock"/>
    <n v="114"/>
    <n v="50.69"/>
    <x v="4"/>
    <s v="rock"/>
    <n v="41666.842824074076"/>
    <n v="25569.000856481482"/>
    <x v="3"/>
    <n v="1"/>
    <x v="1"/>
  </r>
  <r>
    <n v="1261"/>
    <x v="1261"/>
    <s v="We just recorded a stellar EP and we're trying to put it out on vinyl.  Can you help these punx out?"/>
    <x v="13"/>
    <n v="2025"/>
    <x v="0"/>
    <x v="0"/>
    <x v="0"/>
    <x v="1261"/>
    <n v="1388391227"/>
    <b v="1"/>
    <n v="52"/>
    <b v="1"/>
    <s v="music/rock"/>
    <n v="101"/>
    <n v="38.94"/>
    <x v="4"/>
    <s v="rock"/>
    <n v="41638.342905092592"/>
    <n v="25569.000601851851"/>
    <x v="4"/>
    <n v="12"/>
    <x v="11"/>
  </r>
  <r>
    <n v="1262"/>
    <x v="1262"/>
    <s v="A soon to be husband and wife bringing hope to the music industry._x000a_You will fall in love with their sound and story."/>
    <x v="115"/>
    <n v="8152"/>
    <x v="0"/>
    <x v="5"/>
    <x v="5"/>
    <x v="1262"/>
    <n v="1389982692"/>
    <b v="1"/>
    <n v="105"/>
    <b v="1"/>
    <s v="music/rock"/>
    <n v="125"/>
    <n v="77.64"/>
    <x v="4"/>
    <s v="rock"/>
    <n v="41656.762638888889"/>
    <n v="25569.001215277778"/>
    <x v="3"/>
    <n v="1"/>
    <x v="1"/>
  </r>
  <r>
    <n v="1263"/>
    <x v="1263"/>
    <s v="A fresh batch of chaos from Toledo, Ohio's reggae-rockers, Tropic Bombs!"/>
    <x v="15"/>
    <n v="1785"/>
    <x v="0"/>
    <x v="0"/>
    <x v="0"/>
    <x v="1263"/>
    <n v="1393034470"/>
    <b v="1"/>
    <n v="41"/>
    <b v="1"/>
    <s v="music/rock"/>
    <n v="119"/>
    <n v="43.54"/>
    <x v="4"/>
    <s v="rock"/>
    <n v="41692.084143518521"/>
    <n v="25569.000474537039"/>
    <x v="3"/>
    <n v="2"/>
    <x v="2"/>
  </r>
  <r>
    <n v="1264"/>
    <x v="1264"/>
    <s v="We are a four piece from Golden, CO, and have our hearts on getting into the studio this fall to get music from our heads to your ears."/>
    <x v="81"/>
    <n v="1082"/>
    <x v="0"/>
    <x v="0"/>
    <x v="0"/>
    <x v="1264"/>
    <n v="1380556483"/>
    <b v="1"/>
    <n v="34"/>
    <b v="1"/>
    <s v="music/rock"/>
    <n v="166"/>
    <n v="31.82"/>
    <x v="4"/>
    <s v="rock"/>
    <n v="41547.662997685184"/>
    <n v="25569.00039351852"/>
    <x v="4"/>
    <n v="9"/>
    <x v="8"/>
  </r>
  <r>
    <n v="1265"/>
    <x v="1265"/>
    <s v="Our [NEW ALBUM]  is 95% complete, what we need now is the funds to be able to tour and promote it nationwide. Better Than The Beatles Not Quite Disney"/>
    <x v="8"/>
    <n v="4170.17"/>
    <x v="0"/>
    <x v="0"/>
    <x v="0"/>
    <x v="1265"/>
    <n v="1287071015"/>
    <b v="1"/>
    <n v="66"/>
    <b v="1"/>
    <s v="music/rock"/>
    <n v="119"/>
    <n v="63.18"/>
    <x v="4"/>
    <s v="rock"/>
    <n v="40465.655266203699"/>
    <n v="25569.000763888889"/>
    <x v="7"/>
    <n v="10"/>
    <x v="9"/>
  </r>
  <r>
    <n v="1266"/>
    <x v="1266"/>
    <s v="We are looking to record our first EP produced by Aaron Harris (ISIS/Palms) at Studio West."/>
    <x v="196"/>
    <n v="9545"/>
    <x v="0"/>
    <x v="0"/>
    <x v="0"/>
    <x v="1266"/>
    <n v="1386882145"/>
    <b v="1"/>
    <n v="50"/>
    <b v="1"/>
    <s v="music/rock"/>
    <n v="100"/>
    <n v="190.9"/>
    <x v="4"/>
    <s v="rock"/>
    <n v="41620.87667824074"/>
    <n v="25569.000578703704"/>
    <x v="4"/>
    <n v="12"/>
    <x v="11"/>
  </r>
  <r>
    <n v="1267"/>
    <x v="1267"/>
    <s v="A Rock 'n Roll album with plenty of indie guitar swagger. Fresh tunes that are a continuation of my early '90s shoegaze daze."/>
    <x v="29"/>
    <n v="22396"/>
    <x v="0"/>
    <x v="0"/>
    <x v="0"/>
    <x v="1267"/>
    <n v="1372082558"/>
    <b v="1"/>
    <n v="159"/>
    <b v="1"/>
    <s v="music/rock"/>
    <n v="102"/>
    <n v="140.86000000000001"/>
    <x v="4"/>
    <s v="rock"/>
    <n v="41449.585162037038"/>
    <n v="25569.001840277779"/>
    <x v="4"/>
    <n v="6"/>
    <x v="0"/>
  </r>
  <r>
    <n v="1268"/>
    <x v="1268"/>
    <s v="Full Devil Jacket Is releasing their first record in over 12 yrs and we want you to be a part of it!"/>
    <x v="14"/>
    <n v="14000"/>
    <x v="0"/>
    <x v="0"/>
    <x v="0"/>
    <x v="1268"/>
    <n v="1377116247"/>
    <b v="1"/>
    <n v="182"/>
    <b v="1"/>
    <s v="music/rock"/>
    <n v="117"/>
    <n v="76.92"/>
    <x v="4"/>
    <s v="rock"/>
    <n v="41507.845451388886"/>
    <n v="25569.002106481483"/>
    <x v="4"/>
    <n v="8"/>
    <x v="10"/>
  </r>
  <r>
    <n v="1269"/>
    <x v="1269"/>
    <s v="Schooltree's new art rock opera is a symphonic odyssey through a dystopian dreamworld. Help fund the double album and illustrated book!"/>
    <x v="234"/>
    <n v="20426"/>
    <x v="0"/>
    <x v="0"/>
    <x v="0"/>
    <x v="1269"/>
    <n v="1458157512"/>
    <b v="1"/>
    <n v="206"/>
    <b v="1"/>
    <s v="music/rock"/>
    <n v="109"/>
    <n v="99.16"/>
    <x v="4"/>
    <s v="rock"/>
    <n v="42445.823055555549"/>
    <n v="25569.00238425926"/>
    <x v="2"/>
    <n v="3"/>
    <x v="7"/>
  </r>
  <r>
    <n v="1270"/>
    <x v="1270"/>
    <s v="We make awake metal using violins in place of guitars and want to record a full length album."/>
    <x v="3"/>
    <n v="11472"/>
    <x v="0"/>
    <x v="0"/>
    <x v="0"/>
    <x v="1270"/>
    <n v="1327523642"/>
    <b v="1"/>
    <n v="169"/>
    <b v="1"/>
    <s v="music/rock"/>
    <n v="115"/>
    <n v="67.88"/>
    <x v="4"/>
    <s v="rock"/>
    <n v="40933.856967592597"/>
    <n v="25569.001956018517"/>
    <x v="5"/>
    <n v="1"/>
    <x v="1"/>
  </r>
  <r>
    <n v="1271"/>
    <x v="1271"/>
    <s v="Flav Martin's 30-year overnight success project pretty much says it all. Dedicated to parenting, she's off to school, back to La musica"/>
    <x v="51"/>
    <n v="7635"/>
    <x v="0"/>
    <x v="0"/>
    <x v="0"/>
    <x v="1271"/>
    <n v="1381767859"/>
    <b v="1"/>
    <n v="31"/>
    <b v="1"/>
    <s v="music/rock"/>
    <n v="102"/>
    <n v="246.29"/>
    <x v="4"/>
    <s v="rock"/>
    <n v="41561.683553240742"/>
    <n v="25569.000358796296"/>
    <x v="4"/>
    <n v="10"/>
    <x v="9"/>
  </r>
  <r>
    <n v="1272"/>
    <x v="1272"/>
    <s v="We're going back into the studio this spring to record a new album.  You've heard some of the new material at recent shows.  Be a part of the process!"/>
    <x v="10"/>
    <n v="5300"/>
    <x v="0"/>
    <x v="0"/>
    <x v="0"/>
    <x v="1272"/>
    <n v="1270576379"/>
    <b v="1"/>
    <n v="28"/>
    <b v="1"/>
    <s v="music/rock"/>
    <n v="106"/>
    <n v="189.29"/>
    <x v="4"/>
    <s v="rock"/>
    <n v="40274.745127314818"/>
    <n v="25569.000324074073"/>
    <x v="7"/>
    <n v="4"/>
    <x v="6"/>
  </r>
  <r>
    <n v="1273"/>
    <x v="1273"/>
    <s v="Run Coyote is raising funds to produce their debut album - &quot;Youth Haunts&quot; - on vinyl LP and CD"/>
    <x v="23"/>
    <n v="4140"/>
    <x v="0"/>
    <x v="5"/>
    <x v="5"/>
    <x v="1273"/>
    <n v="1406914291"/>
    <b v="1"/>
    <n v="54"/>
    <b v="1"/>
    <s v="music/rock"/>
    <n v="104"/>
    <n v="76.67"/>
    <x v="4"/>
    <s v="rock"/>
    <n v="41852.730219907404"/>
    <n v="25569.000625000001"/>
    <x v="3"/>
    <n v="8"/>
    <x v="10"/>
  </r>
  <r>
    <n v="1274"/>
    <x v="1274"/>
    <s v="Sun Shot is the working title of Assembly of Dust's new studio release.  It features 9 brand new songs and 4 never recorded"/>
    <x v="31"/>
    <n v="38743.839999999997"/>
    <x v="0"/>
    <x v="0"/>
    <x v="0"/>
    <x v="1274"/>
    <n v="1343320425"/>
    <b v="1"/>
    <n v="467"/>
    <b v="1"/>
    <s v="music/rock"/>
    <n v="155"/>
    <n v="82.96"/>
    <x v="4"/>
    <s v="rock"/>
    <n v="41116.690104166664"/>
    <n v="25569.005405092594"/>
    <x v="5"/>
    <n v="7"/>
    <x v="3"/>
  </r>
  <r>
    <n v="1275"/>
    <x v="1275"/>
    <s v="ONLY A FEW HOURS LEFT TO GET YOUR ADVANCE COPY OF &quot;DANGEROUSLY CLOSE&quot; and to check out our other cool rewards!"/>
    <x v="36"/>
    <n v="24321.1"/>
    <x v="0"/>
    <x v="0"/>
    <x v="0"/>
    <x v="1275"/>
    <n v="1372884587"/>
    <b v="1"/>
    <n v="389"/>
    <b v="1"/>
    <s v="music/rock"/>
    <n v="162"/>
    <n v="62.52"/>
    <x v="4"/>
    <s v="rock"/>
    <n v="41458.867905092593"/>
    <n v="25569.004502314816"/>
    <x v="4"/>
    <n v="7"/>
    <x v="3"/>
  </r>
  <r>
    <n v="1276"/>
    <x v="1276"/>
    <s v="Sponsor this Brooklyn punk band's debut seven-inch, MR. DREAM GOES TO JAIL."/>
    <x v="9"/>
    <n v="3132.63"/>
    <x v="0"/>
    <x v="0"/>
    <x v="0"/>
    <x v="1276"/>
    <n v="1247504047"/>
    <b v="1"/>
    <n v="68"/>
    <b v="1"/>
    <s v="music/rock"/>
    <n v="104"/>
    <n v="46.07"/>
    <x v="4"/>
    <s v="rock"/>
    <n v="40007.704247685186"/>
    <n v="25569.000787037035"/>
    <x v="8"/>
    <n v="7"/>
    <x v="3"/>
  </r>
  <r>
    <n v="1277"/>
    <x v="1277"/>
    <s v="My name is Nate Henry. I sang in a band called Sherwood for almost 10 years. Now I'm hoping to make another album of brand new music."/>
    <x v="36"/>
    <n v="15918.65"/>
    <x v="0"/>
    <x v="0"/>
    <x v="0"/>
    <x v="1277"/>
    <n v="1343741347"/>
    <b v="1"/>
    <n v="413"/>
    <b v="1"/>
    <s v="music/rock"/>
    <n v="106"/>
    <n v="38.54"/>
    <x v="4"/>
    <s v="rock"/>
    <n v="41121.561886574076"/>
    <n v="25569.004780092593"/>
    <x v="5"/>
    <n v="7"/>
    <x v="3"/>
  </r>
  <r>
    <n v="1278"/>
    <x v="1278"/>
    <s v="The Bitter Suite is a 5 song rock medley to be released as a limited edition 180 gram vinyl record with custom etching on the B side."/>
    <x v="115"/>
    <n v="10071"/>
    <x v="0"/>
    <x v="0"/>
    <x v="0"/>
    <x v="1278"/>
    <n v="1401196766"/>
    <b v="1"/>
    <n v="190"/>
    <b v="1"/>
    <s v="music/rock"/>
    <n v="155"/>
    <n v="53.01"/>
    <x v="4"/>
    <s v="rock"/>
    <n v="41786.555162037039"/>
    <n v="25569.002199074075"/>
    <x v="3"/>
    <n v="5"/>
    <x v="5"/>
  </r>
  <r>
    <n v="1279"/>
    <x v="1279"/>
    <s v="The Traveling Suitcase is a 3-piece rock outfit from Oshkosh, WI. We have released 2 albums since 2010 and we are ready to record!"/>
    <x v="235"/>
    <n v="13864.17"/>
    <x v="0"/>
    <x v="0"/>
    <x v="0"/>
    <x v="1279"/>
    <n v="1392171770"/>
    <b v="1"/>
    <n v="189"/>
    <b v="1"/>
    <s v="music/rock"/>
    <n v="111"/>
    <n v="73.36"/>
    <x v="4"/>
    <s v="rock"/>
    <n v="41682.099189814813"/>
    <n v="25569.002187499998"/>
    <x v="3"/>
    <n v="2"/>
    <x v="2"/>
  </r>
  <r>
    <n v="1280"/>
    <x v="1280"/>
    <s v="Nothing More is recording their forthcoming record and needs to join forces with you to make this album HUGE! "/>
    <x v="36"/>
    <n v="16636.78"/>
    <x v="0"/>
    <x v="0"/>
    <x v="0"/>
    <x v="1280"/>
    <n v="1291227054"/>
    <b v="1"/>
    <n v="130"/>
    <b v="1"/>
    <s v="music/rock"/>
    <n v="111"/>
    <n v="127.98"/>
    <x v="4"/>
    <s v="rock"/>
    <n v="40513.757569444446"/>
    <n v="25569.001504629628"/>
    <x v="7"/>
    <n v="12"/>
    <x v="11"/>
  </r>
  <r>
    <n v="1281"/>
    <x v="1281"/>
    <s v="Cure for the Common pulls the trigger on their 2nd full-length LP, &quot;Laser Beretta,&quot; printed on high-quality 15 gram polycarbonate CDs"/>
    <x v="39"/>
    <n v="7750"/>
    <x v="0"/>
    <x v="0"/>
    <x v="0"/>
    <x v="1281"/>
    <n v="1373305836"/>
    <b v="1"/>
    <n v="74"/>
    <b v="1"/>
    <s v="music/rock"/>
    <n v="111"/>
    <n v="104.73"/>
    <x v="4"/>
    <s v="rock"/>
    <n v="41463.743472222224"/>
    <n v="25569.000856481482"/>
    <x v="4"/>
    <n v="7"/>
    <x v="3"/>
  </r>
  <r>
    <n v="1282"/>
    <x v="1282"/>
    <s v="Natalie York is releasing her new album, &quot;PROMISES.&quot; Get involved by pre-ordering your copy of the record and other goodies here!"/>
    <x v="36"/>
    <n v="18542"/>
    <x v="0"/>
    <x v="0"/>
    <x v="0"/>
    <x v="1282"/>
    <n v="1383909855"/>
    <b v="1"/>
    <n v="274"/>
    <b v="1"/>
    <s v="music/rock"/>
    <n v="124"/>
    <n v="67.67"/>
    <x v="4"/>
    <s v="rock"/>
    <n v="41586.475173611114"/>
    <n v="25569.003171296295"/>
    <x v="4"/>
    <n v="11"/>
    <x v="4"/>
  </r>
  <r>
    <n v="1283"/>
    <x v="1283"/>
    <s v="Our 3rd album is halfway complete, but we need your help to record, mix and master the final product!"/>
    <x v="28"/>
    <n v="2110.5"/>
    <x v="0"/>
    <x v="0"/>
    <x v="0"/>
    <x v="1283"/>
    <n v="1360948389"/>
    <b v="1"/>
    <n v="22"/>
    <b v="1"/>
    <s v="music/rock"/>
    <n v="211"/>
    <n v="95.93"/>
    <x v="4"/>
    <s v="rock"/>
    <n v="41320.717465277776"/>
    <n v="25569.000254629631"/>
    <x v="4"/>
    <n v="2"/>
    <x v="2"/>
  </r>
  <r>
    <n v="1284"/>
    <x v="1284"/>
    <s v="â€œFree Jujube Brownâ€ by Psalmayene 24 is coming home to NYC and we need YOUR support of this moving and inspiring piece"/>
    <x v="13"/>
    <n v="2020"/>
    <x v="0"/>
    <x v="0"/>
    <x v="0"/>
    <x v="1284"/>
    <n v="1481175482"/>
    <b v="0"/>
    <n v="31"/>
    <b v="1"/>
    <s v="theater/plays"/>
    <n v="101"/>
    <n v="65.16"/>
    <x v="1"/>
    <s v="plays"/>
    <n v="42712.23474537037"/>
    <n v="25569.000358796296"/>
    <x v="2"/>
    <n v="12"/>
    <x v="11"/>
  </r>
  <r>
    <n v="1285"/>
    <x v="1285"/>
    <s v="The world premiere of hysterically funny and heartbreaking story about family, unconditional love and facing the unfaceable"/>
    <x v="13"/>
    <n v="2033"/>
    <x v="0"/>
    <x v="1"/>
    <x v="1"/>
    <x v="1285"/>
    <n v="1433512775"/>
    <b v="0"/>
    <n v="63"/>
    <b v="1"/>
    <s v="theater/plays"/>
    <n v="102"/>
    <n v="32.270000000000003"/>
    <x v="1"/>
    <s v="plays"/>
    <n v="42160.583043981482"/>
    <n v="25569.000729166666"/>
    <x v="0"/>
    <n v="6"/>
    <x v="0"/>
  </r>
  <r>
    <n v="1286"/>
    <x v="1286"/>
    <s v="A touring production of FRED's modern adaptation of the classic Victorian comic novel, reaching out to new audiences."/>
    <x v="15"/>
    <n v="1625"/>
    <x v="0"/>
    <x v="1"/>
    <x v="1"/>
    <x v="1286"/>
    <n v="1423041227"/>
    <b v="0"/>
    <n v="20"/>
    <b v="1"/>
    <s v="theater/plays"/>
    <n v="108"/>
    <n v="81.25"/>
    <x v="1"/>
    <s v="plays"/>
    <n v="42039.384571759263"/>
    <n v="25569.000231481481"/>
    <x v="0"/>
    <n v="2"/>
    <x v="2"/>
  </r>
  <r>
    <n v="1287"/>
    <x v="1287"/>
    <s v="PantoSoc are taking Sweeney Todd to the Fringe!_x000a__x000a_We will be performing in Edinburgh for two weeks, and we need your help to get there!"/>
    <x v="49"/>
    <n v="605"/>
    <x v="0"/>
    <x v="1"/>
    <x v="1"/>
    <x v="1287"/>
    <n v="1428936856"/>
    <b v="0"/>
    <n v="25"/>
    <b v="1"/>
    <s v="theater/plays"/>
    <n v="242"/>
    <n v="24.2"/>
    <x v="1"/>
    <s v="plays"/>
    <n v="42107.621018518519"/>
    <n v="25569.00028935185"/>
    <x v="0"/>
    <n v="4"/>
    <x v="6"/>
  </r>
  <r>
    <n v="1288"/>
    <x v="1288"/>
    <s v="EggSalad presents an unflinching new work mapping the mental landscape of addiction and recovery. Premiering in NY Aug 26-27 &amp; Sept 2!"/>
    <x v="23"/>
    <n v="4018"/>
    <x v="0"/>
    <x v="0"/>
    <x v="0"/>
    <x v="1288"/>
    <n v="1468122163"/>
    <b v="0"/>
    <n v="61"/>
    <b v="1"/>
    <s v="theater/plays"/>
    <n v="100"/>
    <n v="65.87"/>
    <x v="1"/>
    <s v="plays"/>
    <n v="42561.154664351852"/>
    <n v="25569.00070601852"/>
    <x v="2"/>
    <n v="7"/>
    <x v="3"/>
  </r>
  <r>
    <n v="1289"/>
    <x v="1289"/>
    <s v="A chilling original Edwardian Comedy of errors and foolishness made for the Patrick Henry College stage."/>
    <x v="15"/>
    <n v="1876"/>
    <x v="0"/>
    <x v="0"/>
    <x v="0"/>
    <x v="1289"/>
    <n v="1480907645"/>
    <b v="0"/>
    <n v="52"/>
    <b v="1"/>
    <s v="theater/plays"/>
    <n v="125"/>
    <n v="36.08"/>
    <x v="1"/>
    <s v="plays"/>
    <n v="42709.134780092587"/>
    <n v="25569.000601851851"/>
    <x v="2"/>
    <n v="12"/>
    <x v="11"/>
  </r>
  <r>
    <n v="1290"/>
    <x v="1290"/>
    <s v="Sometimes your Heart has to STOP for your Life to START."/>
    <x v="8"/>
    <n v="3800"/>
    <x v="0"/>
    <x v="0"/>
    <x v="0"/>
    <x v="1290"/>
    <n v="1427121931"/>
    <b v="0"/>
    <n v="86"/>
    <b v="1"/>
    <s v="theater/plays"/>
    <n v="109"/>
    <n v="44.19"/>
    <x v="1"/>
    <s v="plays"/>
    <n v="42086.614942129629"/>
    <n v="25569.00099537037"/>
    <x v="0"/>
    <n v="3"/>
    <x v="7"/>
  </r>
  <r>
    <n v="1291"/>
    <x v="1291"/>
    <s v="Perception. Impulse. Love. The Enso Theatre Ensemble presents Jane Austen's &quot;Pride &amp; Prejudice&quot; like you've never seen it before."/>
    <x v="9"/>
    <n v="4371"/>
    <x v="0"/>
    <x v="0"/>
    <x v="0"/>
    <x v="1291"/>
    <n v="1425224391"/>
    <b v="0"/>
    <n v="42"/>
    <b v="1"/>
    <s v="theater/plays"/>
    <n v="146"/>
    <n v="104.07"/>
    <x v="1"/>
    <s v="plays"/>
    <n v="42064.652673611112"/>
    <n v="25569.000486111112"/>
    <x v="0"/>
    <n v="3"/>
    <x v="7"/>
  </r>
  <r>
    <n v="1292"/>
    <x v="1292"/>
    <s v="Empty Deck presents the most exciting unknown contemporary Scandinavian plays in co-production with The Other Room Theatre, Cardiff."/>
    <x v="180"/>
    <n v="1870"/>
    <x v="0"/>
    <x v="1"/>
    <x v="1"/>
    <x v="1292"/>
    <n v="1441822828"/>
    <b v="0"/>
    <n v="52"/>
    <b v="1"/>
    <s v="theater/plays"/>
    <n v="110"/>
    <n v="35.96"/>
    <x v="1"/>
    <s v="plays"/>
    <n v="42256.764212962968"/>
    <n v="25569.000601851851"/>
    <x v="0"/>
    <n v="9"/>
    <x v="8"/>
  </r>
  <r>
    <n v="1293"/>
    <x v="1293"/>
    <s v="Invest in the world premiere of WORSE THAN TIGERS at ACT, and in the future of Seattle's newest, female-led theatre company: RED STAGE."/>
    <x v="36"/>
    <n v="15335"/>
    <x v="0"/>
    <x v="0"/>
    <x v="0"/>
    <x v="1293"/>
    <n v="1444927771"/>
    <b v="0"/>
    <n v="120"/>
    <b v="1"/>
    <s v="theater/plays"/>
    <n v="102"/>
    <n v="127.79"/>
    <x v="1"/>
    <s v="plays"/>
    <n v="42292.701053240744"/>
    <n v="25569.00138888889"/>
    <x v="0"/>
    <n v="10"/>
    <x v="9"/>
  </r>
  <r>
    <n v="1294"/>
    <x v="1294"/>
    <s v="We have an award-winning Danish play, now we just need a bathroom set to perform it in. Spend a penny to help us build the set!"/>
    <x v="2"/>
    <n v="610"/>
    <x v="0"/>
    <x v="1"/>
    <x v="1"/>
    <x v="1294"/>
    <n v="1443696797"/>
    <b v="0"/>
    <n v="22"/>
    <b v="1"/>
    <s v="theater/plays"/>
    <n v="122"/>
    <n v="27.73"/>
    <x v="1"/>
    <s v="plays"/>
    <n v="42278.453668981485"/>
    <n v="25569.000254629631"/>
    <x v="0"/>
    <n v="10"/>
    <x v="9"/>
  </r>
  <r>
    <n v="1295"/>
    <x v="1295"/>
    <s v="We had everything sorted for the Fringe, but now our accommodation and Edinburgh angel have fallen through. We're needing vital help."/>
    <x v="30"/>
    <n v="2549"/>
    <x v="0"/>
    <x v="1"/>
    <x v="1"/>
    <x v="1295"/>
    <n v="1435585497"/>
    <b v="0"/>
    <n v="64"/>
    <b v="1"/>
    <s v="theater/plays"/>
    <n v="102"/>
    <n v="39.83"/>
    <x v="1"/>
    <s v="plays"/>
    <n v="42184.572881944448"/>
    <n v="25569.000740740739"/>
    <x v="0"/>
    <n v="6"/>
    <x v="0"/>
  </r>
  <r>
    <n v="1296"/>
    <x v="1296"/>
    <s v="Creating outstanding performance experiences with young actors from all economic backgrounds. Making great theatre accessible to all!"/>
    <x v="16"/>
    <n v="1200"/>
    <x v="0"/>
    <x v="1"/>
    <x v="1"/>
    <x v="1296"/>
    <n v="1456189973"/>
    <b v="0"/>
    <n v="23"/>
    <b v="1"/>
    <s v="theater/plays"/>
    <n v="141"/>
    <n v="52.17"/>
    <x v="1"/>
    <s v="plays"/>
    <n v="42423.050613425927"/>
    <n v="25569.000266203704"/>
    <x v="2"/>
    <n v="2"/>
    <x v="2"/>
  </r>
  <r>
    <n v="1297"/>
    <x v="1297"/>
    <s v="We will bring you the world of Tennessee Williams right to the front door of your home, school, church, theatre and community."/>
    <x v="22"/>
    <n v="21905"/>
    <x v="0"/>
    <x v="0"/>
    <x v="0"/>
    <x v="1297"/>
    <n v="1459533358"/>
    <b v="0"/>
    <n v="238"/>
    <b v="1"/>
    <s v="theater/plays"/>
    <n v="110"/>
    <n v="92.04"/>
    <x v="1"/>
    <s v="plays"/>
    <n v="42461.747199074074"/>
    <n v="25569.00275462963"/>
    <x v="2"/>
    <n v="4"/>
    <x v="6"/>
  </r>
  <r>
    <n v="1298"/>
    <x v="1298"/>
    <s v="A play that raises awareness for mental health and explores the psychological effects childhood abuse can have on an adult."/>
    <x v="13"/>
    <n v="2093"/>
    <x v="0"/>
    <x v="1"/>
    <x v="1"/>
    <x v="1298"/>
    <n v="1459268432"/>
    <b v="0"/>
    <n v="33"/>
    <b v="1"/>
    <s v="theater/plays"/>
    <n v="105"/>
    <n v="63.42"/>
    <x v="1"/>
    <s v="plays"/>
    <n v="42458.680925925932"/>
    <n v="25569.000381944443"/>
    <x v="2"/>
    <n v="3"/>
    <x v="7"/>
  </r>
  <r>
    <n v="1299"/>
    <x v="1299"/>
    <s v="A new work inspired by the classic novel and created by Dallas teens under the direction of professional artists."/>
    <x v="8"/>
    <n v="4340"/>
    <x v="0"/>
    <x v="0"/>
    <x v="0"/>
    <x v="1299"/>
    <n v="1434310359"/>
    <b v="0"/>
    <n v="32"/>
    <b v="1"/>
    <s v="theater/plays"/>
    <n v="124"/>
    <n v="135.63"/>
    <x v="1"/>
    <s v="plays"/>
    <n v="42169.814340277779"/>
    <n v="25569.00037037037"/>
    <x v="0"/>
    <n v="6"/>
    <x v="0"/>
  </r>
  <r>
    <n v="1300"/>
    <x v="1300"/>
    <s v="What would you do with the time ticking and the pressure building to make a choice?! Find out what happens in this hilarious new play!!"/>
    <x v="9"/>
    <n v="4050"/>
    <x v="0"/>
    <x v="0"/>
    <x v="0"/>
    <x v="1300"/>
    <n v="1461427938"/>
    <b v="0"/>
    <n v="24"/>
    <b v="1"/>
    <s v="theater/plays"/>
    <n v="135"/>
    <n v="168.75"/>
    <x v="1"/>
    <s v="plays"/>
    <n v="42483.675208333334"/>
    <n v="25569.000277777777"/>
    <x v="2"/>
    <n v="4"/>
    <x v="6"/>
  </r>
  <r>
    <n v="1301"/>
    <x v="1301"/>
    <s v="The Attic Theater Company presents John Patrick Shanley's THE DREAMER EXAMINES HIS PILLOW, the first official revival since 1986"/>
    <x v="13"/>
    <n v="2055"/>
    <x v="0"/>
    <x v="0"/>
    <x v="0"/>
    <x v="1301"/>
    <n v="1436551178"/>
    <b v="0"/>
    <n v="29"/>
    <b v="1"/>
    <s v="theater/plays"/>
    <n v="103"/>
    <n v="70.86"/>
    <x v="1"/>
    <s v="plays"/>
    <n v="42195.749745370369"/>
    <n v="25569.000335648147"/>
    <x v="0"/>
    <n v="7"/>
    <x v="3"/>
  </r>
  <r>
    <n v="1302"/>
    <x v="1302"/>
    <s v="Boys of a Certain Age is a unique and special show that we're trying to remount in New York City in 2017."/>
    <x v="30"/>
    <n v="2500"/>
    <x v="0"/>
    <x v="0"/>
    <x v="0"/>
    <x v="1302"/>
    <n v="1477963411"/>
    <b v="0"/>
    <n v="50"/>
    <b v="1"/>
    <s v="theater/plays"/>
    <n v="100"/>
    <n v="50"/>
    <x v="1"/>
    <s v="plays"/>
    <n v="42675.057997685188"/>
    <n v="25569.000578703704"/>
    <x v="2"/>
    <n v="11"/>
    <x v="4"/>
  </r>
  <r>
    <n v="1303"/>
    <x v="1303"/>
    <s v="Groundbreaking queer theatre."/>
    <x v="8"/>
    <n v="4559.13"/>
    <x v="0"/>
    <x v="1"/>
    <x v="1"/>
    <x v="1303"/>
    <n v="1468578920"/>
    <b v="0"/>
    <n v="108"/>
    <b v="1"/>
    <s v="theater/plays"/>
    <n v="130"/>
    <n v="42.21"/>
    <x v="1"/>
    <s v="plays"/>
    <n v="42566.441203703704"/>
    <n v="25569.001250000001"/>
    <x v="2"/>
    <n v="7"/>
    <x v="3"/>
  </r>
  <r>
    <n v="1304"/>
    <x v="1304"/>
    <s v="Deal with the cold like a boss with battery-powered heating device that will heat you up in the most extreme environment."/>
    <x v="79"/>
    <n v="15851"/>
    <x v="1"/>
    <x v="1"/>
    <x v="1"/>
    <x v="1304"/>
    <n v="1484196005"/>
    <b v="0"/>
    <n v="104"/>
    <b v="0"/>
    <s v="technology/wearables"/>
    <n v="40"/>
    <n v="152.41"/>
    <x v="2"/>
    <s v="wearables"/>
    <n v="42747.194502314815"/>
    <n v="25569.001203703705"/>
    <x v="1"/>
    <n v="1"/>
    <x v="1"/>
  </r>
  <r>
    <n v="1305"/>
    <x v="1305"/>
    <s v="Instantly alert and show friends and family where you are during an assault or an emergency with a ring that fits on your finger"/>
    <x v="11"/>
    <n v="7793"/>
    <x v="1"/>
    <x v="0"/>
    <x v="0"/>
    <x v="1305"/>
    <n v="1466611108"/>
    <b v="0"/>
    <n v="86"/>
    <b v="0"/>
    <s v="technology/wearables"/>
    <n v="26"/>
    <n v="90.62"/>
    <x v="2"/>
    <s v="wearables"/>
    <n v="42543.665601851855"/>
    <n v="25569.00099537037"/>
    <x v="2"/>
    <n v="6"/>
    <x v="0"/>
  </r>
  <r>
    <n v="1306"/>
    <x v="1306"/>
    <s v="Buhel SOUNDglassâ„¢SG05 Sunglasses &amp; headphones with BCTâ„¢ (Bone Conduction), high impact lenses (Z87.1+) &amp; exclusive patented technology"/>
    <x v="74"/>
    <n v="71771"/>
    <x v="1"/>
    <x v="0"/>
    <x v="0"/>
    <x v="1306"/>
    <n v="1415098734"/>
    <b v="0"/>
    <n v="356"/>
    <b v="0"/>
    <s v="technology/wearables"/>
    <n v="65"/>
    <n v="201.6"/>
    <x v="2"/>
    <s v="wearables"/>
    <n v="41947.457569444443"/>
    <n v="25569.004120370369"/>
    <x v="3"/>
    <n v="11"/>
    <x v="4"/>
  </r>
  <r>
    <n v="1307"/>
    <x v="1307"/>
    <s v="Get VR to Everyone with Mailable, Ready to Use Viewers"/>
    <x v="63"/>
    <n v="5757"/>
    <x v="1"/>
    <x v="0"/>
    <x v="0"/>
    <x v="1307"/>
    <n v="1453118679"/>
    <b v="0"/>
    <n v="45"/>
    <b v="0"/>
    <s v="technology/wearables"/>
    <n v="12"/>
    <n v="127.93"/>
    <x v="2"/>
    <s v="wearables"/>
    <n v="42387.503229166665"/>
    <n v="25569.000520833335"/>
    <x v="2"/>
    <n v="1"/>
    <x v="1"/>
  </r>
  <r>
    <n v="1308"/>
    <x v="1308"/>
    <s v="Boost Band, a wristband that charges any device"/>
    <x v="3"/>
    <n v="1136"/>
    <x v="1"/>
    <x v="0"/>
    <x v="0"/>
    <x v="1308"/>
    <n v="1472481812"/>
    <b v="0"/>
    <n v="38"/>
    <b v="0"/>
    <s v="technology/wearables"/>
    <n v="11"/>
    <n v="29.89"/>
    <x v="2"/>
    <s v="wearables"/>
    <n v="42611.613564814819"/>
    <n v="25569.000439814816"/>
    <x v="2"/>
    <n v="8"/>
    <x v="10"/>
  </r>
  <r>
    <n v="1309"/>
    <x v="1309"/>
    <s v="Wicked fun and built for excitement, CORE is the safest and most versatile speaker you've ever worn."/>
    <x v="236"/>
    <n v="12879"/>
    <x v="1"/>
    <x v="0"/>
    <x v="0"/>
    <x v="1309"/>
    <n v="1441919468"/>
    <b v="0"/>
    <n v="35"/>
    <b v="0"/>
    <s v="technology/wearables"/>
    <n v="112"/>
    <n v="367.97"/>
    <x v="2"/>
    <s v="wearables"/>
    <n v="42257.882731481484"/>
    <n v="25569.000405092593"/>
    <x v="0"/>
    <n v="9"/>
    <x v="8"/>
  </r>
  <r>
    <n v="1310"/>
    <x v="1310"/>
    <s v="An essential hoodie that holds all sized smart phones and keep your headphone wires tangle free."/>
    <x v="22"/>
    <n v="3100"/>
    <x v="1"/>
    <x v="0"/>
    <x v="0"/>
    <x v="1310"/>
    <n v="1467734450"/>
    <b v="0"/>
    <n v="24"/>
    <b v="0"/>
    <s v="technology/wearables"/>
    <n v="16"/>
    <n v="129.16999999999999"/>
    <x v="2"/>
    <s v="wearables"/>
    <n v="42556.667245370365"/>
    <n v="25569.000277777777"/>
    <x v="2"/>
    <n v="7"/>
    <x v="3"/>
  </r>
  <r>
    <n v="1311"/>
    <x v="1311"/>
    <s v="Control Dreams: Design Adventures, Improve Waking Performance, Explore Spirituality, Recall Dreams and Awaken Refreshed with Aladdin."/>
    <x v="65"/>
    <n v="80070"/>
    <x v="1"/>
    <x v="0"/>
    <x v="0"/>
    <x v="1311"/>
    <n v="1477509319"/>
    <b v="0"/>
    <n v="100"/>
    <b v="0"/>
    <s v="technology/wearables"/>
    <n v="32"/>
    <n v="800.7"/>
    <x v="2"/>
    <s v="wearables"/>
    <n v="42669.802303240736"/>
    <n v="25569.001157407409"/>
    <x v="2"/>
    <n v="10"/>
    <x v="9"/>
  </r>
  <r>
    <n v="1312"/>
    <x v="1312"/>
    <s v="People loved the original Black and Gray GoSolo hats and asked for more. So we received sample for 3 more colors!"/>
    <x v="210"/>
    <n v="28"/>
    <x v="1"/>
    <x v="0"/>
    <x v="0"/>
    <x v="1312"/>
    <n v="1426783922"/>
    <b v="0"/>
    <n v="1"/>
    <b v="0"/>
    <s v="technology/wearables"/>
    <n v="1"/>
    <n v="28"/>
    <x v="2"/>
    <s v="wearables"/>
    <n v="42082.702800925923"/>
    <n v="25569.000011574073"/>
    <x v="0"/>
    <n v="3"/>
    <x v="7"/>
  </r>
  <r>
    <n v="1313"/>
    <x v="1313"/>
    <s v="Clip on owner recognition for any bag with 100db+ deterrence of others from opening or moving it. Plus forget-me-not notifications."/>
    <x v="79"/>
    <n v="12446"/>
    <x v="1"/>
    <x v="0"/>
    <x v="0"/>
    <x v="1313"/>
    <n v="1454432514"/>
    <b v="0"/>
    <n v="122"/>
    <b v="0"/>
    <s v="technology/wearables"/>
    <n v="31"/>
    <n v="102.02"/>
    <x v="2"/>
    <s v="wearables"/>
    <n v="42402.709652777776"/>
    <n v="25569.001412037036"/>
    <x v="2"/>
    <n v="2"/>
    <x v="2"/>
  </r>
  <r>
    <n v="1314"/>
    <x v="1314"/>
    <s v="CulBox is an Open Source wrist watch for Arduino with built in Bluetooth and bunch of Hi-Tech sensors and tons of features for Makers"/>
    <x v="237"/>
    <n v="2028"/>
    <x v="1"/>
    <x v="0"/>
    <x v="0"/>
    <x v="1314"/>
    <n v="1471881860"/>
    <b v="0"/>
    <n v="11"/>
    <b v="0"/>
    <s v="technology/wearables"/>
    <n v="1"/>
    <n v="184.36"/>
    <x v="2"/>
    <s v="wearables"/>
    <n v="42604.669675925921"/>
    <n v="25569.000127314815"/>
    <x v="2"/>
    <n v="8"/>
    <x v="10"/>
  </r>
  <r>
    <n v="1315"/>
    <x v="1315"/>
    <s v="Zoom will happen - THANK YOU! Received outside funding due amazing early success!"/>
    <x v="57"/>
    <n v="40404"/>
    <x v="1"/>
    <x v="0"/>
    <x v="0"/>
    <x v="1315"/>
    <n v="1443700648"/>
    <b v="0"/>
    <n v="248"/>
    <b v="0"/>
    <s v="technology/wearables"/>
    <n v="40"/>
    <n v="162.91999999999999"/>
    <x v="2"/>
    <s v="wearables"/>
    <n v="42278.498240740737"/>
    <n v="25569.002870370372"/>
    <x v="0"/>
    <n v="10"/>
    <x v="9"/>
  </r>
  <r>
    <n v="1316"/>
    <x v="1316"/>
    <s v="Future Belt comes in just 3 sizes, but yet, is designed to fit waists ranging from 25-55 inches. No batteries, no gimmicks."/>
    <x v="96"/>
    <n v="1"/>
    <x v="1"/>
    <x v="0"/>
    <x v="0"/>
    <x v="1316"/>
    <n v="1453676709"/>
    <b v="0"/>
    <n v="1"/>
    <b v="0"/>
    <s v="technology/wearables"/>
    <n v="0"/>
    <n v="1"/>
    <x v="2"/>
    <s v="wearables"/>
    <n v="42393.961909722217"/>
    <n v="25569.000011574073"/>
    <x v="2"/>
    <n v="1"/>
    <x v="1"/>
  </r>
  <r>
    <n v="1317"/>
    <x v="1317"/>
    <s v="Lorem ipsum dolor sit amet, consectetuer adipiscing elit. Aenean commodo ligula eget dolor. Aenean massa. Cum sociis natoque penatibus."/>
    <x v="61"/>
    <n v="11467"/>
    <x v="1"/>
    <x v="8"/>
    <x v="7"/>
    <x v="1317"/>
    <n v="1464586746"/>
    <b v="0"/>
    <n v="19"/>
    <b v="0"/>
    <s v="technology/wearables"/>
    <n v="6"/>
    <n v="603.53"/>
    <x v="2"/>
    <s v="wearables"/>
    <n v="42520.235486111109"/>
    <n v="25569.000219907408"/>
    <x v="2"/>
    <n v="5"/>
    <x v="5"/>
  </r>
  <r>
    <n v="1318"/>
    <x v="1318"/>
    <s v="Your Dog's Best Friend._x000a_Revolutionize the way you care about your pups and brings you peace of mind."/>
    <x v="79"/>
    <n v="6130"/>
    <x v="1"/>
    <x v="0"/>
    <x v="0"/>
    <x v="1318"/>
    <n v="1418346172"/>
    <b v="0"/>
    <n v="135"/>
    <b v="0"/>
    <s v="technology/wearables"/>
    <n v="15"/>
    <n v="45.41"/>
    <x v="2"/>
    <s v="wearables"/>
    <n v="41985.043657407412"/>
    <n v="25569.001562500001"/>
    <x v="3"/>
    <n v="12"/>
    <x v="11"/>
  </r>
  <r>
    <n v="1319"/>
    <x v="1319"/>
    <s v="Stand out at festivals, get people talking and support our latest campaign to augment your style with the latest LED technology."/>
    <x v="238"/>
    <n v="876"/>
    <x v="1"/>
    <x v="1"/>
    <x v="1"/>
    <x v="1319"/>
    <n v="1403810965"/>
    <b v="0"/>
    <n v="9"/>
    <b v="0"/>
    <s v="technology/wearables"/>
    <n v="15"/>
    <n v="97.33"/>
    <x v="2"/>
    <s v="wearables"/>
    <n v="41816.812094907407"/>
    <n v="25569.000104166666"/>
    <x v="3"/>
    <n v="6"/>
    <x v="0"/>
  </r>
  <r>
    <n v="1320"/>
    <x v="1320"/>
    <s v="Falls are the main cause of injury to elderly. Our wearable detects falls, sends notifications and streams health data in real time."/>
    <x v="57"/>
    <n v="503"/>
    <x v="1"/>
    <x v="9"/>
    <x v="3"/>
    <x v="1320"/>
    <n v="1480610046"/>
    <b v="0"/>
    <n v="3"/>
    <b v="0"/>
    <s v="technology/wearables"/>
    <n v="1"/>
    <n v="167.67"/>
    <x v="2"/>
    <s v="wearables"/>
    <n v="42705.690347222218"/>
    <n v="25569.000034722223"/>
    <x v="2"/>
    <n v="12"/>
    <x v="11"/>
  </r>
  <r>
    <n v="1321"/>
    <x v="1321"/>
    <s v="Experience true sound quality and a membership platform that puts you in control of future headphones, features, design and prices."/>
    <x v="239"/>
    <n v="6019"/>
    <x v="1"/>
    <x v="11"/>
    <x v="9"/>
    <x v="1321"/>
    <n v="1479923937"/>
    <b v="0"/>
    <n v="7"/>
    <b v="0"/>
    <s v="technology/wearables"/>
    <n v="1"/>
    <n v="859.86"/>
    <x v="2"/>
    <s v="wearables"/>
    <n v="42697.74927083333"/>
    <n v="25569.000081018519"/>
    <x v="2"/>
    <n v="11"/>
    <x v="4"/>
  </r>
  <r>
    <n v="1322"/>
    <x v="1322"/>
    <s v="Invisible Reins - A Bluetooth innovation that links your child to your smart phone via an app. A safe zone can be set from 1-30 metres."/>
    <x v="19"/>
    <n v="106"/>
    <x v="1"/>
    <x v="1"/>
    <x v="1"/>
    <x v="1322"/>
    <n v="1429631125"/>
    <b v="0"/>
    <n v="4"/>
    <b v="0"/>
    <s v="technology/wearables"/>
    <n v="0"/>
    <n v="26.5"/>
    <x v="2"/>
    <s v="wearables"/>
    <n v="42115.656539351854"/>
    <n v="25569.000046296296"/>
    <x v="0"/>
    <n v="4"/>
    <x v="6"/>
  </r>
  <r>
    <n v="1323"/>
    <x v="1323"/>
    <s v="High quality earbuds with a built-in splitter. Share with more than one friend. Music, movies, conversations. Any audio, any device!"/>
    <x v="36"/>
    <n v="1332"/>
    <x v="1"/>
    <x v="0"/>
    <x v="0"/>
    <x v="1323"/>
    <n v="1458665146"/>
    <b v="0"/>
    <n v="44"/>
    <b v="0"/>
    <s v="technology/wearables"/>
    <n v="9"/>
    <n v="30.27"/>
    <x v="2"/>
    <s v="wearables"/>
    <n v="42451.698449074072"/>
    <n v="25569.000509259258"/>
    <x v="2"/>
    <n v="3"/>
    <x v="7"/>
  </r>
  <r>
    <n v="1324"/>
    <x v="1324"/>
    <s v="Monitor your actual UV exposure in real time and get notified when it's time to get out of the sun or when to reapply your sunscreen"/>
    <x v="63"/>
    <n v="4920"/>
    <x v="1"/>
    <x v="0"/>
    <x v="0"/>
    <x v="1324"/>
    <n v="1473779552"/>
    <b v="0"/>
    <n v="90"/>
    <b v="0"/>
    <s v="technology/wearables"/>
    <n v="10"/>
    <n v="54.67"/>
    <x v="2"/>
    <s v="wearables"/>
    <n v="42626.633703703701"/>
    <n v="25569.001041666666"/>
    <x v="2"/>
    <n v="9"/>
    <x v="8"/>
  </r>
  <r>
    <n v="1325"/>
    <x v="1325"/>
    <s v="The PowerCap is a device able to charge most mobile devices, and contains a battery for situations when the sun just isn't enough."/>
    <x v="22"/>
    <n v="486"/>
    <x v="1"/>
    <x v="0"/>
    <x v="0"/>
    <x v="1325"/>
    <n v="1480471435"/>
    <b v="0"/>
    <n v="8"/>
    <b v="0"/>
    <s v="technology/wearables"/>
    <n v="2"/>
    <n v="60.75"/>
    <x v="2"/>
    <s v="wearables"/>
    <n v="42704.086053240739"/>
    <n v="25569.000092592592"/>
    <x v="2"/>
    <n v="11"/>
    <x v="4"/>
  </r>
  <r>
    <n v="1326"/>
    <x v="1326"/>
    <s v="StrikeTec will revolutionize both the boxing scene and fitness industry by allowing you to track the progress of hand speed and force."/>
    <x v="57"/>
    <n v="1130"/>
    <x v="1"/>
    <x v="0"/>
    <x v="0"/>
    <x v="1326"/>
    <n v="1417460428"/>
    <b v="0"/>
    <n v="11"/>
    <b v="0"/>
    <s v="technology/wearables"/>
    <n v="1"/>
    <n v="102.73"/>
    <x v="2"/>
    <s v="wearables"/>
    <n v="41974.791990740734"/>
    <n v="25569.000127314815"/>
    <x v="3"/>
    <n v="12"/>
    <x v="11"/>
  </r>
  <r>
    <n v="1327"/>
    <x v="1327"/>
    <s v="CyClip is a way to mount the Apple Watch to your handlebars; ideal for navigation, notifications, and music control on the fly."/>
    <x v="240"/>
    <n v="1705"/>
    <x v="1"/>
    <x v="0"/>
    <x v="0"/>
    <x v="1327"/>
    <n v="1430324235"/>
    <b v="0"/>
    <n v="41"/>
    <b v="0"/>
    <s v="technology/wearables"/>
    <n v="4"/>
    <n v="41.59"/>
    <x v="2"/>
    <s v="wearables"/>
    <n v="42123.678645833337"/>
    <n v="25569.000474537039"/>
    <x v="0"/>
    <n v="4"/>
    <x v="6"/>
  </r>
  <r>
    <n v="1328"/>
    <x v="1328"/>
    <s v="Hydrate Edge is the first wearable that provides real-time, continuous hydration feedback. This is the new hydration gold standard."/>
    <x v="96"/>
    <n v="1748"/>
    <x v="1"/>
    <x v="0"/>
    <x v="0"/>
    <x v="1328"/>
    <n v="1472570734"/>
    <b v="0"/>
    <n v="15"/>
    <b v="0"/>
    <s v="technology/wearables"/>
    <n v="2"/>
    <n v="116.53"/>
    <x v="2"/>
    <s v="wearables"/>
    <n v="42612.642754629633"/>
    <n v="25569.000173611112"/>
    <x v="2"/>
    <n v="8"/>
    <x v="10"/>
  </r>
  <r>
    <n v="1329"/>
    <x v="1329"/>
    <s v="Xtnd is a hands free multifunctional device for your tablet, cell phone, &amp; camera. It's also a convenient backpack for storage."/>
    <x v="63"/>
    <n v="408"/>
    <x v="1"/>
    <x v="0"/>
    <x v="0"/>
    <x v="1329"/>
    <n v="1414041545"/>
    <b v="0"/>
    <n v="9"/>
    <b v="0"/>
    <s v="technology/wearables"/>
    <n v="1"/>
    <n v="45.33"/>
    <x v="2"/>
    <s v="wearables"/>
    <n v="41935.221585648149"/>
    <n v="25569.000104166666"/>
    <x v="3"/>
    <n v="10"/>
    <x v="9"/>
  </r>
  <r>
    <n v="1330"/>
    <x v="1330"/>
    <s v="Outdoor play is essential. Wanderwatch helps to make it fun and safe! Fun for kids, great for parents. Time to Play!"/>
    <x v="19"/>
    <n v="7873"/>
    <x v="1"/>
    <x v="0"/>
    <x v="0"/>
    <x v="1330"/>
    <n v="1464763109"/>
    <b v="0"/>
    <n v="50"/>
    <b v="0"/>
    <s v="technology/wearables"/>
    <n v="22"/>
    <n v="157.46"/>
    <x v="2"/>
    <s v="wearables"/>
    <n v="42522.276724537034"/>
    <n v="25569.000578703704"/>
    <x v="2"/>
    <n v="6"/>
    <x v="0"/>
  </r>
  <r>
    <n v="1331"/>
    <x v="1331"/>
    <s v="The World's First Wearable Battery Backup - wireless, modular, flexible, and ultra-lightweight! Click, charge, go!!!"/>
    <x v="65"/>
    <n v="3417"/>
    <x v="1"/>
    <x v="0"/>
    <x v="0"/>
    <x v="1331"/>
    <n v="1468843554"/>
    <b v="0"/>
    <n v="34"/>
    <b v="0"/>
    <s v="technology/wearables"/>
    <n v="1"/>
    <n v="100.5"/>
    <x v="2"/>
    <s v="wearables"/>
    <n v="42569.50409722222"/>
    <n v="25569.00039351852"/>
    <x v="2"/>
    <n v="7"/>
    <x v="3"/>
  </r>
  <r>
    <n v="1332"/>
    <x v="1332"/>
    <s v="Long bus queue and no seats around? This light weight seating device can be worn anywhere and at anytime! Belt that converts into seat."/>
    <x v="241"/>
    <n v="0"/>
    <x v="1"/>
    <x v="16"/>
    <x v="11"/>
    <x v="1332"/>
    <n v="1482888408"/>
    <b v="0"/>
    <n v="0"/>
    <b v="0"/>
    <s v="technology/wearables"/>
    <n v="0"/>
    <n v="0"/>
    <x v="2"/>
    <s v="wearables"/>
    <n v="42732.060277777782"/>
    <n v="25569"/>
    <x v="2"/>
    <n v="12"/>
    <x v="11"/>
  </r>
  <r>
    <n v="1333"/>
    <x v="1333"/>
    <s v="Im in the process of creating a biohazard suit that can be worn like an extra layer, unlike these bulky units that are currently in use"/>
    <x v="30"/>
    <n v="0"/>
    <x v="1"/>
    <x v="2"/>
    <x v="2"/>
    <x v="1333"/>
    <n v="1402886025"/>
    <b v="0"/>
    <n v="0"/>
    <b v="0"/>
    <s v="technology/wearables"/>
    <n v="0"/>
    <n v="0"/>
    <x v="2"/>
    <s v="wearables"/>
    <n v="41806.106770833336"/>
    <n v="25569"/>
    <x v="3"/>
    <n v="6"/>
    <x v="0"/>
  </r>
  <r>
    <n v="1334"/>
    <x v="1334"/>
    <s v="A wearable device that allows you to dock and operate your phone hands-free anywhere and everywhere!"/>
    <x v="242"/>
    <n v="14303"/>
    <x v="1"/>
    <x v="0"/>
    <x v="0"/>
    <x v="1334"/>
    <n v="1455129287"/>
    <b v="0"/>
    <n v="276"/>
    <b v="0"/>
    <s v="technology/wearables"/>
    <n v="11"/>
    <n v="51.82"/>
    <x v="2"/>
    <s v="wearables"/>
    <n v="42410.774155092593"/>
    <n v="25569.003194444445"/>
    <x v="2"/>
    <n v="2"/>
    <x v="2"/>
  </r>
  <r>
    <n v="1335"/>
    <x v="1335"/>
    <s v="Dial up your performance with UB Fit: 1st wearable resistance technology that allows you to tone muscles while doing a cardio workout"/>
    <x v="31"/>
    <n v="4940"/>
    <x v="1"/>
    <x v="0"/>
    <x v="0"/>
    <x v="1335"/>
    <n v="1446762502"/>
    <b v="0"/>
    <n v="16"/>
    <b v="0"/>
    <s v="technology/wearables"/>
    <n v="20"/>
    <n v="308.75"/>
    <x v="2"/>
    <s v="wearables"/>
    <n v="42313.936365740738"/>
    <n v="25569.000185185185"/>
    <x v="0"/>
    <n v="11"/>
    <x v="4"/>
  </r>
  <r>
    <n v="1336"/>
    <x v="1336"/>
    <s v="JUMPY, a cool smart watch with open platform SDK brings limitless edutainment to kids' wrist and encourages parent-child interaction."/>
    <x v="57"/>
    <n v="84947"/>
    <x v="1"/>
    <x v="0"/>
    <x v="0"/>
    <x v="1336"/>
    <n v="1415825028"/>
    <b v="0"/>
    <n v="224"/>
    <b v="0"/>
    <s v="technology/wearables"/>
    <n v="85"/>
    <n v="379.23"/>
    <x v="2"/>
    <s v="wearables"/>
    <n v="41955.863750000004"/>
    <n v="25569.002592592591"/>
    <x v="3"/>
    <n v="11"/>
    <x v="4"/>
  </r>
  <r>
    <n v="1337"/>
    <x v="1337"/>
    <s v="Discreet safety device connects you to a dedicated 24/7 monitoring team, keeping you safe anywhere in the United States"/>
    <x v="63"/>
    <n v="24691"/>
    <x v="1"/>
    <x v="0"/>
    <x v="0"/>
    <x v="1337"/>
    <n v="1485957079"/>
    <b v="0"/>
    <n v="140"/>
    <b v="0"/>
    <s v="technology/wearables"/>
    <n v="49"/>
    <n v="176.36"/>
    <x v="2"/>
    <s v="wearables"/>
    <n v="42767.577303240745"/>
    <n v="25569.001620370371"/>
    <x v="1"/>
    <n v="2"/>
    <x v="2"/>
  </r>
  <r>
    <n v="1338"/>
    <x v="1338"/>
    <s v="HandL makes your phone feel like an organic extension of your hand. Elastic and brace system supports your device with just two fingers"/>
    <x v="11"/>
    <n v="991"/>
    <x v="1"/>
    <x v="0"/>
    <x v="0"/>
    <x v="1338"/>
    <n v="1435951033"/>
    <b v="0"/>
    <n v="15"/>
    <b v="0"/>
    <s v="technology/wearables"/>
    <n v="3"/>
    <n v="66.069999999999993"/>
    <x v="2"/>
    <s v="wearables"/>
    <n v="42188.803622685184"/>
    <n v="25569.000173611112"/>
    <x v="0"/>
    <n v="7"/>
    <x v="3"/>
  </r>
  <r>
    <n v="1339"/>
    <x v="1339"/>
    <s v="World's Smallest customizable Phone &amp; GPS Watch for kids !"/>
    <x v="63"/>
    <n v="3317"/>
    <x v="1"/>
    <x v="0"/>
    <x v="0"/>
    <x v="1339"/>
    <n v="1414164715"/>
    <b v="0"/>
    <n v="37"/>
    <b v="0"/>
    <s v="technology/wearables"/>
    <n v="7"/>
    <n v="89.65"/>
    <x v="2"/>
    <s v="wearables"/>
    <n v="41936.647164351853"/>
    <n v="25569.000428240739"/>
    <x v="3"/>
    <n v="10"/>
    <x v="9"/>
  </r>
  <r>
    <n v="1340"/>
    <x v="1340"/>
    <s v="I would like to make nicer, more stylish looking frames for the Google Glass using 3D printing technology."/>
    <x v="243"/>
    <n v="0"/>
    <x v="1"/>
    <x v="0"/>
    <x v="0"/>
    <x v="1340"/>
    <n v="1405520253"/>
    <b v="0"/>
    <n v="0"/>
    <b v="0"/>
    <s v="technology/wearables"/>
    <n v="0"/>
    <n v="0"/>
    <x v="2"/>
    <s v="wearables"/>
    <n v="41836.595520833333"/>
    <n v="25569"/>
    <x v="3"/>
    <n v="7"/>
    <x v="3"/>
  </r>
  <r>
    <n v="1341"/>
    <x v="1341"/>
    <s v="BRILLAR: Your Kids Ultimate Wearable Companion. Educates, Rewards, Entertains, Calls, Motivates, Messages + Tracks Location &amp; Steps."/>
    <x v="31"/>
    <n v="17590"/>
    <x v="1"/>
    <x v="1"/>
    <x v="1"/>
    <x v="1341"/>
    <n v="1472569117"/>
    <b v="0"/>
    <n v="46"/>
    <b v="0"/>
    <s v="technology/wearables"/>
    <n v="70"/>
    <n v="382.39"/>
    <x v="2"/>
    <s v="wearables"/>
    <n v="42612.624039351853"/>
    <n v="25569.000532407408"/>
    <x v="2"/>
    <n v="8"/>
    <x v="10"/>
  </r>
  <r>
    <n v="1342"/>
    <x v="1342"/>
    <s v="Method50 aims to prototype a revolutionary true heads up display to create a new way of living in, playing in, and viewing the world."/>
    <x v="63"/>
    <n v="100"/>
    <x v="1"/>
    <x v="0"/>
    <x v="0"/>
    <x v="1342"/>
    <n v="1434569739"/>
    <b v="0"/>
    <n v="1"/>
    <b v="0"/>
    <s v="technology/wearables"/>
    <n v="0"/>
    <n v="100"/>
    <x v="2"/>
    <s v="wearables"/>
    <n v="42172.816423611104"/>
    <n v="25569.000011574073"/>
    <x v="0"/>
    <n v="6"/>
    <x v="0"/>
  </r>
  <r>
    <n v="1343"/>
    <x v="1343"/>
    <s v="Sleepman is a bio-signal monitoring wristwatch featuring smart alarm with the unique sleep enhancement and fatigue detection options!"/>
    <x v="63"/>
    <n v="51149"/>
    <x v="1"/>
    <x v="0"/>
    <x v="0"/>
    <x v="1343"/>
    <n v="1466512683"/>
    <b v="0"/>
    <n v="323"/>
    <b v="0"/>
    <s v="technology/wearables"/>
    <n v="102"/>
    <n v="158.36000000000001"/>
    <x v="2"/>
    <s v="wearables"/>
    <n v="42542.526423611111"/>
    <n v="25569.003738425927"/>
    <x v="2"/>
    <n v="6"/>
    <x v="0"/>
  </r>
  <r>
    <n v="1344"/>
    <x v="1344"/>
    <s v="The is the ultimate guide to applied Eastern philosophy, martial arts, and the path of the warrior from a scientific perspective."/>
    <x v="15"/>
    <n v="5666"/>
    <x v="0"/>
    <x v="5"/>
    <x v="5"/>
    <x v="1344"/>
    <n v="1464807439"/>
    <b v="0"/>
    <n v="139"/>
    <b v="1"/>
    <s v="publishing/nonfiction"/>
    <n v="378"/>
    <n v="40.76"/>
    <x v="3"/>
    <s v="nonfiction"/>
    <n v="42522.789803240739"/>
    <n v="25569.001608796298"/>
    <x v="2"/>
    <n v="6"/>
    <x v="0"/>
  </r>
  <r>
    <n v="1345"/>
    <x v="1345"/>
    <s v="Peacefully taking you through my journey of being raised as a Muslim then becoming Christian, and sharing the truths I unveiled."/>
    <x v="43"/>
    <n v="375"/>
    <x v="0"/>
    <x v="0"/>
    <x v="0"/>
    <x v="1345"/>
    <n v="1402342359"/>
    <b v="0"/>
    <n v="7"/>
    <b v="1"/>
    <s v="publishing/nonfiction"/>
    <n v="125"/>
    <n v="53.57"/>
    <x v="3"/>
    <s v="nonfiction"/>
    <n v="41799.814340277779"/>
    <n v="25569.000081018519"/>
    <x v="3"/>
    <n v="6"/>
    <x v="0"/>
  </r>
  <r>
    <n v="1346"/>
    <x v="1346"/>
    <s v="An anthology of nonfiction stories written by Nepal's Lesbian, Gay, Bisexual, and Transgender (LGBT) community."/>
    <x v="244"/>
    <n v="7219"/>
    <x v="0"/>
    <x v="0"/>
    <x v="0"/>
    <x v="1346"/>
    <n v="1369705751"/>
    <b v="0"/>
    <n v="149"/>
    <b v="1"/>
    <s v="publishing/nonfiction"/>
    <n v="147"/>
    <n v="48.45"/>
    <x v="3"/>
    <s v="nonfiction"/>
    <n v="41422.075821759259"/>
    <n v="25569.001724537036"/>
    <x v="4"/>
    <n v="5"/>
    <x v="5"/>
  </r>
  <r>
    <n v="1347"/>
    <x v="1347"/>
    <s v="Must raise $2,500+ to republish &amp; spread the word about a guide Oprah's Magazine calls &quot;a go-to book for any start-up food company.&quot;"/>
    <x v="30"/>
    <n v="2555"/>
    <x v="0"/>
    <x v="0"/>
    <x v="0"/>
    <x v="1347"/>
    <n v="1423149525"/>
    <b v="0"/>
    <n v="31"/>
    <b v="1"/>
    <s v="publishing/nonfiction"/>
    <n v="102"/>
    <n v="82.42"/>
    <x v="3"/>
    <s v="nonfiction"/>
    <n v="42040.638020833328"/>
    <n v="25569.000358796296"/>
    <x v="0"/>
    <n v="2"/>
    <x v="2"/>
  </r>
  <r>
    <n v="1348"/>
    <x v="1348"/>
    <s v="South Florida. Honest &amp; dramatic &amp; engaging journal of overcoming serious illness. This book will keep you reading &amp; laughing. Really!"/>
    <x v="245"/>
    <n v="5985"/>
    <x v="0"/>
    <x v="0"/>
    <x v="0"/>
    <x v="1348"/>
    <n v="1416485333"/>
    <b v="0"/>
    <n v="26"/>
    <b v="1"/>
    <s v="publishing/nonfiction"/>
    <n v="102"/>
    <n v="230.19"/>
    <x v="3"/>
    <s v="nonfiction"/>
    <n v="41963.506168981476"/>
    <n v="25569.000300925927"/>
    <x v="3"/>
    <n v="11"/>
    <x v="4"/>
  </r>
  <r>
    <n v="1349"/>
    <x v="1349"/>
    <s v="The first modern Jasper guidebook including over five hundred rock routes from alpine to bouldering, sport to trad multipitch and more."/>
    <x v="10"/>
    <n v="10210"/>
    <x v="0"/>
    <x v="5"/>
    <x v="5"/>
    <x v="1349"/>
    <n v="1447055935"/>
    <b v="0"/>
    <n v="172"/>
    <b v="1"/>
    <s v="publishing/nonfiction"/>
    <n v="204"/>
    <n v="59.36"/>
    <x v="3"/>
    <s v="nonfiction"/>
    <n v="42317.33258101852"/>
    <n v="25569.00199074074"/>
    <x v="0"/>
    <n v="11"/>
    <x v="4"/>
  </r>
  <r>
    <n v="1350"/>
    <x v="1350"/>
    <s v="Illustrated historical book of impregnable Dunbar Castle and rise and fall of its powerful Scottish Earls of Dunbar from 1072-1435AD"/>
    <x v="10"/>
    <n v="5202.5"/>
    <x v="0"/>
    <x v="0"/>
    <x v="0"/>
    <x v="1350"/>
    <n v="1448497134"/>
    <b v="0"/>
    <n v="78"/>
    <b v="1"/>
    <s v="publishing/nonfiction"/>
    <n v="104"/>
    <n v="66.7"/>
    <x v="3"/>
    <s v="nonfiction"/>
    <n v="42334.013124999998"/>
    <n v="25569.000902777778"/>
    <x v="0"/>
    <n v="11"/>
    <x v="4"/>
  </r>
  <r>
    <n v="1351"/>
    <x v="1351"/>
    <s v="Discover your purpose, live a more fulfilling life, leave a positive footprint on society."/>
    <x v="22"/>
    <n v="20253"/>
    <x v="0"/>
    <x v="0"/>
    <x v="0"/>
    <x v="1351"/>
    <n v="1452707144"/>
    <b v="0"/>
    <n v="120"/>
    <b v="1"/>
    <s v="publishing/nonfiction"/>
    <n v="101"/>
    <n v="168.78"/>
    <x v="3"/>
    <s v="nonfiction"/>
    <n v="42382.74009259259"/>
    <n v="25569.00138888889"/>
    <x v="2"/>
    <n v="1"/>
    <x v="1"/>
  </r>
  <r>
    <n v="1352"/>
    <x v="1352"/>
    <s v="An important book, based on research, to make you and your learners smile again. Better smile sheets, better feedback, better learning!"/>
    <x v="3"/>
    <n v="13614"/>
    <x v="0"/>
    <x v="0"/>
    <x v="0"/>
    <x v="1352"/>
    <n v="1436968366"/>
    <b v="0"/>
    <n v="227"/>
    <b v="1"/>
    <s v="publishing/nonfiction"/>
    <n v="136"/>
    <n v="59.97"/>
    <x v="3"/>
    <s v="nonfiction"/>
    <n v="42200.578310185185"/>
    <n v="25569.002627314814"/>
    <x v="0"/>
    <n v="7"/>
    <x v="3"/>
  </r>
  <r>
    <n v="1353"/>
    <x v="1353"/>
    <s v="A book that teaches aspiring writers how to get from a basic idea to a fully rewritten screenplay."/>
    <x v="28"/>
    <n v="1336"/>
    <x v="0"/>
    <x v="0"/>
    <x v="0"/>
    <x v="1353"/>
    <n v="1359946188"/>
    <b v="0"/>
    <n v="42"/>
    <b v="1"/>
    <s v="publishing/nonfiction"/>
    <n v="134"/>
    <n v="31.81"/>
    <x v="3"/>
    <s v="nonfiction"/>
    <n v="41309.11791666667"/>
    <n v="25569.000486111112"/>
    <x v="4"/>
    <n v="2"/>
    <x v="2"/>
  </r>
  <r>
    <n v="1354"/>
    <x v="1354"/>
    <s v="Raising awareness of childhood cancer by publishing my diary of Andrew's diagnosis and his journey to remission 1235 days later."/>
    <x v="38"/>
    <n v="1563"/>
    <x v="0"/>
    <x v="1"/>
    <x v="1"/>
    <x v="1354"/>
    <n v="1463080979"/>
    <b v="0"/>
    <n v="64"/>
    <b v="1"/>
    <s v="publishing/nonfiction"/>
    <n v="130"/>
    <n v="24.42"/>
    <x v="3"/>
    <s v="nonfiction"/>
    <n v="42502.807627314818"/>
    <n v="25569.000740740739"/>
    <x v="2"/>
    <n v="5"/>
    <x v="5"/>
  </r>
  <r>
    <n v="1355"/>
    <x v="1355"/>
    <s v="Sherlock's Home was the most important Sherlock Holmes book of 2012 - about Undershaw - this project is to release language versions."/>
    <x v="30"/>
    <n v="3067"/>
    <x v="0"/>
    <x v="1"/>
    <x v="1"/>
    <x v="1355"/>
    <n v="1351663605"/>
    <b v="0"/>
    <n v="121"/>
    <b v="1"/>
    <s v="publishing/nonfiction"/>
    <n v="123"/>
    <n v="25.35"/>
    <x v="3"/>
    <s v="nonfiction"/>
    <n v="41213.254687499997"/>
    <n v="25569.001400462963"/>
    <x v="5"/>
    <n v="10"/>
    <x v="9"/>
  </r>
  <r>
    <n v="1356"/>
    <x v="1356"/>
    <s v="At age 30, my husband Dan died from cancer. Left to recreate my life, I drew a line in my heart; became a nomad. This is a love story."/>
    <x v="104"/>
    <n v="6215.56"/>
    <x v="0"/>
    <x v="0"/>
    <x v="0"/>
    <x v="1356"/>
    <n v="1370393760"/>
    <b v="0"/>
    <n v="87"/>
    <b v="1"/>
    <s v="publishing/nonfiction"/>
    <n v="183"/>
    <n v="71.44"/>
    <x v="3"/>
    <s v="nonfiction"/>
    <n v="41430.038888888892"/>
    <n v="25569.001006944443"/>
    <x v="4"/>
    <n v="6"/>
    <x v="0"/>
  </r>
  <r>
    <n v="1357"/>
    <x v="1357"/>
    <s v="The search for identity leads one young woman to Mexico, where she follows her grandfather's journey back to America."/>
    <x v="13"/>
    <n v="2506"/>
    <x v="0"/>
    <x v="0"/>
    <x v="0"/>
    <x v="1357"/>
    <n v="1359587137"/>
    <b v="0"/>
    <n v="65"/>
    <b v="1"/>
    <s v="publishing/nonfiction"/>
    <n v="125"/>
    <n v="38.549999999999997"/>
    <x v="3"/>
    <s v="nonfiction"/>
    <n v="41304.962233796294"/>
    <n v="25569.000752314816"/>
    <x v="4"/>
    <n v="1"/>
    <x v="1"/>
  </r>
  <r>
    <n v="1358"/>
    <x v="1358"/>
    <s v="I am working on a book about what people do when they visit Masada, an ancient fortress in the Judean desert."/>
    <x v="9"/>
    <n v="3350"/>
    <x v="0"/>
    <x v="0"/>
    <x v="0"/>
    <x v="1358"/>
    <n v="1306417323"/>
    <b v="0"/>
    <n v="49"/>
    <b v="1"/>
    <s v="publishing/nonfiction"/>
    <n v="112"/>
    <n v="68.37"/>
    <x v="3"/>
    <s v="nonfiction"/>
    <n v="40689.570868055554"/>
    <n v="25569.000567129631"/>
    <x v="6"/>
    <n v="5"/>
    <x v="5"/>
  </r>
  <r>
    <n v="1359"/>
    <x v="1359"/>
    <s v="Funding for a 2011 trip to Worldcon for research for &quot;UnConventional,&quot; a book on the history of the American fan convention."/>
    <x v="246"/>
    <n v="764"/>
    <x v="0"/>
    <x v="0"/>
    <x v="0"/>
    <x v="1359"/>
    <n v="1304623990"/>
    <b v="0"/>
    <n v="19"/>
    <b v="1"/>
    <s v="publishing/nonfiction"/>
    <n v="116"/>
    <n v="40.21"/>
    <x v="3"/>
    <s v="nonfiction"/>
    <n v="40668.814699074072"/>
    <n v="25569.000219907408"/>
    <x v="6"/>
    <n v="5"/>
    <x v="5"/>
  </r>
  <r>
    <n v="1360"/>
    <x v="1360"/>
    <s v="So Bad, It's Good! is a guide to finding the best films for your bad movie night."/>
    <x v="15"/>
    <n v="2598"/>
    <x v="0"/>
    <x v="0"/>
    <x v="0"/>
    <x v="1360"/>
    <n v="1341524220"/>
    <b v="0"/>
    <n v="81"/>
    <b v="1"/>
    <s v="publishing/nonfiction"/>
    <n v="173"/>
    <n v="32.07"/>
    <x v="3"/>
    <s v="nonfiction"/>
    <n v="41095.900694444441"/>
    <n v="25569.000937500001"/>
    <x v="5"/>
    <n v="7"/>
    <x v="3"/>
  </r>
  <r>
    <n v="1361"/>
    <x v="1361"/>
    <s v="The forbidden dark art of roped soloing, for climbers who need to know in order to make the ultimate climb come true!"/>
    <x v="12"/>
    <n v="7559"/>
    <x v="0"/>
    <x v="1"/>
    <x v="1"/>
    <x v="1361"/>
    <n v="1400778772"/>
    <b v="0"/>
    <n v="264"/>
    <b v="1"/>
    <s v="publishing/nonfiction"/>
    <n v="126"/>
    <n v="28.63"/>
    <x v="3"/>
    <s v="nonfiction"/>
    <n v="41781.717268518521"/>
    <n v="25569.003055555557"/>
    <x v="3"/>
    <n v="5"/>
    <x v="5"/>
  </r>
  <r>
    <n v="1362"/>
    <x v="1362"/>
    <s v="The never-before-told story of Karl Barth's (first and only) journey to the United States in 1962."/>
    <x v="28"/>
    <n v="1091"/>
    <x v="0"/>
    <x v="0"/>
    <x v="0"/>
    <x v="1362"/>
    <n v="1373408731"/>
    <b v="0"/>
    <n v="25"/>
    <b v="1"/>
    <s v="publishing/nonfiction"/>
    <n v="109"/>
    <n v="43.64"/>
    <x v="3"/>
    <s v="nonfiction"/>
    <n v="41464.934386574074"/>
    <n v="25569.00028935185"/>
    <x v="4"/>
    <n v="7"/>
    <x v="3"/>
  </r>
  <r>
    <n v="1363"/>
    <x v="1363"/>
    <s v="Identifying cancer and disease products we use everyday and are totally unaware of. Then substituting them with healthy alternatives"/>
    <x v="48"/>
    <n v="200"/>
    <x v="0"/>
    <x v="0"/>
    <x v="0"/>
    <x v="1363"/>
    <n v="1453925727"/>
    <b v="0"/>
    <n v="5"/>
    <b v="1"/>
    <s v="publishing/nonfiction"/>
    <n v="100"/>
    <n v="40"/>
    <x v="3"/>
    <s v="nonfiction"/>
    <n v="42396.8440625"/>
    <n v="25569.000057870369"/>
    <x v="2"/>
    <n v="1"/>
    <x v="1"/>
  </r>
  <r>
    <n v="1364"/>
    <x v="1364"/>
    <s v="Help us Make Rock History with this Epic J.S.Fuck Extremerock Album written by Sune &quot;KÃ¸ter&quot; KÃ¸lster and produced by Flemming Rasmussen."/>
    <x v="247"/>
    <n v="49830"/>
    <x v="0"/>
    <x v="8"/>
    <x v="7"/>
    <x v="1364"/>
    <n v="1415464906"/>
    <b v="0"/>
    <n v="144"/>
    <b v="1"/>
    <s v="music/rock"/>
    <n v="119"/>
    <n v="346.04"/>
    <x v="4"/>
    <s v="rock"/>
    <n v="41951.695671296293"/>
    <n v="25569.001666666667"/>
    <x v="3"/>
    <n v="11"/>
    <x v="4"/>
  </r>
  <r>
    <n v="1365"/>
    <x v="1365"/>
    <s v="Our first professional studio album &quot;See The Light&quot; will be released this spring! Help us record, mix, master, and release the album!"/>
    <x v="51"/>
    <n v="7520"/>
    <x v="0"/>
    <x v="0"/>
    <x v="0"/>
    <x v="1365"/>
    <n v="1423935352"/>
    <b v="0"/>
    <n v="92"/>
    <b v="1"/>
    <s v="music/rock"/>
    <n v="100"/>
    <n v="81.739999999999995"/>
    <x v="4"/>
    <s v="rock"/>
    <n v="42049.733240740738"/>
    <n v="25569.001064814816"/>
    <x v="0"/>
    <n v="2"/>
    <x v="2"/>
  </r>
  <r>
    <n v="1366"/>
    <x v="1366"/>
    <s v="A musical memorial for Alexi Petersen."/>
    <x v="51"/>
    <n v="9486.69"/>
    <x v="0"/>
    <x v="0"/>
    <x v="0"/>
    <x v="1366"/>
    <n v="1413158063"/>
    <b v="0"/>
    <n v="147"/>
    <b v="1"/>
    <s v="music/rock"/>
    <n v="126"/>
    <n v="64.540000000000006"/>
    <x v="4"/>
    <s v="rock"/>
    <n v="41924.996099537035"/>
    <n v="25569.00170138889"/>
    <x v="3"/>
    <n v="10"/>
    <x v="9"/>
  </r>
  <r>
    <n v="1367"/>
    <x v="1367"/>
    <s v="House of Rabbits are recording our full-length, debut album! Support independent music, receive great rewards!"/>
    <x v="10"/>
    <n v="5713"/>
    <x v="0"/>
    <x v="0"/>
    <x v="0"/>
    <x v="1367"/>
    <n v="1444867450"/>
    <b v="0"/>
    <n v="90"/>
    <b v="1"/>
    <s v="music/rock"/>
    <n v="114"/>
    <n v="63.48"/>
    <x v="4"/>
    <s v="rock"/>
    <n v="42292.002893518518"/>
    <n v="25569.001041666666"/>
    <x v="0"/>
    <n v="10"/>
    <x v="9"/>
  </r>
  <r>
    <n v="1368"/>
    <x v="1368"/>
    <s v="We are in the final stages of the creation of our 4th record, The Separation Effect. our most passionate record to date."/>
    <x v="10"/>
    <n v="5535"/>
    <x v="0"/>
    <x v="0"/>
    <x v="0"/>
    <x v="1368"/>
    <n v="1432269294"/>
    <b v="0"/>
    <n v="87"/>
    <b v="1"/>
    <s v="music/rock"/>
    <n v="111"/>
    <n v="63.62"/>
    <x v="4"/>
    <s v="rock"/>
    <n v="42146.190902777773"/>
    <n v="25569.001006944443"/>
    <x v="0"/>
    <n v="5"/>
    <x v="5"/>
  </r>
  <r>
    <n v="1369"/>
    <x v="1369"/>
    <s v="Fawcett's FEEL BETTER is an album of love unrequited, realized, and rued, with echoes of Petty, Springsteen, Neil Young &amp; Coldplay."/>
    <x v="248"/>
    <n v="34090.629999999997"/>
    <x v="0"/>
    <x v="0"/>
    <x v="0"/>
    <x v="1369"/>
    <n v="1394633746"/>
    <b v="0"/>
    <n v="406"/>
    <b v="1"/>
    <s v="music/rock"/>
    <n v="105"/>
    <n v="83.97"/>
    <x v="4"/>
    <s v="rock"/>
    <n v="41710.594282407408"/>
    <n v="25569.004699074074"/>
    <x v="3"/>
    <n v="3"/>
    <x v="7"/>
  </r>
  <r>
    <n v="1370"/>
    <x v="1370"/>
    <s v="Songs about the first year of parenthood, often inappropriate for children"/>
    <x v="15"/>
    <n v="1555"/>
    <x v="0"/>
    <x v="0"/>
    <x v="0"/>
    <x v="1370"/>
    <n v="1380585890"/>
    <b v="0"/>
    <n v="20"/>
    <b v="1"/>
    <s v="music/rock"/>
    <n v="104"/>
    <n v="77.75"/>
    <x v="4"/>
    <s v="rock"/>
    <n v="41548.00335648148"/>
    <n v="25569.000231481481"/>
    <x v="4"/>
    <n v="10"/>
    <x v="9"/>
  </r>
  <r>
    <n v="1371"/>
    <x v="1371"/>
    <s v="The Defiant Tour Documentary is a never before examination of the finances of a touring band and what it takes to go on the road."/>
    <x v="249"/>
    <n v="7495"/>
    <x v="0"/>
    <x v="0"/>
    <x v="0"/>
    <x v="1371"/>
    <n v="1428430342"/>
    <b v="0"/>
    <n v="70"/>
    <b v="1"/>
    <s v="music/rock"/>
    <n v="107"/>
    <n v="107.07"/>
    <x v="4"/>
    <s v="rock"/>
    <n v="42101.758587962962"/>
    <n v="25569.000810185185"/>
    <x v="0"/>
    <n v="4"/>
    <x v="6"/>
  </r>
  <r>
    <n v="1372"/>
    <x v="1372"/>
    <s v="Please help us raise funds to press our new CD!"/>
    <x v="2"/>
    <n v="620"/>
    <x v="0"/>
    <x v="0"/>
    <x v="0"/>
    <x v="1372"/>
    <n v="1339523132"/>
    <b v="0"/>
    <n v="16"/>
    <b v="1"/>
    <s v="music/rock"/>
    <n v="124"/>
    <n v="38.75"/>
    <x v="4"/>
    <s v="rock"/>
    <n v="41072.739953703705"/>
    <n v="25569.000185185185"/>
    <x v="5"/>
    <n v="6"/>
    <x v="0"/>
  </r>
  <r>
    <n v="1373"/>
    <x v="1373"/>
    <s v="Help Broccoli Samurai raise money to get a new van and continue bringing you the jams!"/>
    <x v="3"/>
    <n v="10501"/>
    <x v="0"/>
    <x v="0"/>
    <x v="0"/>
    <x v="1373"/>
    <n v="1480546233"/>
    <b v="0"/>
    <n v="52"/>
    <b v="1"/>
    <s v="music/rock"/>
    <n v="105"/>
    <n v="201.94"/>
    <x v="4"/>
    <s v="rock"/>
    <n v="42704.95177083333"/>
    <n v="25569.000601851851"/>
    <x v="2"/>
    <n v="11"/>
    <x v="4"/>
  </r>
  <r>
    <n v="1374"/>
    <x v="1374"/>
    <s v="After two successful EPs, Sisters of Murphy is back in the studio to release our first full-length album. We want YOU to be part of it!"/>
    <x v="15"/>
    <n v="2842"/>
    <x v="0"/>
    <x v="0"/>
    <x v="0"/>
    <x v="1374"/>
    <n v="1456285988"/>
    <b v="0"/>
    <n v="66"/>
    <b v="1"/>
    <s v="music/rock"/>
    <n v="189"/>
    <n v="43.06"/>
    <x v="4"/>
    <s v="rock"/>
    <n v="42424.161898148144"/>
    <n v="25569.000763888889"/>
    <x v="2"/>
    <n v="2"/>
    <x v="2"/>
  </r>
  <r>
    <n v="1375"/>
    <x v="1375"/>
    <s v="Pampa Folks, l'album aux couleurs de dÃ©serts. Le quatuor, crÃ©Ã© en 2015  livre une Ã©nergie brute et prÃ©pare son premier album"/>
    <x v="23"/>
    <n v="6853"/>
    <x v="0"/>
    <x v="6"/>
    <x v="3"/>
    <x v="1375"/>
    <n v="1481852119"/>
    <b v="0"/>
    <n v="109"/>
    <b v="1"/>
    <s v="music/rock"/>
    <n v="171"/>
    <n v="62.87"/>
    <x v="4"/>
    <s v="rock"/>
    <n v="42720.066192129627"/>
    <n v="25569.001261574074"/>
    <x v="2"/>
    <n v="12"/>
    <x v="11"/>
  </r>
  <r>
    <n v="1376"/>
    <x v="1376"/>
    <s v="Dead Pirates are planning a second pressing of HIGHMARE LP, who wants one ?"/>
    <x v="250"/>
    <n v="9342"/>
    <x v="0"/>
    <x v="1"/>
    <x v="1"/>
    <x v="1376"/>
    <n v="1478189006"/>
    <b v="0"/>
    <n v="168"/>
    <b v="1"/>
    <s v="music/rock"/>
    <n v="252"/>
    <n v="55.61"/>
    <x v="4"/>
    <s v="rock"/>
    <n v="42677.669050925921"/>
    <n v="25569.001944444444"/>
    <x v="2"/>
    <n v="11"/>
    <x v="4"/>
  </r>
  <r>
    <n v="1377"/>
    <x v="1377"/>
    <s v="Stereo Jo is set to release a 5 song EP. Your donation will directly help w/ recording, design, production, &amp; duplication. Thank You :)"/>
    <x v="46"/>
    <n v="1510"/>
    <x v="0"/>
    <x v="0"/>
    <x v="0"/>
    <x v="1377"/>
    <n v="1484198170"/>
    <b v="0"/>
    <n v="31"/>
    <b v="1"/>
    <s v="music/rock"/>
    <n v="116"/>
    <n v="48.71"/>
    <x v="4"/>
    <s v="rock"/>
    <n v="42747.219560185185"/>
    <n v="25569.000358796296"/>
    <x v="1"/>
    <n v="1"/>
    <x v="1"/>
  </r>
  <r>
    <n v="1378"/>
    <x v="1378"/>
    <s v="A psychedelic post rock masterpiece!"/>
    <x v="13"/>
    <n v="4067"/>
    <x v="0"/>
    <x v="1"/>
    <x v="1"/>
    <x v="1378"/>
    <n v="1468779210"/>
    <b v="0"/>
    <n v="133"/>
    <b v="1"/>
    <s v="music/rock"/>
    <n v="203"/>
    <n v="30.58"/>
    <x v="4"/>
    <s v="rock"/>
    <n v="42568.759374999994"/>
    <n v="25569.001539351852"/>
    <x v="2"/>
    <n v="7"/>
    <x v="3"/>
  </r>
  <r>
    <n v="1379"/>
    <x v="1379"/>
    <s v="---------The long-awaited debut full-length from Justin Ruddy--------"/>
    <x v="3"/>
    <n v="11160"/>
    <x v="0"/>
    <x v="0"/>
    <x v="0"/>
    <x v="1379"/>
    <n v="1430912876"/>
    <b v="0"/>
    <n v="151"/>
    <b v="1"/>
    <s v="music/rock"/>
    <n v="112"/>
    <n v="73.91"/>
    <x v="4"/>
    <s v="rock"/>
    <n v="42130.491620370376"/>
    <n v="25569.001747685186"/>
    <x v="0"/>
    <n v="5"/>
    <x v="5"/>
  </r>
  <r>
    <n v="1380"/>
    <x v="1380"/>
    <s v="A DIY MUSIC FESTIVAL FROM ST. LOUIS MO! Bands make their own festival, help make it legit!"/>
    <x v="251"/>
    <n v="106"/>
    <x v="0"/>
    <x v="0"/>
    <x v="0"/>
    <x v="1380"/>
    <n v="1431886706"/>
    <b v="0"/>
    <n v="5"/>
    <b v="1"/>
    <s v="music/rock"/>
    <n v="424"/>
    <n v="21.2"/>
    <x v="4"/>
    <s v="rock"/>
    <n v="42141.762800925921"/>
    <n v="25569.000057870369"/>
    <x v="0"/>
    <n v="5"/>
    <x v="5"/>
  </r>
  <r>
    <n v="1381"/>
    <x v="1381"/>
    <s v="&quot;Me &amp; Eugene&quot; is a five song original EP blending reggae roots, rock, and soul. We canâ€™t wait for you to hear what weâ€™ve created."/>
    <x v="10"/>
    <n v="5355"/>
    <x v="0"/>
    <x v="0"/>
    <x v="0"/>
    <x v="1381"/>
    <n v="1480396125"/>
    <b v="0"/>
    <n v="73"/>
    <b v="1"/>
    <s v="music/rock"/>
    <n v="107"/>
    <n v="73.36"/>
    <x v="4"/>
    <s v="rock"/>
    <n v="42703.214409722219"/>
    <n v="25569.000844907408"/>
    <x v="2"/>
    <n v="11"/>
    <x v="4"/>
  </r>
  <r>
    <n v="1382"/>
    <x v="1382"/>
    <s v="We're making a new record -- independently! We've got some great new songs we're really excited to bring to you!"/>
    <x v="6"/>
    <n v="8349"/>
    <x v="0"/>
    <x v="0"/>
    <x v="0"/>
    <x v="1382"/>
    <n v="1365275536"/>
    <b v="0"/>
    <n v="148"/>
    <b v="1"/>
    <s v="music/rock"/>
    <n v="104"/>
    <n v="56.41"/>
    <x v="4"/>
    <s v="rock"/>
    <n v="41370.800185185188"/>
    <n v="25569.001712962963"/>
    <x v="4"/>
    <n v="4"/>
    <x v="6"/>
  </r>
  <r>
    <n v="1383"/>
    <x v="1383"/>
    <s v="Instrumental Post-Rock meets Progressive Rock &amp; Cinematic atmospheres. Get your dose of blissful guitar tones, grooves &amp; live strings!"/>
    <x v="41"/>
    <n v="4673"/>
    <x v="0"/>
    <x v="5"/>
    <x v="5"/>
    <x v="1383"/>
    <n v="1480729678"/>
    <b v="0"/>
    <n v="93"/>
    <b v="1"/>
    <s v="music/rock"/>
    <n v="212"/>
    <n v="50.25"/>
    <x v="4"/>
    <s v="rock"/>
    <n v="42707.074976851851"/>
    <n v="25569.001076388889"/>
    <x v="2"/>
    <n v="12"/>
    <x v="11"/>
  </r>
  <r>
    <n v="1384"/>
    <x v="1384"/>
    <s v="Outland Warrior is my first solo musical project, featuring songs written by me and recorded at my home studio."/>
    <x v="8"/>
    <n v="4343"/>
    <x v="0"/>
    <x v="0"/>
    <x v="0"/>
    <x v="1384"/>
    <n v="1433525922"/>
    <b v="0"/>
    <n v="63"/>
    <b v="1"/>
    <s v="music/rock"/>
    <n v="124"/>
    <n v="68.94"/>
    <x v="4"/>
    <s v="rock"/>
    <n v="42160.735208333332"/>
    <n v="25569.000729166666"/>
    <x v="0"/>
    <n v="6"/>
    <x v="0"/>
  </r>
  <r>
    <n v="1385"/>
    <x v="1385"/>
    <s v="Musicians, singers &amp; songwriters from all over the world collaborate via YouTube in order to create an amazing album!"/>
    <x v="6"/>
    <n v="8832.49"/>
    <x v="0"/>
    <x v="12"/>
    <x v="3"/>
    <x v="1385"/>
    <n v="1457109121"/>
    <b v="0"/>
    <n v="134"/>
    <b v="1"/>
    <s v="music/rock"/>
    <n v="110"/>
    <n v="65.91"/>
    <x v="4"/>
    <s v="rock"/>
    <n v="42433.688900462963"/>
    <n v="25569.001550925925"/>
    <x v="2"/>
    <n v="3"/>
    <x v="7"/>
  </r>
  <r>
    <n v="1386"/>
    <x v="1386"/>
    <s v="We are a classic hard rock/heavy metal band just trying to keep rock alive!"/>
    <x v="44"/>
    <n v="875"/>
    <x v="0"/>
    <x v="0"/>
    <x v="0"/>
    <x v="1386"/>
    <n v="1435591889"/>
    <b v="0"/>
    <n v="14"/>
    <b v="1"/>
    <s v="music/rock"/>
    <n v="219"/>
    <n v="62.5"/>
    <x v="4"/>
    <s v="rock"/>
    <n v="42184.646863425922"/>
    <n v="25569.000162037039"/>
    <x v="0"/>
    <n v="6"/>
    <x v="0"/>
  </r>
  <r>
    <n v="1387"/>
    <x v="1387"/>
    <s v="Less than one week to PLEDGE YOUR SUPPORT for THE FAMILY BUSINESS as the band raises funds for the next full length rock album."/>
    <x v="23"/>
    <n v="5465"/>
    <x v="0"/>
    <x v="0"/>
    <x v="0"/>
    <x v="1387"/>
    <n v="1430604395"/>
    <b v="0"/>
    <n v="78"/>
    <b v="1"/>
    <s v="music/rock"/>
    <n v="137"/>
    <n v="70.06"/>
    <x v="4"/>
    <s v="rock"/>
    <n v="42126.92123842593"/>
    <n v="25569.000902777778"/>
    <x v="0"/>
    <n v="5"/>
    <x v="5"/>
  </r>
  <r>
    <n v="1388"/>
    <x v="1388"/>
    <s v="&quot;The Great Bright Horses&quot; is finished and ready for release! Help us put on the finishing touches and share it with the universe."/>
    <x v="10"/>
    <n v="6740.37"/>
    <x v="0"/>
    <x v="0"/>
    <x v="0"/>
    <x v="1388"/>
    <n v="1474469117"/>
    <b v="0"/>
    <n v="112"/>
    <b v="1"/>
    <s v="music/rock"/>
    <n v="135"/>
    <n v="60.18"/>
    <x v="4"/>
    <s v="rock"/>
    <n v="42634.614780092597"/>
    <n v="25569.001296296297"/>
    <x v="2"/>
    <n v="9"/>
    <x v="8"/>
  </r>
  <r>
    <n v="1389"/>
    <x v="1389"/>
    <s v="Help fund the pressing of DANCEHALL's first record by pre-ordering it in advance!!!"/>
    <x v="2"/>
    <n v="727"/>
    <x v="0"/>
    <x v="1"/>
    <x v="1"/>
    <x v="1389"/>
    <n v="1468495957"/>
    <b v="0"/>
    <n v="34"/>
    <b v="1"/>
    <s v="music/rock"/>
    <n v="145"/>
    <n v="21.38"/>
    <x v="4"/>
    <s v="rock"/>
    <n v="42565.480983796297"/>
    <n v="25569.00039351852"/>
    <x v="2"/>
    <n v="7"/>
    <x v="3"/>
  </r>
  <r>
    <n v="1390"/>
    <x v="1390"/>
    <s v="Breakout Artist Management will be working with us on a brand new music video and we need your help!"/>
    <x v="70"/>
    <n v="3055"/>
    <x v="0"/>
    <x v="0"/>
    <x v="0"/>
    <x v="1390"/>
    <n v="1427224606"/>
    <b v="0"/>
    <n v="19"/>
    <b v="1"/>
    <s v="music/rock"/>
    <n v="109"/>
    <n v="160.79"/>
    <x v="4"/>
    <s v="rock"/>
    <n v="42087.803310185183"/>
    <n v="25569.000219907408"/>
    <x v="0"/>
    <n v="3"/>
    <x v="7"/>
  </r>
  <r>
    <n v="1391"/>
    <x v="1391"/>
    <s v="With the money donated through this project we intend on investing in sound equipment for live shows"/>
    <x v="2"/>
    <n v="551"/>
    <x v="0"/>
    <x v="0"/>
    <x v="0"/>
    <x v="1391"/>
    <n v="1436369818"/>
    <b v="0"/>
    <n v="13"/>
    <b v="1"/>
    <s v="music/rock"/>
    <n v="110"/>
    <n v="42.38"/>
    <x v="4"/>
    <s v="rock"/>
    <n v="42193.650671296295"/>
    <n v="25569.000150462962"/>
    <x v="0"/>
    <n v="7"/>
    <x v="3"/>
  </r>
  <r>
    <n v="1392"/>
    <x v="1392"/>
    <s v="Telesomniac is a rock band from Provo, UT releasing their debut album Thirty-One Flashes in the Dark."/>
    <x v="30"/>
    <n v="2841"/>
    <x v="0"/>
    <x v="0"/>
    <x v="0"/>
    <x v="1392"/>
    <n v="1454298186"/>
    <b v="0"/>
    <n v="104"/>
    <b v="1"/>
    <s v="music/rock"/>
    <n v="114"/>
    <n v="27.32"/>
    <x v="4"/>
    <s v="rock"/>
    <n v="42401.154930555553"/>
    <n v="25569.001203703705"/>
    <x v="2"/>
    <n v="2"/>
    <x v="2"/>
  </r>
  <r>
    <n v="1393"/>
    <x v="1393"/>
    <s v="Rock n' Roll tales of our times"/>
    <x v="3"/>
    <n v="10235"/>
    <x v="0"/>
    <x v="0"/>
    <x v="0"/>
    <x v="1393"/>
    <n v="1467476523"/>
    <b v="0"/>
    <n v="52"/>
    <b v="1"/>
    <s v="music/rock"/>
    <n v="102"/>
    <n v="196.83"/>
    <x v="4"/>
    <s v="rock"/>
    <n v="42553.681979166664"/>
    <n v="25569.000601851851"/>
    <x v="2"/>
    <n v="7"/>
    <x v="3"/>
  </r>
  <r>
    <n v="1394"/>
    <x v="1394"/>
    <s v="We've finally finished recording our first full length album! We're getting together all the merch to go along with the release."/>
    <x v="47"/>
    <n v="916"/>
    <x v="0"/>
    <x v="0"/>
    <x v="0"/>
    <x v="1394"/>
    <n v="1484623726"/>
    <b v="0"/>
    <n v="17"/>
    <b v="1"/>
    <s v="music/rock"/>
    <n v="122"/>
    <n v="53.88"/>
    <x v="4"/>
    <s v="rock"/>
    <n v="42752.144976851851"/>
    <n v="25569.000196759258"/>
    <x v="1"/>
    <n v="1"/>
    <x v="1"/>
  </r>
  <r>
    <n v="1395"/>
    <x v="1395"/>
    <s v="Help Quiet Oaks record their debut album!!!"/>
    <x v="8"/>
    <n v="3916"/>
    <x v="0"/>
    <x v="0"/>
    <x v="0"/>
    <x v="1395"/>
    <n v="1481838481"/>
    <b v="0"/>
    <n v="82"/>
    <b v="1"/>
    <s v="music/rock"/>
    <n v="112"/>
    <n v="47.76"/>
    <x v="4"/>
    <s v="rock"/>
    <n v="42719.90834490741"/>
    <n v="25569.000949074074"/>
    <x v="2"/>
    <n v="12"/>
    <x v="11"/>
  </r>
  <r>
    <n v="1396"/>
    <x v="1396"/>
    <s v="Bret Coats with producers Nick Jay &amp; Robert Coats resulting in an epic rock &amp; roll experience that has the makings of a true classic."/>
    <x v="12"/>
    <n v="6438"/>
    <x v="0"/>
    <x v="0"/>
    <x v="0"/>
    <x v="1396"/>
    <n v="1421279882"/>
    <b v="0"/>
    <n v="73"/>
    <b v="1"/>
    <s v="music/rock"/>
    <n v="107"/>
    <n v="88.19"/>
    <x v="4"/>
    <s v="rock"/>
    <n v="42018.99863425926"/>
    <n v="25569.000844907408"/>
    <x v="0"/>
    <n v="1"/>
    <x v="1"/>
  </r>
  <r>
    <n v="1397"/>
    <x v="1397"/>
    <s v="HALLS OF THE MACHINE needs your support for the final production and release of their latest work titled, ALL TRIBAL DIGNITARIES."/>
    <x v="3"/>
    <n v="11385"/>
    <x v="0"/>
    <x v="0"/>
    <x v="0"/>
    <x v="1397"/>
    <n v="1475013710"/>
    <b v="0"/>
    <n v="158"/>
    <b v="1"/>
    <s v="music/rock"/>
    <n v="114"/>
    <n v="72.06"/>
    <x v="4"/>
    <s v="rock"/>
    <n v="42640.917939814812"/>
    <n v="25569.001828703702"/>
    <x v="2"/>
    <n v="9"/>
    <x v="8"/>
  </r>
  <r>
    <n v="1398"/>
    <x v="1398"/>
    <s v="'StonyCold', a Kansas-based 80's Rock Band, is recording their first all-cover tunes CD, 'Back To the 80's With StonyCold!'"/>
    <x v="85"/>
    <n v="4826"/>
    <x v="0"/>
    <x v="0"/>
    <x v="0"/>
    <x v="1398"/>
    <n v="1465160334"/>
    <b v="0"/>
    <n v="65"/>
    <b v="1"/>
    <s v="music/rock"/>
    <n v="110"/>
    <n v="74.25"/>
    <x v="4"/>
    <s v="rock"/>
    <n v="42526.874236111107"/>
    <n v="25569.000752314816"/>
    <x v="2"/>
    <n v="6"/>
    <x v="0"/>
  </r>
  <r>
    <n v="1399"/>
    <x v="1399"/>
    <s v="20 years of Rocket &amp; a Bomb live DVD and download + a brand new Michael Knott EP released on 7&quot; vinyl, Cd, and download!"/>
    <x v="7"/>
    <n v="11353"/>
    <x v="0"/>
    <x v="0"/>
    <x v="0"/>
    <x v="1399"/>
    <n v="1410048373"/>
    <b v="0"/>
    <n v="184"/>
    <b v="1"/>
    <s v="music/rock"/>
    <n v="126"/>
    <n v="61.7"/>
    <x v="4"/>
    <s v="rock"/>
    <n v="41889.004317129627"/>
    <n v="25569.002129629629"/>
    <x v="3"/>
    <n v="9"/>
    <x v="8"/>
  </r>
  <r>
    <n v="1400"/>
    <x v="1400"/>
    <s v="We're looking to our fans to help partially fund the new album. It's 12 tracks in length &amp; will be a musical trip like no other!"/>
    <x v="18"/>
    <n v="586"/>
    <x v="0"/>
    <x v="1"/>
    <x v="1"/>
    <x v="1400"/>
    <n v="1462695073"/>
    <b v="0"/>
    <n v="34"/>
    <b v="1"/>
    <s v="music/rock"/>
    <n v="167"/>
    <n v="17.239999999999998"/>
    <x v="4"/>
    <s v="rock"/>
    <n v="42498.341122685189"/>
    <n v="25569.00039351852"/>
    <x v="2"/>
    <n v="5"/>
    <x v="5"/>
  </r>
  <r>
    <n v="1401"/>
    <x v="1401"/>
    <s v="Based on the success of the â€œVagabondâ€ Michale is releasing a very limited edition version of the Album entitled â€œVagabond Acousticâ€"/>
    <x v="30"/>
    <n v="12413"/>
    <x v="0"/>
    <x v="0"/>
    <x v="0"/>
    <x v="1401"/>
    <n v="1367798074"/>
    <b v="0"/>
    <n v="240"/>
    <b v="1"/>
    <s v="music/rock"/>
    <n v="497"/>
    <n v="51.72"/>
    <x v="4"/>
    <s v="rock"/>
    <n v="41399.99622685185"/>
    <n v="25569.00277777778"/>
    <x v="4"/>
    <n v="5"/>
    <x v="5"/>
  </r>
  <r>
    <n v="1402"/>
    <x v="1402"/>
    <s v="Help us fund our latest project - a 5 track EP: fast-paced, hard-hitting, female-fronted rock with catchy choruses and lyrics to match!"/>
    <x v="30"/>
    <n v="2729"/>
    <x v="0"/>
    <x v="1"/>
    <x v="1"/>
    <x v="1402"/>
    <n v="1425259011"/>
    <b v="0"/>
    <n v="113"/>
    <b v="1"/>
    <s v="music/rock"/>
    <n v="109"/>
    <n v="24.15"/>
    <x v="4"/>
    <s v="rock"/>
    <n v="42065.053368055553"/>
    <n v="25569.001307870371"/>
    <x v="0"/>
    <n v="3"/>
    <x v="7"/>
  </r>
  <r>
    <n v="1403"/>
    <x v="1403"/>
    <s v="Gregorian Rock merges Gregorian chant with modern music. It is serene, yet pummeling. It's not for everyone, but it might be for you."/>
    <x v="23"/>
    <n v="4103"/>
    <x v="0"/>
    <x v="0"/>
    <x v="0"/>
    <x v="1403"/>
    <n v="1372210235"/>
    <b v="0"/>
    <n v="66"/>
    <b v="1"/>
    <s v="music/rock"/>
    <n v="103"/>
    <n v="62.17"/>
    <x v="4"/>
    <s v="rock"/>
    <n v="41451.062905092593"/>
    <n v="25569.000763888889"/>
    <x v="4"/>
    <n v="6"/>
    <x v="0"/>
  </r>
  <r>
    <n v="1404"/>
    <x v="1404"/>
    <s v="Translation &amp; publication of possibly the most famous piece of English literature - Act II Scene II of Romeo and Juliet into txt-speak."/>
    <x v="107"/>
    <n v="241"/>
    <x v="2"/>
    <x v="1"/>
    <x v="1"/>
    <x v="1404"/>
    <n v="1422447285"/>
    <b v="1"/>
    <n v="5"/>
    <b v="0"/>
    <s v="publishing/translations"/>
    <n v="2"/>
    <n v="48.2"/>
    <x v="3"/>
    <s v="translations"/>
    <n v="42032.510243055556"/>
    <n v="25569.000057870369"/>
    <x v="0"/>
    <n v="1"/>
    <x v="1"/>
  </r>
  <r>
    <n v="1405"/>
    <x v="1405"/>
    <s v="Will more people read the Bible if it were translated into Emoticons?"/>
    <x v="31"/>
    <n v="105"/>
    <x v="2"/>
    <x v="0"/>
    <x v="0"/>
    <x v="1405"/>
    <n v="1414599601"/>
    <b v="1"/>
    <n v="17"/>
    <b v="0"/>
    <s v="publishing/translations"/>
    <n v="0"/>
    <n v="6.18"/>
    <x v="3"/>
    <s v="translations"/>
    <n v="41941.680567129632"/>
    <n v="25569.000196759258"/>
    <x v="3"/>
    <n v="10"/>
    <x v="9"/>
  </r>
  <r>
    <n v="1406"/>
    <x v="1406"/>
    <s v="The White coat and the battle dress uniform"/>
    <x v="14"/>
    <n v="15"/>
    <x v="2"/>
    <x v="13"/>
    <x v="3"/>
    <x v="1406"/>
    <n v="1445336607"/>
    <b v="0"/>
    <n v="3"/>
    <b v="0"/>
    <s v="publishing/translations"/>
    <n v="0"/>
    <n v="5"/>
    <x v="3"/>
    <s v="translations"/>
    <n v="42297.432951388888"/>
    <n v="25569.000034722223"/>
    <x v="0"/>
    <n v="10"/>
    <x v="9"/>
  </r>
  <r>
    <n v="1407"/>
    <x v="1407"/>
    <s v="I traveled, I took pictures, I met people, I ate. Then I wrote a travel journal that needs editing, translation, and publishing."/>
    <x v="9"/>
    <n v="15"/>
    <x v="2"/>
    <x v="0"/>
    <x v="0"/>
    <x v="1407"/>
    <n v="1405687978"/>
    <b v="0"/>
    <n v="2"/>
    <b v="0"/>
    <s v="publishing/translations"/>
    <n v="1"/>
    <n v="7.5"/>
    <x v="3"/>
    <s v="translations"/>
    <n v="41838.536782407406"/>
    <n v="25569.00002314815"/>
    <x v="3"/>
    <n v="7"/>
    <x v="3"/>
  </r>
  <r>
    <n v="1408"/>
    <x v="1408"/>
    <s v="A translation of the legendary series of chess books &quot;General Treatise on Chess&quot; by R. Grau. A complete chess course for all levels."/>
    <x v="28"/>
    <n v="72"/>
    <x v="2"/>
    <x v="1"/>
    <x v="1"/>
    <x v="1408"/>
    <n v="1444856156"/>
    <b v="0"/>
    <n v="6"/>
    <b v="0"/>
    <s v="publishing/translations"/>
    <n v="7"/>
    <n v="12"/>
    <x v="3"/>
    <s v="translations"/>
    <n v="42291.872175925921"/>
    <n v="25569.000069444446"/>
    <x v="0"/>
    <n v="10"/>
    <x v="9"/>
  </r>
  <r>
    <n v="1409"/>
    <x v="1409"/>
    <s v="Modern Literal Translation of the 1st Book of the Torah in English and Russian with sub-linear and interlinear layout."/>
    <x v="23"/>
    <n v="0"/>
    <x v="2"/>
    <x v="0"/>
    <x v="0"/>
    <x v="1409"/>
    <n v="1414897935"/>
    <b v="0"/>
    <n v="0"/>
    <b v="0"/>
    <s v="publishing/translations"/>
    <n v="0"/>
    <n v="0"/>
    <x v="3"/>
    <s v="translations"/>
    <n v="41945.133506944447"/>
    <n v="25569"/>
    <x v="3"/>
    <n v="11"/>
    <x v="4"/>
  </r>
  <r>
    <n v="1410"/>
    <x v="1410"/>
    <s v="Let's translate this book! A fundamental guide to existential workspaces: how to recover efficiency generating environmental well-being"/>
    <x v="12"/>
    <n v="1"/>
    <x v="2"/>
    <x v="13"/>
    <x v="3"/>
    <x v="1410"/>
    <n v="1461051520"/>
    <b v="0"/>
    <n v="1"/>
    <b v="0"/>
    <s v="publishing/translations"/>
    <n v="0"/>
    <n v="1"/>
    <x v="3"/>
    <s v="translations"/>
    <n v="42479.318518518514"/>
    <n v="25569.000011574073"/>
    <x v="2"/>
    <n v="4"/>
    <x v="6"/>
  </r>
  <r>
    <n v="1411"/>
    <x v="1411"/>
    <s v="There have been an exorbident number of translations of this most beautiful poem though none have ever been done by a nineteen year old"/>
    <x v="9"/>
    <n v="7"/>
    <x v="2"/>
    <x v="1"/>
    <x v="1"/>
    <x v="1411"/>
    <n v="1420766700"/>
    <b v="0"/>
    <n v="3"/>
    <b v="0"/>
    <s v="publishing/translations"/>
    <n v="0"/>
    <n v="2.33"/>
    <x v="3"/>
    <s v="translations"/>
    <n v="42013.059027777781"/>
    <n v="25569.000034722223"/>
    <x v="0"/>
    <n v="1"/>
    <x v="1"/>
  </r>
  <r>
    <n v="1412"/>
    <x v="1412"/>
    <s v="â€œClimbing Silver!â€- An English translation of the Young Adult Shogi novella"/>
    <x v="39"/>
    <n v="320"/>
    <x v="2"/>
    <x v="0"/>
    <x v="0"/>
    <x v="1412"/>
    <n v="1415064699"/>
    <b v="0"/>
    <n v="13"/>
    <b v="0"/>
    <s v="publishing/translations"/>
    <n v="5"/>
    <n v="24.62"/>
    <x v="3"/>
    <s v="translations"/>
    <n v="41947.063645833332"/>
    <n v="25569.000150462962"/>
    <x v="3"/>
    <n v="11"/>
    <x v="4"/>
  </r>
  <r>
    <n v="1413"/>
    <x v="1413"/>
    <s v="I need funds to publish a book based on a selection of sentences from the Gospel demonstrating that Christianity is a strong religion."/>
    <x v="13"/>
    <n v="100"/>
    <x v="2"/>
    <x v="13"/>
    <x v="3"/>
    <x v="1413"/>
    <n v="1450780170"/>
    <b v="0"/>
    <n v="1"/>
    <b v="0"/>
    <s v="publishing/translations"/>
    <n v="5"/>
    <n v="100"/>
    <x v="3"/>
    <s v="translations"/>
    <n v="42360.437152777777"/>
    <n v="25569.000011574073"/>
    <x v="0"/>
    <n v="12"/>
    <x v="11"/>
  </r>
  <r>
    <n v="1414"/>
    <x v="1414"/>
    <s v="Create an open source &quot;interlinear&quot; translation fo the Greek New Testament in re-publishable and open source database format."/>
    <x v="2"/>
    <n v="1"/>
    <x v="2"/>
    <x v="0"/>
    <x v="0"/>
    <x v="1414"/>
    <n v="1480831467"/>
    <b v="0"/>
    <n v="1"/>
    <b v="0"/>
    <s v="publishing/translations"/>
    <n v="0"/>
    <n v="1"/>
    <x v="3"/>
    <s v="translations"/>
    <n v="42708.25309027778"/>
    <n v="25569.000011574073"/>
    <x v="2"/>
    <n v="12"/>
    <x v="11"/>
  </r>
  <r>
    <n v="1415"/>
    <x v="1415"/>
    <s v="This is a Series of 6 Books on Blessed Oscar A. Romero`s Writings. This Project will help to pay the translation costs of Volume 2."/>
    <x v="85"/>
    <n v="800"/>
    <x v="2"/>
    <x v="0"/>
    <x v="0"/>
    <x v="1415"/>
    <n v="1436285591"/>
    <b v="0"/>
    <n v="9"/>
    <b v="0"/>
    <s v="publishing/translations"/>
    <n v="18"/>
    <n v="88.89"/>
    <x v="3"/>
    <s v="translations"/>
    <n v="42192.675821759258"/>
    <n v="25569.000104166666"/>
    <x v="0"/>
    <n v="7"/>
    <x v="3"/>
  </r>
  <r>
    <n v="1416"/>
    <x v="1416"/>
    <s v="glenn's  book of quotes is designed to give the readers a thought for the day , lighten the mood  and put a smile  on their faces."/>
    <x v="63"/>
    <n v="0"/>
    <x v="2"/>
    <x v="0"/>
    <x v="0"/>
    <x v="1416"/>
    <n v="1445552019"/>
    <b v="0"/>
    <n v="0"/>
    <b v="0"/>
    <s v="publishing/translations"/>
    <n v="0"/>
    <n v="0"/>
    <x v="3"/>
    <s v="translations"/>
    <n v="42299.926145833335"/>
    <n v="25569"/>
    <x v="0"/>
    <n v="10"/>
    <x v="9"/>
  </r>
  <r>
    <n v="1417"/>
    <x v="1417"/>
    <s v="Digitization of 8 rare Siddha Yoga books written by a Yogi - coming in the lineage of Sri Sri Sri Sadhasiva Brahmendra himself!"/>
    <x v="37"/>
    <n v="55"/>
    <x v="2"/>
    <x v="0"/>
    <x v="0"/>
    <x v="1417"/>
    <n v="1439696174"/>
    <b v="0"/>
    <n v="2"/>
    <b v="0"/>
    <s v="publishing/translations"/>
    <n v="1"/>
    <n v="27.5"/>
    <x v="3"/>
    <s v="translations"/>
    <n v="42232.15016203704"/>
    <n v="25569.00002314815"/>
    <x v="0"/>
    <n v="8"/>
    <x v="10"/>
  </r>
  <r>
    <n v="1418"/>
    <x v="1418"/>
    <s v="Â¿Y si hubiera una camino intermedio entre ciencia y religion?_x000a_Descubre la respuesta ayudando a publicar y traducir este libro."/>
    <x v="9"/>
    <n v="6"/>
    <x v="2"/>
    <x v="3"/>
    <x v="3"/>
    <x v="1418"/>
    <n v="1453805834"/>
    <b v="0"/>
    <n v="1"/>
    <b v="0"/>
    <s v="publishing/translations"/>
    <n v="0"/>
    <n v="6"/>
    <x v="3"/>
    <s v="translations"/>
    <n v="42395.456412037034"/>
    <n v="25569.000011574073"/>
    <x v="2"/>
    <n v="1"/>
    <x v="1"/>
  </r>
  <r>
    <n v="1419"/>
    <x v="1419"/>
    <s v="Argentinian Author Seeks to Tour America to Educate on Womenâ€™s Sexuality in Latin America / Autora Argentina Busca Gira en EEUU"/>
    <x v="84"/>
    <n v="445"/>
    <x v="2"/>
    <x v="0"/>
    <x v="0"/>
    <x v="1419"/>
    <n v="1473418619"/>
    <b v="0"/>
    <n v="10"/>
    <b v="0"/>
    <s v="publishing/translations"/>
    <n v="7"/>
    <n v="44.5"/>
    <x v="3"/>
    <s v="translations"/>
    <n v="42622.456238425926"/>
    <n v="25569.000115740742"/>
    <x v="2"/>
    <n v="9"/>
    <x v="8"/>
  </r>
  <r>
    <n v="1420"/>
    <x v="1420"/>
    <s v="Help me butcher Shakespeare in a satirical fashion."/>
    <x v="252"/>
    <n v="3"/>
    <x v="2"/>
    <x v="0"/>
    <x v="0"/>
    <x v="1420"/>
    <n v="1464969686"/>
    <b v="0"/>
    <n v="3"/>
    <b v="0"/>
    <s v="publishing/translations"/>
    <n v="3"/>
    <n v="1"/>
    <x v="3"/>
    <s v="translations"/>
    <n v="42524.667662037042"/>
    <n v="25569.000034722223"/>
    <x v="2"/>
    <n v="6"/>
    <x v="0"/>
  </r>
  <r>
    <n v="1421"/>
    <x v="1421"/>
    <s v="English translation of &quot;The Escape to Myanmar&quot;, a fictive novel about people from Sweden who arrive in Myanmar/Burma as war refugees."/>
    <x v="61"/>
    <n v="200"/>
    <x v="2"/>
    <x v="11"/>
    <x v="9"/>
    <x v="1421"/>
    <n v="1420840709"/>
    <b v="0"/>
    <n v="2"/>
    <b v="0"/>
    <s v="publishing/translations"/>
    <n v="0"/>
    <n v="100"/>
    <x v="3"/>
    <s v="translations"/>
    <n v="42013.915613425925"/>
    <n v="25569.00002314815"/>
    <x v="0"/>
    <n v="1"/>
    <x v="1"/>
  </r>
  <r>
    <n v="1422"/>
    <x v="1422"/>
    <s v="Protecting children from sexual abuse through the medium of story telling; accessing 20% of the world's population through translation."/>
    <x v="31"/>
    <n v="26"/>
    <x v="2"/>
    <x v="4"/>
    <x v="4"/>
    <x v="1422"/>
    <n v="1471844704"/>
    <b v="0"/>
    <n v="2"/>
    <b v="0"/>
    <s v="publishing/translations"/>
    <n v="0"/>
    <n v="13"/>
    <x v="3"/>
    <s v="translations"/>
    <n v="42604.239629629628"/>
    <n v="25569.00002314815"/>
    <x v="2"/>
    <n v="8"/>
    <x v="10"/>
  </r>
  <r>
    <n v="1423"/>
    <x v="1423"/>
    <s v="Help fund me to destroy the monopoly Rupert Murdoch has over the publication of modern bibles. I have a new one to rival the NKJV."/>
    <x v="11"/>
    <n v="100"/>
    <x v="2"/>
    <x v="2"/>
    <x v="2"/>
    <x v="1423"/>
    <n v="1449045531"/>
    <b v="0"/>
    <n v="1"/>
    <b v="0"/>
    <s v="publishing/translations"/>
    <n v="0"/>
    <n v="100"/>
    <x v="3"/>
    <s v="translations"/>
    <n v="42340.360312500001"/>
    <n v="25569.000011574073"/>
    <x v="0"/>
    <n v="12"/>
    <x v="11"/>
  </r>
  <r>
    <n v="1424"/>
    <x v="1424"/>
    <s v="A short book of practical mantras that can be used every day of the week. Mantras are cogwheels of universal engines."/>
    <x v="51"/>
    <n v="1527"/>
    <x v="2"/>
    <x v="0"/>
    <x v="0"/>
    <x v="1424"/>
    <n v="1478106802"/>
    <b v="0"/>
    <n v="14"/>
    <b v="0"/>
    <s v="publishing/translations"/>
    <n v="20"/>
    <n v="109.07"/>
    <x v="3"/>
    <s v="translations"/>
    <n v="42676.717615740738"/>
    <n v="25569.000162037039"/>
    <x v="2"/>
    <n v="11"/>
    <x v="4"/>
  </r>
  <r>
    <n v="1425"/>
    <x v="1425"/>
    <s v="Translation  Thai language to English and other languages of the story (written by me) about&quot; Promote Travel &amp; Business in America&quot;"/>
    <x v="93"/>
    <n v="0"/>
    <x v="2"/>
    <x v="0"/>
    <x v="0"/>
    <x v="1425"/>
    <n v="1427684959"/>
    <b v="0"/>
    <n v="0"/>
    <b v="0"/>
    <s v="publishing/translations"/>
    <n v="0"/>
    <n v="0"/>
    <x v="3"/>
    <s v="translations"/>
    <n v="42093.131469907406"/>
    <n v="25569"/>
    <x v="0"/>
    <n v="3"/>
    <x v="7"/>
  </r>
  <r>
    <n v="1426"/>
    <x v="1426"/>
    <s v="The World of Sharks is an interactive eBook for the iPad and Mac. It shall be translated into english to make it available worldwide."/>
    <x v="28"/>
    <n v="0"/>
    <x v="2"/>
    <x v="12"/>
    <x v="3"/>
    <x v="1426"/>
    <n v="1435224120"/>
    <b v="0"/>
    <n v="0"/>
    <b v="0"/>
    <s v="publishing/translations"/>
    <n v="0"/>
    <n v="0"/>
    <x v="3"/>
    <s v="translations"/>
    <n v="42180.390277777777"/>
    <n v="25569"/>
    <x v="0"/>
    <n v="6"/>
    <x v="0"/>
  </r>
  <r>
    <n v="1427"/>
    <x v="1427"/>
    <s v="The book with advices that can save many lives._x000a_You will find here many case studies, extreme situations and solutions."/>
    <x v="10"/>
    <n v="419"/>
    <x v="2"/>
    <x v="12"/>
    <x v="3"/>
    <x v="1427"/>
    <n v="1471638385"/>
    <b v="0"/>
    <n v="4"/>
    <b v="0"/>
    <s v="publishing/translations"/>
    <n v="8"/>
    <n v="104.75"/>
    <x v="3"/>
    <s v="translations"/>
    <n v="42601.851678240739"/>
    <n v="25569.000046296296"/>
    <x v="2"/>
    <n v="8"/>
    <x v="10"/>
  </r>
  <r>
    <n v="1428"/>
    <x v="1428"/>
    <s v="My father wrote a book about raising a blind child. I, as a professional translator, am going to write it in English for everyone."/>
    <x v="28"/>
    <n v="45"/>
    <x v="2"/>
    <x v="3"/>
    <x v="3"/>
    <x v="1428"/>
    <n v="1456996017"/>
    <b v="0"/>
    <n v="3"/>
    <b v="0"/>
    <s v="publishing/translations"/>
    <n v="5"/>
    <n v="15"/>
    <x v="3"/>
    <s v="translations"/>
    <n v="42432.379826388889"/>
    <n v="25569.000034722223"/>
    <x v="2"/>
    <n v="3"/>
    <x v="7"/>
  </r>
  <r>
    <n v="1429"/>
    <x v="1429"/>
    <s v="A guy in his 30's tries to live his &quot;American Dream&quot;, but quickly it turns into a nightmare. (A Novel)"/>
    <x v="3"/>
    <n v="0"/>
    <x v="2"/>
    <x v="0"/>
    <x v="0"/>
    <x v="1429"/>
    <n v="1426037242"/>
    <b v="0"/>
    <n v="0"/>
    <b v="0"/>
    <s v="publishing/translations"/>
    <n v="0"/>
    <n v="0"/>
    <x v="3"/>
    <s v="translations"/>
    <n v="42074.060671296291"/>
    <n v="25569"/>
    <x v="0"/>
    <n v="3"/>
    <x v="7"/>
  </r>
  <r>
    <n v="1430"/>
    <x v="1430"/>
    <s v="Profesional translation and publishing of the book on unique synthesis of project management and meditation"/>
    <x v="10"/>
    <n v="403"/>
    <x v="2"/>
    <x v="0"/>
    <x v="0"/>
    <x v="1430"/>
    <n v="1416339088"/>
    <b v="0"/>
    <n v="5"/>
    <b v="0"/>
    <s v="publishing/translations"/>
    <n v="8"/>
    <n v="80.599999999999994"/>
    <x v="3"/>
    <s v="translations"/>
    <n v="41961.813518518517"/>
    <n v="25569.000057870369"/>
    <x v="3"/>
    <n v="11"/>
    <x v="4"/>
  </r>
  <r>
    <n v="1431"/>
    <x v="1431"/>
    <s v="Iran does not adhere to International Copyright Laws. Please help me publish a Persian translation before it is illegally translated."/>
    <x v="73"/>
    <n v="5431"/>
    <x v="2"/>
    <x v="0"/>
    <x v="0"/>
    <x v="1431"/>
    <n v="1445922216"/>
    <b v="0"/>
    <n v="47"/>
    <b v="0"/>
    <s v="publishing/translations"/>
    <n v="32"/>
    <n v="115.55"/>
    <x v="3"/>
    <s v="translations"/>
    <n v="42304.210833333331"/>
    <n v="25569.000543981481"/>
    <x v="0"/>
    <n v="10"/>
    <x v="9"/>
  </r>
  <r>
    <n v="1432"/>
    <x v="1432"/>
    <s v="THE HOLY BIB-EL Translated By Leon Cook. The Creation: CHAPTER 1.  1* In the beginning Gods created The Heavens and The Planet Earth."/>
    <x v="79"/>
    <n v="0"/>
    <x v="2"/>
    <x v="0"/>
    <x v="0"/>
    <x v="1432"/>
    <n v="1434825828"/>
    <b v="0"/>
    <n v="0"/>
    <b v="0"/>
    <s v="publishing/translations"/>
    <n v="0"/>
    <n v="0"/>
    <x v="3"/>
    <s v="translations"/>
    <n v="42175.780416666668"/>
    <n v="25569"/>
    <x v="0"/>
    <n v="6"/>
    <x v="0"/>
  </r>
  <r>
    <n v="1433"/>
    <x v="1433"/>
    <s v="Publish my book on the Gayatri Mantra in English for the benefit of the readers and the children at the orphanage in Jhansi, India"/>
    <x v="14"/>
    <n v="805"/>
    <x v="2"/>
    <x v="13"/>
    <x v="3"/>
    <x v="1433"/>
    <n v="1477839675"/>
    <b v="0"/>
    <n v="10"/>
    <b v="0"/>
    <s v="publishing/translations"/>
    <n v="7"/>
    <n v="80.5"/>
    <x v="3"/>
    <s v="translations"/>
    <n v="42673.625868055555"/>
    <n v="25569.000115740742"/>
    <x v="2"/>
    <n v="10"/>
    <x v="9"/>
  </r>
  <r>
    <n v="1434"/>
    <x v="1434"/>
    <s v="Interest from abroad to publish my book SOCIALCAPITALISM. Need translation to English master. Help appreciated."/>
    <x v="253"/>
    <n v="8190"/>
    <x v="2"/>
    <x v="8"/>
    <x v="7"/>
    <x v="1434"/>
    <n v="1431973478"/>
    <b v="0"/>
    <n v="11"/>
    <b v="0"/>
    <s v="publishing/translations"/>
    <n v="10"/>
    <n v="744.55"/>
    <x v="3"/>
    <s v="translations"/>
    <n v="42142.767106481479"/>
    <n v="25569.000127314815"/>
    <x v="0"/>
    <n v="5"/>
    <x v="5"/>
  </r>
  <r>
    <n v="1435"/>
    <x v="1435"/>
    <s v="English translation of the first book from a sword and sorcery Fantasy trilogy, by Paolo Parente"/>
    <x v="36"/>
    <n v="15"/>
    <x v="2"/>
    <x v="13"/>
    <x v="3"/>
    <x v="1435"/>
    <n v="1441997020"/>
    <b v="0"/>
    <n v="2"/>
    <b v="0"/>
    <s v="publishing/translations"/>
    <n v="0"/>
    <n v="7.5"/>
    <x v="3"/>
    <s v="translations"/>
    <n v="42258.780324074076"/>
    <n v="25569.00002314815"/>
    <x v="0"/>
    <n v="9"/>
    <x v="8"/>
  </r>
  <r>
    <n v="1436"/>
    <x v="1436"/>
    <s v="Help us to get www.mySurgery.de, an interactive eLearning-Website for general and visceral surgery, translated to english language."/>
    <x v="3"/>
    <n v="77"/>
    <x v="2"/>
    <x v="12"/>
    <x v="3"/>
    <x v="1436"/>
    <n v="1453451057"/>
    <b v="0"/>
    <n v="2"/>
    <b v="0"/>
    <s v="publishing/translations"/>
    <n v="1"/>
    <n v="38.5"/>
    <x v="3"/>
    <s v="translations"/>
    <n v="42391.35019675926"/>
    <n v="25569.00002314815"/>
    <x v="2"/>
    <n v="1"/>
    <x v="1"/>
  </r>
  <r>
    <n v="1437"/>
    <x v="1437"/>
    <s v="Introducing A True Story That Bridges Borders: Join Us As We Translate THE BACHELOR CHAPTERS: A THINKING WOMAN'S ROMANCE Into Spanish!"/>
    <x v="9"/>
    <n v="807"/>
    <x v="2"/>
    <x v="0"/>
    <x v="0"/>
    <x v="1437"/>
    <n v="1402058739"/>
    <b v="0"/>
    <n v="22"/>
    <b v="0"/>
    <s v="publishing/translations"/>
    <n v="27"/>
    <n v="36.68"/>
    <x v="3"/>
    <s v="translations"/>
    <n v="41796.531701388885"/>
    <n v="25569.000254629631"/>
    <x v="3"/>
    <n v="6"/>
    <x v="0"/>
  </r>
  <r>
    <n v="1438"/>
    <x v="1438"/>
    <s v="Feltmaking is an acient yet modern craft using wool in creative ways. Our thorough guides should be for people all over the world."/>
    <x v="22"/>
    <n v="600"/>
    <x v="2"/>
    <x v="8"/>
    <x v="7"/>
    <x v="1438"/>
    <n v="1459198499"/>
    <b v="0"/>
    <n v="8"/>
    <b v="0"/>
    <s v="publishing/translations"/>
    <n v="3"/>
    <n v="75"/>
    <x v="3"/>
    <s v="translations"/>
    <n v="42457.871516203704"/>
    <n v="25569.000092592592"/>
    <x v="2"/>
    <n v="3"/>
    <x v="7"/>
  </r>
  <r>
    <n v="1439"/>
    <x v="1439"/>
    <s v="My English  novel has received excellent reviews. To address the great interest from Germany I want to translate it into German."/>
    <x v="254"/>
    <n v="180"/>
    <x v="2"/>
    <x v="5"/>
    <x v="5"/>
    <x v="1439"/>
    <n v="1423166101"/>
    <b v="0"/>
    <n v="6"/>
    <b v="0"/>
    <s v="publishing/translations"/>
    <n v="7"/>
    <n v="30"/>
    <x v="3"/>
    <s v="translations"/>
    <n v="42040.829872685179"/>
    <n v="25569.000069444446"/>
    <x v="0"/>
    <n v="2"/>
    <x v="2"/>
  </r>
  <r>
    <n v="1440"/>
    <x v="1440"/>
    <s v="The Museum of Perfume in Milan has been publishing its own magazine since 1998 in Italian. We would like to translate it English."/>
    <x v="93"/>
    <n v="1"/>
    <x v="2"/>
    <x v="13"/>
    <x v="3"/>
    <x v="1440"/>
    <n v="1461693463"/>
    <b v="0"/>
    <n v="1"/>
    <b v="0"/>
    <s v="publishing/translations"/>
    <n v="0"/>
    <n v="1"/>
    <x v="3"/>
    <s v="translations"/>
    <n v="42486.748414351852"/>
    <n v="25569.000011574073"/>
    <x v="2"/>
    <n v="4"/>
    <x v="6"/>
  </r>
  <r>
    <n v="1441"/>
    <x v="1441"/>
    <s v="Guru Granth Sahib; User Friendly. A book which captures the essence of the Guru Granth Sahib in modern English and also made digital."/>
    <x v="237"/>
    <n v="2020"/>
    <x v="2"/>
    <x v="1"/>
    <x v="1"/>
    <x v="1441"/>
    <n v="1436811769"/>
    <b v="0"/>
    <n v="3"/>
    <b v="0"/>
    <s v="publishing/translations"/>
    <n v="1"/>
    <n v="673.33"/>
    <x v="3"/>
    <s v="translations"/>
    <n v="42198.765844907408"/>
    <n v="25569.000034722223"/>
    <x v="0"/>
    <n v="7"/>
    <x v="3"/>
  </r>
  <r>
    <n v="1442"/>
    <x v="1442"/>
    <s v="If people contribute on Kickstarter, I will be able to give this 159-page e-book anthology away free to libraries and e-bookreaders.  I"/>
    <x v="15"/>
    <n v="0"/>
    <x v="2"/>
    <x v="0"/>
    <x v="0"/>
    <x v="1442"/>
    <n v="1461598158"/>
    <b v="0"/>
    <n v="0"/>
    <b v="0"/>
    <s v="publishing/translations"/>
    <n v="0"/>
    <n v="0"/>
    <x v="3"/>
    <s v="translations"/>
    <n v="42485.64534722222"/>
    <n v="25569"/>
    <x v="2"/>
    <n v="4"/>
    <x v="6"/>
  </r>
  <r>
    <n v="1443"/>
    <x v="1443"/>
    <s v="Hello everyone !_x000a_I need your help for translate my saga Fantasy : Icarus at the school of the gods - Book 1&quot;."/>
    <x v="93"/>
    <n v="0"/>
    <x v="2"/>
    <x v="6"/>
    <x v="3"/>
    <x v="1443"/>
    <n v="1480803209"/>
    <b v="0"/>
    <n v="0"/>
    <b v="0"/>
    <s v="publishing/translations"/>
    <n v="0"/>
    <n v="0"/>
    <x v="3"/>
    <s v="translations"/>
    <n v="42707.926030092596"/>
    <n v="25569"/>
    <x v="2"/>
    <n v="12"/>
    <x v="11"/>
  </r>
  <r>
    <n v="1444"/>
    <x v="1444"/>
    <s v="We as a successfull german stock market newsletter publisher want expand in the US market!"/>
    <x v="255"/>
    <n v="0"/>
    <x v="2"/>
    <x v="12"/>
    <x v="3"/>
    <x v="1444"/>
    <n v="1436907462"/>
    <b v="0"/>
    <n v="0"/>
    <b v="0"/>
    <s v="publishing/translations"/>
    <n v="0"/>
    <n v="0"/>
    <x v="3"/>
    <s v="translations"/>
    <n v="42199.873402777783"/>
    <n v="25569"/>
    <x v="0"/>
    <n v="7"/>
    <x v="3"/>
  </r>
  <r>
    <n v="1445"/>
    <x v="1445"/>
    <s v="Erstellung einer deutschen Ãœbersetzung ( Lesbarmachung ) des Buches Finnegans Wake von James Joyce. Die Umsetzung erfolgt 1 zu 1."/>
    <x v="64"/>
    <n v="0"/>
    <x v="2"/>
    <x v="12"/>
    <x v="3"/>
    <x v="1445"/>
    <n v="1431694855"/>
    <b v="0"/>
    <n v="0"/>
    <b v="0"/>
    <s v="publishing/translations"/>
    <n v="0"/>
    <n v="0"/>
    <x v="3"/>
    <s v="translations"/>
    <n v="42139.542303240742"/>
    <n v="25569"/>
    <x v="0"/>
    <n v="5"/>
    <x v="5"/>
  </r>
  <r>
    <n v="1446"/>
    <x v="1446"/>
    <s v="All backers can help us with 1â‚¬ to create the 1st Italian Manual Kickstarter - Per chi vuole finanziare le proprie idee con successo"/>
    <x v="42"/>
    <n v="0"/>
    <x v="2"/>
    <x v="13"/>
    <x v="3"/>
    <x v="1446"/>
    <n v="1459507478"/>
    <b v="0"/>
    <n v="0"/>
    <b v="0"/>
    <s v="publishing/translations"/>
    <n v="0"/>
    <n v="0"/>
    <x v="3"/>
    <s v="translations"/>
    <n v="42461.447662037041"/>
    <n v="25569"/>
    <x v="2"/>
    <n v="4"/>
    <x v="6"/>
  </r>
  <r>
    <n v="1447"/>
    <x v="1447"/>
    <s v="I'm creating a dictionary of multiple Indian languages."/>
    <x v="69"/>
    <n v="75"/>
    <x v="2"/>
    <x v="0"/>
    <x v="0"/>
    <x v="1447"/>
    <n v="1465407134"/>
    <b v="0"/>
    <n v="3"/>
    <b v="0"/>
    <s v="publishing/translations"/>
    <n v="0"/>
    <n v="25"/>
    <x v="3"/>
    <s v="translations"/>
    <n v="42529.730717592596"/>
    <n v="25569.000034722223"/>
    <x v="2"/>
    <n v="6"/>
    <x v="0"/>
  </r>
  <r>
    <n v="1448"/>
    <x v="1448"/>
    <s v="For people in schools to the retired._x000a_Aim is to get in to schools,gyms,work places and to travel all over the world doing talks on it."/>
    <x v="61"/>
    <n v="0"/>
    <x v="2"/>
    <x v="2"/>
    <x v="2"/>
    <x v="1448"/>
    <n v="1429655318"/>
    <b v="0"/>
    <n v="0"/>
    <b v="0"/>
    <s v="publishing/translations"/>
    <n v="0"/>
    <n v="0"/>
    <x v="3"/>
    <s v="translations"/>
    <n v="42115.936550925922"/>
    <n v="25569"/>
    <x v="0"/>
    <n v="4"/>
    <x v="6"/>
  </r>
  <r>
    <n v="1449"/>
    <x v="1449"/>
    <s v="Calling out Backers throughout the world. We are here to provide an intermediate channel to offer U.S. products worldwide. PLEASE READ!"/>
    <x v="129"/>
    <n v="0"/>
    <x v="2"/>
    <x v="0"/>
    <x v="0"/>
    <x v="1449"/>
    <n v="1427138905"/>
    <b v="0"/>
    <n v="0"/>
    <b v="0"/>
    <s v="publishing/translations"/>
    <n v="0"/>
    <n v="0"/>
    <x v="3"/>
    <s v="translations"/>
    <n v="42086.811400462961"/>
    <n v="25569"/>
    <x v="0"/>
    <n v="3"/>
    <x v="7"/>
  </r>
  <r>
    <n v="1450"/>
    <x v="1450"/>
    <s v="A book of pickle recipes narrated by a mama grizzly speaking in incomplete and run-on sentences and her orangutan friend. #Artofthedill"/>
    <x v="57"/>
    <n v="1"/>
    <x v="2"/>
    <x v="0"/>
    <x v="0"/>
    <x v="1450"/>
    <n v="1453349197"/>
    <b v="0"/>
    <n v="1"/>
    <b v="0"/>
    <s v="publishing/translations"/>
    <n v="0"/>
    <n v="1"/>
    <x v="3"/>
    <s v="translations"/>
    <n v="42390.171261574069"/>
    <n v="25569.000011574073"/>
    <x v="2"/>
    <n v="1"/>
    <x v="1"/>
  </r>
  <r>
    <n v="1451"/>
    <x v="1451"/>
    <s v="Modern Literal Translation of the Torah in English and Russian with sub-linear and interlinear layout."/>
    <x v="256"/>
    <n v="2"/>
    <x v="1"/>
    <x v="0"/>
    <x v="0"/>
    <x v="1451"/>
    <n v="1413759659"/>
    <b v="0"/>
    <n v="2"/>
    <b v="0"/>
    <s v="publishing/translations"/>
    <n v="0"/>
    <n v="1"/>
    <x v="3"/>
    <s v="translations"/>
    <n v="41931.959016203706"/>
    <n v="25569.00002314815"/>
    <x v="3"/>
    <n v="10"/>
    <x v="9"/>
  </r>
  <r>
    <n v="1452"/>
    <x v="1452"/>
    <s v="I am gathering rare, out-of-print Judo books for preservation, translation and sharing."/>
    <x v="32"/>
    <n v="0"/>
    <x v="1"/>
    <x v="0"/>
    <x v="0"/>
    <x v="1452"/>
    <n v="1403974363"/>
    <b v="0"/>
    <n v="0"/>
    <b v="0"/>
    <s v="publishing/translations"/>
    <n v="0"/>
    <n v="0"/>
    <x v="3"/>
    <s v="translations"/>
    <n v="41818.703275462962"/>
    <n v="25569"/>
    <x v="3"/>
    <n v="6"/>
    <x v="0"/>
  </r>
  <r>
    <n v="1453"/>
    <x v="1453"/>
    <s v="The ambitious translation of one of the most important books in the history of medicine by Charles Estienne, the classmate of Vesalius"/>
    <x v="31"/>
    <n v="0"/>
    <x v="1"/>
    <x v="6"/>
    <x v="3"/>
    <x v="1453"/>
    <n v="1488386547"/>
    <b v="0"/>
    <n v="0"/>
    <b v="0"/>
    <s v="publishing/translations"/>
    <n v="0"/>
    <n v="0"/>
    <x v="3"/>
    <s v="translations"/>
    <n v="42795.696145833332"/>
    <n v="25569"/>
    <x v="1"/>
    <n v="3"/>
    <x v="7"/>
  </r>
  <r>
    <n v="1454"/>
    <x v="1454"/>
    <s v="Our Beginner's Guide to Fibromyalgia is to be translated into English. Endorsed by leading Rheumatology &amp; Psychology Societies in Spain"/>
    <x v="257"/>
    <n v="15"/>
    <x v="1"/>
    <x v="3"/>
    <x v="3"/>
    <x v="1454"/>
    <n v="1459716480"/>
    <b v="0"/>
    <n v="1"/>
    <b v="0"/>
    <s v="publishing/translations"/>
    <n v="1"/>
    <n v="15"/>
    <x v="3"/>
    <s v="translations"/>
    <n v="42463.866666666669"/>
    <n v="25569.000011574073"/>
    <x v="2"/>
    <n v="4"/>
    <x v="6"/>
  </r>
  <r>
    <n v="1455"/>
    <x v="1455"/>
    <s v="The teachings of Tulku Sanjay Tsering, the body, speech and mind emanation of the esteemed 20th century Dzogchen Master Khenpo Ngaga"/>
    <x v="36"/>
    <n v="1575"/>
    <x v="1"/>
    <x v="0"/>
    <x v="0"/>
    <x v="1455"/>
    <n v="1405181320"/>
    <b v="0"/>
    <n v="7"/>
    <b v="0"/>
    <s v="publishing/translations"/>
    <n v="11"/>
    <n v="225"/>
    <x v="3"/>
    <s v="translations"/>
    <n v="41832.672685185185"/>
    <n v="25569.000081018519"/>
    <x v="3"/>
    <n v="7"/>
    <x v="3"/>
  </r>
  <r>
    <n v="1456"/>
    <x v="1456"/>
    <s v="English Version of my auto-published novel"/>
    <x v="10"/>
    <n v="145"/>
    <x v="1"/>
    <x v="13"/>
    <x v="3"/>
    <x v="1456"/>
    <n v="1480867365"/>
    <b v="0"/>
    <n v="3"/>
    <b v="0"/>
    <s v="publishing/translations"/>
    <n v="3"/>
    <n v="48.33"/>
    <x v="3"/>
    <s v="translations"/>
    <n v="42708.668576388889"/>
    <n v="25569.000034722223"/>
    <x v="2"/>
    <n v="12"/>
    <x v="11"/>
  </r>
  <r>
    <n v="1457"/>
    <x v="1457"/>
    <s v="Age is more than just a number, I hope your younger than you feel."/>
    <x v="12"/>
    <n v="0"/>
    <x v="1"/>
    <x v="0"/>
    <x v="0"/>
    <x v="1457"/>
    <n v="1444685444"/>
    <b v="0"/>
    <n v="0"/>
    <b v="0"/>
    <s v="publishing/translations"/>
    <n v="0"/>
    <n v="0"/>
    <x v="3"/>
    <s v="translations"/>
    <n v="42289.89634259259"/>
    <n v="25569"/>
    <x v="0"/>
    <n v="10"/>
    <x v="9"/>
  </r>
  <r>
    <n v="1458"/>
    <x v="1458"/>
    <s v="I decided to get help. I respect AA and recognize the value of it's methods but the overwhelming religious language is a big hurdle. ."/>
    <x v="10"/>
    <n v="0"/>
    <x v="1"/>
    <x v="0"/>
    <x v="0"/>
    <x v="1458"/>
    <n v="1405097760"/>
    <b v="0"/>
    <n v="0"/>
    <b v="0"/>
    <s v="publishing/translations"/>
    <n v="0"/>
    <n v="0"/>
    <x v="3"/>
    <s v="translations"/>
    <n v="41831.705555555556"/>
    <n v="25569"/>
    <x v="3"/>
    <n v="7"/>
    <x v="3"/>
  </r>
  <r>
    <n v="1459"/>
    <x v="1459"/>
    <s v="What if you suddenly found out, that your life wasnÂ´t the life you thought you had? What if you were like all the others!"/>
    <x v="258"/>
    <n v="0"/>
    <x v="1"/>
    <x v="8"/>
    <x v="7"/>
    <x v="1459"/>
    <n v="1446612896"/>
    <b v="0"/>
    <n v="0"/>
    <b v="0"/>
    <s v="publishing/translations"/>
    <n v="0"/>
    <n v="0"/>
    <x v="3"/>
    <s v="translations"/>
    <n v="42312.204814814817"/>
    <n v="25569"/>
    <x v="0"/>
    <n v="11"/>
    <x v="4"/>
  </r>
  <r>
    <n v="1460"/>
    <x v="1460"/>
    <s v="KJV2015 Easier to understand for our kids and family not leaving out one verse or changing a meaning one bit."/>
    <x v="259"/>
    <n v="0"/>
    <x v="1"/>
    <x v="0"/>
    <x v="0"/>
    <x v="1460"/>
    <n v="1412371898"/>
    <b v="0"/>
    <n v="0"/>
    <b v="0"/>
    <s v="publishing/translations"/>
    <n v="0"/>
    <n v="0"/>
    <x v="3"/>
    <s v="translations"/>
    <n v="41915.896967592591"/>
    <n v="25569"/>
    <x v="3"/>
    <n v="10"/>
    <x v="9"/>
  </r>
  <r>
    <n v="1461"/>
    <x v="1461"/>
    <s v="Series 2 of Relatively Prime, a podcast of stories from the Mathematical Domain"/>
    <x v="36"/>
    <n v="15186.69"/>
    <x v="0"/>
    <x v="0"/>
    <x v="0"/>
    <x v="1461"/>
    <n v="1410967754"/>
    <b v="1"/>
    <n v="340"/>
    <b v="1"/>
    <s v="publishing/radio &amp; podcasts"/>
    <n v="101"/>
    <n v="44.67"/>
    <x v="3"/>
    <s v="radio &amp; podcasts"/>
    <n v="41899.645300925928"/>
    <n v="25569.003935185185"/>
    <x v="3"/>
    <n v="9"/>
    <x v="8"/>
  </r>
  <r>
    <n v="1462"/>
    <x v="1462"/>
    <s v="A new radio show focused on short fiction produced by Louisville Public Media"/>
    <x v="23"/>
    <n v="4340.7"/>
    <x v="0"/>
    <x v="0"/>
    <x v="0"/>
    <x v="1462"/>
    <n v="1363017271"/>
    <b v="1"/>
    <n v="150"/>
    <b v="1"/>
    <s v="publishing/radio &amp; podcasts"/>
    <n v="109"/>
    <n v="28.94"/>
    <x v="3"/>
    <s v="radio &amp; podcasts"/>
    <n v="41344.662858796299"/>
    <n v="25569.001736111109"/>
    <x v="4"/>
    <n v="3"/>
    <x v="7"/>
  </r>
  <r>
    <n v="1463"/>
    <x v="1463"/>
    <s v="The River Runs Through Us is a six-part, yearlong radio series exploring the meaning and metaphor of the Connecticut River."/>
    <x v="20"/>
    <n v="886"/>
    <x v="0"/>
    <x v="0"/>
    <x v="0"/>
    <x v="1463"/>
    <n v="1361483538"/>
    <b v="1"/>
    <n v="25"/>
    <b v="1"/>
    <s v="publishing/radio &amp; podcasts"/>
    <n v="148"/>
    <n v="35.44"/>
    <x v="3"/>
    <s v="radio &amp; podcasts"/>
    <n v="41326.911319444444"/>
    <n v="25569.00028935185"/>
    <x v="4"/>
    <n v="2"/>
    <x v="2"/>
  </r>
  <r>
    <n v="1464"/>
    <x v="1464"/>
    <s v="The Best Science Media on the Web"/>
    <x v="10"/>
    <n v="8160"/>
    <x v="0"/>
    <x v="0"/>
    <x v="0"/>
    <x v="1464"/>
    <n v="1358437958"/>
    <b v="1"/>
    <n v="234"/>
    <b v="1"/>
    <s v="publishing/radio &amp; podcasts"/>
    <n v="163"/>
    <n v="34.869999999999997"/>
    <x v="3"/>
    <s v="radio &amp; podcasts"/>
    <n v="41291.661550925928"/>
    <n v="25569.002708333333"/>
    <x v="4"/>
    <n v="1"/>
    <x v="1"/>
  </r>
  <r>
    <n v="1465"/>
    <x v="1465"/>
    <s v="Idle Thumbs was a podcast that ran for two years. People liked it, and we liked doing it. We want to bring it back, better than before."/>
    <x v="11"/>
    <n v="136924.35"/>
    <x v="0"/>
    <x v="0"/>
    <x v="0"/>
    <x v="1465"/>
    <n v="1329759452"/>
    <b v="1"/>
    <n v="2602"/>
    <b v="1"/>
    <s v="publishing/radio &amp; podcasts"/>
    <n v="456"/>
    <n v="52.62"/>
    <x v="3"/>
    <s v="radio &amp; podcasts"/>
    <n v="40959.734398148146"/>
    <n v="25569.030115740741"/>
    <x v="5"/>
    <n v="2"/>
    <x v="2"/>
  </r>
  <r>
    <n v="1466"/>
    <x v="1466"/>
    <s v="WAYO needs your financial support to operate in 2016. Help keep the creativity and ideas of the Rochester community on the radio!"/>
    <x v="194"/>
    <n v="17260.37"/>
    <x v="0"/>
    <x v="0"/>
    <x v="0"/>
    <x v="1466"/>
    <n v="1449029266"/>
    <b v="1"/>
    <n v="248"/>
    <b v="1"/>
    <s v="publishing/radio &amp; podcasts"/>
    <n v="108"/>
    <n v="69.599999999999994"/>
    <x v="3"/>
    <s v="radio &amp; podcasts"/>
    <n v="42340.172060185185"/>
    <n v="25569.002870370372"/>
    <x v="0"/>
    <n v="12"/>
    <x v="11"/>
  </r>
  <r>
    <n v="1467"/>
    <x v="1467"/>
    <s v="We are a new Spanish language podcast telling uniquely Latin American stories."/>
    <x v="79"/>
    <n v="46032"/>
    <x v="0"/>
    <x v="0"/>
    <x v="0"/>
    <x v="1467"/>
    <n v="1327518885"/>
    <b v="1"/>
    <n v="600"/>
    <b v="1"/>
    <s v="publishing/radio &amp; podcasts"/>
    <n v="115"/>
    <n v="76.72"/>
    <x v="3"/>
    <s v="radio &amp; podcasts"/>
    <n v="40933.80190972222"/>
    <n v="25569.006944444445"/>
    <x v="5"/>
    <n v="1"/>
    <x v="1"/>
  </r>
  <r>
    <n v="1468"/>
    <x v="1468"/>
    <s v="Destination DIY is a radio show &amp; podcast showcasing all kinds of creativity. Please help us make a new season of shows for your ears!"/>
    <x v="196"/>
    <n v="9725"/>
    <x v="0"/>
    <x v="0"/>
    <x v="0"/>
    <x v="1468"/>
    <n v="1302654049"/>
    <b v="1"/>
    <n v="293"/>
    <b v="1"/>
    <s v="publishing/radio &amp; podcasts"/>
    <n v="102"/>
    <n v="33.19"/>
    <x v="3"/>
    <s v="radio &amp; podcasts"/>
    <n v="40646.014456018522"/>
    <n v="25569.003391203703"/>
    <x v="6"/>
    <n v="4"/>
    <x v="6"/>
  </r>
  <r>
    <n v="1469"/>
    <x v="1469"/>
    <s v="Get the inside edge on the stories that connect Americans to the world -- in your ear every week."/>
    <x v="260"/>
    <n v="47978"/>
    <x v="0"/>
    <x v="0"/>
    <x v="0"/>
    <x v="1469"/>
    <n v="1358346109"/>
    <b v="1"/>
    <n v="321"/>
    <b v="1"/>
    <s v="publishing/radio &amp; podcasts"/>
    <n v="108"/>
    <n v="149.46"/>
    <x v="3"/>
    <s v="radio &amp; podcasts"/>
    <n v="41290.598483796297"/>
    <n v="25569.003715277777"/>
    <x v="4"/>
    <n v="1"/>
    <x v="1"/>
  </r>
  <r>
    <n v="1470"/>
    <x v="1470"/>
    <s v="Carlos Mena presents the CASAMENA Radio Hour Vol 1, a  2-CD Mix and Compilation featuring new and unreleased Deep and Afro house."/>
    <x v="15"/>
    <n v="1877"/>
    <x v="0"/>
    <x v="0"/>
    <x v="0"/>
    <x v="1470"/>
    <n v="1354909863"/>
    <b v="1"/>
    <n v="81"/>
    <b v="1"/>
    <s v="publishing/radio &amp; podcasts"/>
    <n v="125"/>
    <n v="23.17"/>
    <x v="3"/>
    <s v="radio &amp; podcasts"/>
    <n v="41250.827118055553"/>
    <n v="25569.000937500001"/>
    <x v="5"/>
    <n v="12"/>
    <x v="11"/>
  </r>
  <r>
    <n v="1471"/>
    <x v="1471"/>
    <s v="Help improve the equipment, signal, and reach of 93.5 KNCE True Taos Radio, a new experiment in grassroots community media."/>
    <x v="261"/>
    <n v="33229"/>
    <x v="0"/>
    <x v="0"/>
    <x v="0"/>
    <x v="1471"/>
    <n v="1426028334"/>
    <b v="1"/>
    <n v="343"/>
    <b v="1"/>
    <s v="publishing/radio &amp; podcasts"/>
    <n v="104"/>
    <n v="96.88"/>
    <x v="3"/>
    <s v="radio &amp; podcasts"/>
    <n v="42073.957569444443"/>
    <n v="25569.003969907408"/>
    <x v="0"/>
    <n v="3"/>
    <x v="7"/>
  </r>
  <r>
    <n v="1472"/>
    <x v="1472"/>
    <s v="A podcast about surprising struggles in early parenthood, created and hosted by award-winning author and radio producer Hillary Frank."/>
    <x v="31"/>
    <n v="34676"/>
    <x v="0"/>
    <x v="0"/>
    <x v="0"/>
    <x v="1472"/>
    <n v="1379336503"/>
    <b v="1"/>
    <n v="336"/>
    <b v="1"/>
    <s v="publishing/radio &amp; podcasts"/>
    <n v="139"/>
    <n v="103.2"/>
    <x v="3"/>
    <s v="radio &amp; podcasts"/>
    <n v="41533.542858796296"/>
    <n v="25569.003888888888"/>
    <x v="4"/>
    <n v="9"/>
    <x v="8"/>
  </r>
  <r>
    <n v="1473"/>
    <x v="1473"/>
    <s v="Public Radio Project"/>
    <x v="15"/>
    <n v="1807.74"/>
    <x v="0"/>
    <x v="0"/>
    <x v="0"/>
    <x v="1473"/>
    <n v="1328052639"/>
    <b v="1"/>
    <n v="47"/>
    <b v="1"/>
    <s v="publishing/radio &amp; podcasts"/>
    <n v="121"/>
    <n v="38.46"/>
    <x v="3"/>
    <s v="radio &amp; podcasts"/>
    <n v="40939.979618055557"/>
    <n v="25569.000543981481"/>
    <x v="5"/>
    <n v="1"/>
    <x v="1"/>
  </r>
  <r>
    <n v="1474"/>
    <x v="1474"/>
    <s v="We ended the Seattle Geekly podcast back in mid 2011, We've been thinking of bringing it back but we need help monetarily."/>
    <x v="9"/>
    <n v="3368"/>
    <x v="0"/>
    <x v="0"/>
    <x v="0"/>
    <x v="1474"/>
    <n v="1376501292"/>
    <b v="1"/>
    <n v="76"/>
    <b v="1"/>
    <s v="publishing/radio &amp; podcasts"/>
    <n v="112"/>
    <n v="44.32"/>
    <x v="3"/>
    <s v="radio &amp; podcasts"/>
    <n v="41500.727916666663"/>
    <n v="25569.000879629628"/>
    <x v="4"/>
    <n v="8"/>
    <x v="10"/>
  </r>
  <r>
    <n v="1475"/>
    <x v="1475"/>
    <s v="We're raising money to create a 30-hour comedy marathon and an upcoming tour to celebrate our 10-year podcast anniversary."/>
    <x v="36"/>
    <n v="28300.45"/>
    <x v="0"/>
    <x v="0"/>
    <x v="0"/>
    <x v="1475"/>
    <n v="1416244863"/>
    <b v="1"/>
    <n v="441"/>
    <b v="1"/>
    <s v="publishing/radio &amp; podcasts"/>
    <n v="189"/>
    <n v="64.17"/>
    <x v="3"/>
    <s v="radio &amp; podcasts"/>
    <n v="41960.722951388889"/>
    <n v="25569.005104166667"/>
    <x v="3"/>
    <n v="11"/>
    <x v="4"/>
  </r>
  <r>
    <n v="1476"/>
    <x v="1476"/>
    <s v="The Comedy Button is a brand new nerd pop culture podcast with weekly video sketches."/>
    <x v="12"/>
    <n v="39693.279999999999"/>
    <x v="0"/>
    <x v="0"/>
    <x v="0"/>
    <x v="1476"/>
    <n v="1313024422"/>
    <b v="1"/>
    <n v="916"/>
    <b v="1"/>
    <s v="publishing/radio &amp; podcasts"/>
    <n v="662"/>
    <n v="43.33"/>
    <x v="3"/>
    <s v="radio &amp; podcasts"/>
    <n v="40766.041921296295"/>
    <n v="25569.010601851853"/>
    <x v="6"/>
    <n v="8"/>
    <x v="10"/>
  </r>
  <r>
    <n v="1477"/>
    <x v="1477"/>
    <s v="WMSE, a community-funded radio station in Milwaukee, WI needs to replace its in-house digital studio to keep live music on the air."/>
    <x v="11"/>
    <n v="33393"/>
    <x v="0"/>
    <x v="0"/>
    <x v="0"/>
    <x v="1477"/>
    <n v="1319467604"/>
    <b v="1"/>
    <n v="369"/>
    <b v="1"/>
    <s v="publishing/radio &amp; podcasts"/>
    <n v="111"/>
    <n v="90.5"/>
    <x v="3"/>
    <s v="radio &amp; podcasts"/>
    <n v="40840.615787037037"/>
    <n v="25569.004270833335"/>
    <x v="6"/>
    <n v="10"/>
    <x v="9"/>
  </r>
  <r>
    <n v="1478"/>
    <x v="1478"/>
    <s v="We are a team of multimedia reporters covering the global economy. We are going to make a t-shirt and tell the story of its creation."/>
    <x v="63"/>
    <n v="590807.11"/>
    <x v="0"/>
    <x v="0"/>
    <x v="0"/>
    <x v="1478"/>
    <n v="1367355313"/>
    <b v="1"/>
    <n v="20242"/>
    <b v="1"/>
    <s v="publishing/radio &amp; podcasts"/>
    <n v="1182"/>
    <n v="29.19"/>
    <x v="3"/>
    <s v="radio &amp; podcasts"/>
    <n v="41394.871678240743"/>
    <n v="25569.234282407408"/>
    <x v="4"/>
    <n v="4"/>
    <x v="6"/>
  </r>
  <r>
    <n v="1479"/>
    <x v="1479"/>
    <s v="A former intelligence analyst/government transparency advocate talks to his colleagues about the past year's NSA revelations."/>
    <x v="183"/>
    <n v="2198"/>
    <x v="0"/>
    <x v="0"/>
    <x v="0"/>
    <x v="1479"/>
    <n v="1398448389"/>
    <b v="1"/>
    <n v="71"/>
    <b v="1"/>
    <s v="publishing/radio &amp; podcasts"/>
    <n v="137"/>
    <n v="30.96"/>
    <x v="3"/>
    <s v="radio &amp; podcasts"/>
    <n v="41754.745243055557"/>
    <n v="25569.000821759259"/>
    <x v="3"/>
    <n v="4"/>
    <x v="6"/>
  </r>
  <r>
    <n v="1480"/>
    <x v="1480"/>
    <s v="The Stage at KDHX will be a beacon for artistic independence in the heart of the country, showcasing new artists and old favorites."/>
    <x v="63"/>
    <n v="58520.2"/>
    <x v="0"/>
    <x v="0"/>
    <x v="0"/>
    <x v="1480"/>
    <n v="1373408699"/>
    <b v="1"/>
    <n v="635"/>
    <b v="1"/>
    <s v="publishing/radio &amp; podcasts"/>
    <n v="117"/>
    <n v="92.16"/>
    <x v="3"/>
    <s v="radio &amp; podcasts"/>
    <n v="41464.934016203704"/>
    <n v="25569.007349537038"/>
    <x v="4"/>
    <n v="7"/>
    <x v="3"/>
  </r>
  <r>
    <n v="1481"/>
    <x v="1481"/>
    <s v="This will be my first collection of short stories, written from ideas and scraps of ideas that I've had since I was a young child."/>
    <x v="10"/>
    <n v="105"/>
    <x v="2"/>
    <x v="5"/>
    <x v="5"/>
    <x v="1481"/>
    <n v="1380838145"/>
    <b v="0"/>
    <n v="6"/>
    <b v="0"/>
    <s v="publishing/fiction"/>
    <n v="2"/>
    <n v="17.5"/>
    <x v="3"/>
    <s v="fiction"/>
    <n v="41550.922974537039"/>
    <n v="25569.000069444446"/>
    <x v="4"/>
    <n v="10"/>
    <x v="9"/>
  </r>
  <r>
    <n v="1482"/>
    <x v="1482"/>
    <s v="Those who believe, call them Gods._x000a_Those who don't believe, call them aliens._x000a_Either way, you can't stop the war."/>
    <x v="10"/>
    <n v="5"/>
    <x v="2"/>
    <x v="0"/>
    <x v="0"/>
    <x v="1482"/>
    <n v="1345062936"/>
    <b v="0"/>
    <n v="1"/>
    <b v="0"/>
    <s v="publishing/fiction"/>
    <n v="0"/>
    <n v="5"/>
    <x v="3"/>
    <s v="fiction"/>
    <n v="41136.85805555556"/>
    <n v="25569.000011574073"/>
    <x v="5"/>
    <n v="8"/>
    <x v="10"/>
  </r>
  <r>
    <n v="1483"/>
    <x v="1483"/>
    <s v="When three social outcasts discover that Fictional characters are invading their world, they must form a team to stop this evil force."/>
    <x v="39"/>
    <n v="50"/>
    <x v="2"/>
    <x v="0"/>
    <x v="0"/>
    <x v="1483"/>
    <n v="1467002275"/>
    <b v="0"/>
    <n v="2"/>
    <b v="0"/>
    <s v="publishing/fiction"/>
    <n v="1"/>
    <n v="25"/>
    <x v="3"/>
    <s v="fiction"/>
    <n v="42548.192997685182"/>
    <n v="25569.00002314815"/>
    <x v="2"/>
    <n v="6"/>
    <x v="0"/>
  </r>
  <r>
    <n v="1484"/>
    <x v="1484"/>
    <s v="The mussings of an old wizard"/>
    <x v="13"/>
    <n v="0"/>
    <x v="2"/>
    <x v="0"/>
    <x v="0"/>
    <x v="1484"/>
    <n v="1337834963"/>
    <b v="0"/>
    <n v="0"/>
    <b v="0"/>
    <s v="publishing/fiction"/>
    <n v="0"/>
    <n v="0"/>
    <x v="3"/>
    <s v="fiction"/>
    <n v="41053.200960648144"/>
    <n v="25569"/>
    <x v="5"/>
    <n v="5"/>
    <x v="5"/>
  </r>
  <r>
    <n v="1485"/>
    <x v="1485"/>
    <s v="Covenant Kept is a unique story that follows an ordinary woman through an extraordinary spiritual journey. Please help fund me."/>
    <x v="233"/>
    <n v="150"/>
    <x v="2"/>
    <x v="0"/>
    <x v="0"/>
    <x v="1485"/>
    <n v="1430939173"/>
    <b v="0"/>
    <n v="3"/>
    <b v="0"/>
    <s v="publishing/fiction"/>
    <n v="2"/>
    <n v="50"/>
    <x v="3"/>
    <s v="fiction"/>
    <n v="42130.795983796299"/>
    <n v="25569.000034722223"/>
    <x v="0"/>
    <n v="5"/>
    <x v="5"/>
  </r>
  <r>
    <n v="1486"/>
    <x v="1486"/>
    <s v="Follow the intimate and intense journey of a young woman's last moments of her unexpected death and journey to the continuance of life."/>
    <x v="22"/>
    <n v="48"/>
    <x v="2"/>
    <x v="0"/>
    <x v="0"/>
    <x v="1486"/>
    <n v="1422417761"/>
    <b v="0"/>
    <n v="3"/>
    <b v="0"/>
    <s v="publishing/fiction"/>
    <n v="0"/>
    <n v="16"/>
    <x v="3"/>
    <s v="fiction"/>
    <n v="42032.168530092589"/>
    <n v="25569.000034722223"/>
    <x v="0"/>
    <n v="1"/>
    <x v="1"/>
  </r>
  <r>
    <n v="1487"/>
    <x v="1487"/>
    <s v="A lover becomes an enemy when a line has been crossed. Torn between memories and reality, his mask of sanity is slipping."/>
    <x v="3"/>
    <n v="0"/>
    <x v="2"/>
    <x v="0"/>
    <x v="0"/>
    <x v="1487"/>
    <n v="1467583271"/>
    <b v="0"/>
    <n v="0"/>
    <b v="0"/>
    <s v="publishing/fiction"/>
    <n v="0"/>
    <n v="0"/>
    <x v="3"/>
    <s v="fiction"/>
    <n v="42554.917488425926"/>
    <n v="25569"/>
    <x v="2"/>
    <n v="7"/>
    <x v="3"/>
  </r>
  <r>
    <n v="1488"/>
    <x v="1488"/>
    <s v="A blockbuster sci-fi adventure. What would you do if one day your life changed to beyond the imaginable?"/>
    <x v="36"/>
    <n v="360"/>
    <x v="2"/>
    <x v="2"/>
    <x v="2"/>
    <x v="1488"/>
    <n v="1386336660"/>
    <b v="0"/>
    <n v="6"/>
    <b v="0"/>
    <s v="publishing/fiction"/>
    <n v="2"/>
    <n v="60"/>
    <x v="3"/>
    <s v="fiction"/>
    <n v="41614.563194444447"/>
    <n v="25569.000069444446"/>
    <x v="4"/>
    <n v="12"/>
    <x v="11"/>
  </r>
  <r>
    <n v="1489"/>
    <x v="1489"/>
    <s v="My project is a novel, QUIET ENJOYMENT. It is a funny and serious story of one friend helping another deal with AIDS."/>
    <x v="10"/>
    <n v="0"/>
    <x v="2"/>
    <x v="0"/>
    <x v="0"/>
    <x v="1489"/>
    <n v="1350398452"/>
    <b v="0"/>
    <n v="0"/>
    <b v="0"/>
    <s v="publishing/fiction"/>
    <n v="0"/>
    <n v="0"/>
    <x v="3"/>
    <s v="fiction"/>
    <n v="41198.611712962964"/>
    <n v="25569"/>
    <x v="5"/>
    <n v="10"/>
    <x v="9"/>
  </r>
  <r>
    <n v="1490"/>
    <x v="1490"/>
    <s v="Book ll of The Merlin Chronicles is ready to publish- just need that great cover art like Book l has: Kickstarter Book Cover Project"/>
    <x v="193"/>
    <n v="895"/>
    <x v="2"/>
    <x v="0"/>
    <x v="0"/>
    <x v="1490"/>
    <n v="1378214874"/>
    <b v="0"/>
    <n v="19"/>
    <b v="0"/>
    <s v="publishing/fiction"/>
    <n v="31"/>
    <n v="47.11"/>
    <x v="3"/>
    <s v="fiction"/>
    <n v="41520.561041666668"/>
    <n v="25569.000219907408"/>
    <x v="4"/>
    <n v="9"/>
    <x v="8"/>
  </r>
  <r>
    <n v="1491"/>
    <x v="1491"/>
    <s v="What do you get when you take outlaws, guns, gold and and old beagle in the old west? Adventure!"/>
    <x v="38"/>
    <n v="100"/>
    <x v="2"/>
    <x v="0"/>
    <x v="0"/>
    <x v="1491"/>
    <n v="1418922443"/>
    <b v="0"/>
    <n v="1"/>
    <b v="0"/>
    <s v="publishing/fiction"/>
    <n v="8"/>
    <n v="100"/>
    <x v="3"/>
    <s v="fiction"/>
    <n v="41991.713460648149"/>
    <n v="25569.000011574073"/>
    <x v="3"/>
    <n v="12"/>
    <x v="11"/>
  </r>
  <r>
    <n v="1492"/>
    <x v="1492"/>
    <s v="The Grym Brothers is a series about two brothers who are grim reapers, hunting down souls that canâ€™t or wonâ€™t move on the afterlife."/>
    <x v="23"/>
    <n v="30"/>
    <x v="2"/>
    <x v="0"/>
    <x v="0"/>
    <x v="1492"/>
    <n v="1305839646"/>
    <b v="0"/>
    <n v="2"/>
    <b v="0"/>
    <s v="publishing/fiction"/>
    <n v="1"/>
    <n v="15"/>
    <x v="3"/>
    <s v="fiction"/>
    <n v="40682.884791666671"/>
    <n v="25569.00002314815"/>
    <x v="6"/>
    <n v="5"/>
    <x v="5"/>
  </r>
  <r>
    <n v="1493"/>
    <x v="1493"/>
    <s v="Help illustrate the sequel to the bestselling _x000a_The Transylvania Flying Squad of Detectives"/>
    <x v="262"/>
    <n v="0"/>
    <x v="2"/>
    <x v="0"/>
    <x v="0"/>
    <x v="1493"/>
    <n v="1368823675"/>
    <b v="0"/>
    <n v="0"/>
    <b v="0"/>
    <s v="publishing/fiction"/>
    <n v="0"/>
    <n v="0"/>
    <x v="3"/>
    <s v="fiction"/>
    <n v="41411.866608796299"/>
    <n v="25569"/>
    <x v="4"/>
    <n v="5"/>
    <x v="5"/>
  </r>
  <r>
    <n v="1494"/>
    <x v="1494"/>
    <s v="Help this story of the 1862 Confederate invasion of Maryland be published! It is to Sharpsburg as The Killer Angels is to Gettysburg."/>
    <x v="10"/>
    <n v="445"/>
    <x v="2"/>
    <x v="0"/>
    <x v="0"/>
    <x v="1494"/>
    <n v="1425489613"/>
    <b v="0"/>
    <n v="11"/>
    <b v="0"/>
    <s v="publishing/fiction"/>
    <n v="9"/>
    <n v="40.450000000000003"/>
    <x v="3"/>
    <s v="fiction"/>
    <n v="42067.722372685181"/>
    <n v="25569.000127314815"/>
    <x v="0"/>
    <n v="3"/>
    <x v="7"/>
  </r>
  <r>
    <n v="1495"/>
    <x v="1495"/>
    <s v="The Adventures of Penelope Hawthorne. Part One: The Spellbook of Dracone."/>
    <x v="13"/>
    <n v="0"/>
    <x v="2"/>
    <x v="0"/>
    <x v="0"/>
    <x v="1495"/>
    <n v="1311879431"/>
    <b v="0"/>
    <n v="0"/>
    <b v="0"/>
    <s v="publishing/fiction"/>
    <n v="0"/>
    <n v="0"/>
    <x v="3"/>
    <s v="fiction"/>
    <n v="40752.789710648147"/>
    <n v="25569"/>
    <x v="6"/>
    <n v="7"/>
    <x v="3"/>
  </r>
  <r>
    <n v="1496"/>
    <x v="1496"/>
    <s v="Capturing the awe-inspiring magic of the likes of LoTR, Tainted Steel tells the story of one mans' struggle against Destiny."/>
    <x v="15"/>
    <n v="0"/>
    <x v="2"/>
    <x v="0"/>
    <x v="0"/>
    <x v="1496"/>
    <n v="1405682659"/>
    <b v="0"/>
    <n v="0"/>
    <b v="0"/>
    <s v="publishing/fiction"/>
    <n v="0"/>
    <n v="0"/>
    <x v="3"/>
    <s v="fiction"/>
    <n v="41838.475219907406"/>
    <n v="25569"/>
    <x v="3"/>
    <n v="7"/>
    <x v="3"/>
  </r>
  <r>
    <n v="1497"/>
    <x v="1497"/>
    <s v="After 25 years apart, a father and son's reunion is less magical and more explosive as the revelations come out and the gloves come off"/>
    <x v="36"/>
    <n v="1"/>
    <x v="2"/>
    <x v="0"/>
    <x v="0"/>
    <x v="1497"/>
    <n v="1371655522"/>
    <b v="0"/>
    <n v="1"/>
    <b v="0"/>
    <s v="publishing/fiction"/>
    <n v="0"/>
    <n v="1"/>
    <x v="3"/>
    <s v="fiction"/>
    <n v="41444.64261574074"/>
    <n v="25569.000011574073"/>
    <x v="4"/>
    <n v="6"/>
    <x v="0"/>
  </r>
  <r>
    <n v="1498"/>
    <x v="1498"/>
    <s v="Is a dead body in her bar enough to make this cop return to the force? She tried to retire . . but can she? A page-turning crime novel."/>
    <x v="9"/>
    <n v="57"/>
    <x v="2"/>
    <x v="0"/>
    <x v="0"/>
    <x v="1498"/>
    <n v="1405899378"/>
    <b v="0"/>
    <n v="3"/>
    <b v="0"/>
    <s v="publishing/fiction"/>
    <n v="2"/>
    <n v="19"/>
    <x v="3"/>
    <s v="fiction"/>
    <n v="41840.983541666668"/>
    <n v="25569.000034722223"/>
    <x v="3"/>
    <n v="7"/>
    <x v="3"/>
  </r>
  <r>
    <n v="1499"/>
    <x v="1499"/>
    <s v="Coming soon, a new science fiction novel about human evolution and sorcery. In the near future, you are either forced to adapt or die"/>
    <x v="13"/>
    <n v="5"/>
    <x v="2"/>
    <x v="0"/>
    <x v="0"/>
    <x v="1499"/>
    <n v="1465171833"/>
    <b v="0"/>
    <n v="1"/>
    <b v="0"/>
    <s v="publishing/fiction"/>
    <n v="0"/>
    <n v="5"/>
    <x v="3"/>
    <s v="fiction"/>
    <n v="42527.007326388892"/>
    <n v="25569.000011574073"/>
    <x v="2"/>
    <n v="6"/>
    <x v="0"/>
  </r>
  <r>
    <n v="1500"/>
    <x v="1500"/>
    <s v="A young hero, sword play, epic tales, swamp monsters, a gang of thieves, and romance and betrayal. Forging your own destiny ain't easy."/>
    <x v="70"/>
    <n v="701"/>
    <x v="2"/>
    <x v="0"/>
    <x v="0"/>
    <x v="1500"/>
    <n v="1364852557"/>
    <b v="0"/>
    <n v="15"/>
    <b v="0"/>
    <s v="publishing/fiction"/>
    <n v="25"/>
    <n v="46.73"/>
    <x v="3"/>
    <s v="fiction"/>
    <n v="41365.904594907406"/>
    <n v="25569.000173611112"/>
    <x v="4"/>
    <n v="4"/>
    <x v="6"/>
  </r>
  <r>
    <n v="1501"/>
    <x v="1501"/>
    <s v="A hardcover book of surf, outdoor and nature photos from the British Columbia coast."/>
    <x v="263"/>
    <n v="86492"/>
    <x v="0"/>
    <x v="5"/>
    <x v="5"/>
    <x v="1501"/>
    <n v="1433772023"/>
    <b v="1"/>
    <n v="885"/>
    <b v="1"/>
    <s v="photography/photobooks"/>
    <n v="166"/>
    <n v="97.73"/>
    <x v="8"/>
    <s v="photobooks"/>
    <n v="42163.583599537036"/>
    <n v="25569.010243055556"/>
    <x v="0"/>
    <n v="6"/>
    <x v="0"/>
  </r>
  <r>
    <n v="1502"/>
    <x v="1502"/>
    <s v="Cosmic Surgery is a photo book, set in the not too distant future where the world of cosmetic surgery is about to be transformed"/>
    <x v="29"/>
    <n v="22318"/>
    <x v="0"/>
    <x v="1"/>
    <x v="1"/>
    <x v="1502"/>
    <n v="1456491680"/>
    <b v="1"/>
    <n v="329"/>
    <b v="1"/>
    <s v="photography/photobooks"/>
    <n v="101"/>
    <n v="67.84"/>
    <x v="8"/>
    <s v="photobooks"/>
    <n v="42426.542592592596"/>
    <n v="25569.003807870369"/>
    <x v="2"/>
    <n v="2"/>
    <x v="2"/>
  </r>
  <r>
    <n v="1503"/>
    <x v="1503"/>
    <s v="A self-published photobook starring the Puffin and the Gannet and the islands they live on; Skokholm Island (Wales) and Helgoland."/>
    <x v="192"/>
    <n v="4045.93"/>
    <x v="0"/>
    <x v="18"/>
    <x v="3"/>
    <x v="1503"/>
    <n v="1472026801"/>
    <b v="1"/>
    <n v="71"/>
    <b v="1"/>
    <s v="photography/photobooks"/>
    <n v="108"/>
    <n v="56.98"/>
    <x v="8"/>
    <s v="photobooks"/>
    <n v="42606.347233796296"/>
    <n v="25569.000821759259"/>
    <x v="2"/>
    <n v="8"/>
    <x v="10"/>
  </r>
  <r>
    <n v="1504"/>
    <x v="1504"/>
    <s v="A football photography book like no other about the 2014 World Cup in Brazil, by Ryu Voelkel."/>
    <x v="115"/>
    <n v="18066"/>
    <x v="0"/>
    <x v="1"/>
    <x v="1"/>
    <x v="1504"/>
    <n v="1399996024"/>
    <b v="1"/>
    <n v="269"/>
    <b v="1"/>
    <s v="photography/photobooks"/>
    <n v="278"/>
    <n v="67.16"/>
    <x v="8"/>
    <s v="photobooks"/>
    <n v="41772.657685185186"/>
    <n v="25569.003113425926"/>
    <x v="3"/>
    <n v="5"/>
    <x v="5"/>
  </r>
  <r>
    <n v="1505"/>
    <x v="1505"/>
    <s v="Michal Iwanowskiâ€™s photobook documents a 2,200 km solitary journey that echoes his grandfatherâ€™s daring escape from a PoW camp."/>
    <x v="194"/>
    <n v="16573"/>
    <x v="0"/>
    <x v="12"/>
    <x v="3"/>
    <x v="1505"/>
    <n v="1455446303"/>
    <b v="1"/>
    <n v="345"/>
    <b v="1"/>
    <s v="photography/photobooks"/>
    <n v="104"/>
    <n v="48.04"/>
    <x v="8"/>
    <s v="photobooks"/>
    <n v="42414.44332175926"/>
    <n v="25569.003993055554"/>
    <x v="2"/>
    <n v="2"/>
    <x v="2"/>
  </r>
  <r>
    <n v="1506"/>
    <x v="1506"/>
    <s v="A photographic book consisting of 36 colour photographs that explore Holden Lane High School in its final state."/>
    <x v="15"/>
    <n v="1671"/>
    <x v="0"/>
    <x v="1"/>
    <x v="1"/>
    <x v="1506"/>
    <n v="1403635904"/>
    <b v="1"/>
    <n v="43"/>
    <b v="1"/>
    <s v="photography/photobooks"/>
    <n v="111"/>
    <n v="38.86"/>
    <x v="8"/>
    <s v="photobooks"/>
    <n v="41814.785925925928"/>
    <n v="25569.000497685185"/>
    <x v="3"/>
    <n v="6"/>
    <x v="0"/>
  </r>
  <r>
    <n v="1507"/>
    <x v="1507"/>
    <s v="This project is for the production of a photobook at the culmination of a photo documentary that is known as &quot;It's Better In The Wind.&quot;"/>
    <x v="38"/>
    <n v="2580"/>
    <x v="0"/>
    <x v="0"/>
    <x v="0"/>
    <x v="1507"/>
    <n v="1268822909"/>
    <b v="1"/>
    <n v="33"/>
    <b v="1"/>
    <s v="photography/photobooks"/>
    <n v="215"/>
    <n v="78.180000000000007"/>
    <x v="8"/>
    <s v="photobooks"/>
    <n v="40254.450335648151"/>
    <n v="25569.000381944443"/>
    <x v="7"/>
    <n v="3"/>
    <x v="7"/>
  </r>
  <r>
    <n v="1508"/>
    <x v="1508"/>
    <s v="Destino tells the story of Central American migrants on the arduous trek across Mexico in pursuit of the American Dream."/>
    <x v="17"/>
    <n v="20491"/>
    <x v="0"/>
    <x v="0"/>
    <x v="0"/>
    <x v="1508"/>
    <n v="1401201881"/>
    <b v="1"/>
    <n v="211"/>
    <b v="1"/>
    <s v="photography/photobooks"/>
    <n v="111"/>
    <n v="97.11"/>
    <x v="8"/>
    <s v="photobooks"/>
    <n v="41786.614363425928"/>
    <n v="25569.002442129629"/>
    <x v="3"/>
    <n v="5"/>
    <x v="5"/>
  </r>
  <r>
    <n v="1509"/>
    <x v="1509"/>
    <s v="A photobook about climate change, natural catastrophes, and to what extent disaster management became part of our landscape."/>
    <x v="178"/>
    <n v="21637.22"/>
    <x v="0"/>
    <x v="12"/>
    <x v="3"/>
    <x v="1509"/>
    <n v="1484570885"/>
    <b v="1"/>
    <n v="196"/>
    <b v="1"/>
    <s v="photography/photobooks"/>
    <n v="124"/>
    <n v="110.39"/>
    <x v="8"/>
    <s v="photobooks"/>
    <n v="42751.533391203702"/>
    <n v="25569.002268518518"/>
    <x v="1"/>
    <n v="1"/>
    <x v="1"/>
  </r>
  <r>
    <n v="1510"/>
    <x v="1510"/>
    <s v="A unique insider 10-year photo-diary of rave culture-people-places. 1st edition sold out; new edition available in the USA &amp; Europe."/>
    <x v="194"/>
    <n v="16165.6"/>
    <x v="0"/>
    <x v="1"/>
    <x v="1"/>
    <x v="1510"/>
    <n v="1403169278"/>
    <b v="1"/>
    <n v="405"/>
    <b v="1"/>
    <s v="photography/photobooks"/>
    <n v="101"/>
    <n v="39.92"/>
    <x v="8"/>
    <s v="photobooks"/>
    <n v="41809.385162037033"/>
    <n v="25569.004687500001"/>
    <x v="3"/>
    <n v="6"/>
    <x v="0"/>
  </r>
  <r>
    <n v="1511"/>
    <x v="1511"/>
    <s v="A book that presents an account of my daughterâ€™s adoption through an examination of 19th-century &quot;hidden mother&quot; photographs"/>
    <x v="32"/>
    <n v="15651"/>
    <x v="0"/>
    <x v="0"/>
    <x v="0"/>
    <x v="1511"/>
    <n v="1445263204"/>
    <b v="1"/>
    <n v="206"/>
    <b v="1"/>
    <s v="photography/photobooks"/>
    <n v="112"/>
    <n v="75.98"/>
    <x v="8"/>
    <s v="photobooks"/>
    <n v="42296.583379629628"/>
    <n v="25569.00238425926"/>
    <x v="0"/>
    <n v="10"/>
    <x v="9"/>
  </r>
  <r>
    <n v="1512"/>
    <x v="1512"/>
    <s v="DC's top street photographers document the inauguration of Donald J. Trump -- 3 days that will rock a nation and change the world."/>
    <x v="8"/>
    <n v="19557"/>
    <x v="0"/>
    <x v="0"/>
    <x v="0"/>
    <x v="1512"/>
    <n v="1483719939"/>
    <b v="1"/>
    <n v="335"/>
    <b v="1"/>
    <s v="photography/photobooks"/>
    <n v="559"/>
    <n v="58.38"/>
    <x v="8"/>
    <s v="photobooks"/>
    <n v="42741.684479166666"/>
    <n v="25569.003877314815"/>
    <x v="1"/>
    <n v="1"/>
    <x v="1"/>
  </r>
  <r>
    <n v="1513"/>
    <x v="1513"/>
    <s v="An intimate portrait of Russian women in their private spaces by late photographer Andy Rocchelli published by Cesura."/>
    <x v="6"/>
    <n v="12001.5"/>
    <x v="0"/>
    <x v="1"/>
    <x v="1"/>
    <x v="1513"/>
    <n v="1402931866"/>
    <b v="1"/>
    <n v="215"/>
    <b v="1"/>
    <s v="photography/photobooks"/>
    <n v="150"/>
    <n v="55.82"/>
    <x v="8"/>
    <s v="photobooks"/>
    <n v="41806.637337962966"/>
    <n v="25569.002488425926"/>
    <x v="3"/>
    <n v="6"/>
    <x v="0"/>
  </r>
  <r>
    <n v="1514"/>
    <x v="1514"/>
    <s v="Racing Age is a documentary photography book about masters track &amp; field athletes of retirement age and older."/>
    <x v="31"/>
    <n v="26619"/>
    <x v="0"/>
    <x v="0"/>
    <x v="0"/>
    <x v="1514"/>
    <n v="1439907640"/>
    <b v="1"/>
    <n v="176"/>
    <b v="1"/>
    <s v="photography/photobooks"/>
    <n v="106"/>
    <n v="151.24"/>
    <x v="8"/>
    <s v="photobooks"/>
    <n v="42234.597685185188"/>
    <n v="25569.002037037037"/>
    <x v="0"/>
    <n v="8"/>
    <x v="10"/>
  </r>
  <r>
    <n v="1515"/>
    <x v="1515"/>
    <s v="Eyes as Big as Plates - The book! Featuring over 50 portraits, field notes and behind the scenes stories from seniors around the world."/>
    <x v="82"/>
    <n v="471567"/>
    <x v="0"/>
    <x v="10"/>
    <x v="8"/>
    <x v="1515"/>
    <n v="1455516297"/>
    <b v="1"/>
    <n v="555"/>
    <b v="1"/>
    <s v="photography/photobooks"/>
    <n v="157"/>
    <n v="849.67"/>
    <x v="8"/>
    <s v="photobooks"/>
    <n v="42415.253437499996"/>
    <n v="25569.00642361111"/>
    <x v="2"/>
    <n v="2"/>
    <x v="2"/>
  </r>
  <r>
    <n v="1516"/>
    <x v="1516"/>
    <s v="'Everything flows' - Heraclitus   // A visual poem on lifeâ€™s transitory nature, told through the lens of a contemporary nomad."/>
    <x v="73"/>
    <n v="18472"/>
    <x v="0"/>
    <x v="0"/>
    <x v="0"/>
    <x v="1516"/>
    <n v="1473160292"/>
    <b v="1"/>
    <n v="116"/>
    <b v="1"/>
    <s v="photography/photobooks"/>
    <n v="109"/>
    <n v="159.24"/>
    <x v="8"/>
    <s v="photobooks"/>
    <n v="42619.466342592597"/>
    <n v="25569.001342592594"/>
    <x v="2"/>
    <n v="9"/>
    <x v="8"/>
  </r>
  <r>
    <n v="1517"/>
    <x v="1517"/>
    <s v="THE WATCHERS is the first book of photos by Haley Morris-Cafiero.  It will contain the images from Wait Watchers and new photos."/>
    <x v="36"/>
    <n v="24297"/>
    <x v="0"/>
    <x v="0"/>
    <x v="0"/>
    <x v="1517"/>
    <n v="1415194553"/>
    <b v="1"/>
    <n v="615"/>
    <b v="1"/>
    <s v="photography/photobooks"/>
    <n v="162"/>
    <n v="39.51"/>
    <x v="8"/>
    <s v="photobooks"/>
    <n v="41948.56658564815"/>
    <n v="25569.007118055557"/>
    <x v="3"/>
    <n v="11"/>
    <x v="4"/>
  </r>
  <r>
    <n v="1518"/>
    <x v="1518"/>
    <s v="A photobook of Robin Schwartz's ongoing series with her daughter Amelia."/>
    <x v="36"/>
    <n v="30805"/>
    <x v="0"/>
    <x v="0"/>
    <x v="0"/>
    <x v="1518"/>
    <n v="1398973252"/>
    <b v="1"/>
    <n v="236"/>
    <b v="1"/>
    <s v="photography/photobooks"/>
    <n v="205"/>
    <n v="130.53"/>
    <x v="8"/>
    <s v="photobooks"/>
    <n v="41760.8200462963"/>
    <n v="25569.00273148148"/>
    <x v="3"/>
    <n v="5"/>
    <x v="5"/>
  </r>
  <r>
    <n v="1519"/>
    <x v="1519"/>
    <s v="A documentary photobook that captures the late 70s in evangelical America seen thru the eyes of a closeted and religious young man."/>
    <x v="7"/>
    <n v="9302.75"/>
    <x v="0"/>
    <x v="0"/>
    <x v="0"/>
    <x v="1519"/>
    <n v="1400867283"/>
    <b v="1"/>
    <n v="145"/>
    <b v="1"/>
    <s v="photography/photobooks"/>
    <n v="103"/>
    <n v="64.16"/>
    <x v="8"/>
    <s v="photobooks"/>
    <n v="41782.741701388892"/>
    <n v="25569.00167824074"/>
    <x v="3"/>
    <n v="5"/>
    <x v="5"/>
  </r>
  <r>
    <n v="1520"/>
    <x v="1520"/>
    <s v="A self-published photography book by Andrew Miksys from his new series about Belarus"/>
    <x v="102"/>
    <n v="18625"/>
    <x v="0"/>
    <x v="0"/>
    <x v="0"/>
    <x v="1520"/>
    <n v="1415824513"/>
    <b v="1"/>
    <n v="167"/>
    <b v="1"/>
    <s v="photography/photobooks"/>
    <n v="103"/>
    <n v="111.53"/>
    <x v="8"/>
    <s v="photobooks"/>
    <n v="41955.857789351852"/>
    <n v="25569.001932870371"/>
    <x v="3"/>
    <n v="11"/>
    <x v="4"/>
  </r>
  <r>
    <n v="1521"/>
    <x v="1521"/>
    <s v="STREET, a hard-bound book 9 1/2&quot;x 11&quot; 106 black and white photographs shot in New York City from 1975 through 1998."/>
    <x v="264"/>
    <n v="40055"/>
    <x v="0"/>
    <x v="0"/>
    <x v="0"/>
    <x v="1521"/>
    <n v="1462248091"/>
    <b v="1"/>
    <n v="235"/>
    <b v="1"/>
    <s v="photography/photobooks"/>
    <n v="107"/>
    <n v="170.45"/>
    <x v="8"/>
    <s v="photobooks"/>
    <n v="42493.167719907404"/>
    <n v="25569.002719907407"/>
    <x v="2"/>
    <n v="5"/>
    <x v="5"/>
  </r>
  <r>
    <n v="1522"/>
    <x v="1522"/>
    <s v="A stunning Smartphone enabled coffee table book based on Robyn Davidsonâ€™s legendary 1,700 mile camel trek across the Australian Outback"/>
    <x v="265"/>
    <n v="60450.1"/>
    <x v="0"/>
    <x v="0"/>
    <x v="0"/>
    <x v="1522"/>
    <n v="1410983739"/>
    <b v="1"/>
    <n v="452"/>
    <b v="1"/>
    <s v="photography/photobooks"/>
    <n v="139"/>
    <n v="133.74"/>
    <x v="8"/>
    <s v="photobooks"/>
    <n v="41899.830312500002"/>
    <n v="25569.005231481482"/>
    <x v="3"/>
    <n v="9"/>
    <x v="8"/>
  </r>
  <r>
    <n v="1523"/>
    <x v="1523"/>
    <s v="Monograph featuring PDX photographer Jake Shivery's 8x10 contact portraits; 1/2 plates and 1/2 extensive essay.  Approx. 9x12, 108 pgs."/>
    <x v="17"/>
    <n v="23096"/>
    <x v="0"/>
    <x v="0"/>
    <x v="0"/>
    <x v="1523"/>
    <n v="1416592916"/>
    <b v="1"/>
    <n v="241"/>
    <b v="1"/>
    <s v="photography/photobooks"/>
    <n v="125"/>
    <n v="95.83"/>
    <x v="8"/>
    <s v="photobooks"/>
    <n v="41964.751342592594"/>
    <n v="25569.002789351853"/>
    <x v="3"/>
    <n v="11"/>
    <x v="4"/>
  </r>
  <r>
    <n v="1524"/>
    <x v="1524"/>
    <s v="Limited edition split zine by photographers AdeY and Kersti K. 100 signed and hand numbered copies!"/>
    <x v="9"/>
    <n v="6210"/>
    <x v="0"/>
    <x v="11"/>
    <x v="9"/>
    <x v="1524"/>
    <n v="1485000090"/>
    <b v="1"/>
    <n v="28"/>
    <b v="1"/>
    <s v="photography/photobooks"/>
    <n v="207"/>
    <n v="221.79"/>
    <x v="8"/>
    <s v="photobooks"/>
    <n v="42756.501041666663"/>
    <n v="25569.000324074073"/>
    <x v="1"/>
    <n v="1"/>
    <x v="1"/>
  </r>
  <r>
    <n v="1525"/>
    <x v="1525"/>
    <s v="With content created in Iceland, Silver Hour is a book of photographs, journal entries, and drawings about light and the landscape."/>
    <x v="27"/>
    <n v="4524.1499999999996"/>
    <x v="0"/>
    <x v="0"/>
    <x v="0"/>
    <x v="1525"/>
    <n v="1468947138"/>
    <b v="1"/>
    <n v="140"/>
    <b v="1"/>
    <s v="photography/photobooks"/>
    <n v="174"/>
    <n v="32.32"/>
    <x v="8"/>
    <s v="photobooks"/>
    <n v="42570.702986111108"/>
    <n v="25569.001620370371"/>
    <x v="2"/>
    <n v="7"/>
    <x v="3"/>
  </r>
  <r>
    <n v="1526"/>
    <x v="1526"/>
    <s v="Landscapes &amp; human bodies; striking images from Jean-Paul Bourdier. What you see is real; no digital altering; all analog photography."/>
    <x v="165"/>
    <n v="27675"/>
    <x v="0"/>
    <x v="0"/>
    <x v="0"/>
    <x v="1526"/>
    <n v="1448951847"/>
    <b v="1"/>
    <n v="280"/>
    <b v="1"/>
    <s v="photography/photobooks"/>
    <n v="120"/>
    <n v="98.84"/>
    <x v="8"/>
    <s v="photobooks"/>
    <n v="42339.276006944448"/>
    <n v="25569.003240740742"/>
    <x v="0"/>
    <n v="12"/>
    <x v="11"/>
  </r>
  <r>
    <n v="1527"/>
    <x v="1527"/>
    <s v="Eight creatives visited Japan. This is a unique photo-book of their separate but collected experiences."/>
    <x v="8"/>
    <n v="3865.55"/>
    <x v="0"/>
    <x v="0"/>
    <x v="0"/>
    <x v="1527"/>
    <n v="1487082286"/>
    <b v="1"/>
    <n v="70"/>
    <b v="1"/>
    <s v="photography/photobooks"/>
    <n v="110"/>
    <n v="55.22"/>
    <x v="8"/>
    <s v="photobooks"/>
    <n v="42780.600532407407"/>
    <n v="25569.000810185185"/>
    <x v="1"/>
    <n v="2"/>
    <x v="2"/>
  </r>
  <r>
    <n v="1528"/>
    <x v="1528"/>
    <s v="A book of street photos from around Shibuya that I've made between 2011-2016."/>
    <x v="9"/>
    <n v="8447"/>
    <x v="0"/>
    <x v="0"/>
    <x v="0"/>
    <x v="1528"/>
    <n v="1483292122"/>
    <b v="1"/>
    <n v="160"/>
    <b v="1"/>
    <s v="photography/photobooks"/>
    <n v="282"/>
    <n v="52.79"/>
    <x v="8"/>
    <s v="photobooks"/>
    <n v="42736.732893518521"/>
    <n v="25569.001851851852"/>
    <x v="1"/>
    <n v="1"/>
    <x v="1"/>
  </r>
  <r>
    <n v="1529"/>
    <x v="1529"/>
    <s v="An empowering photo book that transforms hurtful experiences into strength and solidarity."/>
    <x v="266"/>
    <n v="19129"/>
    <x v="0"/>
    <x v="0"/>
    <x v="0"/>
    <x v="1529"/>
    <n v="1424185520"/>
    <b v="1"/>
    <n v="141"/>
    <b v="1"/>
    <s v="photography/photobooks"/>
    <n v="101"/>
    <n v="135.66999999999999"/>
    <x v="8"/>
    <s v="photobooks"/>
    <n v="42052.628703703704"/>
    <n v="25569.001631944444"/>
    <x v="0"/>
    <n v="2"/>
    <x v="2"/>
  </r>
  <r>
    <n v="1530"/>
    <x v="1530"/>
    <s v="A photobook made by 4-year-old Hawkeye Huey: National Geographic's youngest photographer and Rolling Stone's top 100 on Instagram"/>
    <x v="19"/>
    <n v="47189"/>
    <x v="0"/>
    <x v="0"/>
    <x v="0"/>
    <x v="1530"/>
    <n v="1443464695"/>
    <b v="1"/>
    <n v="874"/>
    <b v="1"/>
    <s v="photography/photobooks"/>
    <n v="135"/>
    <n v="53.99"/>
    <x v="8"/>
    <s v="photobooks"/>
    <n v="42275.767303240747"/>
    <n v="25569.010115740741"/>
    <x v="0"/>
    <n v="9"/>
    <x v="8"/>
  </r>
  <r>
    <n v="1531"/>
    <x v="1531"/>
    <s v="A street level, film, photographic representation of the character of the City of Roses, from a native Portlander's honest perspective."/>
    <x v="267"/>
    <n v="4135"/>
    <x v="0"/>
    <x v="0"/>
    <x v="0"/>
    <x v="1531"/>
    <n v="1414610126"/>
    <b v="1"/>
    <n v="73"/>
    <b v="1"/>
    <s v="photography/photobooks"/>
    <n v="176"/>
    <n v="56.64"/>
    <x v="8"/>
    <s v="photobooks"/>
    <n v="41941.802384259259"/>
    <n v="25569.000844907408"/>
    <x v="3"/>
    <n v="10"/>
    <x v="9"/>
  </r>
  <r>
    <n v="1532"/>
    <x v="1532"/>
    <s v="Award winning photography celebrating the artistry of geiko and maiko and the exquisite traditions of their Kyoto communities."/>
    <x v="10"/>
    <n v="24201"/>
    <x v="0"/>
    <x v="2"/>
    <x v="2"/>
    <x v="1532"/>
    <n v="1453461865"/>
    <b v="1"/>
    <n v="294"/>
    <b v="1"/>
    <s v="photography/photobooks"/>
    <n v="484"/>
    <n v="82.32"/>
    <x v="8"/>
    <s v="photobooks"/>
    <n v="42391.475289351853"/>
    <n v="25569.003402777777"/>
    <x v="2"/>
    <n v="1"/>
    <x v="1"/>
  </r>
  <r>
    <n v="1533"/>
    <x v="1533"/>
    <s v="This is an intimate story about a family, focusing on their love and strength in the face of mortality."/>
    <x v="101"/>
    <n v="65313"/>
    <x v="0"/>
    <x v="0"/>
    <x v="0"/>
    <x v="1533"/>
    <n v="1457913777"/>
    <b v="1"/>
    <n v="740"/>
    <b v="1"/>
    <s v="photography/photobooks"/>
    <n v="145"/>
    <n v="88.26"/>
    <x v="8"/>
    <s v="photobooks"/>
    <n v="42443.00204861111"/>
    <n v="25569.008564814816"/>
    <x v="2"/>
    <n v="3"/>
    <x v="7"/>
  </r>
  <r>
    <n v="1534"/>
    <x v="1534"/>
    <s v="The Art of Abandonment is an award winning photographic series that explores the beauty and history of our modern ruins."/>
    <x v="51"/>
    <n v="31330"/>
    <x v="0"/>
    <x v="0"/>
    <x v="0"/>
    <x v="1534"/>
    <n v="1438791062"/>
    <b v="1"/>
    <n v="369"/>
    <b v="1"/>
    <s v="photography/photobooks"/>
    <n v="418"/>
    <n v="84.91"/>
    <x v="8"/>
    <s v="photobooks"/>
    <n v="42221.67432870371"/>
    <n v="25569.004270833335"/>
    <x v="0"/>
    <n v="8"/>
    <x v="10"/>
  </r>
  <r>
    <n v="1535"/>
    <x v="1535"/>
    <s v="&quot;Small Steps are Giant Leaps&quot; is about reminding parents that to our kids this is a new and exciting world just waiting to be explored."/>
    <x v="23"/>
    <n v="5297"/>
    <x v="0"/>
    <x v="0"/>
    <x v="0"/>
    <x v="1535"/>
    <n v="1461527631"/>
    <b v="1"/>
    <n v="110"/>
    <b v="1"/>
    <s v="photography/photobooks"/>
    <n v="132"/>
    <n v="48.15"/>
    <x v="8"/>
    <s v="photobooks"/>
    <n v="42484.829062500001"/>
    <n v="25569.001273148147"/>
    <x v="2"/>
    <n v="4"/>
    <x v="6"/>
  </r>
  <r>
    <n v="1536"/>
    <x v="1536"/>
    <s v="Travel around the world on a backpacking trip 3 years in the making through a book with amazing photos and stories to over 60 countries"/>
    <x v="14"/>
    <n v="30037.01"/>
    <x v="0"/>
    <x v="0"/>
    <x v="0"/>
    <x v="1536"/>
    <n v="1438110910"/>
    <b v="1"/>
    <n v="455"/>
    <b v="1"/>
    <s v="photography/photobooks"/>
    <n v="250"/>
    <n v="66.02"/>
    <x v="8"/>
    <s v="photobooks"/>
    <n v="42213.802199074074"/>
    <n v="25569.005266203705"/>
    <x v="0"/>
    <n v="7"/>
    <x v="3"/>
  </r>
  <r>
    <n v="1537"/>
    <x v="1537"/>
    <s v="A Photobook about one of the most fascinating places on earth -     the sacred Mount Kailash in Tibet."/>
    <x v="14"/>
    <n v="21588"/>
    <x v="0"/>
    <x v="12"/>
    <x v="3"/>
    <x v="1537"/>
    <n v="1467358427"/>
    <b v="1"/>
    <n v="224"/>
    <b v="1"/>
    <s v="photography/photobooks"/>
    <n v="180"/>
    <n v="96.38"/>
    <x v="8"/>
    <s v="photobooks"/>
    <n v="42552.315127314811"/>
    <n v="25569.002592592591"/>
    <x v="2"/>
    <n v="7"/>
    <x v="3"/>
  </r>
  <r>
    <n v="1538"/>
    <x v="1538"/>
    <s v="I want to travel through the National Parks to take pictures of the little things, the &quot;missed&quot; things, that people overlook."/>
    <x v="39"/>
    <n v="7184"/>
    <x v="0"/>
    <x v="0"/>
    <x v="0"/>
    <x v="1538"/>
    <n v="1418064370"/>
    <b v="1"/>
    <n v="46"/>
    <b v="1"/>
    <s v="photography/photobooks"/>
    <n v="103"/>
    <n v="156.16999999999999"/>
    <x v="8"/>
    <s v="photobooks"/>
    <n v="41981.782060185185"/>
    <n v="25569.000532407408"/>
    <x v="3"/>
    <n v="12"/>
    <x v="11"/>
  </r>
  <r>
    <n v="1539"/>
    <x v="1539"/>
    <s v="Stunning hardcover coffee table book spanning over 25 years of music photography and stories in Marin County, CA by Bob Minkin"/>
    <x v="22"/>
    <n v="27197.22"/>
    <x v="0"/>
    <x v="0"/>
    <x v="0"/>
    <x v="1539"/>
    <n v="1480629819"/>
    <b v="0"/>
    <n v="284"/>
    <b v="1"/>
    <s v="photography/photobooks"/>
    <n v="136"/>
    <n v="95.76"/>
    <x v="8"/>
    <s v="photobooks"/>
    <n v="42705.919201388882"/>
    <n v="25569.003287037038"/>
    <x v="2"/>
    <n v="12"/>
    <x v="11"/>
  </r>
  <r>
    <n v="1540"/>
    <x v="1540"/>
    <s v="A series of large format film &amp; Polaroid images created to produce a hardcover book. All profits donated to Rain Forest Action Network."/>
    <x v="36"/>
    <n v="17680"/>
    <x v="0"/>
    <x v="0"/>
    <x v="0"/>
    <x v="1540"/>
    <n v="1414368616"/>
    <b v="1"/>
    <n v="98"/>
    <b v="1"/>
    <s v="photography/photobooks"/>
    <n v="118"/>
    <n v="180.41"/>
    <x v="8"/>
    <s v="photobooks"/>
    <n v="41939.00712962963"/>
    <n v="25569.001134259259"/>
    <x v="3"/>
    <n v="10"/>
    <x v="9"/>
  </r>
  <r>
    <n v="1541"/>
    <x v="1541"/>
    <s v="My Goal is to travel across Panama with my team and capture the beauty and wildlife throughout the canal."/>
    <x v="102"/>
    <n v="6"/>
    <x v="2"/>
    <x v="0"/>
    <x v="0"/>
    <x v="1541"/>
    <n v="1417453538"/>
    <b v="0"/>
    <n v="2"/>
    <b v="0"/>
    <s v="photography/nature"/>
    <n v="0"/>
    <n v="3"/>
    <x v="8"/>
    <s v="nature"/>
    <n v="41974.712245370371"/>
    <n v="25569.00002314815"/>
    <x v="3"/>
    <n v="12"/>
    <x v="11"/>
  </r>
  <r>
    <n v="1542"/>
    <x v="1542"/>
    <s v="The photography project aims to show challenges &amp; successes of a  student attempting to continue his family beekeeping heritage."/>
    <x v="2"/>
    <n v="20"/>
    <x v="2"/>
    <x v="5"/>
    <x v="5"/>
    <x v="1542"/>
    <n v="1434412500"/>
    <b v="0"/>
    <n v="1"/>
    <b v="0"/>
    <s v="photography/nature"/>
    <n v="4"/>
    <n v="20"/>
    <x v="8"/>
    <s v="nature"/>
    <n v="42170.996527777781"/>
    <n v="25569.000011574073"/>
    <x v="0"/>
    <n v="6"/>
    <x v="0"/>
  </r>
  <r>
    <n v="1543"/>
    <x v="1543"/>
    <s v="I plan to take pictures of the sunrise in the MidWest every day in 2015 and compile them in a slide show for distribution."/>
    <x v="268"/>
    <n v="10"/>
    <x v="2"/>
    <x v="0"/>
    <x v="0"/>
    <x v="1543"/>
    <n v="1414066434"/>
    <b v="0"/>
    <n v="1"/>
    <b v="0"/>
    <s v="photography/nature"/>
    <n v="0"/>
    <n v="10"/>
    <x v="8"/>
    <s v="nature"/>
    <n v="41935.509652777779"/>
    <n v="25569.000011574073"/>
    <x v="3"/>
    <n v="10"/>
    <x v="9"/>
  </r>
  <r>
    <n v="1544"/>
    <x v="1544"/>
    <s v="My name is Travis LaFee, I live in beautiful McCall, Idaho. I wish to display the beauty of valley county by taking pics outdoors."/>
    <x v="28"/>
    <n v="0"/>
    <x v="2"/>
    <x v="0"/>
    <x v="0"/>
    <x v="1544"/>
    <n v="1424222024"/>
    <b v="0"/>
    <n v="0"/>
    <b v="0"/>
    <s v="photography/nature"/>
    <n v="0"/>
    <n v="0"/>
    <x v="8"/>
    <s v="nature"/>
    <n v="42053.051203703704"/>
    <n v="25569"/>
    <x v="0"/>
    <n v="2"/>
    <x v="2"/>
  </r>
  <r>
    <n v="1545"/>
    <x v="1545"/>
    <s v="&quot;He will not be a wise man who does not study human hearts!&quot;_x000a_Hope in natural art, creation!"/>
    <x v="9"/>
    <n v="1"/>
    <x v="2"/>
    <x v="0"/>
    <x v="0"/>
    <x v="1545"/>
    <n v="1422393234"/>
    <b v="0"/>
    <n v="1"/>
    <b v="0"/>
    <s v="photography/nature"/>
    <n v="0"/>
    <n v="1"/>
    <x v="8"/>
    <s v="nature"/>
    <n v="42031.884652777779"/>
    <n v="25569.000011574073"/>
    <x v="0"/>
    <n v="1"/>
    <x v="1"/>
  </r>
  <r>
    <n v="1546"/>
    <x v="1546"/>
    <s v="Buy and maintain 6 acres of land in West Ireland as a Wildlife Refuge for an endangered species of native Raptor called the Hen Harrier"/>
    <x v="28"/>
    <n v="289"/>
    <x v="2"/>
    <x v="1"/>
    <x v="1"/>
    <x v="1546"/>
    <n v="1405746399"/>
    <b v="0"/>
    <n v="11"/>
    <b v="0"/>
    <s v="photography/nature"/>
    <n v="29"/>
    <n v="26.27"/>
    <x v="8"/>
    <s v="nature"/>
    <n v="41839.212951388887"/>
    <n v="25569.000127314815"/>
    <x v="3"/>
    <n v="7"/>
    <x v="3"/>
  </r>
  <r>
    <n v="1547"/>
    <x v="1547"/>
    <s v="I have produced a limited number (100) of five 8x10 prints of mixed photography I would like to share with you."/>
    <x v="269"/>
    <n v="0"/>
    <x v="2"/>
    <x v="0"/>
    <x v="0"/>
    <x v="1547"/>
    <n v="1487240082"/>
    <b v="0"/>
    <n v="0"/>
    <b v="0"/>
    <s v="photography/nature"/>
    <n v="0"/>
    <n v="0"/>
    <x v="8"/>
    <s v="nature"/>
    <n v="42782.426875000005"/>
    <n v="25569"/>
    <x v="1"/>
    <n v="2"/>
    <x v="2"/>
  </r>
  <r>
    <n v="1548"/>
    <x v="1548"/>
    <s v="Beauty is in the eye of the beholder and I want to inspire conservation through color."/>
    <x v="176"/>
    <n v="60"/>
    <x v="2"/>
    <x v="0"/>
    <x v="0"/>
    <x v="1548"/>
    <n v="1444425020"/>
    <b v="0"/>
    <n v="1"/>
    <b v="0"/>
    <s v="photography/nature"/>
    <n v="9"/>
    <n v="60"/>
    <x v="8"/>
    <s v="nature"/>
    <n v="42286.88217592593"/>
    <n v="25569.000011574073"/>
    <x v="0"/>
    <n v="10"/>
    <x v="9"/>
  </r>
  <r>
    <n v="1549"/>
    <x v="1549"/>
    <s v="A 2016 calendar collection of landscape and wildlife photographs from award winning photographer, Steve Marler."/>
    <x v="2"/>
    <n v="170"/>
    <x v="2"/>
    <x v="0"/>
    <x v="0"/>
    <x v="1549"/>
    <n v="1443928559"/>
    <b v="0"/>
    <n v="6"/>
    <b v="0"/>
    <s v="photography/nature"/>
    <n v="34"/>
    <n v="28.33"/>
    <x v="8"/>
    <s v="nature"/>
    <n v="42281.136099537034"/>
    <n v="25569.000069444446"/>
    <x v="0"/>
    <n v="10"/>
    <x v="9"/>
  </r>
  <r>
    <n v="1550"/>
    <x v="1550"/>
    <s v="A photographic journal of a Costa Rican frog survey: recording the effects of habitat fragmentation on these charismatic amphibians."/>
    <x v="47"/>
    <n v="101"/>
    <x v="2"/>
    <x v="1"/>
    <x v="1"/>
    <x v="1550"/>
    <n v="1460458034"/>
    <b v="0"/>
    <n v="7"/>
    <b v="0"/>
    <s v="photography/nature"/>
    <n v="13"/>
    <n v="14.43"/>
    <x v="8"/>
    <s v="nature"/>
    <n v="42472.449467592596"/>
    <n v="25569.000081018519"/>
    <x v="2"/>
    <n v="4"/>
    <x v="6"/>
  </r>
  <r>
    <n v="1551"/>
    <x v="1551"/>
    <s v="I can do it but help can't hurt. Sweet Montana photos like never seen before. Be a part of Randy Hoffman Photography and our activities"/>
    <x v="8"/>
    <n v="0"/>
    <x v="2"/>
    <x v="0"/>
    <x v="0"/>
    <x v="1551"/>
    <n v="1430164039"/>
    <b v="0"/>
    <n v="0"/>
    <b v="0"/>
    <s v="photography/nature"/>
    <n v="0"/>
    <n v="0"/>
    <x v="8"/>
    <s v="nature"/>
    <n v="42121.824525462958"/>
    <n v="25569"/>
    <x v="0"/>
    <n v="4"/>
    <x v="6"/>
  </r>
  <r>
    <n v="1552"/>
    <x v="1552"/>
    <s v="Help me spend this fall capturing autumnâ€™s spectacular season in detail so I can create high quality images for home dÃ©cor."/>
    <x v="270"/>
    <n v="2115"/>
    <x v="2"/>
    <x v="0"/>
    <x v="0"/>
    <x v="341"/>
    <n v="1410366708"/>
    <b v="0"/>
    <n v="16"/>
    <b v="0"/>
    <s v="photography/nature"/>
    <n v="49"/>
    <n v="132.19"/>
    <x v="8"/>
    <s v="nature"/>
    <n v="41892.688750000001"/>
    <n v="25569.000185185185"/>
    <x v="3"/>
    <n v="9"/>
    <x v="8"/>
  </r>
  <r>
    <n v="1553"/>
    <x v="1553"/>
    <s v="This project is about exhibiting the raw beauty of the elements through highlining, surfing, fire spinning and rock climbing."/>
    <x v="12"/>
    <n v="0"/>
    <x v="2"/>
    <x v="0"/>
    <x v="0"/>
    <x v="1552"/>
    <n v="1438584447"/>
    <b v="0"/>
    <n v="0"/>
    <b v="0"/>
    <s v="photography/nature"/>
    <n v="0"/>
    <n v="0"/>
    <x v="8"/>
    <s v="nature"/>
    <n v="42219.282951388886"/>
    <n v="25569"/>
    <x v="0"/>
    <n v="8"/>
    <x v="10"/>
  </r>
  <r>
    <n v="1554"/>
    <x v="1554"/>
    <s v="I create art by photographing flowers/seeds i would love to buy my own camera/computer/Photoshop and restore my old shed into my studio"/>
    <x v="22"/>
    <n v="0"/>
    <x v="2"/>
    <x v="2"/>
    <x v="2"/>
    <x v="1553"/>
    <n v="1435903390"/>
    <b v="0"/>
    <n v="0"/>
    <b v="0"/>
    <s v="photography/nature"/>
    <n v="0"/>
    <n v="0"/>
    <x v="8"/>
    <s v="nature"/>
    <n v="42188.252199074079"/>
    <n v="25569"/>
    <x v="0"/>
    <n v="7"/>
    <x v="3"/>
  </r>
  <r>
    <n v="1555"/>
    <x v="1555"/>
    <s v="I am traveling the coastline of Maine and will be taking pictures of all the scenery and lighthouses in the area."/>
    <x v="47"/>
    <n v="0"/>
    <x v="2"/>
    <x v="0"/>
    <x v="0"/>
    <x v="1554"/>
    <n v="1440513832"/>
    <b v="0"/>
    <n v="0"/>
    <b v="0"/>
    <s v="photography/nature"/>
    <n v="0"/>
    <n v="0"/>
    <x v="8"/>
    <s v="nature"/>
    <n v="42241.613796296297"/>
    <n v="25569"/>
    <x v="0"/>
    <n v="8"/>
    <x v="10"/>
  </r>
  <r>
    <n v="1556"/>
    <x v="1556"/>
    <s v="To gather a collection of photographs for a coffee table book that displays the beauty of Canada's west."/>
    <x v="15"/>
    <n v="677"/>
    <x v="2"/>
    <x v="5"/>
    <x v="5"/>
    <x v="1555"/>
    <n v="1465011624"/>
    <b v="0"/>
    <n v="12"/>
    <b v="0"/>
    <s v="photography/nature"/>
    <n v="45"/>
    <n v="56.42"/>
    <x v="8"/>
    <s v="nature"/>
    <n v="42525.153055555551"/>
    <n v="25569.000138888889"/>
    <x v="2"/>
    <n v="6"/>
    <x v="0"/>
  </r>
  <r>
    <n v="1557"/>
    <x v="1557"/>
    <s v="I have always been captivated by photography, Now I am trying to set up my own company and publish my pictures."/>
    <x v="30"/>
    <n v="100"/>
    <x v="2"/>
    <x v="0"/>
    <x v="0"/>
    <x v="1556"/>
    <n v="1408549233"/>
    <b v="0"/>
    <n v="1"/>
    <b v="0"/>
    <s v="photography/nature"/>
    <n v="4"/>
    <n v="100"/>
    <x v="8"/>
    <s v="nature"/>
    <n v="41871.65315972222"/>
    <n v="25569.000011574073"/>
    <x v="3"/>
    <n v="8"/>
    <x v="10"/>
  </r>
  <r>
    <n v="1558"/>
    <x v="1558"/>
    <s v="A large 2016 wall-calendar (A3 when open) featuring 12 stunning photographs by Lucy Wood."/>
    <x v="47"/>
    <n v="35"/>
    <x v="2"/>
    <x v="1"/>
    <x v="1"/>
    <x v="1557"/>
    <n v="1435656759"/>
    <b v="0"/>
    <n v="3"/>
    <b v="0"/>
    <s v="photography/nature"/>
    <n v="5"/>
    <n v="11.67"/>
    <x v="8"/>
    <s v="nature"/>
    <n v="42185.397673611107"/>
    <n v="25569.000034722223"/>
    <x v="0"/>
    <n v="6"/>
    <x v="0"/>
  </r>
  <r>
    <n v="1559"/>
    <x v="1559"/>
    <s v="The goal of this project is to provide scientific evidence of bigfoot in the North Cascades."/>
    <x v="36"/>
    <n v="50"/>
    <x v="2"/>
    <x v="0"/>
    <x v="0"/>
    <x v="1558"/>
    <n v="1428974199"/>
    <b v="0"/>
    <n v="1"/>
    <b v="0"/>
    <s v="photography/nature"/>
    <n v="0"/>
    <n v="50"/>
    <x v="8"/>
    <s v="nature"/>
    <n v="42108.05322916666"/>
    <n v="25569.000011574073"/>
    <x v="0"/>
    <n v="4"/>
    <x v="6"/>
  </r>
  <r>
    <n v="1560"/>
    <x v="1560"/>
    <s v="I would like to share my landscape photographic travels of 2014 with more than just family an friends. 12 months of images."/>
    <x v="30"/>
    <n v="94"/>
    <x v="2"/>
    <x v="0"/>
    <x v="0"/>
    <x v="1559"/>
    <n v="1414110593"/>
    <b v="0"/>
    <n v="4"/>
    <b v="0"/>
    <s v="photography/nature"/>
    <n v="4"/>
    <n v="23.5"/>
    <x v="8"/>
    <s v="nature"/>
    <n v="41936.020752314813"/>
    <n v="25569.000046296296"/>
    <x v="3"/>
    <n v="10"/>
    <x v="9"/>
  </r>
  <r>
    <n v="1561"/>
    <x v="1561"/>
    <s v="An illustrated retrospective of the journey from African to African American using a collection of fine art engravings &amp; photographs."/>
    <x v="3"/>
    <n v="67"/>
    <x v="1"/>
    <x v="0"/>
    <x v="0"/>
    <x v="1560"/>
    <n v="1381194003"/>
    <b v="0"/>
    <n v="1"/>
    <b v="0"/>
    <s v="publishing/art books"/>
    <n v="1"/>
    <n v="67"/>
    <x v="3"/>
    <s v="art books"/>
    <n v="41555.041701388887"/>
    <n v="25569.000011574073"/>
    <x v="4"/>
    <n v="10"/>
    <x v="9"/>
  </r>
  <r>
    <n v="1562"/>
    <x v="1562"/>
    <s v="My project is writing and illustrating a childrens book using my little Red Vespa to be able to obtain..yes a red scooter. The world calls to me!!"/>
    <x v="23"/>
    <n v="0"/>
    <x v="1"/>
    <x v="0"/>
    <x v="0"/>
    <x v="1561"/>
    <n v="1253712916"/>
    <b v="0"/>
    <n v="0"/>
    <b v="0"/>
    <s v="publishing/art books"/>
    <n v="0"/>
    <n v="0"/>
    <x v="3"/>
    <s v="art books"/>
    <n v="40079.566157407404"/>
    <n v="25569"/>
    <x v="8"/>
    <n v="9"/>
    <x v="8"/>
  </r>
  <r>
    <n v="1563"/>
    <x v="1563"/>
    <s v="Unique book revealing my discoveries in the Empty Quarter of Oman. Collection of travel writing, poetry, artwork and science!"/>
    <x v="12"/>
    <n v="85"/>
    <x v="1"/>
    <x v="1"/>
    <x v="1"/>
    <x v="1562"/>
    <n v="1389635351"/>
    <b v="0"/>
    <n v="2"/>
    <b v="0"/>
    <s v="publishing/art books"/>
    <n v="1"/>
    <n v="42.5"/>
    <x v="3"/>
    <s v="art books"/>
    <n v="41652.742488425924"/>
    <n v="25569.00002314815"/>
    <x v="3"/>
    <n v="1"/>
    <x v="1"/>
  </r>
  <r>
    <n v="1564"/>
    <x v="1564"/>
    <s v="This is a book of art and poetry that highlights the highs and lows of a young 20 something coming to terms with her bipolar."/>
    <x v="3"/>
    <n v="10"/>
    <x v="1"/>
    <x v="0"/>
    <x v="0"/>
    <x v="1563"/>
    <n v="1430124509"/>
    <b v="0"/>
    <n v="1"/>
    <b v="0"/>
    <s v="publishing/art books"/>
    <n v="0"/>
    <n v="10"/>
    <x v="3"/>
    <s v="art books"/>
    <n v="42121.367002314815"/>
    <n v="25569.000011574073"/>
    <x v="0"/>
    <n v="4"/>
    <x v="6"/>
  </r>
  <r>
    <n v="1565"/>
    <x v="1565"/>
    <s v="Award-winning artists compete to have their art featured in the National Forests Passport Book depicting 9 Forest Regions of the US."/>
    <x v="23"/>
    <n v="100"/>
    <x v="1"/>
    <x v="0"/>
    <x v="0"/>
    <x v="1564"/>
    <n v="1304962261"/>
    <b v="0"/>
    <n v="1"/>
    <b v="0"/>
    <s v="publishing/art books"/>
    <n v="3"/>
    <n v="100"/>
    <x v="3"/>
    <s v="art books"/>
    <n v="40672.729872685188"/>
    <n v="25569.000011574073"/>
    <x v="6"/>
    <n v="5"/>
    <x v="5"/>
  </r>
  <r>
    <n v="1566"/>
    <x v="1566"/>
    <s v="Joe DeVito's first Art Book and original King Kong novellas available in both Limited and Deluxe Editions."/>
    <x v="11"/>
    <n v="6375"/>
    <x v="1"/>
    <x v="0"/>
    <x v="0"/>
    <x v="1565"/>
    <n v="1467151204"/>
    <b v="0"/>
    <n v="59"/>
    <b v="0"/>
    <s v="publishing/art books"/>
    <n v="21"/>
    <n v="108.05"/>
    <x v="3"/>
    <s v="art books"/>
    <n v="42549.916712962964"/>
    <n v="25569.00068287037"/>
    <x v="2"/>
    <n v="6"/>
    <x v="0"/>
  </r>
  <r>
    <n v="1567"/>
    <x v="1567"/>
    <s v="Traveling to create a book of my photography! Help support my trip and buy a book! Also limited edition t-shirts and prints for sale!"/>
    <x v="0"/>
    <n v="350"/>
    <x v="1"/>
    <x v="0"/>
    <x v="0"/>
    <x v="1566"/>
    <n v="1391293745"/>
    <b v="0"/>
    <n v="13"/>
    <b v="0"/>
    <s v="publishing/art books"/>
    <n v="4"/>
    <n v="26.92"/>
    <x v="3"/>
    <s v="art books"/>
    <n v="41671.936863425923"/>
    <n v="25569.000150462962"/>
    <x v="3"/>
    <n v="2"/>
    <x v="2"/>
  </r>
  <r>
    <n v="1568"/>
    <x v="1568"/>
    <s v="A world adventure to seek culture and inspiration through art. Putting a visual documentation of our journey into a book."/>
    <x v="31"/>
    <n v="3410"/>
    <x v="1"/>
    <x v="0"/>
    <x v="0"/>
    <x v="1567"/>
    <n v="1416360585"/>
    <b v="0"/>
    <n v="22"/>
    <b v="0"/>
    <s v="publishing/art books"/>
    <n v="14"/>
    <n v="155"/>
    <x v="3"/>
    <s v="art books"/>
    <n v="41962.062326388885"/>
    <n v="25569.000254629631"/>
    <x v="3"/>
    <n v="11"/>
    <x v="4"/>
  </r>
  <r>
    <n v="1569"/>
    <x v="1569"/>
    <s v="to be removed"/>
    <x v="11"/>
    <n v="0"/>
    <x v="1"/>
    <x v="0"/>
    <x v="0"/>
    <x v="1568"/>
    <n v="1366906714"/>
    <b v="0"/>
    <n v="0"/>
    <b v="0"/>
    <s v="publishing/art books"/>
    <n v="0"/>
    <n v="0"/>
    <x v="3"/>
    <s v="art books"/>
    <n v="41389.679560185185"/>
    <n v="25569"/>
    <x v="4"/>
    <n v="4"/>
    <x v="6"/>
  </r>
  <r>
    <n v="1570"/>
    <x v="1570"/>
    <s v="A Coloring Book of Breathtaking Beauties_x000a_To Calm the Heart and Soul"/>
    <x v="12"/>
    <n v="2484"/>
    <x v="1"/>
    <x v="0"/>
    <x v="0"/>
    <x v="1569"/>
    <n v="1457551882"/>
    <b v="0"/>
    <n v="52"/>
    <b v="0"/>
    <s v="publishing/art books"/>
    <n v="41"/>
    <n v="47.77"/>
    <x v="3"/>
    <s v="art books"/>
    <n v="42438.813449074078"/>
    <n v="25569.000601851851"/>
    <x v="2"/>
    <n v="3"/>
    <x v="7"/>
  </r>
  <r>
    <n v="1571"/>
    <x v="1571"/>
    <s v="An inspiring photo book about an unique Caucasus Expedition by two backpackers - Erna Gaspar (photographer) &amp; Adrian Lorincz (writer)."/>
    <x v="271"/>
    <n v="80"/>
    <x v="1"/>
    <x v="1"/>
    <x v="1"/>
    <x v="1570"/>
    <n v="1432146483"/>
    <b v="0"/>
    <n v="4"/>
    <b v="0"/>
    <s v="publishing/art books"/>
    <n v="1"/>
    <n v="20"/>
    <x v="3"/>
    <s v="art books"/>
    <n v="42144.769479166673"/>
    <n v="25569.000046296296"/>
    <x v="0"/>
    <n v="5"/>
    <x v="5"/>
  </r>
  <r>
    <n v="1572"/>
    <x v="1572"/>
    <s v="So many brides want a country wedding, but where to start? Whether you want a barn or a tipi, this guide can help you plan your day."/>
    <x v="30"/>
    <n v="125"/>
    <x v="1"/>
    <x v="1"/>
    <x v="1"/>
    <x v="1571"/>
    <n v="1454546859"/>
    <b v="0"/>
    <n v="3"/>
    <b v="0"/>
    <s v="publishing/art books"/>
    <n v="5"/>
    <n v="41.67"/>
    <x v="3"/>
    <s v="art books"/>
    <n v="42404.033090277779"/>
    <n v="25569.000034722223"/>
    <x v="2"/>
    <n v="2"/>
    <x v="2"/>
  </r>
  <r>
    <n v="1573"/>
    <x v="1573"/>
    <s v="This is a first-of-its-kind 12&quot;x12&quot; trading card coffee table book featuring over 100 cards celebrating the awesomeness of Canada"/>
    <x v="7"/>
    <n v="223"/>
    <x v="1"/>
    <x v="5"/>
    <x v="5"/>
    <x v="1572"/>
    <n v="1487548802"/>
    <b v="0"/>
    <n v="3"/>
    <b v="0"/>
    <s v="publishing/art books"/>
    <n v="2"/>
    <n v="74.33"/>
    <x v="3"/>
    <s v="art books"/>
    <n v="42786.000023148154"/>
    <n v="25569.000034722223"/>
    <x v="1"/>
    <n v="2"/>
    <x v="2"/>
  </r>
  <r>
    <n v="1574"/>
    <x v="1574"/>
    <s v="BLK/MTL's Illustrated Works 100's of Hi-Res Pics ft. Custom Artist Carmine Diaz's popular Paintings packed into 1 Coffee table Art Book"/>
    <x v="3"/>
    <n v="506"/>
    <x v="1"/>
    <x v="0"/>
    <x v="0"/>
    <x v="1573"/>
    <n v="1421187329"/>
    <b v="0"/>
    <n v="6"/>
    <b v="0"/>
    <s v="publishing/art books"/>
    <n v="5"/>
    <n v="84.33"/>
    <x v="3"/>
    <s v="art books"/>
    <n v="42017.927418981482"/>
    <n v="25569.000069444446"/>
    <x v="0"/>
    <n v="1"/>
    <x v="1"/>
  </r>
  <r>
    <n v="1575"/>
    <x v="1575"/>
    <s v="A stunning, limited-edition photography book displaying the colorful and exotic marine life in the waters along the Channel Islands"/>
    <x v="3"/>
    <n v="2291"/>
    <x v="1"/>
    <x v="0"/>
    <x v="0"/>
    <x v="1574"/>
    <n v="1402317296"/>
    <b v="0"/>
    <n v="35"/>
    <b v="0"/>
    <s v="publishing/art books"/>
    <n v="23"/>
    <n v="65.459999999999994"/>
    <x v="3"/>
    <s v="art books"/>
    <n v="41799.524259259262"/>
    <n v="25569.000405092593"/>
    <x v="3"/>
    <n v="6"/>
    <x v="0"/>
  </r>
  <r>
    <n v="1576"/>
    <x v="1576"/>
    <s v="For the publication of my first 3 books: an Art book, a graphic novel, and a coloring book"/>
    <x v="10"/>
    <n v="650"/>
    <x v="1"/>
    <x v="0"/>
    <x v="0"/>
    <x v="1575"/>
    <n v="1431810368"/>
    <b v="0"/>
    <n v="10"/>
    <b v="0"/>
    <s v="publishing/art books"/>
    <n v="13"/>
    <n v="65"/>
    <x v="3"/>
    <s v="art books"/>
    <n v="42140.879259259258"/>
    <n v="25569.000115740742"/>
    <x v="0"/>
    <n v="5"/>
    <x v="5"/>
  </r>
  <r>
    <n v="1577"/>
    <x v="1577"/>
    <s v="I've been putting together a portfolio of fine abstract photography of the highest quality, color, and design. A vision of beauty!"/>
    <x v="3"/>
    <n v="55"/>
    <x v="1"/>
    <x v="0"/>
    <x v="0"/>
    <x v="1576"/>
    <n v="1337977248"/>
    <b v="0"/>
    <n v="2"/>
    <b v="0"/>
    <s v="publishing/art books"/>
    <n v="1"/>
    <n v="27.5"/>
    <x v="3"/>
    <s v="art books"/>
    <n v="41054.847777777781"/>
    <n v="25569.00002314815"/>
    <x v="5"/>
    <n v="5"/>
    <x v="5"/>
  </r>
  <r>
    <n v="1578"/>
    <x v="1578"/>
    <s v="2 artists, 1 month, 1 laptop, minimum wage, plenty of coffee proving a transmedia production worth noticing doesn't need a million dollar budget."/>
    <x v="272"/>
    <n v="205"/>
    <x v="1"/>
    <x v="0"/>
    <x v="0"/>
    <x v="1577"/>
    <n v="1281317691"/>
    <b v="0"/>
    <n v="4"/>
    <b v="0"/>
    <s v="publishing/art books"/>
    <n v="11"/>
    <n v="51.25"/>
    <x v="3"/>
    <s v="art books"/>
    <n v="40399.065868055557"/>
    <n v="25569.000046296296"/>
    <x v="7"/>
    <n v="8"/>
    <x v="10"/>
  </r>
  <r>
    <n v="1579"/>
    <x v="1579"/>
    <s v="'Compilation of visual and literary art through fine art photography, graphic art, and poetry."/>
    <x v="273"/>
    <n v="28"/>
    <x v="1"/>
    <x v="0"/>
    <x v="0"/>
    <x v="1578"/>
    <n v="1374882891"/>
    <b v="0"/>
    <n v="2"/>
    <b v="0"/>
    <s v="publishing/art books"/>
    <n v="1"/>
    <n v="14"/>
    <x v="3"/>
    <s v="art books"/>
    <n v="41481.996423611112"/>
    <n v="25569.00002314815"/>
    <x v="4"/>
    <n v="7"/>
    <x v="3"/>
  </r>
  <r>
    <n v="1580"/>
    <x v="1580"/>
    <s v="Creating my 2nd book depicting the people and places in Brevard County w/current images + traveling to obtain new ones."/>
    <x v="257"/>
    <n v="0"/>
    <x v="1"/>
    <x v="0"/>
    <x v="0"/>
    <x v="1579"/>
    <n v="1332378726"/>
    <b v="0"/>
    <n v="0"/>
    <b v="0"/>
    <s v="publishing/art books"/>
    <n v="0"/>
    <n v="0"/>
    <x v="3"/>
    <s v="art books"/>
    <n v="40990.050069444449"/>
    <n v="25569"/>
    <x v="5"/>
    <n v="3"/>
    <x v="7"/>
  </r>
  <r>
    <n v="1581"/>
    <x v="1581"/>
    <s v="Photographic canvas prints depicting different scenes from around the globe, including local images taken in Sussex England."/>
    <x v="28"/>
    <n v="5"/>
    <x v="2"/>
    <x v="1"/>
    <x v="1"/>
    <x v="1580"/>
    <n v="1447757190"/>
    <b v="0"/>
    <n v="1"/>
    <b v="0"/>
    <s v="photography/places"/>
    <n v="1"/>
    <n v="5"/>
    <x v="8"/>
    <s v="places"/>
    <n v="42325.448958333334"/>
    <n v="25569.000011574073"/>
    <x v="0"/>
    <n v="11"/>
    <x v="4"/>
  </r>
  <r>
    <n v="1582"/>
    <x v="1582"/>
    <s v="I create canvas prints of images from in and around New Orleans"/>
    <x v="28"/>
    <n v="93"/>
    <x v="2"/>
    <x v="0"/>
    <x v="0"/>
    <x v="1581"/>
    <n v="1440961053"/>
    <b v="0"/>
    <n v="3"/>
    <b v="0"/>
    <s v="photography/places"/>
    <n v="9"/>
    <n v="31"/>
    <x v="8"/>
    <s v="places"/>
    <n v="42246.789965277778"/>
    <n v="25569.000034722223"/>
    <x v="0"/>
    <n v="8"/>
    <x v="10"/>
  </r>
  <r>
    <n v="1583"/>
    <x v="1583"/>
    <s v="I am a photographer who is inspired by the original Jules Verne story. I will make a thousands of photo and video materials for You."/>
    <x v="22"/>
    <n v="15"/>
    <x v="2"/>
    <x v="1"/>
    <x v="1"/>
    <x v="1582"/>
    <n v="1409089391"/>
    <b v="0"/>
    <n v="1"/>
    <b v="0"/>
    <s v="photography/places"/>
    <n v="0"/>
    <n v="15"/>
    <x v="8"/>
    <s v="places"/>
    <n v="41877.904988425929"/>
    <n v="25569.000011574073"/>
    <x v="3"/>
    <n v="8"/>
    <x v="10"/>
  </r>
  <r>
    <n v="1584"/>
    <x v="1584"/>
    <s v="25 Kansas State Parks in the next year. What a great adventure to take together. Join me. Together we can photo this beautiful state."/>
    <x v="38"/>
    <n v="0"/>
    <x v="2"/>
    <x v="0"/>
    <x v="0"/>
    <x v="1583"/>
    <n v="1400600101"/>
    <b v="0"/>
    <n v="0"/>
    <b v="0"/>
    <s v="photography/places"/>
    <n v="0"/>
    <n v="0"/>
    <x v="8"/>
    <s v="places"/>
    <n v="41779.649317129632"/>
    <n v="25569"/>
    <x v="3"/>
    <n v="5"/>
    <x v="5"/>
  </r>
  <r>
    <n v="1585"/>
    <x v="1585"/>
    <s v="We've explored some of the most amazing places in New Zealand and can't think of a better way to share our experiences than a photo :)"/>
    <x v="13"/>
    <n v="1580"/>
    <x v="2"/>
    <x v="5"/>
    <x v="5"/>
    <x v="1584"/>
    <n v="1480800568"/>
    <b v="0"/>
    <n v="12"/>
    <b v="0"/>
    <s v="photography/places"/>
    <n v="79"/>
    <n v="131.66999999999999"/>
    <x v="8"/>
    <s v="places"/>
    <n v="42707.895462962959"/>
    <n v="25569.000138888889"/>
    <x v="2"/>
    <n v="12"/>
    <x v="11"/>
  </r>
  <r>
    <n v="1586"/>
    <x v="1586"/>
    <s v="Show the world the beauty that is in all of our back yards!"/>
    <x v="15"/>
    <n v="0"/>
    <x v="2"/>
    <x v="0"/>
    <x v="0"/>
    <x v="1585"/>
    <n v="1425609022"/>
    <b v="0"/>
    <n v="0"/>
    <b v="0"/>
    <s v="photography/places"/>
    <n v="0"/>
    <n v="0"/>
    <x v="8"/>
    <s v="places"/>
    <n v="42069.104421296302"/>
    <n v="25569"/>
    <x v="0"/>
    <n v="3"/>
    <x v="7"/>
  </r>
  <r>
    <n v="1587"/>
    <x v="1587"/>
    <s v="Aerial Photographs of Historical Structures and Landmarks across the US. Experience the Antique structures from the most Unique Angles!"/>
    <x v="51"/>
    <n v="1"/>
    <x v="2"/>
    <x v="0"/>
    <x v="0"/>
    <x v="1586"/>
    <n v="1415918965"/>
    <b v="0"/>
    <n v="1"/>
    <b v="0"/>
    <s v="photography/places"/>
    <n v="0"/>
    <n v="1"/>
    <x v="8"/>
    <s v="places"/>
    <n v="41956.950983796298"/>
    <n v="25569.000011574073"/>
    <x v="3"/>
    <n v="11"/>
    <x v="4"/>
  </r>
  <r>
    <n v="1588"/>
    <x v="1588"/>
    <s v="Southeast Texas as seen through the lens of a cell phone camera"/>
    <x v="274"/>
    <n v="0"/>
    <x v="2"/>
    <x v="0"/>
    <x v="0"/>
    <x v="1587"/>
    <n v="1420091999"/>
    <b v="0"/>
    <n v="0"/>
    <b v="0"/>
    <s v="photography/places"/>
    <n v="0"/>
    <n v="0"/>
    <x v="8"/>
    <s v="places"/>
    <n v="42005.24998842593"/>
    <n v="25569"/>
    <x v="0"/>
    <n v="1"/>
    <x v="1"/>
  </r>
  <r>
    <n v="1589"/>
    <x v="1589"/>
    <s v="I want to be able to have my own photography inside a canvas and have it be displayed everywhere."/>
    <x v="38"/>
    <n v="0"/>
    <x v="2"/>
    <x v="0"/>
    <x v="0"/>
    <x v="1588"/>
    <n v="1441841886"/>
    <b v="0"/>
    <n v="0"/>
    <b v="0"/>
    <s v="photography/places"/>
    <n v="0"/>
    <n v="0"/>
    <x v="8"/>
    <s v="places"/>
    <n v="42256.984791666662"/>
    <n v="25569"/>
    <x v="0"/>
    <n v="9"/>
    <x v="8"/>
  </r>
  <r>
    <n v="1590"/>
    <x v="1590"/>
    <s v="Discover Italy through photography."/>
    <x v="127"/>
    <n v="1020"/>
    <x v="2"/>
    <x v="13"/>
    <x v="3"/>
    <x v="1589"/>
    <n v="1440448464"/>
    <b v="0"/>
    <n v="2"/>
    <b v="0"/>
    <s v="photography/places"/>
    <n v="2"/>
    <n v="510"/>
    <x v="8"/>
    <s v="places"/>
    <n v="42240.857222222221"/>
    <n v="25569.00002314815"/>
    <x v="0"/>
    <n v="8"/>
    <x v="10"/>
  </r>
  <r>
    <n v="1591"/>
    <x v="1591"/>
    <s v="Hi, my name is CiarÃ¡n May &amp; i'm a photographer from Co Fermanagh, Ireland. With your support  we can bring this wonderful book to life."/>
    <x v="32"/>
    <n v="4092"/>
    <x v="2"/>
    <x v="1"/>
    <x v="1"/>
    <x v="1590"/>
    <n v="1457112341"/>
    <b v="0"/>
    <n v="92"/>
    <b v="0"/>
    <s v="photography/places"/>
    <n v="29"/>
    <n v="44.48"/>
    <x v="8"/>
    <s v="places"/>
    <n v="42433.726168981477"/>
    <n v="25569.001064814816"/>
    <x v="2"/>
    <n v="3"/>
    <x v="7"/>
  </r>
  <r>
    <n v="1592"/>
    <x v="1592"/>
    <s v="A portfolio collage of beautiful pictures of authentic Pittsburgh locations and scenery."/>
    <x v="251"/>
    <n v="0"/>
    <x v="2"/>
    <x v="0"/>
    <x v="0"/>
    <x v="1591"/>
    <n v="1423619085"/>
    <b v="0"/>
    <n v="0"/>
    <b v="0"/>
    <s v="photography/places"/>
    <n v="0"/>
    <n v="0"/>
    <x v="8"/>
    <s v="places"/>
    <n v="42046.072743055556"/>
    <n v="25569"/>
    <x v="0"/>
    <n v="2"/>
    <x v="2"/>
  </r>
  <r>
    <n v="1593"/>
    <x v="1593"/>
    <s v="A trip to fulfill a dream of capturing the wonders and history of ancient Italy in person."/>
    <x v="29"/>
    <n v="3"/>
    <x v="2"/>
    <x v="0"/>
    <x v="0"/>
    <x v="1592"/>
    <n v="1422562655"/>
    <b v="0"/>
    <n v="3"/>
    <b v="0"/>
    <s v="photography/places"/>
    <n v="0"/>
    <n v="1"/>
    <x v="8"/>
    <s v="places"/>
    <n v="42033.845543981486"/>
    <n v="25569.000034722223"/>
    <x v="0"/>
    <n v="1"/>
    <x v="1"/>
  </r>
  <r>
    <n v="1594"/>
    <x v="1594"/>
    <s v="I photograph my love of New Orleans, create canvases and share those memories with you."/>
    <x v="28"/>
    <n v="205"/>
    <x v="2"/>
    <x v="0"/>
    <x v="0"/>
    <x v="1593"/>
    <n v="1458147982"/>
    <b v="0"/>
    <n v="10"/>
    <b v="0"/>
    <s v="photography/places"/>
    <n v="21"/>
    <n v="20.5"/>
    <x v="8"/>
    <s v="places"/>
    <n v="42445.712754629625"/>
    <n v="25569.000115740742"/>
    <x v="2"/>
    <n v="3"/>
    <x v="7"/>
  </r>
  <r>
    <n v="1595"/>
    <x v="1595"/>
    <s v="To make a coffee table book,  displaying civil war battlefields and forts,  taken at the same time of year the battles were fought."/>
    <x v="57"/>
    <n v="280"/>
    <x v="2"/>
    <x v="0"/>
    <x v="0"/>
    <x v="1594"/>
    <n v="1400634728"/>
    <b v="0"/>
    <n v="7"/>
    <b v="0"/>
    <s v="photography/places"/>
    <n v="0"/>
    <n v="40"/>
    <x v="8"/>
    <s v="places"/>
    <n v="41780.050092592595"/>
    <n v="25569.000081018519"/>
    <x v="3"/>
    <n v="5"/>
    <x v="5"/>
  </r>
  <r>
    <n v="1596"/>
    <x v="1596"/>
    <s v="London is beautiful. I want to create a book of stunning images from in and around our great city"/>
    <x v="53"/>
    <n v="75"/>
    <x v="2"/>
    <x v="1"/>
    <x v="1"/>
    <x v="1595"/>
    <n v="1414577969"/>
    <b v="0"/>
    <n v="3"/>
    <b v="0"/>
    <s v="photography/places"/>
    <n v="2"/>
    <n v="25"/>
    <x v="8"/>
    <s v="places"/>
    <n v="41941.430196759262"/>
    <n v="25569.000034722223"/>
    <x v="3"/>
    <n v="10"/>
    <x v="9"/>
  </r>
  <r>
    <n v="1597"/>
    <x v="1597"/>
    <s v="We're starting up a new an improved way to do vacation rental management, but we need some funding to kick start it!"/>
    <x v="36"/>
    <n v="0"/>
    <x v="2"/>
    <x v="0"/>
    <x v="0"/>
    <x v="1596"/>
    <n v="1471768197"/>
    <b v="0"/>
    <n v="0"/>
    <b v="0"/>
    <s v="photography/places"/>
    <n v="0"/>
    <n v="0"/>
    <x v="8"/>
    <s v="places"/>
    <n v="42603.354131944448"/>
    <n v="25569"/>
    <x v="2"/>
    <n v="8"/>
    <x v="10"/>
  </r>
  <r>
    <n v="1598"/>
    <x v="1598"/>
    <s v="I want to get our there and expand my photography skills and take a trip to Tornado alley to get more shots of storms and hopefully to"/>
    <x v="134"/>
    <n v="1"/>
    <x v="2"/>
    <x v="0"/>
    <x v="0"/>
    <x v="1597"/>
    <n v="1432742458"/>
    <b v="0"/>
    <n v="1"/>
    <b v="0"/>
    <s v="photography/places"/>
    <n v="0"/>
    <n v="1"/>
    <x v="8"/>
    <s v="places"/>
    <n v="42151.667337962965"/>
    <n v="25569.000011574073"/>
    <x v="0"/>
    <n v="5"/>
    <x v="5"/>
  </r>
  <r>
    <n v="1599"/>
    <x v="1599"/>
    <s v="A London photographer trekking 5,895m up Africa's Mount Kilimanjaro to pursue and enrich a career."/>
    <x v="2"/>
    <n v="0"/>
    <x v="2"/>
    <x v="1"/>
    <x v="1"/>
    <x v="1598"/>
    <n v="1457528176"/>
    <b v="0"/>
    <n v="0"/>
    <b v="0"/>
    <s v="photography/places"/>
    <n v="0"/>
    <n v="0"/>
    <x v="8"/>
    <s v="places"/>
    <n v="42438.53907407407"/>
    <n v="25569"/>
    <x v="2"/>
    <n v="3"/>
    <x v="7"/>
  </r>
  <r>
    <n v="1600"/>
    <x v="1600"/>
    <s v="I plan to document volunteer work on an organic farm in rural India, and photograph the people and places I encounter during the trip."/>
    <x v="10"/>
    <n v="367"/>
    <x v="2"/>
    <x v="0"/>
    <x v="0"/>
    <x v="1599"/>
    <n v="1401585752"/>
    <b v="0"/>
    <n v="9"/>
    <b v="0"/>
    <s v="photography/places"/>
    <n v="7"/>
    <n v="40.78"/>
    <x v="8"/>
    <s v="places"/>
    <n v="41791.057314814818"/>
    <n v="25569.000104166666"/>
    <x v="3"/>
    <n v="6"/>
    <x v="0"/>
  </r>
  <r>
    <n v="1601"/>
    <x v="1601"/>
    <s v="We're so close to releasing our long-awaited debut album! A little help will go a long way... let's do this!"/>
    <x v="30"/>
    <n v="2706.23"/>
    <x v="0"/>
    <x v="0"/>
    <x v="0"/>
    <x v="1600"/>
    <n v="1301969633"/>
    <b v="0"/>
    <n v="56"/>
    <b v="1"/>
    <s v="music/rock"/>
    <n v="108"/>
    <n v="48.33"/>
    <x v="4"/>
    <s v="rock"/>
    <n v="40638.092974537038"/>
    <n v="25569.000648148147"/>
    <x v="6"/>
    <n v="4"/>
    <x v="6"/>
  </r>
  <r>
    <n v="1602"/>
    <x v="1602"/>
    <s v="We need the help of fans of both music and film alike to help us create our collective vision for this song."/>
    <x v="15"/>
    <n v="1502.5"/>
    <x v="0"/>
    <x v="0"/>
    <x v="0"/>
    <x v="1601"/>
    <n v="1314947317"/>
    <b v="0"/>
    <n v="32"/>
    <b v="1"/>
    <s v="music/rock"/>
    <n v="100"/>
    <n v="46.95"/>
    <x v="4"/>
    <s v="rock"/>
    <n v="40788.297650462962"/>
    <n v="25569.00037037037"/>
    <x v="6"/>
    <n v="9"/>
    <x v="8"/>
  </r>
  <r>
    <n v="1603"/>
    <x v="1603"/>
    <s v="An exercise in the wild and dangerous world of solo musicianship by Maxwell D Feinstein."/>
    <x v="13"/>
    <n v="2000.66"/>
    <x v="0"/>
    <x v="0"/>
    <x v="0"/>
    <x v="1602"/>
    <n v="1322539459"/>
    <b v="0"/>
    <n v="30"/>
    <b v="1"/>
    <s v="music/rock"/>
    <n v="100"/>
    <n v="66.69"/>
    <x v="4"/>
    <s v="rock"/>
    <n v="40876.169664351852"/>
    <n v="25569.000347222223"/>
    <x v="6"/>
    <n v="11"/>
    <x v="4"/>
  </r>
  <r>
    <n v="1604"/>
    <x v="1604"/>
    <s v="Kentucky Knife Fight is making a music video for the release of their new song, &quot;Love the Lonely.&quot; Raising money for production costs."/>
    <x v="70"/>
    <n v="3419"/>
    <x v="0"/>
    <x v="0"/>
    <x v="0"/>
    <x v="1603"/>
    <n v="1328559435"/>
    <b v="0"/>
    <n v="70"/>
    <b v="1"/>
    <s v="music/rock"/>
    <n v="122"/>
    <n v="48.84"/>
    <x v="4"/>
    <s v="rock"/>
    <n v="40945.845312500001"/>
    <n v="25569.000810185185"/>
    <x v="5"/>
    <n v="2"/>
    <x v="2"/>
  </r>
  <r>
    <n v="1605"/>
    <x v="1605"/>
    <s v="A Band of Orcs needs gas, tires &amp; tags to get to GenCon Indy for the debut of their 28 mm gaming miniatures and historic live concert!"/>
    <x v="12"/>
    <n v="6041.6"/>
    <x v="0"/>
    <x v="0"/>
    <x v="0"/>
    <x v="1604"/>
    <n v="1311380313"/>
    <b v="0"/>
    <n v="44"/>
    <b v="1"/>
    <s v="music/rock"/>
    <n v="101"/>
    <n v="137.31"/>
    <x v="4"/>
    <s v="rock"/>
    <n v="40747.012881944444"/>
    <n v="25569.000509259258"/>
    <x v="6"/>
    <n v="7"/>
    <x v="3"/>
  </r>
  <r>
    <n v="1606"/>
    <x v="1606"/>
    <s v="The Scurvies, an independent punk rock 'n' roll band are recording a new album to be released on vinyl and CD, on their very own label."/>
    <x v="6"/>
    <n v="8080.33"/>
    <x v="0"/>
    <x v="0"/>
    <x v="0"/>
    <x v="1605"/>
    <n v="1293158438"/>
    <b v="0"/>
    <n v="92"/>
    <b v="1"/>
    <s v="music/rock"/>
    <n v="101"/>
    <n v="87.83"/>
    <x v="4"/>
    <s v="rock"/>
    <n v="40536.111550925925"/>
    <n v="25569.001064814816"/>
    <x v="7"/>
    <n v="12"/>
    <x v="11"/>
  </r>
  <r>
    <n v="1607"/>
    <x v="1607"/>
    <s v="The world's only all-Asian American dance rock band, The Slants, needs a bus to tour cons, shows, and festivals."/>
    <x v="3"/>
    <n v="14511"/>
    <x v="0"/>
    <x v="0"/>
    <x v="0"/>
    <x v="1606"/>
    <n v="1337887451"/>
    <b v="0"/>
    <n v="205"/>
    <b v="1"/>
    <s v="music/rock"/>
    <n v="145"/>
    <n v="70.790000000000006"/>
    <x v="4"/>
    <s v="rock"/>
    <n v="41053.80846064815"/>
    <n v="25569.002372685187"/>
    <x v="5"/>
    <n v="5"/>
    <x v="5"/>
  </r>
  <r>
    <n v="1608"/>
    <x v="1608"/>
    <s v="The Devil &amp; Me's Debut album, &quot;...It's Not A Dream&quot;, featuring 9 original, Hard Rock songs."/>
    <x v="38"/>
    <n v="1215"/>
    <x v="0"/>
    <x v="0"/>
    <x v="0"/>
    <x v="1607"/>
    <n v="1385754986"/>
    <b v="0"/>
    <n v="23"/>
    <b v="1"/>
    <s v="music/rock"/>
    <n v="101"/>
    <n v="52.83"/>
    <x v="4"/>
    <s v="rock"/>
    <n v="41607.83085648148"/>
    <n v="25569.000266203704"/>
    <x v="4"/>
    <n v="11"/>
    <x v="4"/>
  </r>
  <r>
    <n v="1609"/>
    <x v="1609"/>
    <s v="Still the Sky's Limit is finishing their first full length album and going on a full US tour, and WE NEED YOUR HELP!"/>
    <x v="15"/>
    <n v="1775"/>
    <x v="0"/>
    <x v="0"/>
    <x v="0"/>
    <x v="1608"/>
    <n v="1315612909"/>
    <b v="0"/>
    <n v="4"/>
    <b v="1"/>
    <s v="music/rock"/>
    <n v="118"/>
    <n v="443.75"/>
    <x v="4"/>
    <s v="rock"/>
    <n v="40796.001261574071"/>
    <n v="25569.000046296296"/>
    <x v="6"/>
    <n v="9"/>
    <x v="8"/>
  </r>
  <r>
    <n v="1610"/>
    <x v="1610"/>
    <s v="So The Story Goes is the upcoming album from &quot;Just Joe&quot; Altier."/>
    <x v="13"/>
    <n v="5437"/>
    <x v="0"/>
    <x v="0"/>
    <x v="0"/>
    <x v="1609"/>
    <n v="1353017510"/>
    <b v="0"/>
    <n v="112"/>
    <b v="1"/>
    <s v="music/rock"/>
    <n v="272"/>
    <n v="48.54"/>
    <x v="4"/>
    <s v="rock"/>
    <n v="41228.924884259257"/>
    <n v="25569.001296296297"/>
    <x v="5"/>
    <n v="11"/>
    <x v="4"/>
  </r>
  <r>
    <n v="1611"/>
    <x v="1611"/>
    <s v="Skelton-Luns CD/7&quot; No Big Deal."/>
    <x v="134"/>
    <n v="1001"/>
    <x v="0"/>
    <x v="0"/>
    <x v="0"/>
    <x v="1610"/>
    <n v="1368576032"/>
    <b v="0"/>
    <n v="27"/>
    <b v="1"/>
    <s v="music/rock"/>
    <n v="125"/>
    <n v="37.07"/>
    <x v="4"/>
    <s v="rock"/>
    <n v="41409.00037037037"/>
    <n v="25569.0003125"/>
    <x v="4"/>
    <n v="5"/>
    <x v="5"/>
  </r>
  <r>
    <n v="1612"/>
    <x v="1612"/>
    <s v="Help us achieve our goal to get our van repaired, gassed up, and road-ready for our winter tour!"/>
    <x v="2"/>
    <n v="550"/>
    <x v="0"/>
    <x v="0"/>
    <x v="0"/>
    <x v="1611"/>
    <n v="1354568384"/>
    <b v="0"/>
    <n v="11"/>
    <b v="1"/>
    <s v="music/rock"/>
    <n v="110"/>
    <n v="50"/>
    <x v="4"/>
    <s v="rock"/>
    <n v="41246.874814814815"/>
    <n v="25569.000127314815"/>
    <x v="5"/>
    <n v="12"/>
    <x v="11"/>
  </r>
  <r>
    <n v="1613"/>
    <x v="1613"/>
    <s v="Ghosts and Paper Hearts are getting ready to release their new EP and we want it to be sent everywhere. Help us out PLEASE!!!!!"/>
    <x v="28"/>
    <n v="1015"/>
    <x v="0"/>
    <x v="0"/>
    <x v="0"/>
    <x v="1612"/>
    <n v="1340329202"/>
    <b v="0"/>
    <n v="26"/>
    <b v="1"/>
    <s v="music/rock"/>
    <n v="102"/>
    <n v="39.04"/>
    <x v="4"/>
    <s v="rock"/>
    <n v="41082.069467592592"/>
    <n v="25569.000300925927"/>
    <x v="5"/>
    <n v="6"/>
    <x v="0"/>
  </r>
  <r>
    <n v="1614"/>
    <x v="1614"/>
    <s v="We are going into the studio this June/July to begin our New Album. Pre-order the CD &amp; join us as we present The Greatest Show Alive."/>
    <x v="10"/>
    <n v="5135"/>
    <x v="0"/>
    <x v="0"/>
    <x v="0"/>
    <x v="1613"/>
    <n v="1401924769"/>
    <b v="0"/>
    <n v="77"/>
    <b v="1"/>
    <s v="music/rock"/>
    <n v="103"/>
    <n v="66.69"/>
    <x v="4"/>
    <s v="rock"/>
    <n v="41794.981122685182"/>
    <n v="25569.000891203705"/>
    <x v="3"/>
    <n v="6"/>
    <x v="0"/>
  </r>
  <r>
    <n v="1615"/>
    <x v="1615"/>
    <s v="We are Reno Divorce!! Here is a taste of our upcoming release and we invite you to be a part of it."/>
    <x v="6"/>
    <n v="9130"/>
    <x v="0"/>
    <x v="0"/>
    <x v="0"/>
    <x v="1614"/>
    <n v="1319850796"/>
    <b v="0"/>
    <n v="136"/>
    <b v="1"/>
    <s v="music/rock"/>
    <n v="114"/>
    <n v="67.13"/>
    <x v="4"/>
    <s v="rock"/>
    <n v="40845.050879629627"/>
    <n v="25569.001574074075"/>
    <x v="6"/>
    <n v="10"/>
    <x v="9"/>
  </r>
  <r>
    <n v="1616"/>
    <x v="1616"/>
    <s v="HELP! We don't have much time.....Join Aly Jados in making her new EP a reality before the world ends!!!!"/>
    <x v="3"/>
    <n v="10420"/>
    <x v="0"/>
    <x v="0"/>
    <x v="0"/>
    <x v="1615"/>
    <n v="1350061821"/>
    <b v="0"/>
    <n v="157"/>
    <b v="1"/>
    <s v="music/rock"/>
    <n v="104"/>
    <n v="66.37"/>
    <x v="4"/>
    <s v="rock"/>
    <n v="41194.715520833335"/>
    <n v="25569.001817129629"/>
    <x v="5"/>
    <n v="10"/>
    <x v="9"/>
  </r>
  <r>
    <n v="1617"/>
    <x v="1617"/>
    <s v="The Coffis Brothers &amp;The Mountain Men are recording a brand new full length record."/>
    <x v="39"/>
    <n v="10210"/>
    <x v="0"/>
    <x v="0"/>
    <x v="0"/>
    <x v="1616"/>
    <n v="1380470188"/>
    <b v="0"/>
    <n v="158"/>
    <b v="1"/>
    <s v="music/rock"/>
    <n v="146"/>
    <n v="64.62"/>
    <x v="4"/>
    <s v="rock"/>
    <n v="41546.664212962962"/>
    <n v="25569.001828703702"/>
    <x v="4"/>
    <n v="9"/>
    <x v="8"/>
  </r>
  <r>
    <n v="1618"/>
    <x v="1618"/>
    <s v="Janus Word combines hard rock with melodic acoustic music for a unique and awesome sound."/>
    <x v="15"/>
    <n v="1576"/>
    <x v="0"/>
    <x v="0"/>
    <x v="0"/>
    <x v="1617"/>
    <n v="1359301335"/>
    <b v="0"/>
    <n v="27"/>
    <b v="1"/>
    <s v="music/rock"/>
    <n v="105"/>
    <n v="58.37"/>
    <x v="4"/>
    <s v="rock"/>
    <n v="41301.654340277775"/>
    <n v="25569.0003125"/>
    <x v="4"/>
    <n v="1"/>
    <x v="1"/>
  </r>
  <r>
    <n v="1619"/>
    <x v="1619"/>
    <s v="Creating a live show experience that does justice to the musicianship and time spent rehearsing.  Help us weave this sonic tapestry!"/>
    <x v="15"/>
    <n v="2000"/>
    <x v="0"/>
    <x v="0"/>
    <x v="0"/>
    <x v="1618"/>
    <n v="1408940886"/>
    <b v="0"/>
    <n v="23"/>
    <b v="1"/>
    <s v="music/rock"/>
    <n v="133"/>
    <n v="86.96"/>
    <x v="4"/>
    <s v="rock"/>
    <n v="41876.18618055556"/>
    <n v="25569.000266203704"/>
    <x v="3"/>
    <n v="8"/>
    <x v="10"/>
  </r>
  <r>
    <n v="1620"/>
    <x v="1620"/>
    <s v="Kickstarting my music career with 300 hard copy CDs of my first release."/>
    <x v="28"/>
    <n v="1130"/>
    <x v="0"/>
    <x v="0"/>
    <x v="0"/>
    <x v="1619"/>
    <n v="1361002140"/>
    <b v="0"/>
    <n v="17"/>
    <b v="1"/>
    <s v="music/rock"/>
    <n v="113"/>
    <n v="66.47"/>
    <x v="4"/>
    <s v="rock"/>
    <n v="41321.339583333334"/>
    <n v="25569.000196759258"/>
    <x v="4"/>
    <n v="2"/>
    <x v="2"/>
  </r>
  <r>
    <n v="1621"/>
    <x v="1621"/>
    <s v="Its long over due! Help us fund our debut album! We need all our friends and fans support on this! Lets make it happen!"/>
    <x v="10"/>
    <n v="6060"/>
    <x v="0"/>
    <x v="0"/>
    <x v="0"/>
    <x v="1620"/>
    <n v="1333550015"/>
    <b v="0"/>
    <n v="37"/>
    <b v="1"/>
    <s v="music/rock"/>
    <n v="121"/>
    <n v="163.78"/>
    <x v="4"/>
    <s v="rock"/>
    <n v="41003.60665509259"/>
    <n v="25569.000428240739"/>
    <x v="5"/>
    <n v="4"/>
    <x v="6"/>
  </r>
  <r>
    <n v="1622"/>
    <x v="1622"/>
    <s v="Join in PrincessFrank's conquest of the Rock&amp;Roll kingdom! Pledge your support and help him claim the throne of Rock!"/>
    <x v="275"/>
    <n v="7019"/>
    <x v="0"/>
    <x v="0"/>
    <x v="0"/>
    <x v="1621"/>
    <n v="1415343874"/>
    <b v="0"/>
    <n v="65"/>
    <b v="1"/>
    <s v="music/rock"/>
    <n v="102"/>
    <n v="107.98"/>
    <x v="4"/>
    <s v="rock"/>
    <n v="41950.29483796296"/>
    <n v="25569.000752314816"/>
    <x v="3"/>
    <n v="11"/>
    <x v="4"/>
  </r>
  <r>
    <n v="1623"/>
    <x v="1623"/>
    <s v="We play covers of mod and ska classics to enthusiastic crowds. Now we want to leave our own original mark on mod musical history."/>
    <x v="47"/>
    <n v="758"/>
    <x v="0"/>
    <x v="1"/>
    <x v="1"/>
    <x v="1622"/>
    <n v="1372437089"/>
    <b v="0"/>
    <n v="18"/>
    <b v="1"/>
    <s v="music/rock"/>
    <n v="101"/>
    <n v="42.11"/>
    <x v="4"/>
    <s v="rock"/>
    <n v="41453.688530092593"/>
    <n v="25569.000208333335"/>
    <x v="4"/>
    <n v="6"/>
    <x v="0"/>
  </r>
  <r>
    <n v="1624"/>
    <x v="1624"/>
    <s v="Joey De Noble is raising money to help record his latest music, and he wants YOU to be a part of it!"/>
    <x v="28"/>
    <n v="1180"/>
    <x v="0"/>
    <x v="0"/>
    <x v="0"/>
    <x v="1623"/>
    <n v="1354265335"/>
    <b v="0"/>
    <n v="25"/>
    <b v="1"/>
    <s v="music/rock"/>
    <n v="118"/>
    <n v="47.2"/>
    <x v="4"/>
    <s v="rock"/>
    <n v="41243.367303240739"/>
    <n v="25569.00028935185"/>
    <x v="5"/>
    <n v="11"/>
    <x v="4"/>
  </r>
  <r>
    <n v="1625"/>
    <x v="1625"/>
    <s v="Progressive metal band Redemption is preparing to film its second live DVD at the Progpower festival in Atlanta, GA in September, 2012."/>
    <x v="51"/>
    <n v="11650"/>
    <x v="0"/>
    <x v="0"/>
    <x v="0"/>
    <x v="1624"/>
    <n v="1344962853"/>
    <b v="0"/>
    <n v="104"/>
    <b v="1"/>
    <s v="music/rock"/>
    <n v="155"/>
    <n v="112.02"/>
    <x v="4"/>
    <s v="rock"/>
    <n v="41135.699687500004"/>
    <n v="25569.001203703705"/>
    <x v="5"/>
    <n v="8"/>
    <x v="10"/>
  </r>
  <r>
    <n v="1626"/>
    <x v="1626"/>
    <s v="Help Christian Rock Band &quot;The Protest&quot; fund their new album and further their mission of positively impacting lives."/>
    <x v="6"/>
    <n v="8095"/>
    <x v="0"/>
    <x v="0"/>
    <x v="0"/>
    <x v="1625"/>
    <n v="1383337267"/>
    <b v="0"/>
    <n v="108"/>
    <b v="1"/>
    <s v="music/rock"/>
    <n v="101"/>
    <n v="74.95"/>
    <x v="4"/>
    <s v="rock"/>
    <n v="41579.847997685189"/>
    <n v="25569.001250000001"/>
    <x v="4"/>
    <n v="11"/>
    <x v="4"/>
  </r>
  <r>
    <n v="1627"/>
    <x v="1627"/>
    <s v="River of Thorns is a recording duo based in southeast Michigan.  We're releasing a great sounding cd recorded in a tiny home studio!"/>
    <x v="13"/>
    <n v="2340"/>
    <x v="0"/>
    <x v="0"/>
    <x v="0"/>
    <x v="1626"/>
    <n v="1351011489"/>
    <b v="0"/>
    <n v="38"/>
    <b v="1"/>
    <s v="music/rock"/>
    <n v="117"/>
    <n v="61.58"/>
    <x v="4"/>
    <s v="rock"/>
    <n v="41205.707048611112"/>
    <n v="25569.000439814816"/>
    <x v="5"/>
    <n v="10"/>
    <x v="9"/>
  </r>
  <r>
    <n v="1628"/>
    <x v="1628"/>
    <s v="Original Jewish rock music on human relationships and identity"/>
    <x v="23"/>
    <n v="4037"/>
    <x v="0"/>
    <x v="0"/>
    <x v="0"/>
    <x v="1627"/>
    <n v="1400175682"/>
    <b v="0"/>
    <n v="88"/>
    <b v="1"/>
    <s v="music/rock"/>
    <n v="101"/>
    <n v="45.88"/>
    <x v="4"/>
    <s v="rock"/>
    <n v="41774.737060185187"/>
    <n v="25569.00101851852"/>
    <x v="3"/>
    <n v="5"/>
    <x v="5"/>
  </r>
  <r>
    <n v="1629"/>
    <x v="1629"/>
    <s v="Help Off The Turnpike release new music, and set fire to everything!"/>
    <x v="12"/>
    <n v="6220"/>
    <x v="0"/>
    <x v="0"/>
    <x v="0"/>
    <x v="1628"/>
    <n v="1389041333"/>
    <b v="0"/>
    <n v="82"/>
    <b v="1"/>
    <s v="music/rock"/>
    <n v="104"/>
    <n v="75.849999999999994"/>
    <x v="4"/>
    <s v="rock"/>
    <n v="41645.867280092592"/>
    <n v="25569.000949074074"/>
    <x v="3"/>
    <n v="1"/>
    <x v="1"/>
  </r>
  <r>
    <n v="1630"/>
    <x v="1630"/>
    <s v="Inspired by the legacy of Tex Tucker, Golden Grenade is setting out to record their first CD with heavy hearts and intense purpose."/>
    <x v="23"/>
    <n v="10610"/>
    <x v="0"/>
    <x v="0"/>
    <x v="0"/>
    <x v="1629"/>
    <n v="1328040375"/>
    <b v="0"/>
    <n v="126"/>
    <b v="1"/>
    <s v="music/rock"/>
    <n v="265"/>
    <n v="84.21"/>
    <x v="4"/>
    <s v="rock"/>
    <n v="40939.837673611109"/>
    <n v="25569.001458333332"/>
    <x v="5"/>
    <n v="1"/>
    <x v="1"/>
  </r>
  <r>
    <n v="1631"/>
    <x v="1631"/>
    <s v="We're putting together our next studio album, and we want you to be a part of it. Check out the video for some clips from the studio."/>
    <x v="3"/>
    <n v="15591"/>
    <x v="0"/>
    <x v="0"/>
    <x v="0"/>
    <x v="1630"/>
    <n v="1347482261"/>
    <b v="0"/>
    <n v="133"/>
    <b v="1"/>
    <s v="music/rock"/>
    <n v="156"/>
    <n v="117.23"/>
    <x v="4"/>
    <s v="rock"/>
    <n v="41164.859502314815"/>
    <n v="25569.001539351852"/>
    <x v="5"/>
    <n v="9"/>
    <x v="8"/>
  </r>
  <r>
    <n v="1632"/>
    <x v="1632"/>
    <s v="Hey everyone! If you don't already know, we're Culprit, a 4-piece rock band from Los Angeles &amp; we are in dire need of a new tour van!"/>
    <x v="23"/>
    <n v="4065"/>
    <x v="0"/>
    <x v="0"/>
    <x v="0"/>
    <x v="1631"/>
    <n v="1311667854"/>
    <b v="0"/>
    <n v="47"/>
    <b v="1"/>
    <s v="music/rock"/>
    <n v="102"/>
    <n v="86.49"/>
    <x v="4"/>
    <s v="rock"/>
    <n v="40750.340902777774"/>
    <n v="25569.000543981481"/>
    <x v="6"/>
    <n v="7"/>
    <x v="3"/>
  </r>
  <r>
    <n v="1633"/>
    <x v="1633"/>
    <s v="We are a four piece rock band that has played shows in and around NYC including Mercury Lounge.  Two of our members are now in LA."/>
    <x v="3"/>
    <n v="10000"/>
    <x v="0"/>
    <x v="0"/>
    <x v="0"/>
    <x v="1632"/>
    <n v="1324329156"/>
    <b v="0"/>
    <n v="58"/>
    <b v="1"/>
    <s v="music/rock"/>
    <n v="100"/>
    <n v="172.41"/>
    <x v="4"/>
    <s v="rock"/>
    <n v="40896.883750000001"/>
    <n v="25569.000671296297"/>
    <x v="6"/>
    <n v="12"/>
    <x v="11"/>
  </r>
  <r>
    <n v="1634"/>
    <x v="1634"/>
    <s v="Recording Debut  Album w/ Producer Ikey Owens from Free Moral Agents/ The Mars Volta"/>
    <x v="13"/>
    <n v="2010"/>
    <x v="0"/>
    <x v="0"/>
    <x v="0"/>
    <x v="1633"/>
    <n v="1303706001"/>
    <b v="0"/>
    <n v="32"/>
    <b v="1"/>
    <s v="music/rock"/>
    <n v="101"/>
    <n v="62.81"/>
    <x v="4"/>
    <s v="rock"/>
    <n v="40658.189826388887"/>
    <n v="25569.00037037037"/>
    <x v="6"/>
    <n v="4"/>
    <x v="6"/>
  </r>
  <r>
    <n v="1635"/>
    <x v="1635"/>
    <s v="TWO will be recording their next album, MOUNTAINS, in July and need your help to make their vision a reality. Many perks are available!"/>
    <x v="13"/>
    <n v="2506"/>
    <x v="0"/>
    <x v="0"/>
    <x v="0"/>
    <x v="1634"/>
    <n v="1463086261"/>
    <b v="0"/>
    <n v="37"/>
    <b v="1"/>
    <s v="music/rock"/>
    <n v="125"/>
    <n v="67.73"/>
    <x v="4"/>
    <s v="rock"/>
    <n v="42502.868761574078"/>
    <n v="25569.000428240739"/>
    <x v="2"/>
    <n v="5"/>
    <x v="5"/>
  </r>
  <r>
    <n v="1636"/>
    <x v="1636"/>
    <s v="Butch County is a hard rockin bunch of girls and boy-girls from Austin.  Help us show San Francisco  Pride how we do it in Texas!"/>
    <x v="37"/>
    <n v="4660"/>
    <x v="0"/>
    <x v="0"/>
    <x v="0"/>
    <x v="1635"/>
    <n v="1304129088"/>
    <b v="0"/>
    <n v="87"/>
    <b v="1"/>
    <s v="music/rock"/>
    <n v="104"/>
    <n v="53.56"/>
    <x v="4"/>
    <s v="rock"/>
    <n v="40663.08666666667"/>
    <n v="25569.001006944443"/>
    <x v="6"/>
    <n v="4"/>
    <x v="6"/>
  </r>
  <r>
    <n v="1637"/>
    <x v="1637"/>
    <s v="We (the band Sunset) has been invited to play in Philadelphia.   Help us get there and you will receive special prizes."/>
    <x v="2"/>
    <n v="519"/>
    <x v="0"/>
    <x v="0"/>
    <x v="0"/>
    <x v="1636"/>
    <n v="1257444140"/>
    <b v="0"/>
    <n v="15"/>
    <b v="1"/>
    <s v="music/rock"/>
    <n v="104"/>
    <n v="34.6"/>
    <x v="4"/>
    <s v="rock"/>
    <n v="40122.751620370371"/>
    <n v="25569.000173611112"/>
    <x v="8"/>
    <n v="11"/>
    <x v="4"/>
  </r>
  <r>
    <n v="1638"/>
    <x v="1638"/>
    <s v="Avenues will be going in to the studio to record a new EP with Matt Allison!"/>
    <x v="28"/>
    <n v="1050"/>
    <x v="0"/>
    <x v="0"/>
    <x v="0"/>
    <x v="1637"/>
    <n v="1358180968"/>
    <b v="0"/>
    <n v="27"/>
    <b v="1"/>
    <s v="music/rock"/>
    <n v="105"/>
    <n v="38.89"/>
    <x v="4"/>
    <s v="rock"/>
    <n v="41288.68712962963"/>
    <n v="25569.0003125"/>
    <x v="4"/>
    <n v="1"/>
    <x v="1"/>
  </r>
  <r>
    <n v="1639"/>
    <x v="1639"/>
    <s v="We've written the music and now it's time to record. We're excited to work with Nic at Different Fur studios but we need your help!"/>
    <x v="40"/>
    <n v="1800"/>
    <x v="0"/>
    <x v="0"/>
    <x v="0"/>
    <x v="1638"/>
    <n v="1328197165"/>
    <b v="0"/>
    <n v="19"/>
    <b v="1"/>
    <s v="music/rock"/>
    <n v="100"/>
    <n v="94.74"/>
    <x v="4"/>
    <s v="rock"/>
    <n v="40941.652372685188"/>
    <n v="25569.000219907408"/>
    <x v="5"/>
    <n v="2"/>
    <x v="2"/>
  </r>
  <r>
    <n v="1640"/>
    <x v="1640"/>
    <s v="We are a friendly neighborhood electronic pop duo from Los Angeles. We want to shoot a music video for a song from our debut album."/>
    <x v="44"/>
    <n v="679.44"/>
    <x v="0"/>
    <x v="0"/>
    <x v="0"/>
    <x v="1639"/>
    <n v="1279603955"/>
    <b v="0"/>
    <n v="17"/>
    <b v="1"/>
    <s v="music/rock"/>
    <n v="170"/>
    <n v="39.97"/>
    <x v="4"/>
    <s v="rock"/>
    <n v="40379.23096064815"/>
    <n v="25569.000196759258"/>
    <x v="7"/>
    <n v="7"/>
    <x v="3"/>
  </r>
  <r>
    <n v="1641"/>
    <x v="1641"/>
    <s v="Music Video For Upbeat and Inspiring Song - Run For Your Life"/>
    <x v="30"/>
    <n v="2535"/>
    <x v="0"/>
    <x v="0"/>
    <x v="0"/>
    <x v="1640"/>
    <n v="1416406744"/>
    <b v="0"/>
    <n v="26"/>
    <b v="1"/>
    <s v="music/pop"/>
    <n v="101"/>
    <n v="97.5"/>
    <x v="4"/>
    <s v="pop"/>
    <n v="41962.596574074079"/>
    <n v="25569.000300925927"/>
    <x v="3"/>
    <n v="11"/>
    <x v="4"/>
  </r>
  <r>
    <n v="1642"/>
    <x v="1642"/>
    <s v="Pop Garden Radio Presents: The Rock on the Road Tour Season 2 CD. 23 great Pop tracks from independent Pop artists."/>
    <x v="38"/>
    <n v="1200"/>
    <x v="0"/>
    <x v="0"/>
    <x v="0"/>
    <x v="1641"/>
    <n v="1306283727"/>
    <b v="0"/>
    <n v="28"/>
    <b v="1"/>
    <s v="music/pop"/>
    <n v="100"/>
    <n v="42.86"/>
    <x v="4"/>
    <s v="pop"/>
    <n v="40688.024618055555"/>
    <n v="25569.000324074073"/>
    <x v="6"/>
    <n v="5"/>
    <x v="5"/>
  </r>
  <r>
    <n v="1643"/>
    <x v="1643"/>
    <s v="This Is All Now is putting out a brand new record, and we need YOUR help to do it!"/>
    <x v="10"/>
    <n v="6235"/>
    <x v="0"/>
    <x v="0"/>
    <x v="0"/>
    <x v="1642"/>
    <n v="1345924012"/>
    <b v="0"/>
    <n v="37"/>
    <b v="1"/>
    <s v="music/pop"/>
    <n v="125"/>
    <n v="168.51"/>
    <x v="4"/>
    <s v="pop"/>
    <n v="41146.824212962965"/>
    <n v="25569.000428240739"/>
    <x v="5"/>
    <n v="8"/>
    <x v="10"/>
  </r>
  <r>
    <n v="1644"/>
    <x v="1644"/>
    <s v="Be a part of helping Singer/Songwriter Kevin Wood bring his 3rd Album &quot;Out Among The Wolves&quot; from the studio to you!"/>
    <x v="3"/>
    <n v="10950"/>
    <x v="0"/>
    <x v="0"/>
    <x v="0"/>
    <x v="1643"/>
    <n v="1348363560"/>
    <b v="0"/>
    <n v="128"/>
    <b v="1"/>
    <s v="music/pop"/>
    <n v="110"/>
    <n v="85.55"/>
    <x v="4"/>
    <s v="pop"/>
    <n v="41175.05972222222"/>
    <n v="25569.001481481482"/>
    <x v="5"/>
    <n v="9"/>
    <x v="8"/>
  </r>
  <r>
    <n v="1645"/>
    <x v="1645"/>
    <s v="&quot;All I Have is filled with soaring pianos and bright guitars; heartfelt songs coupled with intuitive melodic compositions&quot;"/>
    <x v="10"/>
    <n v="5540"/>
    <x v="0"/>
    <x v="0"/>
    <x v="0"/>
    <x v="1644"/>
    <n v="1378306140"/>
    <b v="0"/>
    <n v="10"/>
    <b v="1"/>
    <s v="music/pop"/>
    <n v="111"/>
    <n v="554"/>
    <x v="4"/>
    <s v="pop"/>
    <n v="41521.617361111108"/>
    <n v="25569.000115740742"/>
    <x v="4"/>
    <n v="9"/>
    <x v="8"/>
  </r>
  <r>
    <n v="1646"/>
    <x v="1646"/>
    <s v="Album 3 funds.We have 13 amazing songs ready to go . a fantastic engineer to mix them, James Aparicio(Depeche Mode/Liars.We need you xx"/>
    <x v="13"/>
    <n v="2204"/>
    <x v="0"/>
    <x v="1"/>
    <x v="1"/>
    <x v="1645"/>
    <n v="1405248503"/>
    <b v="0"/>
    <n v="83"/>
    <b v="1"/>
    <s v="music/pop"/>
    <n v="110"/>
    <n v="26.55"/>
    <x v="4"/>
    <s v="pop"/>
    <n v="41833.450266203705"/>
    <n v="25569.000960648147"/>
    <x v="3"/>
    <n v="7"/>
    <x v="3"/>
  </r>
  <r>
    <n v="1647"/>
    <x v="1647"/>
    <s v="Grammy Pop Soul Artist Jaysin is raising funds to make the most EPIC Music Video ever and he wants to PUT YOU IN IT!"/>
    <x v="10"/>
    <n v="5236"/>
    <x v="0"/>
    <x v="0"/>
    <x v="0"/>
    <x v="1646"/>
    <n v="1336643377"/>
    <b v="0"/>
    <n v="46"/>
    <b v="1"/>
    <s v="music/pop"/>
    <n v="105"/>
    <n v="113.83"/>
    <x v="4"/>
    <s v="pop"/>
    <n v="41039.409456018519"/>
    <n v="25569.000532407408"/>
    <x v="5"/>
    <n v="5"/>
    <x v="5"/>
  </r>
  <r>
    <n v="1648"/>
    <x v="1648"/>
    <s v="We've finished recording our debut LP &quot;Wide Awake&quot; and would love to have it pressed on vinyl, but we need your help"/>
    <x v="98"/>
    <n v="2881"/>
    <x v="0"/>
    <x v="0"/>
    <x v="0"/>
    <x v="1647"/>
    <n v="1298048082"/>
    <b v="0"/>
    <n v="90"/>
    <b v="1"/>
    <s v="music/pop"/>
    <n v="125"/>
    <n v="32.01"/>
    <x v="4"/>
    <s v="pop"/>
    <n v="40592.704652777778"/>
    <n v="25569.001041666666"/>
    <x v="6"/>
    <n v="2"/>
    <x v="2"/>
  </r>
  <r>
    <n v="1649"/>
    <x v="1649"/>
    <s v="This is it! The new Sam Lyons album #3. Help me make it happen by pledging today - pre-order the CD and other cool stuff right here."/>
    <x v="276"/>
    <n v="3822.33"/>
    <x v="0"/>
    <x v="0"/>
    <x v="0"/>
    <x v="1648"/>
    <n v="1396974355"/>
    <b v="0"/>
    <n v="81"/>
    <b v="1"/>
    <s v="music/pop"/>
    <n v="101"/>
    <n v="47.19"/>
    <x v="4"/>
    <s v="pop"/>
    <n v="41737.684664351851"/>
    <n v="25569.000937500001"/>
    <x v="3"/>
    <n v="4"/>
    <x v="6"/>
  </r>
  <r>
    <n v="1650"/>
    <x v="1650"/>
    <s v="Help me record a CD that uses pop styling to give a fresh sound to ancient wisdom from scripture!"/>
    <x v="13"/>
    <n v="2831"/>
    <x v="0"/>
    <x v="0"/>
    <x v="0"/>
    <x v="1649"/>
    <n v="1378722437"/>
    <b v="0"/>
    <n v="32"/>
    <b v="1"/>
    <s v="music/pop"/>
    <n v="142"/>
    <n v="88.47"/>
    <x v="4"/>
    <s v="pop"/>
    <n v="41526.435613425929"/>
    <n v="25569.00037037037"/>
    <x v="4"/>
    <n v="9"/>
    <x v="8"/>
  </r>
  <r>
    <n v="1651"/>
    <x v="1651"/>
    <s v="Pop/Alternative/Classical/Electronic artist Dakota Lillie is making a music video for the opening track on his album &quot;The Dream&quot;"/>
    <x v="13"/>
    <n v="2015"/>
    <x v="0"/>
    <x v="0"/>
    <x v="0"/>
    <x v="1650"/>
    <n v="1300916220"/>
    <b v="0"/>
    <n v="20"/>
    <b v="1"/>
    <s v="music/pop"/>
    <n v="101"/>
    <n v="100.75"/>
    <x v="4"/>
    <s v="pop"/>
    <n v="40625.900694444441"/>
    <n v="25569.000231481481"/>
    <x v="6"/>
    <n v="3"/>
    <x v="7"/>
  </r>
  <r>
    <n v="1652"/>
    <x v="1652"/>
    <s v="A stunning musical story, telling of the triumphs and struggles we experience through our relationships with life, friends and lovers."/>
    <x v="37"/>
    <n v="4530"/>
    <x v="0"/>
    <x v="0"/>
    <x v="0"/>
    <x v="1651"/>
    <n v="1382701793"/>
    <b v="0"/>
    <n v="70"/>
    <b v="1"/>
    <s v="music/pop"/>
    <n v="101"/>
    <n v="64.709999999999994"/>
    <x v="4"/>
    <s v="pop"/>
    <n v="41572.492974537039"/>
    <n v="25569.000810185185"/>
    <x v="4"/>
    <n v="10"/>
    <x v="9"/>
  </r>
  <r>
    <n v="1653"/>
    <x v="1653"/>
    <s v="On 4/26, The Narrative will head out on their 1st full US tour with Eisley and aim to raise $7,500 to cover tour expenses. "/>
    <x v="10"/>
    <n v="8711.52"/>
    <x v="0"/>
    <x v="0"/>
    <x v="0"/>
    <x v="1652"/>
    <n v="1300996896"/>
    <b v="0"/>
    <n v="168"/>
    <b v="1"/>
    <s v="music/pop"/>
    <n v="174"/>
    <n v="51.85"/>
    <x v="4"/>
    <s v="pop"/>
    <n v="40626.834444444445"/>
    <n v="25569.001944444444"/>
    <x v="6"/>
    <n v="3"/>
    <x v="7"/>
  </r>
  <r>
    <n v="1654"/>
    <x v="1654"/>
    <s v="i have 3 new, killer songs that i must record immediately. i can certify the lethal-ness of the songs. these may be my best songs yet!"/>
    <x v="184"/>
    <n v="1319"/>
    <x v="0"/>
    <x v="0"/>
    <x v="0"/>
    <x v="1653"/>
    <n v="1332192160"/>
    <b v="0"/>
    <n v="34"/>
    <b v="1"/>
    <s v="music/pop"/>
    <n v="120"/>
    <n v="38.79"/>
    <x v="4"/>
    <s v="pop"/>
    <n v="40987.890740740739"/>
    <n v="25569.00039351852"/>
    <x v="5"/>
    <n v="3"/>
    <x v="7"/>
  </r>
  <r>
    <n v="1655"/>
    <x v="1655"/>
    <s v="Berklee College of Music student, Meg Porter needs YOUR help to fund her very first EP!"/>
    <x v="15"/>
    <n v="2143"/>
    <x v="0"/>
    <x v="0"/>
    <x v="0"/>
    <x v="1654"/>
    <n v="1331060420"/>
    <b v="0"/>
    <n v="48"/>
    <b v="1"/>
    <s v="music/pop"/>
    <n v="143"/>
    <n v="44.65"/>
    <x v="4"/>
    <s v="pop"/>
    <n v="40974.791898148149"/>
    <n v="25569.000555555554"/>
    <x v="5"/>
    <n v="3"/>
    <x v="7"/>
  </r>
  <r>
    <n v="1656"/>
    <x v="1656"/>
    <s v="The making of a quality, full length album journeying through a pop/folk/rock/americana sound_x000a_noisetrade.com/jaredmitchellmusic"/>
    <x v="51"/>
    <n v="7525.12"/>
    <x v="0"/>
    <x v="0"/>
    <x v="0"/>
    <x v="1655"/>
    <n v="1352845052"/>
    <b v="0"/>
    <n v="48"/>
    <b v="1"/>
    <s v="music/pop"/>
    <n v="100"/>
    <n v="156.77000000000001"/>
    <x v="4"/>
    <s v="pop"/>
    <n v="41226.928842592592"/>
    <n v="25569.000555555554"/>
    <x v="5"/>
    <n v="11"/>
    <x v="4"/>
  </r>
  <r>
    <n v="1657"/>
    <x v="1657"/>
    <s v="The long anticipated debut album from singer/songwriter Lynette will be recorded this June in Nashville! You can help make it happen!"/>
    <x v="31"/>
    <n v="26233.45"/>
    <x v="0"/>
    <x v="0"/>
    <x v="0"/>
    <x v="1656"/>
    <n v="1335293168"/>
    <b v="0"/>
    <n v="221"/>
    <b v="1"/>
    <s v="music/pop"/>
    <n v="105"/>
    <n v="118.7"/>
    <x v="4"/>
    <s v="pop"/>
    <n v="41023.782037037039"/>
    <n v="25569.002557870372"/>
    <x v="5"/>
    <n v="4"/>
    <x v="6"/>
  </r>
  <r>
    <n v="1658"/>
    <x v="1658"/>
    <s v="I've had numerous song ideas spinning around in my head for years now, please help me get them out- into a studio and into your homes!"/>
    <x v="12"/>
    <n v="7934"/>
    <x v="0"/>
    <x v="0"/>
    <x v="0"/>
    <x v="1657"/>
    <n v="1352524767"/>
    <b v="0"/>
    <n v="107"/>
    <b v="1"/>
    <s v="music/pop"/>
    <n v="132"/>
    <n v="74.150000000000006"/>
    <x v="4"/>
    <s v="pop"/>
    <n v="41223.22184027778"/>
    <n v="25569.001238425924"/>
    <x v="5"/>
    <n v="11"/>
    <x v="4"/>
  </r>
  <r>
    <n v="1659"/>
    <x v="1659"/>
    <s v="The long awaited Christmas EP is in session! We need your help to get it professionally mixed, produced and manufactured."/>
    <x v="2"/>
    <n v="564"/>
    <x v="0"/>
    <x v="1"/>
    <x v="1"/>
    <x v="1658"/>
    <n v="1384811721"/>
    <b v="0"/>
    <n v="45"/>
    <b v="1"/>
    <s v="music/pop"/>
    <n v="113"/>
    <n v="12.53"/>
    <x v="4"/>
    <s v="pop"/>
    <n v="41596.913437499999"/>
    <n v="25569.000520833335"/>
    <x v="4"/>
    <n v="11"/>
    <x v="4"/>
  </r>
  <r>
    <n v="1660"/>
    <x v="1660"/>
    <s v="Vogliamo realizzare un risotto fragole e champagne e condividerlo con i nostri fan. Faremo il risotto durante un concerto casalingo."/>
    <x v="277"/>
    <n v="1003"/>
    <x v="0"/>
    <x v="13"/>
    <x v="3"/>
    <x v="1659"/>
    <n v="1459355950"/>
    <b v="0"/>
    <n v="36"/>
    <b v="1"/>
    <s v="music/pop"/>
    <n v="1254"/>
    <n v="27.86"/>
    <x v="4"/>
    <s v="pop"/>
    <n v="42459.693865740745"/>
    <n v="25569.000416666666"/>
    <x v="2"/>
    <n v="3"/>
    <x v="7"/>
  </r>
  <r>
    <n v="1661"/>
    <x v="1661"/>
    <s v="I am excited to present my debut pop project Kyana!_x000a_Piano and vocal sounds embedded in sophisticated, bold arrangements &amp; brisk beats"/>
    <x v="278"/>
    <n v="8098"/>
    <x v="0"/>
    <x v="15"/>
    <x v="3"/>
    <x v="1660"/>
    <n v="1449359831"/>
    <b v="0"/>
    <n v="101"/>
    <b v="1"/>
    <s v="music/pop"/>
    <n v="103"/>
    <n v="80.180000000000007"/>
    <x v="4"/>
    <s v="pop"/>
    <n v="42343.998043981483"/>
    <n v="25569.001168981482"/>
    <x v="0"/>
    <n v="12"/>
    <x v="11"/>
  </r>
  <r>
    <n v="1662"/>
    <x v="1662"/>
    <s v="I am a singer/songwriter from Miami Beach working on my first fully produced album entitled &quot;Illusion&quot;. Support independent music!!"/>
    <x v="6"/>
    <n v="8211"/>
    <x v="0"/>
    <x v="0"/>
    <x v="0"/>
    <x v="1661"/>
    <n v="1320122736"/>
    <b v="0"/>
    <n v="62"/>
    <b v="1"/>
    <s v="music/pop"/>
    <n v="103"/>
    <n v="132.44"/>
    <x v="4"/>
    <s v="pop"/>
    <n v="40848.198333333334"/>
    <n v="25569.000717592593"/>
    <x v="6"/>
    <n v="11"/>
    <x v="4"/>
  </r>
  <r>
    <n v="1663"/>
    <x v="1663"/>
    <s v="music is as important to the eyes as it is to the ears. help bring ghost to life in front of your eyes."/>
    <x v="28"/>
    <n v="1080"/>
    <x v="0"/>
    <x v="0"/>
    <x v="0"/>
    <x v="1662"/>
    <n v="1420158707"/>
    <b v="0"/>
    <n v="32"/>
    <b v="1"/>
    <s v="music/pop"/>
    <n v="108"/>
    <n v="33.75"/>
    <x v="4"/>
    <s v="pop"/>
    <n v="42006.02207175926"/>
    <n v="25569.00037037037"/>
    <x v="0"/>
    <n v="1"/>
    <x v="1"/>
  </r>
  <r>
    <n v="1664"/>
    <x v="1664"/>
    <s v="Korean-American Soprano Grace's Debut Album - coming up in June 2012. Come and be part of this exciting project!"/>
    <x v="30"/>
    <n v="3060.22"/>
    <x v="0"/>
    <x v="0"/>
    <x v="0"/>
    <x v="1663"/>
    <n v="1328033818"/>
    <b v="0"/>
    <n v="89"/>
    <b v="1"/>
    <s v="music/pop"/>
    <n v="122"/>
    <n v="34.380000000000003"/>
    <x v="4"/>
    <s v="pop"/>
    <n v="40939.761782407404"/>
    <n v="25569.001030092593"/>
    <x v="5"/>
    <n v="1"/>
    <x v="1"/>
  </r>
  <r>
    <n v="1665"/>
    <x v="1665"/>
    <s v="Simply Put is recording our debut album and needs to raise funds for studio time, printing and possibly the start of a sound system.  "/>
    <x v="8"/>
    <n v="4181"/>
    <x v="0"/>
    <x v="0"/>
    <x v="0"/>
    <x v="1664"/>
    <n v="1295624113"/>
    <b v="0"/>
    <n v="93"/>
    <b v="1"/>
    <s v="music/pop"/>
    <n v="119"/>
    <n v="44.96"/>
    <x v="4"/>
    <s v="pop"/>
    <n v="40564.649456018517"/>
    <n v="25569.001076388889"/>
    <x v="6"/>
    <n v="1"/>
    <x v="1"/>
  </r>
  <r>
    <n v="1666"/>
    <x v="1666"/>
    <s v="Play a KEY role in Venus On Fire's success - Working with a World Class Producer to make a memorable EP."/>
    <x v="30"/>
    <n v="4022"/>
    <x v="0"/>
    <x v="0"/>
    <x v="0"/>
    <x v="1665"/>
    <n v="1361858673"/>
    <b v="0"/>
    <n v="98"/>
    <b v="1"/>
    <s v="music/pop"/>
    <n v="161"/>
    <n v="41.04"/>
    <x v="4"/>
    <s v="pop"/>
    <n v="41331.253159722226"/>
    <n v="25569.001134259259"/>
    <x v="4"/>
    <n v="2"/>
    <x v="2"/>
  </r>
  <r>
    <n v="1667"/>
    <x v="1667"/>
    <s v="I am so excited to be recording my debut EP called &quot;A Sign of Weakness&quot; as well as shooting a music video for the title track!"/>
    <x v="104"/>
    <n v="4313"/>
    <x v="0"/>
    <x v="0"/>
    <x v="0"/>
    <x v="1666"/>
    <n v="1392169298"/>
    <b v="0"/>
    <n v="82"/>
    <b v="1"/>
    <s v="music/pop"/>
    <n v="127"/>
    <n v="52.6"/>
    <x v="4"/>
    <s v="pop"/>
    <n v="41682.0705787037"/>
    <n v="25569.000949074074"/>
    <x v="3"/>
    <n v="2"/>
    <x v="2"/>
  </r>
  <r>
    <n v="1668"/>
    <x v="1668"/>
    <s v="Making my debut EP &quot;Words Left In My Mind&quot; with the help of Kickstarter and all you awesome people! Thanks for the support!!"/>
    <x v="6"/>
    <n v="8211"/>
    <x v="0"/>
    <x v="0"/>
    <x v="0"/>
    <x v="1667"/>
    <n v="1319859339"/>
    <b v="0"/>
    <n v="116"/>
    <b v="1"/>
    <s v="music/pop"/>
    <n v="103"/>
    <n v="70.78"/>
    <x v="4"/>
    <s v="pop"/>
    <n v="40845.14975694444"/>
    <n v="25569.001342592594"/>
    <x v="6"/>
    <n v="10"/>
    <x v="9"/>
  </r>
  <r>
    <n v="1669"/>
    <x v="1669"/>
    <s v="Hi guys! I'll be recording a 6-7 song EP this summer and I need your help to make it happen! _x000a_Any support is appreciated!"/>
    <x v="13"/>
    <n v="2795"/>
    <x v="0"/>
    <x v="0"/>
    <x v="0"/>
    <x v="1668"/>
    <n v="1459545276"/>
    <b v="0"/>
    <n v="52"/>
    <b v="1"/>
    <s v="music/pop"/>
    <n v="140"/>
    <n v="53.75"/>
    <x v="4"/>
    <s v="pop"/>
    <n v="42461.885138888887"/>
    <n v="25569.000601851851"/>
    <x v="2"/>
    <n v="4"/>
    <x v="6"/>
  </r>
  <r>
    <n v="1670"/>
    <x v="1670"/>
    <s v="We are ready to record our first album, but we need your help to make it a reality. Be an active part in producing this record and you'll be rewarded!"/>
    <x v="28"/>
    <n v="1026"/>
    <x v="0"/>
    <x v="0"/>
    <x v="0"/>
    <x v="1669"/>
    <n v="1273961999"/>
    <b v="0"/>
    <n v="23"/>
    <b v="1"/>
    <s v="music/pop"/>
    <n v="103"/>
    <n v="44.61"/>
    <x v="4"/>
    <s v="pop"/>
    <n v="40313.930543981485"/>
    <n v="25569.000266203704"/>
    <x v="7"/>
    <n v="5"/>
    <x v="5"/>
  </r>
  <r>
    <n v="1671"/>
    <x v="1671"/>
    <s v="I am seeking funding in order to help take my music from a hobby to a career."/>
    <x v="13"/>
    <n v="2013.47"/>
    <x v="0"/>
    <x v="0"/>
    <x v="0"/>
    <x v="1670"/>
    <n v="1467464614"/>
    <b v="0"/>
    <n v="77"/>
    <b v="1"/>
    <s v="music/pop"/>
    <n v="101"/>
    <n v="26.15"/>
    <x v="4"/>
    <s v="pop"/>
    <n v="42553.54414351852"/>
    <n v="25569.000891203705"/>
    <x v="2"/>
    <n v="7"/>
    <x v="3"/>
  </r>
  <r>
    <n v="1672"/>
    <x v="1672"/>
    <s v="Sweet, sweet harmonies from Portland Oregon's premiere high school women's a cappella group."/>
    <x v="180"/>
    <n v="1920"/>
    <x v="0"/>
    <x v="0"/>
    <x v="0"/>
    <x v="1671"/>
    <n v="1336232730"/>
    <b v="0"/>
    <n v="49"/>
    <b v="1"/>
    <s v="music/pop"/>
    <n v="113"/>
    <n v="39.18"/>
    <x v="4"/>
    <s v="pop"/>
    <n v="41034.656597222223"/>
    <n v="25569.000567129631"/>
    <x v="5"/>
    <n v="5"/>
    <x v="5"/>
  </r>
  <r>
    <n v="1673"/>
    <x v="1673"/>
    <s v="After our exciting mixing session at the Wilco loft, we're ready to master and press vinyl for The Astronomer's newest record!"/>
    <x v="190"/>
    <n v="2690"/>
    <x v="0"/>
    <x v="0"/>
    <x v="0"/>
    <x v="1672"/>
    <n v="1423083892"/>
    <b v="0"/>
    <n v="59"/>
    <b v="1"/>
    <s v="music/pop"/>
    <n v="128"/>
    <n v="45.59"/>
    <x v="4"/>
    <s v="pop"/>
    <n v="42039.878379629634"/>
    <n v="25569.00068287037"/>
    <x v="0"/>
    <n v="2"/>
    <x v="2"/>
  </r>
  <r>
    <n v="1674"/>
    <x v="1674"/>
    <s v="This is my biggest project YET! The songs are recorded &amp; I need your help to package &amp; promote this music. Let's finish this together!"/>
    <x v="10"/>
    <n v="10085"/>
    <x v="0"/>
    <x v="0"/>
    <x v="0"/>
    <x v="1673"/>
    <n v="1468852306"/>
    <b v="0"/>
    <n v="113"/>
    <b v="1"/>
    <s v="music/pop"/>
    <n v="202"/>
    <n v="89.25"/>
    <x v="4"/>
    <s v="pop"/>
    <n v="42569.605393518519"/>
    <n v="25569.001307870371"/>
    <x v="2"/>
    <n v="7"/>
    <x v="3"/>
  </r>
  <r>
    <n v="1675"/>
    <x v="1675"/>
    <s v="The Great Party is releasing their debut album. Here's your chance to be a part of it!"/>
    <x v="28"/>
    <n v="1374.16"/>
    <x v="0"/>
    <x v="0"/>
    <x v="0"/>
    <x v="1674"/>
    <n v="1316194540"/>
    <b v="0"/>
    <n v="34"/>
    <b v="1"/>
    <s v="music/pop"/>
    <n v="137"/>
    <n v="40.42"/>
    <x v="4"/>
    <s v="pop"/>
    <n v="40802.733101851853"/>
    <n v="25569.00039351852"/>
    <x v="6"/>
    <n v="9"/>
    <x v="8"/>
  </r>
  <r>
    <n v="1676"/>
    <x v="1676"/>
    <s v="Help fund Bridge 19's tour in support of their first duo record, to be released in May 2012."/>
    <x v="9"/>
    <n v="3460"/>
    <x v="0"/>
    <x v="0"/>
    <x v="0"/>
    <x v="1675"/>
    <n v="1330968347"/>
    <b v="0"/>
    <n v="42"/>
    <b v="1"/>
    <s v="music/pop"/>
    <n v="115"/>
    <n v="82.38"/>
    <x v="4"/>
    <s v="pop"/>
    <n v="40973.72623842593"/>
    <n v="25569.000486111112"/>
    <x v="5"/>
    <n v="3"/>
    <x v="7"/>
  </r>
  <r>
    <n v="1677"/>
    <x v="1677"/>
    <s v="It's time to record my new album. Studio, musicians and arranger are ready, are you coming on this journey with me?"/>
    <x v="12"/>
    <n v="6700"/>
    <x v="0"/>
    <x v="3"/>
    <x v="3"/>
    <x v="1676"/>
    <n v="1455615976"/>
    <b v="0"/>
    <n v="42"/>
    <b v="1"/>
    <s v="music/pop"/>
    <n v="112"/>
    <n v="159.52000000000001"/>
    <x v="4"/>
    <s v="pop"/>
    <n v="42416.407129629632"/>
    <n v="25569.000486111112"/>
    <x v="2"/>
    <n v="2"/>
    <x v="2"/>
  </r>
  <r>
    <n v="1678"/>
    <x v="1678"/>
    <s v="Help me make an amazing music video so that I can take my music to the next level and get a manager!"/>
    <x v="15"/>
    <n v="1776"/>
    <x v="0"/>
    <x v="0"/>
    <x v="0"/>
    <x v="1677"/>
    <n v="1390509071"/>
    <b v="0"/>
    <n v="49"/>
    <b v="1"/>
    <s v="music/pop"/>
    <n v="118"/>
    <n v="36.24"/>
    <x v="4"/>
    <s v="pop"/>
    <n v="41662.854988425926"/>
    <n v="25569.000567129631"/>
    <x v="3"/>
    <n v="1"/>
    <x v="1"/>
  </r>
  <r>
    <n v="1679"/>
    <x v="1679"/>
    <s v="Your ticket for an adventure in STEREOPHONIC, INTERSTELLAR  HI-FIDELITY_x000a_w/ your crooning Star-Captain, Jody Mulgrew. Pre-Order Today."/>
    <x v="13"/>
    <n v="3500"/>
    <x v="0"/>
    <x v="0"/>
    <x v="0"/>
    <x v="1678"/>
    <n v="1309311545"/>
    <b v="0"/>
    <n v="56"/>
    <b v="1"/>
    <s v="music/pop"/>
    <n v="175"/>
    <n v="62.5"/>
    <x v="4"/>
    <s v="pop"/>
    <n v="40723.068807870368"/>
    <n v="25569.000648148147"/>
    <x v="6"/>
    <n v="6"/>
    <x v="0"/>
  </r>
  <r>
    <n v="1680"/>
    <x v="1680"/>
    <s v="Working Musician dilemma #164: how the taxman put Kick the Record 2.0 on hold"/>
    <x v="28"/>
    <n v="1175"/>
    <x v="0"/>
    <x v="0"/>
    <x v="0"/>
    <x v="1679"/>
    <n v="1402596667"/>
    <b v="0"/>
    <n v="25"/>
    <b v="1"/>
    <s v="music/pop"/>
    <n v="118"/>
    <n v="47"/>
    <x v="4"/>
    <s v="pop"/>
    <n v="41802.757719907408"/>
    <n v="25569.00028935185"/>
    <x v="3"/>
    <n v="6"/>
    <x v="0"/>
  </r>
  <r>
    <n v="1681"/>
    <x v="1681"/>
    <s v="Slugs &amp; Bugs is making TWO NEW Sing the Bible CDs in 2017, with Scripture songs all about Jesus - His words, His life, and His mission."/>
    <x v="99"/>
    <n v="65924.38"/>
    <x v="3"/>
    <x v="0"/>
    <x v="0"/>
    <x v="1680"/>
    <n v="1486522484"/>
    <b v="0"/>
    <n v="884"/>
    <b v="0"/>
    <s v="music/faith"/>
    <n v="101"/>
    <n v="74.58"/>
    <x v="4"/>
    <s v="faith"/>
    <n v="42774.121342592596"/>
    <n v="25569.010231481483"/>
    <x v="1"/>
    <n v="2"/>
    <x v="2"/>
  </r>
  <r>
    <n v="1682"/>
    <x v="1682"/>
    <s v="Christian singer-wongerwriter searching for funding to record CD of original Christian music."/>
    <x v="12"/>
    <n v="0"/>
    <x v="3"/>
    <x v="0"/>
    <x v="0"/>
    <x v="1681"/>
    <n v="1486962460"/>
    <b v="0"/>
    <n v="0"/>
    <b v="0"/>
    <s v="music/faith"/>
    <n v="0"/>
    <n v="0"/>
    <x v="4"/>
    <s v="faith"/>
    <n v="42779.21365740741"/>
    <n v="25569"/>
    <x v="1"/>
    <n v="2"/>
    <x v="2"/>
  </r>
  <r>
    <n v="1683"/>
    <x v="1683"/>
    <s v="Rendre tÃ©moignage de ce que Dieu fait chaque jour pour moi et venir en  aide  aux autres, c'est  mon but."/>
    <x v="8"/>
    <n v="760"/>
    <x v="3"/>
    <x v="6"/>
    <x v="3"/>
    <x v="1682"/>
    <n v="1489517138"/>
    <b v="0"/>
    <n v="10"/>
    <b v="0"/>
    <s v="music/faith"/>
    <n v="22"/>
    <n v="76"/>
    <x v="4"/>
    <s v="faith"/>
    <n v="42808.781689814816"/>
    <n v="25569.000115740742"/>
    <x v="1"/>
    <n v="3"/>
    <x v="7"/>
  </r>
  <r>
    <n v="1684"/>
    <x v="1684"/>
    <s v="New Music from Marty Mikles!  A new EP all about God's Goodness &amp; Mercy."/>
    <x v="6"/>
    <n v="8730"/>
    <x v="3"/>
    <x v="0"/>
    <x v="0"/>
    <x v="1683"/>
    <n v="1487360041"/>
    <b v="0"/>
    <n v="101"/>
    <b v="0"/>
    <s v="music/faith"/>
    <n v="109"/>
    <n v="86.44"/>
    <x v="4"/>
    <s v="faith"/>
    <n v="42783.815289351856"/>
    <n v="25569.001168981482"/>
    <x v="1"/>
    <n v="2"/>
    <x v="2"/>
  </r>
  <r>
    <n v="1685"/>
    <x v="1685"/>
    <s v="My name is Brad Dassey.  I've been composing and making music for 18 years now.  I want to get my music out there even further."/>
    <x v="18"/>
    <n v="360"/>
    <x v="3"/>
    <x v="0"/>
    <x v="0"/>
    <x v="1684"/>
    <n v="1487743223"/>
    <b v="0"/>
    <n v="15"/>
    <b v="0"/>
    <s v="music/faith"/>
    <n v="103"/>
    <n v="24"/>
    <x v="4"/>
    <s v="faith"/>
    <n v="42788.2502662037"/>
    <n v="25569.000173611112"/>
    <x v="1"/>
    <n v="2"/>
    <x v="2"/>
  </r>
  <r>
    <n v="1686"/>
    <x v="1686"/>
    <s v="I will transcribe, into Western musical notation and Romanized transliteration, the complete Torah as sung in the Ashkenazic tradition."/>
    <x v="10"/>
    <n v="18"/>
    <x v="3"/>
    <x v="5"/>
    <x v="5"/>
    <x v="1685"/>
    <n v="1488140119"/>
    <b v="0"/>
    <n v="1"/>
    <b v="0"/>
    <s v="music/faith"/>
    <n v="0"/>
    <n v="18"/>
    <x v="4"/>
    <s v="faith"/>
    <n v="42792.843969907408"/>
    <n v="25569.000011574073"/>
    <x v="1"/>
    <n v="2"/>
    <x v="2"/>
  </r>
  <r>
    <n v="1687"/>
    <x v="1687"/>
    <s v="Be a part of bringing &quot;YOU SAY SPEAK WE SAY MOVE&quot; into existence with FIKE. This is our first album since moving back to Baton Rouge!"/>
    <x v="3"/>
    <n v="3125"/>
    <x v="3"/>
    <x v="0"/>
    <x v="0"/>
    <x v="1686"/>
    <n v="1488935245"/>
    <b v="0"/>
    <n v="39"/>
    <b v="0"/>
    <s v="music/faith"/>
    <n v="31"/>
    <n v="80.13"/>
    <x v="4"/>
    <s v="faith"/>
    <n v="42802.046817129631"/>
    <n v="25569.000451388889"/>
    <x v="1"/>
    <n v="3"/>
    <x v="7"/>
  </r>
  <r>
    <n v="1688"/>
    <x v="1688"/>
    <s v="Professionally recording a worship and contemporary Christian music album that connects to people and connects their heart to God."/>
    <x v="23"/>
    <n v="1772"/>
    <x v="3"/>
    <x v="0"/>
    <x v="0"/>
    <x v="1687"/>
    <n v="1489150194"/>
    <b v="0"/>
    <n v="7"/>
    <b v="0"/>
    <s v="music/faith"/>
    <n v="44"/>
    <n v="253.14"/>
    <x v="4"/>
    <s v="faith"/>
    <n v="42804.534652777773"/>
    <n v="25569.000081018519"/>
    <x v="1"/>
    <n v="3"/>
    <x v="7"/>
  </r>
  <r>
    <n v="1689"/>
    <x v="1689"/>
    <s v="Praising the Living God in the second half of life."/>
    <x v="262"/>
    <n v="2400"/>
    <x v="3"/>
    <x v="0"/>
    <x v="0"/>
    <x v="1688"/>
    <n v="1487111830"/>
    <b v="0"/>
    <n v="14"/>
    <b v="0"/>
    <s v="music/faith"/>
    <n v="100"/>
    <n v="171.43"/>
    <x v="4"/>
    <s v="faith"/>
    <n v="42780.942476851851"/>
    <n v="25569.000162037039"/>
    <x v="1"/>
    <n v="2"/>
    <x v="2"/>
  </r>
  <r>
    <n v="1690"/>
    <x v="1690"/>
    <s v="Our newest project! We are hard at it trying to bring music that uplifts the spirit, and tells a story of life-changing love."/>
    <x v="30"/>
    <n v="635"/>
    <x v="3"/>
    <x v="0"/>
    <x v="0"/>
    <x v="1689"/>
    <n v="1488882042"/>
    <b v="0"/>
    <n v="11"/>
    <b v="0"/>
    <s v="music/faith"/>
    <n v="25"/>
    <n v="57.73"/>
    <x v="4"/>
    <s v="faith"/>
    <n v="42801.43104166667"/>
    <n v="25569.000127314815"/>
    <x v="1"/>
    <n v="3"/>
    <x v="7"/>
  </r>
  <r>
    <n v="1691"/>
    <x v="1691"/>
    <s v="TUV Online is making highly effective vocal training available &amp; affordable to churches, worship leaders and singers around the world!"/>
    <x v="11"/>
    <n v="10042"/>
    <x v="3"/>
    <x v="0"/>
    <x v="0"/>
    <x v="1690"/>
    <n v="1488387008"/>
    <b v="0"/>
    <n v="38"/>
    <b v="0"/>
    <s v="music/faith"/>
    <n v="33"/>
    <n v="264.26"/>
    <x v="4"/>
    <s v="faith"/>
    <n v="42795.701481481476"/>
    <n v="25569.000439814816"/>
    <x v="1"/>
    <n v="3"/>
    <x v="7"/>
  </r>
  <r>
    <n v="1692"/>
    <x v="1692"/>
    <s v="After 3 years.....It's time for some new music! Album #2 is in motion and I can't wait to share it with all of you!"/>
    <x v="10"/>
    <n v="2390"/>
    <x v="3"/>
    <x v="0"/>
    <x v="0"/>
    <x v="1691"/>
    <n v="1487734667"/>
    <b v="0"/>
    <n v="15"/>
    <b v="0"/>
    <s v="music/faith"/>
    <n v="48"/>
    <n v="159.33000000000001"/>
    <x v="4"/>
    <s v="faith"/>
    <n v="42788.151238425926"/>
    <n v="25569.000173611112"/>
    <x v="1"/>
    <n v="2"/>
    <x v="2"/>
  </r>
  <r>
    <n v="1693"/>
    <x v="1693"/>
    <s v="Creating and playing music is what i love. I long to produce &amp; release fresh, raw and relevant songs that come straight from the heart."/>
    <x v="9"/>
    <n v="280"/>
    <x v="3"/>
    <x v="1"/>
    <x v="1"/>
    <x v="1692"/>
    <n v="1489097112"/>
    <b v="0"/>
    <n v="8"/>
    <b v="0"/>
    <s v="music/faith"/>
    <n v="9"/>
    <n v="35"/>
    <x v="4"/>
    <s v="faith"/>
    <n v="42803.920277777783"/>
    <n v="25569.000092592592"/>
    <x v="1"/>
    <n v="3"/>
    <x v="7"/>
  </r>
  <r>
    <n v="1694"/>
    <x v="1694"/>
    <s v="Hey all I'm building out my Christian Recording studio in a new building. I have the building but lack the funds to build it out!!!"/>
    <x v="3"/>
    <n v="5"/>
    <x v="3"/>
    <x v="0"/>
    <x v="0"/>
    <x v="1693"/>
    <n v="1488038674"/>
    <b v="0"/>
    <n v="1"/>
    <b v="0"/>
    <s v="music/faith"/>
    <n v="0"/>
    <n v="5"/>
    <x v="4"/>
    <s v="faith"/>
    <n v="42791.669837962967"/>
    <n v="25569.000011574073"/>
    <x v="1"/>
    <n v="2"/>
    <x v="2"/>
  </r>
  <r>
    <n v="1695"/>
    <x v="1695"/>
    <s v="We are the Preacher's Daughters &amp; recording a HYMNS CD with our unique vocal duo &amp; interwoven Cello. Hymns in a fresh, beautiful way."/>
    <x v="14"/>
    <n v="1405"/>
    <x v="3"/>
    <x v="0"/>
    <x v="0"/>
    <x v="1694"/>
    <n v="1488847514"/>
    <b v="0"/>
    <n v="23"/>
    <b v="0"/>
    <s v="music/faith"/>
    <n v="12"/>
    <n v="61.09"/>
    <x v="4"/>
    <s v="faith"/>
    <n v="42801.031412037039"/>
    <n v="25569.000266203704"/>
    <x v="1"/>
    <n v="3"/>
    <x v="7"/>
  </r>
  <r>
    <n v="1696"/>
    <x v="1696"/>
    <s v="I was dying. No will to live. Angel spoke to me. Changed my life. Help me to Share the message with the world. My life changing story."/>
    <x v="82"/>
    <n v="0"/>
    <x v="3"/>
    <x v="0"/>
    <x v="0"/>
    <x v="1695"/>
    <n v="1488418811"/>
    <b v="0"/>
    <n v="0"/>
    <b v="0"/>
    <s v="music/faith"/>
    <n v="0"/>
    <n v="0"/>
    <x v="4"/>
    <s v="faith"/>
    <n v="42796.069571759261"/>
    <n v="25569"/>
    <x v="1"/>
    <n v="3"/>
    <x v="7"/>
  </r>
  <r>
    <n v="1697"/>
    <x v="1697"/>
    <s v="You can help create an awesome new worship album and in return get exclusive rewards ONLY for backers of this project."/>
    <x v="78"/>
    <n v="2526"/>
    <x v="3"/>
    <x v="0"/>
    <x v="0"/>
    <x v="1696"/>
    <n v="1489193248"/>
    <b v="0"/>
    <n v="22"/>
    <b v="0"/>
    <s v="music/faith"/>
    <n v="20"/>
    <n v="114.82"/>
    <x v="4"/>
    <s v="faith"/>
    <n v="42805.032962962956"/>
    <n v="25569.000254629631"/>
    <x v="1"/>
    <n v="3"/>
    <x v="7"/>
  </r>
  <r>
    <n v="1698"/>
    <x v="1698"/>
    <s v="This Music is a Powerful Tool / Ministry to the mindset_x000a_of Global Christianity in an Artistic &amp; innovative Musical_x000a_Format_ Album &amp; Tour"/>
    <x v="152"/>
    <n v="0"/>
    <x v="3"/>
    <x v="0"/>
    <x v="0"/>
    <x v="1697"/>
    <n v="1488430760"/>
    <b v="0"/>
    <n v="0"/>
    <b v="0"/>
    <s v="music/faith"/>
    <n v="0"/>
    <n v="0"/>
    <x v="4"/>
    <s v="faith"/>
    <n v="42796.207870370374"/>
    <n v="25569"/>
    <x v="1"/>
    <n v="3"/>
    <x v="7"/>
  </r>
  <r>
    <n v="1699"/>
    <x v="1699"/>
    <s v="Friends! Will you help me create a new worship album??! I want this album to give God the worship he deserves and draw people to Him."/>
    <x v="279"/>
    <n v="216"/>
    <x v="3"/>
    <x v="0"/>
    <x v="0"/>
    <x v="1698"/>
    <n v="1489351445"/>
    <b v="0"/>
    <n v="4"/>
    <b v="0"/>
    <s v="music/faith"/>
    <n v="4"/>
    <n v="54"/>
    <x v="4"/>
    <s v="faith"/>
    <n v="42806.863946759258"/>
    <n v="25569.000046296296"/>
    <x v="1"/>
    <n v="3"/>
    <x v="7"/>
  </r>
  <r>
    <n v="1700"/>
    <x v="1700"/>
    <s v="My debut full-length album. This album will be a new direction as we hope to capture the worship that happens when you're at camp."/>
    <x v="22"/>
    <n v="5212"/>
    <x v="3"/>
    <x v="0"/>
    <x v="0"/>
    <x v="1699"/>
    <n v="1488418990"/>
    <b v="0"/>
    <n v="79"/>
    <b v="0"/>
    <s v="music/faith"/>
    <n v="26"/>
    <n v="65.97"/>
    <x v="4"/>
    <s v="faith"/>
    <n v="42796.071643518517"/>
    <n v="25569.000914351851"/>
    <x v="1"/>
    <n v="3"/>
    <x v="7"/>
  </r>
  <r>
    <n v="1701"/>
    <x v="1701"/>
    <s v="The passion I have for music is intense, super natural and uniquely divine.The encompassing vibe of a great song dressed in great beat"/>
    <x v="280"/>
    <n v="10"/>
    <x v="2"/>
    <x v="0"/>
    <x v="0"/>
    <x v="1700"/>
    <n v="1418745405"/>
    <b v="0"/>
    <n v="2"/>
    <b v="0"/>
    <s v="music/faith"/>
    <n v="0"/>
    <n v="5"/>
    <x v="4"/>
    <s v="faith"/>
    <n v="41989.664409722223"/>
    <n v="25569.00002314815"/>
    <x v="3"/>
    <n v="12"/>
    <x v="11"/>
  </r>
  <r>
    <n v="1702"/>
    <x v="1702"/>
    <s v="I can do all things through christ jesus"/>
    <x v="281"/>
    <n v="1"/>
    <x v="2"/>
    <x v="0"/>
    <x v="0"/>
    <x v="1701"/>
    <n v="1425156750"/>
    <b v="0"/>
    <n v="1"/>
    <b v="0"/>
    <s v="music/faith"/>
    <n v="0"/>
    <n v="1"/>
    <x v="4"/>
    <s v="faith"/>
    <n v="42063.869791666672"/>
    <n v="25569.000011574073"/>
    <x v="0"/>
    <n v="2"/>
    <x v="2"/>
  </r>
  <r>
    <n v="1703"/>
    <x v="1703"/>
    <s v="I would love for you to be a part of helping me raise money for music and video production to launch my first Worship album!"/>
    <x v="10"/>
    <n v="51"/>
    <x v="2"/>
    <x v="0"/>
    <x v="0"/>
    <x v="1702"/>
    <n v="1435819537"/>
    <b v="0"/>
    <n v="2"/>
    <b v="0"/>
    <s v="music/faith"/>
    <n v="1"/>
    <n v="25.5"/>
    <x v="4"/>
    <s v="faith"/>
    <n v="42187.281678240746"/>
    <n v="25569.00002314815"/>
    <x v="0"/>
    <n v="7"/>
    <x v="3"/>
  </r>
  <r>
    <n v="1704"/>
    <x v="1704"/>
    <s v="We want to record an album of popular praise &amp; worship songs with our own influence and style."/>
    <x v="13"/>
    <n v="1302"/>
    <x v="2"/>
    <x v="0"/>
    <x v="0"/>
    <x v="1703"/>
    <n v="1421464873"/>
    <b v="0"/>
    <n v="11"/>
    <b v="0"/>
    <s v="music/faith"/>
    <n v="65"/>
    <n v="118.36"/>
    <x v="4"/>
    <s v="faith"/>
    <n v="42021.139733796299"/>
    <n v="25569.000127314815"/>
    <x v="0"/>
    <n v="1"/>
    <x v="1"/>
  </r>
  <r>
    <n v="1705"/>
    <x v="1705"/>
    <s v="An instrumental album that ranges from hymns to contemporary music. All the music is recorded by myself."/>
    <x v="13"/>
    <n v="0"/>
    <x v="2"/>
    <x v="0"/>
    <x v="0"/>
    <x v="1704"/>
    <n v="1440807846"/>
    <b v="0"/>
    <n v="0"/>
    <b v="0"/>
    <s v="music/faith"/>
    <n v="0"/>
    <n v="0"/>
    <x v="4"/>
    <s v="faith"/>
    <n v="42245.016736111109"/>
    <n v="25569"/>
    <x v="0"/>
    <n v="8"/>
    <x v="10"/>
  </r>
  <r>
    <n v="1706"/>
    <x v="1706"/>
    <s v="Unsere &quot;Aufgabe&quot; ist es, fÃ¼r Christen da zu sein die keiner Gemeinde angehÃ¶ren. Zudem spielt Lobpreis eine Zentrale Rolle."/>
    <x v="62"/>
    <n v="0"/>
    <x v="2"/>
    <x v="12"/>
    <x v="3"/>
    <x v="1705"/>
    <n v="1435130472"/>
    <b v="0"/>
    <n v="0"/>
    <b v="0"/>
    <s v="music/faith"/>
    <n v="0"/>
    <n v="0"/>
    <x v="4"/>
    <s v="faith"/>
    <n v="42179.306388888886"/>
    <n v="25569"/>
    <x v="0"/>
    <n v="6"/>
    <x v="0"/>
  </r>
  <r>
    <n v="1707"/>
    <x v="1707"/>
    <s v="We exist to proclaim the love of Christ through music! Partner with our ministry and help us spread God's love with a new studio album!"/>
    <x v="10"/>
    <n v="487"/>
    <x v="2"/>
    <x v="0"/>
    <x v="0"/>
    <x v="1706"/>
    <n v="1456593495"/>
    <b v="0"/>
    <n v="9"/>
    <b v="0"/>
    <s v="music/faith"/>
    <n v="10"/>
    <n v="54.11"/>
    <x v="4"/>
    <s v="faith"/>
    <n v="42427.721006944441"/>
    <n v="25569.000104166666"/>
    <x v="2"/>
    <n v="2"/>
    <x v="2"/>
  </r>
  <r>
    <n v="1708"/>
    <x v="1708"/>
    <s v="A debut album for the New Gate Church's praise team; making a cd filled with original songs from a team of misfits with 1 goal in mind"/>
    <x v="39"/>
    <n v="0"/>
    <x v="2"/>
    <x v="0"/>
    <x v="0"/>
    <x v="1707"/>
    <n v="1458679706"/>
    <b v="0"/>
    <n v="0"/>
    <b v="0"/>
    <s v="music/faith"/>
    <n v="0"/>
    <n v="0"/>
    <x v="4"/>
    <s v="faith"/>
    <n v="42451.866967592592"/>
    <n v="25569"/>
    <x v="2"/>
    <n v="3"/>
    <x v="7"/>
  </r>
  <r>
    <n v="1709"/>
    <x v="1709"/>
    <s v="A project to set psalms to music. The psalms are taken from the English Standard Version (ESV) of the Bible."/>
    <x v="257"/>
    <n v="85"/>
    <x v="2"/>
    <x v="0"/>
    <x v="0"/>
    <x v="1708"/>
    <n v="1405949514"/>
    <b v="0"/>
    <n v="4"/>
    <b v="0"/>
    <s v="music/faith"/>
    <n v="5"/>
    <n v="21.25"/>
    <x v="4"/>
    <s v="faith"/>
    <n v="41841.56381944444"/>
    <n v="25569.000046296296"/>
    <x v="3"/>
    <n v="7"/>
    <x v="3"/>
  </r>
  <r>
    <n v="1710"/>
    <x v="1710"/>
    <s v="We want to create a gospel live album which has never been produced before."/>
    <x v="10"/>
    <n v="34"/>
    <x v="2"/>
    <x v="12"/>
    <x v="3"/>
    <x v="1709"/>
    <n v="1449151888"/>
    <b v="0"/>
    <n v="1"/>
    <b v="0"/>
    <s v="music/faith"/>
    <n v="1"/>
    <n v="34"/>
    <x v="4"/>
    <s v="faith"/>
    <n v="42341.59129629629"/>
    <n v="25569.000011574073"/>
    <x v="0"/>
    <n v="12"/>
    <x v="11"/>
  </r>
  <r>
    <n v="1711"/>
    <x v="1711"/>
    <s v="&quot;Redemption&quot; is a multi-cultural worship album aimed at giving you an 'around-the-world' experience of Jesus-focused worship."/>
    <x v="3"/>
    <n v="1050"/>
    <x v="2"/>
    <x v="0"/>
    <x v="0"/>
    <x v="1710"/>
    <n v="1406907034"/>
    <b v="0"/>
    <n v="2"/>
    <b v="0"/>
    <s v="music/faith"/>
    <n v="11"/>
    <n v="525"/>
    <x v="4"/>
    <s v="faith"/>
    <n v="41852.646226851852"/>
    <n v="25569.00002314815"/>
    <x v="3"/>
    <n v="8"/>
    <x v="10"/>
  </r>
  <r>
    <n v="1712"/>
    <x v="1712"/>
    <s v="Recording/equipment for MCM - a team of musicians who will help your local musicians to hold your own Cowboy Church with Gospel Music"/>
    <x v="10"/>
    <n v="0"/>
    <x v="2"/>
    <x v="0"/>
    <x v="0"/>
    <x v="1711"/>
    <n v="1430517353"/>
    <b v="0"/>
    <n v="0"/>
    <b v="0"/>
    <s v="music/faith"/>
    <n v="0"/>
    <n v="0"/>
    <x v="4"/>
    <s v="faith"/>
    <n v="42125.913807870369"/>
    <n v="25569"/>
    <x v="0"/>
    <n v="5"/>
    <x v="5"/>
  </r>
  <r>
    <n v="1713"/>
    <x v="1713"/>
    <s v="This music project is a compilation to my up-coming book UNCOVERED ME, I need your support to help me go to New York and complete it."/>
    <x v="9"/>
    <n v="50"/>
    <x v="2"/>
    <x v="0"/>
    <x v="0"/>
    <x v="1712"/>
    <n v="1409944412"/>
    <b v="0"/>
    <n v="1"/>
    <b v="0"/>
    <s v="music/faith"/>
    <n v="2"/>
    <n v="50"/>
    <x v="4"/>
    <s v="faith"/>
    <n v="41887.801064814819"/>
    <n v="25569.000011574073"/>
    <x v="3"/>
    <n v="9"/>
    <x v="8"/>
  </r>
  <r>
    <n v="1714"/>
    <x v="1714"/>
    <s v="Change the world. Music should be more fun, positive, and compassionate. What goes into your ears is important- same for your kids."/>
    <x v="31"/>
    <n v="1967"/>
    <x v="2"/>
    <x v="0"/>
    <x v="0"/>
    <x v="1713"/>
    <n v="1427925761"/>
    <b v="0"/>
    <n v="17"/>
    <b v="0"/>
    <s v="music/faith"/>
    <n v="8"/>
    <n v="115.71"/>
    <x v="4"/>
    <s v="faith"/>
    <n v="42095.918530092589"/>
    <n v="25569.000196759258"/>
    <x v="0"/>
    <n v="4"/>
    <x v="6"/>
  </r>
  <r>
    <n v="1715"/>
    <x v="1715"/>
    <s v="Kimberly Stokes the daughter of Elder Baby Stokes Jr, of Bibleway C.O.G.I.C, is currently working on a EP. She is sharing her heart"/>
    <x v="10"/>
    <n v="11"/>
    <x v="2"/>
    <x v="0"/>
    <x v="0"/>
    <x v="1714"/>
    <n v="1425186785"/>
    <b v="0"/>
    <n v="2"/>
    <b v="0"/>
    <s v="music/faith"/>
    <n v="0"/>
    <n v="5.5"/>
    <x v="4"/>
    <s v="faith"/>
    <n v="42064.217418981483"/>
    <n v="25569.00002314815"/>
    <x v="0"/>
    <n v="3"/>
    <x v="7"/>
  </r>
  <r>
    <n v="1716"/>
    <x v="1716"/>
    <s v="New Twin Cities based Gospel Chorus and music ministry. Join us as we grow and support this exciting mission with our launch Feb 11th!!"/>
    <x v="13"/>
    <n v="150"/>
    <x v="2"/>
    <x v="0"/>
    <x v="0"/>
    <x v="1715"/>
    <n v="1477835499"/>
    <b v="0"/>
    <n v="3"/>
    <b v="0"/>
    <s v="music/faith"/>
    <n v="8"/>
    <n v="50"/>
    <x v="4"/>
    <s v="faith"/>
    <n v="42673.577534722222"/>
    <n v="25569.000034722223"/>
    <x v="2"/>
    <n v="10"/>
    <x v="9"/>
  </r>
  <r>
    <n v="1717"/>
    <x v="1717"/>
    <s v="Our first record created to reach, inspire, and ultimately express the love of Jesus to our generation."/>
    <x v="282"/>
    <n v="1395"/>
    <x v="2"/>
    <x v="0"/>
    <x v="0"/>
    <x v="1716"/>
    <n v="1459467238"/>
    <b v="0"/>
    <n v="41"/>
    <b v="0"/>
    <s v="music/faith"/>
    <n v="43"/>
    <n v="34.020000000000003"/>
    <x v="4"/>
    <s v="faith"/>
    <n v="42460.98192129629"/>
    <n v="25569.000474537039"/>
    <x v="2"/>
    <n v="3"/>
    <x v="7"/>
  </r>
  <r>
    <n v="1718"/>
    <x v="1718"/>
    <s v="A melody for the galaxy."/>
    <x v="19"/>
    <n v="75"/>
    <x v="2"/>
    <x v="0"/>
    <x v="0"/>
    <x v="1717"/>
    <n v="1459435149"/>
    <b v="0"/>
    <n v="2"/>
    <b v="0"/>
    <s v="music/faith"/>
    <n v="0"/>
    <n v="37.5"/>
    <x v="4"/>
    <s v="faith"/>
    <n v="42460.610520833332"/>
    <n v="25569.00002314815"/>
    <x v="2"/>
    <n v="3"/>
    <x v="7"/>
  </r>
  <r>
    <n v="1719"/>
    <x v="1719"/>
    <s v="Building the foundation for a great work! Join us on our journey to bring a fresh approach to ministry through song and testimony!"/>
    <x v="23"/>
    <n v="35"/>
    <x v="2"/>
    <x v="0"/>
    <x v="0"/>
    <x v="1718"/>
    <n v="1408366191"/>
    <b v="0"/>
    <n v="3"/>
    <b v="0"/>
    <s v="music/faith"/>
    <n v="1"/>
    <n v="11.67"/>
    <x v="4"/>
    <s v="faith"/>
    <n v="41869.534618055557"/>
    <n v="25569.000034722223"/>
    <x v="3"/>
    <n v="8"/>
    <x v="10"/>
  </r>
  <r>
    <n v="1720"/>
    <x v="1720"/>
    <s v="Justin and Elly Heckel just finished recording their Debut Album and need your help to release it to the rest of the World!"/>
    <x v="23"/>
    <n v="225"/>
    <x v="2"/>
    <x v="0"/>
    <x v="0"/>
    <x v="1719"/>
    <n v="1412966871"/>
    <b v="0"/>
    <n v="8"/>
    <b v="0"/>
    <s v="music/faith"/>
    <n v="6"/>
    <n v="28.13"/>
    <x v="4"/>
    <s v="faith"/>
    <n v="41922.783229166671"/>
    <n v="25569.000092592592"/>
    <x v="3"/>
    <n v="10"/>
    <x v="9"/>
  </r>
  <r>
    <n v="1721"/>
    <x v="1721"/>
    <s v="Heavens calling is an album for people all over the world in need of a healing for the soul, positive mindset and total prosperity"/>
    <x v="10"/>
    <n v="0"/>
    <x v="2"/>
    <x v="0"/>
    <x v="0"/>
    <x v="1720"/>
    <n v="1447239863"/>
    <b v="0"/>
    <n v="0"/>
    <b v="0"/>
    <s v="music/faith"/>
    <n v="0"/>
    <n v="0"/>
    <x v="4"/>
    <s v="faith"/>
    <n v="42319.461377314816"/>
    <n v="25569"/>
    <x v="0"/>
    <n v="11"/>
    <x v="4"/>
  </r>
  <r>
    <n v="1722"/>
    <x v="1722"/>
    <s v="I am raising money to leave a legacy for the DC Gospel Stars and preserve this art form for music lovers of this style."/>
    <x v="283"/>
    <n v="1"/>
    <x v="2"/>
    <x v="0"/>
    <x v="0"/>
    <x v="1721"/>
    <n v="1456441429"/>
    <b v="0"/>
    <n v="1"/>
    <b v="0"/>
    <s v="music/faith"/>
    <n v="0"/>
    <n v="1"/>
    <x v="4"/>
    <s v="faith"/>
    <n v="42425.960983796293"/>
    <n v="25569.000011574073"/>
    <x v="2"/>
    <n v="2"/>
    <x v="2"/>
  </r>
  <r>
    <n v="1723"/>
    <x v="1723"/>
    <s v="We are a vocal group from the Northwest looking to create a gospel, jazz, a cappella ablum and would love the support of music lovers."/>
    <x v="3"/>
    <n v="650"/>
    <x v="2"/>
    <x v="0"/>
    <x v="0"/>
    <x v="1722"/>
    <n v="1430855315"/>
    <b v="0"/>
    <n v="3"/>
    <b v="0"/>
    <s v="music/faith"/>
    <n v="7"/>
    <n v="216.67"/>
    <x v="4"/>
    <s v="faith"/>
    <n v="42129.82540509259"/>
    <n v="25569.000034722223"/>
    <x v="0"/>
    <n v="5"/>
    <x v="5"/>
  </r>
  <r>
    <n v="1724"/>
    <x v="1724"/>
    <s v="We are just some guys who Love the Lord and want to share our personal experiences of what GOD has done for us through our music."/>
    <x v="12"/>
    <n v="35"/>
    <x v="2"/>
    <x v="0"/>
    <x v="0"/>
    <x v="1723"/>
    <n v="1412115762"/>
    <b v="0"/>
    <n v="4"/>
    <b v="0"/>
    <s v="music/faith"/>
    <n v="1"/>
    <n v="8.75"/>
    <x v="4"/>
    <s v="faith"/>
    <n v="41912.932430555556"/>
    <n v="25569.000046296296"/>
    <x v="3"/>
    <n v="9"/>
    <x v="8"/>
  </r>
  <r>
    <n v="1725"/>
    <x v="1725"/>
    <s v="Christian band signed to VECA Records to release their debut album in Spring 2015.  This ministry is relying on faith-based donations."/>
    <x v="62"/>
    <n v="560"/>
    <x v="2"/>
    <x v="0"/>
    <x v="0"/>
    <x v="1724"/>
    <n v="1406330049"/>
    <b v="0"/>
    <n v="9"/>
    <b v="0"/>
    <s v="music/faith"/>
    <n v="10"/>
    <n v="62.22"/>
    <x v="4"/>
    <s v="faith"/>
    <n v="41845.968159722222"/>
    <n v="25569.000104166666"/>
    <x v="3"/>
    <n v="7"/>
    <x v="3"/>
  </r>
  <r>
    <n v="1726"/>
    <x v="1726"/>
    <s v="Amanda Joy Hall's sophomore album, &quot;Every Day&quot;. Release expected July 2014"/>
    <x v="115"/>
    <n v="2196"/>
    <x v="2"/>
    <x v="0"/>
    <x v="0"/>
    <x v="1725"/>
    <n v="1401401064"/>
    <b v="0"/>
    <n v="16"/>
    <b v="0"/>
    <s v="music/faith"/>
    <n v="34"/>
    <n v="137.25"/>
    <x v="4"/>
    <s v="faith"/>
    <n v="41788.919722222221"/>
    <n v="25569.000185185185"/>
    <x v="3"/>
    <n v="5"/>
    <x v="5"/>
  </r>
  <r>
    <n v="1727"/>
    <x v="1727"/>
    <s v="Please help fund my second Prophetic Guitar album. Be a part of a pioneering and groundbreaking sound released from Heaven."/>
    <x v="9"/>
    <n v="1"/>
    <x v="2"/>
    <x v="1"/>
    <x v="1"/>
    <x v="1726"/>
    <n v="1423520177"/>
    <b v="0"/>
    <n v="1"/>
    <b v="0"/>
    <s v="music/faith"/>
    <n v="0"/>
    <n v="1"/>
    <x v="4"/>
    <s v="faith"/>
    <n v="42044.927974537044"/>
    <n v="25569.000011574073"/>
    <x v="0"/>
    <n v="2"/>
    <x v="2"/>
  </r>
  <r>
    <n v="1728"/>
    <x v="1728"/>
    <s v="Be in God's presence through instrumental covers of hymns. Help me build a home studio to freely distribute this album."/>
    <x v="21"/>
    <n v="855"/>
    <x v="2"/>
    <x v="0"/>
    <x v="0"/>
    <x v="1727"/>
    <n v="1442847674"/>
    <b v="0"/>
    <n v="7"/>
    <b v="0"/>
    <s v="music/faith"/>
    <n v="68"/>
    <n v="122.14"/>
    <x v="4"/>
    <s v="faith"/>
    <n v="42268.625856481478"/>
    <n v="25569.000081018519"/>
    <x v="0"/>
    <n v="9"/>
    <x v="8"/>
  </r>
  <r>
    <n v="1729"/>
    <x v="1729"/>
    <s v="A few years back, I was inspired to write some songs, turned out the messages are real but a little scary, I need help to produce."/>
    <x v="3"/>
    <n v="0"/>
    <x v="2"/>
    <x v="0"/>
    <x v="0"/>
    <x v="1728"/>
    <n v="1460337306"/>
    <b v="0"/>
    <n v="0"/>
    <b v="0"/>
    <s v="music/faith"/>
    <n v="0"/>
    <n v="0"/>
    <x v="4"/>
    <s v="faith"/>
    <n v="42471.052152777775"/>
    <n v="25569"/>
    <x v="2"/>
    <n v="4"/>
    <x v="6"/>
  </r>
  <r>
    <n v="1730"/>
    <x v="1730"/>
    <s v="Hello, I am raising money to fund my first solo Album.  This project is my testimony that God is truly our shelter in the storm."/>
    <x v="9"/>
    <n v="0"/>
    <x v="2"/>
    <x v="0"/>
    <x v="0"/>
    <x v="1729"/>
    <n v="1443146783"/>
    <b v="0"/>
    <n v="0"/>
    <b v="0"/>
    <s v="music/faith"/>
    <n v="0"/>
    <n v="0"/>
    <x v="4"/>
    <s v="faith"/>
    <n v="42272.087766203709"/>
    <n v="25569"/>
    <x v="0"/>
    <n v="9"/>
    <x v="8"/>
  </r>
  <r>
    <n v="1731"/>
    <x v="1731"/>
    <s v="We are a Christin Worship band looking to midwest tour. God Bless!"/>
    <x v="28"/>
    <n v="0"/>
    <x v="2"/>
    <x v="0"/>
    <x v="0"/>
    <x v="1730"/>
    <n v="1432849552"/>
    <b v="0"/>
    <n v="0"/>
    <b v="0"/>
    <s v="music/faith"/>
    <n v="0"/>
    <n v="0"/>
    <x v="4"/>
    <s v="faith"/>
    <n v="42152.906851851847"/>
    <n v="25569"/>
    <x v="0"/>
    <n v="5"/>
    <x v="5"/>
  </r>
  <r>
    <n v="1732"/>
    <x v="1732"/>
    <s v="This event will be free to the public with approximately 20 Christian vocalist and choirs from several genres. Rock,Blue Grass,Hip Hop."/>
    <x v="23"/>
    <n v="0"/>
    <x v="2"/>
    <x v="0"/>
    <x v="0"/>
    <x v="1731"/>
    <n v="1447777481"/>
    <b v="0"/>
    <n v="0"/>
    <b v="0"/>
    <s v="music/faith"/>
    <n v="0"/>
    <n v="0"/>
    <x v="4"/>
    <s v="faith"/>
    <n v="42325.683807870373"/>
    <n v="25569"/>
    <x v="0"/>
    <n v="11"/>
    <x v="4"/>
  </r>
  <r>
    <n v="1733"/>
    <x v="1733"/>
    <s v="I am trying to share the music I am blessed to have written. https://www.johncox4.com or https://reverbnation.com/johncox4"/>
    <x v="3"/>
    <n v="0"/>
    <x v="2"/>
    <x v="0"/>
    <x v="0"/>
    <x v="1732"/>
    <n v="1472746374"/>
    <b v="0"/>
    <n v="0"/>
    <b v="0"/>
    <s v="music/faith"/>
    <n v="0"/>
    <n v="0"/>
    <x v="4"/>
    <s v="faith"/>
    <n v="42614.675625000003"/>
    <n v="25569"/>
    <x v="2"/>
    <n v="9"/>
    <x v="8"/>
  </r>
  <r>
    <n v="1734"/>
    <x v="1734"/>
    <s v="This is a double venture project. I have finished a new manuscript and currently working on creating a Christian rap CD."/>
    <x v="37"/>
    <n v="1"/>
    <x v="2"/>
    <x v="0"/>
    <x v="0"/>
    <x v="1733"/>
    <n v="1428454356"/>
    <b v="0"/>
    <n v="1"/>
    <b v="0"/>
    <s v="music/faith"/>
    <n v="0"/>
    <n v="1"/>
    <x v="4"/>
    <s v="faith"/>
    <n v="42102.036527777775"/>
    <n v="25569.000011574073"/>
    <x v="0"/>
    <n v="4"/>
    <x v="6"/>
  </r>
  <r>
    <n v="1735"/>
    <x v="1735"/>
    <s v="RainSong is letting my buy a discounted guitar. I will use this to offer my talents to the ministry programs I'm a part of."/>
    <x v="28"/>
    <n v="110"/>
    <x v="2"/>
    <x v="0"/>
    <x v="0"/>
    <x v="1734"/>
    <n v="1468006345"/>
    <b v="0"/>
    <n v="2"/>
    <b v="0"/>
    <s v="music/faith"/>
    <n v="11"/>
    <n v="55"/>
    <x v="4"/>
    <s v="faith"/>
    <n v="42559.814178240747"/>
    <n v="25569.00002314815"/>
    <x v="2"/>
    <n v="7"/>
    <x v="3"/>
  </r>
  <r>
    <n v="1736"/>
    <x v="1736"/>
    <s v="A unique meditative album reflecting on the life of Christ, inviting Him into your presence"/>
    <x v="9"/>
    <n v="22"/>
    <x v="2"/>
    <x v="0"/>
    <x v="0"/>
    <x v="1735"/>
    <n v="1444423233"/>
    <b v="0"/>
    <n v="1"/>
    <b v="0"/>
    <s v="music/faith"/>
    <n v="1"/>
    <n v="22"/>
    <x v="4"/>
    <s v="faith"/>
    <n v="42286.861493055556"/>
    <n v="25569.000011574073"/>
    <x v="0"/>
    <n v="10"/>
    <x v="9"/>
  </r>
  <r>
    <n v="1737"/>
    <x v="1737"/>
    <s v="An instrumental project in which all songs are incorporated around the healing power of our God. Used for times of prayer &amp; devotion"/>
    <x v="23"/>
    <n v="850"/>
    <x v="2"/>
    <x v="0"/>
    <x v="0"/>
    <x v="1736"/>
    <n v="1434840392"/>
    <b v="0"/>
    <n v="15"/>
    <b v="0"/>
    <s v="music/faith"/>
    <n v="21"/>
    <n v="56.67"/>
    <x v="4"/>
    <s v="faith"/>
    <n v="42175.948981481488"/>
    <n v="25569.000173611112"/>
    <x v="0"/>
    <n v="6"/>
    <x v="0"/>
  </r>
  <r>
    <n v="1738"/>
    <x v="1738"/>
    <s v="Music that inspires and gives hope for overcoming and change. And it is good music."/>
    <x v="10"/>
    <n v="20"/>
    <x v="2"/>
    <x v="0"/>
    <x v="0"/>
    <x v="1737"/>
    <n v="1409691542"/>
    <b v="0"/>
    <n v="1"/>
    <b v="0"/>
    <s v="music/faith"/>
    <n v="0"/>
    <n v="20"/>
    <x v="4"/>
    <s v="faith"/>
    <n v="41884.874328703707"/>
    <n v="25569.000011574073"/>
    <x v="3"/>
    <n v="9"/>
    <x v="8"/>
  </r>
  <r>
    <n v="1739"/>
    <x v="1739"/>
    <s v="HELP US RECORD -- SWEET LOVE -- Listen to this sped up ROUGH version and be sure and check out the unique REWARDS ---"/>
    <x v="28"/>
    <n v="1"/>
    <x v="2"/>
    <x v="0"/>
    <x v="0"/>
    <x v="1738"/>
    <n v="1457297932"/>
    <b v="0"/>
    <n v="1"/>
    <b v="0"/>
    <s v="music/faith"/>
    <n v="0"/>
    <n v="1"/>
    <x v="4"/>
    <s v="faith"/>
    <n v="42435.874212962968"/>
    <n v="25569.000011574073"/>
    <x v="2"/>
    <n v="3"/>
    <x v="7"/>
  </r>
  <r>
    <n v="1740"/>
    <x v="1740"/>
    <s v="I recently recorded a new single. With your help I can return to the studio. Would you like to be part of my next worship project?"/>
    <x v="9"/>
    <n v="0"/>
    <x v="2"/>
    <x v="0"/>
    <x v="0"/>
    <x v="1739"/>
    <n v="1434483422"/>
    <b v="0"/>
    <n v="0"/>
    <b v="0"/>
    <s v="music/faith"/>
    <n v="0"/>
    <n v="0"/>
    <x v="4"/>
    <s v="faith"/>
    <n v="42171.817384259266"/>
    <n v="25569"/>
    <x v="0"/>
    <n v="6"/>
    <x v="0"/>
  </r>
  <r>
    <n v="1741"/>
    <x v="1741"/>
    <s v="A photo journal documenting my experiences and travels across New Zealand"/>
    <x v="38"/>
    <n v="1330"/>
    <x v="0"/>
    <x v="1"/>
    <x v="1"/>
    <x v="1740"/>
    <n v="1430060671"/>
    <b v="0"/>
    <n v="52"/>
    <b v="1"/>
    <s v="photography/photobooks"/>
    <n v="111"/>
    <n v="25.58"/>
    <x v="8"/>
    <s v="photobooks"/>
    <n v="42120.628136574072"/>
    <n v="25569.000601851851"/>
    <x v="0"/>
    <n v="4"/>
    <x v="6"/>
  </r>
  <r>
    <n v="1742"/>
    <x v="1742"/>
    <s v="Clark &amp; Addison: A Wrigley Field Photography Book that would be the perfect addition to your sports collection, office or coffee table!"/>
    <x v="13"/>
    <n v="2175"/>
    <x v="0"/>
    <x v="0"/>
    <x v="0"/>
    <x v="1741"/>
    <n v="1481058170"/>
    <b v="0"/>
    <n v="34"/>
    <b v="1"/>
    <s v="photography/photobooks"/>
    <n v="109"/>
    <n v="63.97"/>
    <x v="8"/>
    <s v="photobooks"/>
    <n v="42710.876967592587"/>
    <n v="25569.00039351852"/>
    <x v="2"/>
    <n v="12"/>
    <x v="11"/>
  </r>
  <r>
    <n v="1743"/>
    <x v="1743"/>
    <s v="Visual documentation of the endangered IÃ±upiat language, captured in the form of a printed photography book."/>
    <x v="12"/>
    <n v="6025"/>
    <x v="0"/>
    <x v="0"/>
    <x v="0"/>
    <x v="1742"/>
    <n v="1470348775"/>
    <b v="0"/>
    <n v="67"/>
    <b v="1"/>
    <s v="photography/photobooks"/>
    <n v="100"/>
    <n v="89.93"/>
    <x v="8"/>
    <s v="photobooks"/>
    <n v="42586.925636574073"/>
    <n v="25569.000775462962"/>
    <x v="2"/>
    <n v="8"/>
    <x v="10"/>
  </r>
  <r>
    <n v="1744"/>
    <x v="1744"/>
    <s v="This book is the embodiment of my passion for water &amp; photography, which I hope will inspire you to pick up your camera and explore."/>
    <x v="62"/>
    <n v="6515"/>
    <x v="0"/>
    <x v="1"/>
    <x v="1"/>
    <x v="1743"/>
    <n v="1421937077"/>
    <b v="0"/>
    <n v="70"/>
    <b v="1"/>
    <s v="photography/photobooks"/>
    <n v="118"/>
    <n v="93.07"/>
    <x v="8"/>
    <s v="photobooks"/>
    <n v="42026.605057870373"/>
    <n v="25569.000810185185"/>
    <x v="0"/>
    <n v="1"/>
    <x v="1"/>
  </r>
  <r>
    <n v="1745"/>
    <x v="1745"/>
    <s v="A Guidebook to the Coolest Places and Things About Detroit by The Nain Rouge, or Red Gnome, Detroit's oldest and coolest resident."/>
    <x v="39"/>
    <n v="7981"/>
    <x v="0"/>
    <x v="0"/>
    <x v="0"/>
    <x v="1744"/>
    <n v="1479276838"/>
    <b v="0"/>
    <n v="89"/>
    <b v="1"/>
    <s v="photography/photobooks"/>
    <n v="114"/>
    <n v="89.67"/>
    <x v="8"/>
    <s v="photobooks"/>
    <n v="42690.259699074071"/>
    <n v="25569.001030092593"/>
    <x v="2"/>
    <n v="11"/>
    <x v="4"/>
  </r>
  <r>
    <n v="1746"/>
    <x v="1746"/>
    <s v="Photo-documenting the refugees of France. Witnessing their humanity. Exploring the common threads of what it means to live at the Edge."/>
    <x v="36"/>
    <n v="22215"/>
    <x v="0"/>
    <x v="0"/>
    <x v="0"/>
    <x v="1745"/>
    <n v="1477368867"/>
    <b v="0"/>
    <n v="107"/>
    <b v="1"/>
    <s v="photography/photobooks"/>
    <n v="148"/>
    <n v="207.62"/>
    <x v="8"/>
    <s v="photobooks"/>
    <n v="42668.176701388889"/>
    <n v="25569.001238425924"/>
    <x v="2"/>
    <n v="10"/>
    <x v="9"/>
  </r>
  <r>
    <n v="1747"/>
    <x v="1747"/>
    <s v="A beautiful, limited edition, photobook about the story of the last year of my mother's life, to be published by Dewi Lewis."/>
    <x v="7"/>
    <n v="9446"/>
    <x v="0"/>
    <x v="1"/>
    <x v="1"/>
    <x v="1746"/>
    <n v="1444904830"/>
    <b v="0"/>
    <n v="159"/>
    <b v="1"/>
    <s v="photography/photobooks"/>
    <n v="105"/>
    <n v="59.41"/>
    <x v="8"/>
    <s v="photobooks"/>
    <n v="42292.435532407413"/>
    <n v="25569.001840277779"/>
    <x v="0"/>
    <n v="10"/>
    <x v="9"/>
  </r>
  <r>
    <n v="1748"/>
    <x v="1748"/>
    <s v="Telling the story of the city through remarkable people who live in Vancouver today."/>
    <x v="63"/>
    <n v="64974"/>
    <x v="0"/>
    <x v="5"/>
    <x v="5"/>
    <x v="1747"/>
    <n v="1438642143"/>
    <b v="0"/>
    <n v="181"/>
    <b v="1"/>
    <s v="photography/photobooks"/>
    <n v="130"/>
    <n v="358.97"/>
    <x v="8"/>
    <s v="photobooks"/>
    <n v="42219.950729166667"/>
    <n v="25569.002094907406"/>
    <x v="0"/>
    <n v="8"/>
    <x v="10"/>
  </r>
  <r>
    <n v="1749"/>
    <x v="1749"/>
    <s v="Help me fund the production run of my first book by local Photographer Sandro Ortolani."/>
    <x v="284"/>
    <n v="12410.5"/>
    <x v="0"/>
    <x v="19"/>
    <x v="3"/>
    <x v="1748"/>
    <n v="1485213921"/>
    <b v="0"/>
    <n v="131"/>
    <b v="1"/>
    <s v="photography/photobooks"/>
    <n v="123"/>
    <n v="94.74"/>
    <x v="8"/>
    <s v="photobooks"/>
    <n v="42758.975937499999"/>
    <n v="25569.001516203705"/>
    <x v="1"/>
    <n v="1"/>
    <x v="1"/>
  </r>
  <r>
    <n v="1750"/>
    <x v="1750"/>
    <s v="A book of portraits and histories making LGBT (Lesbian, Gay, Transgender, Bisexual) loving relationships visible, normal, and accepted."/>
    <x v="10"/>
    <n v="10081"/>
    <x v="0"/>
    <x v="0"/>
    <x v="0"/>
    <x v="1749"/>
    <n v="1458936304"/>
    <b v="0"/>
    <n v="125"/>
    <b v="1"/>
    <s v="photography/photobooks"/>
    <n v="202"/>
    <n v="80.650000000000006"/>
    <x v="8"/>
    <s v="photobooks"/>
    <n v="42454.836851851855"/>
    <n v="25569.001446759259"/>
    <x v="2"/>
    <n v="3"/>
    <x v="7"/>
  </r>
  <r>
    <n v="1751"/>
    <x v="1751"/>
    <s v="Photographs and stories culled from 10 years of road trips through rural Greece"/>
    <x v="3"/>
    <n v="10290"/>
    <x v="0"/>
    <x v="0"/>
    <x v="0"/>
    <x v="1750"/>
    <n v="1424198723"/>
    <b v="0"/>
    <n v="61"/>
    <b v="1"/>
    <s v="photography/photobooks"/>
    <n v="103"/>
    <n v="168.69"/>
    <x v="8"/>
    <s v="photobooks"/>
    <n v="42052.7815162037"/>
    <n v="25569.00070601852"/>
    <x v="0"/>
    <n v="2"/>
    <x v="2"/>
  </r>
  <r>
    <n v="1752"/>
    <x v="1752"/>
    <s v="A little book of calm, in picture form, that will soothe the soul and un-furrow the brow."/>
    <x v="38"/>
    <n v="3122"/>
    <x v="0"/>
    <x v="1"/>
    <x v="1"/>
    <x v="1751"/>
    <n v="1473833082"/>
    <b v="0"/>
    <n v="90"/>
    <b v="1"/>
    <s v="photography/photobooks"/>
    <n v="260"/>
    <n v="34.69"/>
    <x v="8"/>
    <s v="photobooks"/>
    <n v="42627.253263888888"/>
    <n v="25569.001041666666"/>
    <x v="2"/>
    <n v="9"/>
    <x v="8"/>
  </r>
  <r>
    <n v="1753"/>
    <x v="1753"/>
    <s v="A friend or fiend? To me he is both, this is his story - in his words, out of his mind, in my photos and straight in to your hearts!"/>
    <x v="36"/>
    <n v="16200"/>
    <x v="0"/>
    <x v="8"/>
    <x v="7"/>
    <x v="1752"/>
    <n v="1455991168"/>
    <b v="0"/>
    <n v="35"/>
    <b v="1"/>
    <s v="photography/photobooks"/>
    <n v="108"/>
    <n v="462.86"/>
    <x v="8"/>
    <s v="photobooks"/>
    <n v="42420.74962962963"/>
    <n v="25569.000405092593"/>
    <x v="2"/>
    <n v="2"/>
    <x v="2"/>
  </r>
  <r>
    <n v="1754"/>
    <x v="1754"/>
    <s v="A photography publication that looks behind the myths, clichÃ©s and fairytales that surround Ottawa, the capital of Canada."/>
    <x v="0"/>
    <n v="9395"/>
    <x v="0"/>
    <x v="5"/>
    <x v="5"/>
    <x v="1753"/>
    <n v="1425502953"/>
    <b v="0"/>
    <n v="90"/>
    <b v="1"/>
    <s v="photography/photobooks"/>
    <n v="111"/>
    <n v="104.39"/>
    <x v="8"/>
    <s v="photobooks"/>
    <n v="42067.876770833333"/>
    <n v="25569.001041666666"/>
    <x v="0"/>
    <n v="3"/>
    <x v="7"/>
  </r>
  <r>
    <n v="1755"/>
    <x v="1755"/>
    <s v="For about a year I've been taking pictures while walking around the block with my dog. Want to publish a ebook of what I captured."/>
    <x v="251"/>
    <n v="30"/>
    <x v="0"/>
    <x v="0"/>
    <x v="0"/>
    <x v="1754"/>
    <n v="1441479361"/>
    <b v="0"/>
    <n v="4"/>
    <b v="1"/>
    <s v="photography/photobooks"/>
    <n v="120"/>
    <n v="7.5"/>
    <x v="8"/>
    <s v="photobooks"/>
    <n v="42252.788900462961"/>
    <n v="25569.000046296296"/>
    <x v="0"/>
    <n v="9"/>
    <x v="8"/>
  </r>
  <r>
    <n v="1756"/>
    <x v="1756"/>
    <s v="214 is a photobook about the local hip hop culture in Dallas, Texas between 2012 and 2014 by photographer, Mariah Tyler."/>
    <x v="62"/>
    <n v="5655.6"/>
    <x v="0"/>
    <x v="0"/>
    <x v="0"/>
    <x v="1755"/>
    <n v="1468987269"/>
    <b v="0"/>
    <n v="120"/>
    <b v="1"/>
    <s v="photography/photobooks"/>
    <n v="103"/>
    <n v="47.13"/>
    <x v="8"/>
    <s v="photobooks"/>
    <n v="42571.167465277773"/>
    <n v="25569.00138888889"/>
    <x v="2"/>
    <n v="7"/>
    <x v="3"/>
  </r>
  <r>
    <n v="1757"/>
    <x v="1757"/>
    <s v="I want to create a self published photo art book on the topic of the resurgence of femininity."/>
    <x v="10"/>
    <n v="5800"/>
    <x v="0"/>
    <x v="0"/>
    <x v="0"/>
    <x v="1756"/>
    <n v="1483041083"/>
    <b v="0"/>
    <n v="14"/>
    <b v="1"/>
    <s v="photography/photobooks"/>
    <n v="116"/>
    <n v="414.29"/>
    <x v="8"/>
    <s v="photobooks"/>
    <n v="42733.827349537038"/>
    <n v="25569.000162037039"/>
    <x v="2"/>
    <n v="12"/>
    <x v="11"/>
  </r>
  <r>
    <n v="1758"/>
    <x v="1758"/>
    <s v="Yashica TLRs (Twin Lens Reflex) history cards are a cool way to present Yashica TLR collections in a fun way: by playing cards. Enjoy!"/>
    <x v="28"/>
    <n v="1147"/>
    <x v="0"/>
    <x v="0"/>
    <x v="0"/>
    <x v="1757"/>
    <n v="1463352992"/>
    <b v="0"/>
    <n v="27"/>
    <b v="1"/>
    <s v="photography/photobooks"/>
    <n v="115"/>
    <n v="42.48"/>
    <x v="8"/>
    <s v="photobooks"/>
    <n v="42505.955925925926"/>
    <n v="25569.0003125"/>
    <x v="2"/>
    <n v="5"/>
    <x v="5"/>
  </r>
  <r>
    <n v="1759"/>
    <x v="1759"/>
    <s v="Death Valley will be the first photo book of Andi State"/>
    <x v="10"/>
    <n v="5330"/>
    <x v="0"/>
    <x v="0"/>
    <x v="0"/>
    <x v="1758"/>
    <n v="1425585229"/>
    <b v="0"/>
    <n v="49"/>
    <b v="1"/>
    <s v="photography/photobooks"/>
    <n v="107"/>
    <n v="108.78"/>
    <x v="8"/>
    <s v="photobooks"/>
    <n v="42068.829039351855"/>
    <n v="25569.000567129631"/>
    <x v="0"/>
    <n v="3"/>
    <x v="7"/>
  </r>
  <r>
    <n v="1760"/>
    <x v="1760"/>
    <s v="Thank you all so much for your pledges! We reached the goal! To continue supporting or for any questions email arisjerome@gmail.com"/>
    <x v="10"/>
    <n v="8272"/>
    <x v="0"/>
    <x v="0"/>
    <x v="0"/>
    <x v="1759"/>
    <n v="1454688513"/>
    <b v="0"/>
    <n v="102"/>
    <b v="1"/>
    <s v="photography/photobooks"/>
    <n v="165"/>
    <n v="81.099999999999994"/>
    <x v="8"/>
    <s v="photobooks"/>
    <n v="42405.67260416667"/>
    <n v="25569.001180555555"/>
    <x v="2"/>
    <n v="2"/>
    <x v="2"/>
  </r>
  <r>
    <n v="1761"/>
    <x v="1761"/>
    <s v="A hardcover photobook telling the naked truth of a young photographers journey."/>
    <x v="213"/>
    <n v="155"/>
    <x v="0"/>
    <x v="1"/>
    <x v="1"/>
    <x v="1760"/>
    <n v="1437745060"/>
    <b v="0"/>
    <n v="3"/>
    <b v="1"/>
    <s v="photography/photobooks"/>
    <n v="155"/>
    <n v="51.67"/>
    <x v="8"/>
    <s v="photobooks"/>
    <n v="42209.567824074074"/>
    <n v="25569.000034722223"/>
    <x v="0"/>
    <n v="7"/>
    <x v="3"/>
  </r>
  <r>
    <n v="1762"/>
    <x v="1762"/>
    <s v="Project rewards $25 gets you 190+ digital images"/>
    <x v="213"/>
    <n v="885"/>
    <x v="0"/>
    <x v="0"/>
    <x v="0"/>
    <x v="1761"/>
    <n v="1455147245"/>
    <b v="0"/>
    <n v="25"/>
    <b v="1"/>
    <s v="photography/photobooks"/>
    <n v="885"/>
    <n v="35.4"/>
    <x v="8"/>
    <s v="photobooks"/>
    <n v="42410.982002314813"/>
    <n v="25569.00028935185"/>
    <x v="2"/>
    <n v="2"/>
    <x v="2"/>
  </r>
  <r>
    <n v="1763"/>
    <x v="1763"/>
    <s v="Hardcover photo book featuring bold, beautiful, confident models and coffee tables in outrageous juxtaposition with the backgrounds."/>
    <x v="14"/>
    <n v="12229"/>
    <x v="0"/>
    <x v="0"/>
    <x v="0"/>
    <x v="1762"/>
    <n v="1474663840"/>
    <b v="0"/>
    <n v="118"/>
    <b v="1"/>
    <s v="photography/photobooks"/>
    <n v="102"/>
    <n v="103.64"/>
    <x v="8"/>
    <s v="photobooks"/>
    <n v="42636.868518518517"/>
    <n v="25569.00136574074"/>
    <x v="2"/>
    <n v="9"/>
    <x v="8"/>
  </r>
  <r>
    <n v="1764"/>
    <x v="1764"/>
    <s v="Individual sportspeople are masters of their own destiny. This book is a gritty behind the scenes look at boxers striving for success"/>
    <x v="34"/>
    <n v="2156"/>
    <x v="2"/>
    <x v="1"/>
    <x v="1"/>
    <x v="1763"/>
    <n v="1404560379"/>
    <b v="1"/>
    <n v="39"/>
    <b v="0"/>
    <s v="photography/photobooks"/>
    <n v="20"/>
    <n v="55.28"/>
    <x v="8"/>
    <s v="photobooks"/>
    <n v="41825.485868055555"/>
    <n v="25569.000451388889"/>
    <x v="3"/>
    <n v="7"/>
    <x v="3"/>
  </r>
  <r>
    <n v="1765"/>
    <x v="1765"/>
    <s v="Everyday I meet new people and everyday I learn a new story. These are the most popular of those stories from the first year of OTWISI."/>
    <x v="78"/>
    <n v="7433.48"/>
    <x v="2"/>
    <x v="0"/>
    <x v="0"/>
    <x v="1764"/>
    <n v="1405380712"/>
    <b v="1"/>
    <n v="103"/>
    <b v="0"/>
    <s v="photography/photobooks"/>
    <n v="59"/>
    <n v="72.17"/>
    <x v="8"/>
    <s v="photobooks"/>
    <n v="41834.980462962965"/>
    <n v="25569.001192129628"/>
    <x v="3"/>
    <n v="7"/>
    <x v="3"/>
  </r>
  <r>
    <n v="1766"/>
    <x v="1766"/>
    <s v="I want to create a beautiful book which documents the Melbourne music scene."/>
    <x v="15"/>
    <n v="0"/>
    <x v="2"/>
    <x v="2"/>
    <x v="2"/>
    <x v="1765"/>
    <n v="1407184688"/>
    <b v="1"/>
    <n v="0"/>
    <b v="0"/>
    <s v="photography/photobooks"/>
    <n v="0"/>
    <n v="0"/>
    <x v="8"/>
    <s v="photobooks"/>
    <n v="41855.859814814816"/>
    <n v="25569"/>
    <x v="3"/>
    <n v="8"/>
    <x v="10"/>
  </r>
  <r>
    <n v="1767"/>
    <x v="1767"/>
    <s v="A photographic search for the true meaning of pride for ones country during the World Cup"/>
    <x v="10"/>
    <n v="2286"/>
    <x v="2"/>
    <x v="0"/>
    <x v="0"/>
    <x v="1766"/>
    <n v="1404488884"/>
    <b v="1"/>
    <n v="39"/>
    <b v="0"/>
    <s v="photography/photobooks"/>
    <n v="46"/>
    <n v="58.62"/>
    <x v="8"/>
    <s v="photobooks"/>
    <n v="41824.658379629633"/>
    <n v="25569.000451388889"/>
    <x v="3"/>
    <n v="7"/>
    <x v="3"/>
  </r>
  <r>
    <n v="1768"/>
    <x v="1768"/>
    <s v="My goal is to create a catalog of farm-to-table recipes with stunning images from restaurants and farms in the southwest."/>
    <x v="10"/>
    <n v="187"/>
    <x v="2"/>
    <x v="0"/>
    <x v="0"/>
    <x v="1767"/>
    <n v="1406640444"/>
    <b v="1"/>
    <n v="15"/>
    <b v="0"/>
    <s v="photography/photobooks"/>
    <n v="4"/>
    <n v="12.47"/>
    <x v="8"/>
    <s v="photobooks"/>
    <n v="41849.560694444444"/>
    <n v="25569.000173611112"/>
    <x v="3"/>
    <n v="7"/>
    <x v="3"/>
  </r>
  <r>
    <n v="1769"/>
    <x v="1769"/>
    <s v="To create a publication, and exhibition documenting the collection of Jamie Ross, longtime collector of Navajo Textiles"/>
    <x v="79"/>
    <n v="1081"/>
    <x v="2"/>
    <x v="0"/>
    <x v="0"/>
    <x v="1768"/>
    <n v="1418585959"/>
    <b v="1"/>
    <n v="22"/>
    <b v="0"/>
    <s v="photography/photobooks"/>
    <n v="3"/>
    <n v="49.14"/>
    <x v="8"/>
    <s v="photobooks"/>
    <n v="41987.818969907406"/>
    <n v="25569.000254629631"/>
    <x v="3"/>
    <n v="12"/>
    <x v="11"/>
  </r>
  <r>
    <n v="1770"/>
    <x v="1770"/>
    <s v="Auto-Archives non-profit library will publish a book of previously unseen 60s and 70s motor racing images by photographer Peter Darley."/>
    <x v="142"/>
    <n v="13846"/>
    <x v="2"/>
    <x v="0"/>
    <x v="0"/>
    <x v="1769"/>
    <n v="1410288194"/>
    <b v="1"/>
    <n v="92"/>
    <b v="0"/>
    <s v="photography/photobooks"/>
    <n v="57"/>
    <n v="150.5"/>
    <x v="8"/>
    <s v="photobooks"/>
    <n v="41891.780023148152"/>
    <n v="25569.001064814816"/>
    <x v="3"/>
    <n v="9"/>
    <x v="8"/>
  </r>
  <r>
    <n v="1771"/>
    <x v="1771"/>
    <s v="Photographic book on the historic oil region of Pennsylvania where Edwin Drake drilled the well that started the modern oil industry."/>
    <x v="285"/>
    <n v="895"/>
    <x v="2"/>
    <x v="1"/>
    <x v="1"/>
    <x v="1770"/>
    <n v="1411515040"/>
    <b v="1"/>
    <n v="25"/>
    <b v="0"/>
    <s v="photography/photobooks"/>
    <n v="21"/>
    <n v="35.799999999999997"/>
    <x v="8"/>
    <s v="photobooks"/>
    <n v="41905.979629629634"/>
    <n v="25569.00028935185"/>
    <x v="3"/>
    <n v="9"/>
    <x v="8"/>
  </r>
  <r>
    <n v="1772"/>
    <x v="1772"/>
    <s v="A photobook and a short documentary film telling the story of Holocaust in Northwestern Lithuania"/>
    <x v="62"/>
    <n v="858"/>
    <x v="2"/>
    <x v="1"/>
    <x v="1"/>
    <x v="1771"/>
    <n v="1399482836"/>
    <b v="1"/>
    <n v="19"/>
    <b v="0"/>
    <s v="photography/photobooks"/>
    <n v="16"/>
    <n v="45.16"/>
    <x v="8"/>
    <s v="photobooks"/>
    <n v="41766.718009259261"/>
    <n v="25569.000219907408"/>
    <x v="3"/>
    <n v="5"/>
    <x v="5"/>
  </r>
  <r>
    <n v="1773"/>
    <x v="1773"/>
    <s v="True Faith is a book about the true story of Ed Stilley and his promise to God to make instruments and give them to children for free."/>
    <x v="11"/>
    <n v="1877"/>
    <x v="2"/>
    <x v="0"/>
    <x v="0"/>
    <x v="1772"/>
    <n v="1417803298"/>
    <b v="1"/>
    <n v="19"/>
    <b v="0"/>
    <s v="photography/photobooks"/>
    <n v="6"/>
    <n v="98.79"/>
    <x v="8"/>
    <s v="photobooks"/>
    <n v="41978.760393518518"/>
    <n v="25569.000219907408"/>
    <x v="3"/>
    <n v="12"/>
    <x v="11"/>
  </r>
  <r>
    <n v="1774"/>
    <x v="1774"/>
    <s v="A photo book of the artist's present and future portraits from 2013 to 2015, including actor and human rights activist George Takei."/>
    <x v="30"/>
    <n v="1148"/>
    <x v="2"/>
    <x v="0"/>
    <x v="0"/>
    <x v="1773"/>
    <n v="1413609292"/>
    <b v="1"/>
    <n v="13"/>
    <b v="0"/>
    <s v="photography/photobooks"/>
    <n v="46"/>
    <n v="88.31"/>
    <x v="8"/>
    <s v="photobooks"/>
    <n v="41930.218657407408"/>
    <n v="25569.000150462962"/>
    <x v="3"/>
    <n v="10"/>
    <x v="9"/>
  </r>
  <r>
    <n v="1775"/>
    <x v="1775"/>
    <s v="Rarely seen images of Muhammad Ali in his prime as he trained in Miami Beach at the famous 5th Street Gym in the early 70s"/>
    <x v="286"/>
    <n v="21158"/>
    <x v="2"/>
    <x v="0"/>
    <x v="0"/>
    <x v="1774"/>
    <n v="1410305160"/>
    <b v="1"/>
    <n v="124"/>
    <b v="0"/>
    <s v="photography/photobooks"/>
    <n v="65"/>
    <n v="170.63"/>
    <x v="8"/>
    <s v="photobooks"/>
    <n v="41891.976388888892"/>
    <n v="25569.001435185186"/>
    <x v="3"/>
    <n v="9"/>
    <x v="8"/>
  </r>
  <r>
    <n v="1776"/>
    <x v="1776"/>
    <s v="A documentation of the implications of hedonistic architectural ventures in Dubai, the fastest growing city on the planet."/>
    <x v="10"/>
    <n v="335"/>
    <x v="2"/>
    <x v="1"/>
    <x v="1"/>
    <x v="1775"/>
    <n v="1411513071"/>
    <b v="1"/>
    <n v="4"/>
    <b v="0"/>
    <s v="photography/photobooks"/>
    <n v="7"/>
    <n v="83.75"/>
    <x v="8"/>
    <s v="photobooks"/>
    <n v="41905.95684027778"/>
    <n v="25569.000046296296"/>
    <x v="3"/>
    <n v="9"/>
    <x v="8"/>
  </r>
  <r>
    <n v="1777"/>
    <x v="1777"/>
    <s v="Photobook â€˜All along the Control Towerâ€™ by Theo and Frans Barten. Photos of more than 50 disused WW2 Control Towers in the UK."/>
    <x v="225"/>
    <n v="651"/>
    <x v="2"/>
    <x v="9"/>
    <x v="3"/>
    <x v="1776"/>
    <n v="1421829253"/>
    <b v="1"/>
    <n v="10"/>
    <b v="0"/>
    <s v="photography/photobooks"/>
    <n v="14"/>
    <n v="65.099999999999994"/>
    <x v="8"/>
    <s v="photobooks"/>
    <n v="42025.357094907406"/>
    <n v="25569.000115740742"/>
    <x v="0"/>
    <n v="1"/>
    <x v="1"/>
  </r>
  <r>
    <n v="1778"/>
    <x v="1778"/>
    <s v="This book combines portraits of Cuban life and and society with quotes from a diverse group of Cubans that live in Cuba now."/>
    <x v="63"/>
    <n v="995"/>
    <x v="2"/>
    <x v="0"/>
    <x v="0"/>
    <x v="1777"/>
    <n v="1423600995"/>
    <b v="1"/>
    <n v="15"/>
    <b v="0"/>
    <s v="photography/photobooks"/>
    <n v="2"/>
    <n v="66.33"/>
    <x v="8"/>
    <s v="photobooks"/>
    <n v="42045.86336805555"/>
    <n v="25569.000173611112"/>
    <x v="0"/>
    <n v="2"/>
    <x v="2"/>
  </r>
  <r>
    <n v="1779"/>
    <x v="1779"/>
    <s v="Publication of an award-winning photographic series that explores the endless and beautiful dance between creation and destruction."/>
    <x v="34"/>
    <n v="3986"/>
    <x v="2"/>
    <x v="0"/>
    <x v="0"/>
    <x v="1778"/>
    <n v="1470242180"/>
    <b v="1"/>
    <n v="38"/>
    <b v="0"/>
    <s v="photography/photobooks"/>
    <n v="36"/>
    <n v="104.89"/>
    <x v="8"/>
    <s v="photobooks"/>
    <n v="42585.691898148143"/>
    <n v="25569.000439814816"/>
    <x v="2"/>
    <n v="8"/>
    <x v="10"/>
  </r>
  <r>
    <n v="1780"/>
    <x v="1780"/>
    <s v="It is time to recognize and give to the indigenus groups the credit they deserve. It is time to understand where we come from."/>
    <x v="11"/>
    <n v="11923"/>
    <x v="2"/>
    <x v="0"/>
    <x v="0"/>
    <x v="1779"/>
    <n v="1462285510"/>
    <b v="1"/>
    <n v="152"/>
    <b v="0"/>
    <s v="photography/photobooks"/>
    <n v="40"/>
    <n v="78.44"/>
    <x v="8"/>
    <s v="photobooks"/>
    <n v="42493.600810185191"/>
    <n v="25569.001759259259"/>
    <x v="2"/>
    <n v="5"/>
    <x v="5"/>
  </r>
  <r>
    <n v="1781"/>
    <x v="1781"/>
    <s v="A photobook of the US presidential election from a citizen's point of view, showing the major conventions, rallies, and election day."/>
    <x v="62"/>
    <n v="1417"/>
    <x v="2"/>
    <x v="0"/>
    <x v="0"/>
    <x v="1780"/>
    <n v="1471272545"/>
    <b v="1"/>
    <n v="24"/>
    <b v="0"/>
    <s v="photography/photobooks"/>
    <n v="26"/>
    <n v="59.04"/>
    <x v="8"/>
    <s v="photobooks"/>
    <n v="42597.617418981477"/>
    <n v="25569.000277777777"/>
    <x v="2"/>
    <n v="8"/>
    <x v="10"/>
  </r>
  <r>
    <n v="1782"/>
    <x v="1782"/>
    <s v="I am traveling across the entire USA documenting cocktail culture to publish a stunning hard cover photo book of the resulting work."/>
    <x v="19"/>
    <n v="5422"/>
    <x v="2"/>
    <x v="0"/>
    <x v="0"/>
    <x v="1781"/>
    <n v="1453211289"/>
    <b v="1"/>
    <n v="76"/>
    <b v="0"/>
    <s v="photography/photobooks"/>
    <n v="15"/>
    <n v="71.34"/>
    <x v="8"/>
    <s v="photobooks"/>
    <n v="42388.575104166666"/>
    <n v="25569.000879629628"/>
    <x v="2"/>
    <n v="1"/>
    <x v="1"/>
  </r>
  <r>
    <n v="1783"/>
    <x v="1783"/>
    <s v="My Buddy Spirit and I, Ara, camping full time camera on hand for a bit over nine years. &quot;Hue of my Vision&quot; is our Photo Book."/>
    <x v="79"/>
    <n v="9477"/>
    <x v="2"/>
    <x v="0"/>
    <x v="0"/>
    <x v="1782"/>
    <n v="1429656478"/>
    <b v="1"/>
    <n v="185"/>
    <b v="0"/>
    <s v="photography/photobooks"/>
    <n v="24"/>
    <n v="51.23"/>
    <x v="8"/>
    <s v="photobooks"/>
    <n v="42115.949976851851"/>
    <n v="25569.002141203702"/>
    <x v="0"/>
    <n v="4"/>
    <x v="6"/>
  </r>
  <r>
    <n v="1784"/>
    <x v="1784"/>
    <s v="I want to publish my first photo book and make prints based on a series of rooftop cityscapes I took in 2014 of the city that I love."/>
    <x v="10"/>
    <n v="1988"/>
    <x v="2"/>
    <x v="0"/>
    <x v="0"/>
    <x v="1783"/>
    <n v="1419954240"/>
    <b v="1"/>
    <n v="33"/>
    <b v="0"/>
    <s v="photography/photobooks"/>
    <n v="40"/>
    <n v="60.24"/>
    <x v="8"/>
    <s v="photobooks"/>
    <n v="42003.655555555553"/>
    <n v="25569.000381944443"/>
    <x v="3"/>
    <n v="12"/>
    <x v="11"/>
  </r>
  <r>
    <n v="1785"/>
    <x v="1785"/>
    <s v="A book about a school bus converted into a living space, and the adventure shared by friends on its maiden voyage."/>
    <x v="95"/>
    <n v="4853"/>
    <x v="2"/>
    <x v="0"/>
    <x v="0"/>
    <x v="1784"/>
    <n v="1410750855"/>
    <b v="1"/>
    <n v="108"/>
    <b v="0"/>
    <s v="photography/photobooks"/>
    <n v="20"/>
    <n v="44.94"/>
    <x v="8"/>
    <s v="photobooks"/>
    <n v="41897.134895833333"/>
    <n v="25569.001250000001"/>
    <x v="3"/>
    <n v="9"/>
    <x v="8"/>
  </r>
  <r>
    <n v="1786"/>
    <x v="1786"/>
    <s v="A photo book that shows a timeless trip from Portugal to Sri Lanka in a subjective point of view through an old Hasselblad objective."/>
    <x v="168"/>
    <n v="905"/>
    <x v="2"/>
    <x v="9"/>
    <x v="3"/>
    <x v="1785"/>
    <n v="1416057177"/>
    <b v="1"/>
    <n v="29"/>
    <b v="0"/>
    <s v="photography/photobooks"/>
    <n v="48"/>
    <n v="31.21"/>
    <x v="8"/>
    <s v="photobooks"/>
    <n v="41958.550659722227"/>
    <n v="25569.000335648147"/>
    <x v="3"/>
    <n v="11"/>
    <x v="4"/>
  </r>
  <r>
    <n v="1787"/>
    <x v="1787"/>
    <s v="Raising awareness to the effects of global warming through photographs of the high mountains of Peru."/>
    <x v="3"/>
    <n v="1533"/>
    <x v="2"/>
    <x v="0"/>
    <x v="0"/>
    <x v="1786"/>
    <n v="1425570237"/>
    <b v="1"/>
    <n v="24"/>
    <b v="0"/>
    <s v="photography/photobooks"/>
    <n v="15"/>
    <n v="63.88"/>
    <x v="8"/>
    <s v="photobooks"/>
    <n v="42068.65552083333"/>
    <n v="25569.000277777777"/>
    <x v="0"/>
    <n v="3"/>
    <x v="7"/>
  </r>
  <r>
    <n v="1788"/>
    <x v="1788"/>
    <s v="A photo book celebrating Goths, exploring their lives and giving an insight into what Goth is for them."/>
    <x v="62"/>
    <n v="76"/>
    <x v="2"/>
    <x v="1"/>
    <x v="1"/>
    <x v="1787"/>
    <n v="1412203542"/>
    <b v="1"/>
    <n v="4"/>
    <b v="0"/>
    <s v="photography/photobooks"/>
    <n v="1"/>
    <n v="19"/>
    <x v="8"/>
    <s v="photobooks"/>
    <n v="41913.94840277778"/>
    <n v="25569.000046296296"/>
    <x v="3"/>
    <n v="10"/>
    <x v="9"/>
  </r>
  <r>
    <n v="1789"/>
    <x v="1789"/>
    <s v="I want to create a portfolio to show all the aspects of the adrenaline filled game of paintball. Focusing on tournament players"/>
    <x v="6"/>
    <n v="40"/>
    <x v="2"/>
    <x v="0"/>
    <x v="0"/>
    <x v="1788"/>
    <n v="1415858403"/>
    <b v="1"/>
    <n v="4"/>
    <b v="0"/>
    <s v="photography/photobooks"/>
    <n v="1"/>
    <n v="10"/>
    <x v="8"/>
    <s v="photobooks"/>
    <n v="41956.250034722223"/>
    <n v="25569.000046296296"/>
    <x v="3"/>
    <n v="11"/>
    <x v="4"/>
  </r>
  <r>
    <n v="1790"/>
    <x v="1790"/>
    <s v="70 years of incredible photography sits patiently in old film sheet boxes, waiting for a return to relevance."/>
    <x v="287"/>
    <n v="1636"/>
    <x v="2"/>
    <x v="0"/>
    <x v="0"/>
    <x v="1789"/>
    <n v="1420560678"/>
    <b v="1"/>
    <n v="15"/>
    <b v="0"/>
    <s v="photography/photobooks"/>
    <n v="5"/>
    <n v="109.07"/>
    <x v="8"/>
    <s v="photobooks"/>
    <n v="42010.674513888895"/>
    <n v="25569.000173611112"/>
    <x v="0"/>
    <n v="1"/>
    <x v="1"/>
  </r>
  <r>
    <n v="1791"/>
    <x v="1791"/>
    <s v="For the love of street photography and the beauty of traditional cultures in southern Italy."/>
    <x v="9"/>
    <n v="107"/>
    <x v="2"/>
    <x v="1"/>
    <x v="1"/>
    <x v="1790"/>
    <n v="1417369565"/>
    <b v="1"/>
    <n v="4"/>
    <b v="0"/>
    <s v="photography/photobooks"/>
    <n v="4"/>
    <n v="26.75"/>
    <x v="8"/>
    <s v="photobooks"/>
    <n v="41973.740335648152"/>
    <n v="25569.000046296296"/>
    <x v="3"/>
    <n v="11"/>
    <x v="4"/>
  </r>
  <r>
    <n v="1792"/>
    <x v="1792"/>
    <s v="In 1970 Helaine Garren shot a series of images at Bensingerâ€™s Pool Hall in Chicago, Illinois."/>
    <x v="31"/>
    <n v="15281"/>
    <x v="2"/>
    <x v="0"/>
    <x v="0"/>
    <x v="1791"/>
    <n v="1435970682"/>
    <b v="1"/>
    <n v="139"/>
    <b v="0"/>
    <s v="photography/photobooks"/>
    <n v="61"/>
    <n v="109.94"/>
    <x v="8"/>
    <s v="photobooks"/>
    <n v="42189.031041666662"/>
    <n v="25569.001608796298"/>
    <x v="0"/>
    <n v="7"/>
    <x v="3"/>
  </r>
  <r>
    <n v="1793"/>
    <x v="1793"/>
    <s v="The beginning of a long term project to document life of the Karen ethnic group on the border of Thailand and Burma."/>
    <x v="9"/>
    <n v="40"/>
    <x v="2"/>
    <x v="2"/>
    <x v="2"/>
    <x v="1792"/>
    <n v="1414531440"/>
    <b v="1"/>
    <n v="2"/>
    <b v="0"/>
    <s v="photography/photobooks"/>
    <n v="1"/>
    <n v="20"/>
    <x v="8"/>
    <s v="photobooks"/>
    <n v="41940.89166666667"/>
    <n v="25569.00002314815"/>
    <x v="3"/>
    <n v="10"/>
    <x v="9"/>
  </r>
  <r>
    <n v="1794"/>
    <x v="1794"/>
    <s v="&quot;Venus as Menâ€ is a book about beauty of masculine nude. Is a reflection about men as a sensitive and sensual being and gender equity."/>
    <x v="7"/>
    <n v="997"/>
    <x v="2"/>
    <x v="0"/>
    <x v="0"/>
    <x v="1793"/>
    <n v="1420636422"/>
    <b v="1"/>
    <n v="18"/>
    <b v="0"/>
    <s v="photography/photobooks"/>
    <n v="11"/>
    <n v="55.39"/>
    <x v="8"/>
    <s v="photobooks"/>
    <n v="42011.551180555558"/>
    <n v="25569.000208333335"/>
    <x v="0"/>
    <n v="1"/>
    <x v="1"/>
  </r>
  <r>
    <n v="1795"/>
    <x v="1795"/>
    <s v="A photography book documenting the impact of the ISAF mission on the Afghan people of Mazar-e Sharif."/>
    <x v="89"/>
    <n v="10846"/>
    <x v="2"/>
    <x v="12"/>
    <x v="3"/>
    <x v="1794"/>
    <n v="1473922541"/>
    <b v="1"/>
    <n v="81"/>
    <b v="0"/>
    <s v="photography/photobooks"/>
    <n v="39"/>
    <n v="133.9"/>
    <x v="8"/>
    <s v="photobooks"/>
    <n v="42628.288668981477"/>
    <n v="25569.000937500001"/>
    <x v="2"/>
    <n v="9"/>
    <x v="8"/>
  </r>
  <r>
    <n v="1796"/>
    <x v="1796"/>
    <s v="Kenema is a stunning portrait photography book by British Photographer, Peter Dibdin, capturing community life in Kenema, Sierra Leone."/>
    <x v="266"/>
    <n v="4190"/>
    <x v="2"/>
    <x v="1"/>
    <x v="1"/>
    <x v="1795"/>
    <n v="1464172366"/>
    <b v="1"/>
    <n v="86"/>
    <b v="0"/>
    <s v="photography/photobooks"/>
    <n v="22"/>
    <n v="48.72"/>
    <x v="8"/>
    <s v="photobooks"/>
    <n v="42515.439421296294"/>
    <n v="25569.00099537037"/>
    <x v="2"/>
    <n v="5"/>
    <x v="5"/>
  </r>
  <r>
    <n v="1797"/>
    <x v="1797"/>
    <s v="A photography book that serves as a call to action for Congress to stand up for survivors of domestic and sexual assault."/>
    <x v="3"/>
    <n v="6755"/>
    <x v="2"/>
    <x v="0"/>
    <x v="0"/>
    <x v="1796"/>
    <n v="1479217189"/>
    <b v="1"/>
    <n v="140"/>
    <b v="0"/>
    <s v="photography/photobooks"/>
    <n v="68"/>
    <n v="48.25"/>
    <x v="8"/>
    <s v="photobooks"/>
    <n v="42689.56931712963"/>
    <n v="25569.001620370371"/>
    <x v="2"/>
    <n v="11"/>
    <x v="4"/>
  </r>
  <r>
    <n v="1798"/>
    <x v="1798"/>
    <s v="A photographic series on Mexican cowboys that I want to have published as a fine art book that will also include cowboy poetry."/>
    <x v="194"/>
    <n v="2182"/>
    <x v="2"/>
    <x v="0"/>
    <x v="0"/>
    <x v="1797"/>
    <n v="1449388233"/>
    <b v="1"/>
    <n v="37"/>
    <b v="0"/>
    <s v="photography/photobooks"/>
    <n v="14"/>
    <n v="58.97"/>
    <x v="8"/>
    <s v="photobooks"/>
    <n v="42344.32677083333"/>
    <n v="25569.000428240739"/>
    <x v="0"/>
    <n v="12"/>
    <x v="11"/>
  </r>
  <r>
    <n v="1799"/>
    <x v="1799"/>
    <s v="The UnDiscovered Image, a monthly publication dedicated to photographers."/>
    <x v="23"/>
    <n v="69.83"/>
    <x v="2"/>
    <x v="1"/>
    <x v="1"/>
    <x v="1798"/>
    <n v="1414008808"/>
    <b v="1"/>
    <n v="6"/>
    <b v="0"/>
    <s v="photography/photobooks"/>
    <n v="2"/>
    <n v="11.64"/>
    <x v="8"/>
    <s v="photobooks"/>
    <n v="41934.842685185184"/>
    <n v="25569.000069444446"/>
    <x v="3"/>
    <n v="10"/>
    <x v="9"/>
  </r>
  <r>
    <n v="1800"/>
    <x v="1800"/>
    <s v="Shot over 3 years in the U.K &amp; U.S, and featured in press worldwide, we need your help to back the highly anticipated Sikh Project book"/>
    <x v="288"/>
    <n v="9460"/>
    <x v="2"/>
    <x v="1"/>
    <x v="1"/>
    <x v="1799"/>
    <n v="1473517970"/>
    <b v="1"/>
    <n v="113"/>
    <b v="0"/>
    <s v="photography/photobooks"/>
    <n v="20"/>
    <n v="83.72"/>
    <x v="8"/>
    <s v="photobooks"/>
    <n v="42623.606134259258"/>
    <n v="25569.001307870371"/>
    <x v="2"/>
    <n v="9"/>
    <x v="8"/>
  </r>
  <r>
    <n v="1801"/>
    <x v="1801"/>
    <s v="Get involved in Come, Bring, Punish, a new photo book by Ewen Spencer, documenting the European Ballroom scene and the life around it"/>
    <x v="73"/>
    <n v="2355"/>
    <x v="2"/>
    <x v="1"/>
    <x v="1"/>
    <x v="1800"/>
    <n v="1447429868"/>
    <b v="1"/>
    <n v="37"/>
    <b v="0"/>
    <s v="photography/photobooks"/>
    <n v="14"/>
    <n v="63.65"/>
    <x v="8"/>
    <s v="photobooks"/>
    <n v="42321.660509259258"/>
    <n v="25569.000428240739"/>
    <x v="0"/>
    <n v="11"/>
    <x v="4"/>
  </r>
  <r>
    <n v="1802"/>
    <x v="1802"/>
    <s v="Inner Darkness turned into a photobook. Personal work i shot during my recovery...in Berlin."/>
    <x v="8"/>
    <n v="1697"/>
    <x v="2"/>
    <x v="12"/>
    <x v="3"/>
    <x v="1801"/>
    <n v="1433416830"/>
    <b v="1"/>
    <n v="18"/>
    <b v="0"/>
    <s v="photography/photobooks"/>
    <n v="48"/>
    <n v="94.28"/>
    <x v="8"/>
    <s v="photobooks"/>
    <n v="42159.47256944445"/>
    <n v="25569.000208333335"/>
    <x v="0"/>
    <n v="6"/>
    <x v="0"/>
  </r>
  <r>
    <n v="1803"/>
    <x v="1803"/>
    <s v="Photographs capture fleeting experiences, where childhood is our past and adulthood is our future. In between. On the verge."/>
    <x v="178"/>
    <n v="5390"/>
    <x v="2"/>
    <x v="0"/>
    <x v="0"/>
    <x v="1802"/>
    <n v="1421199782"/>
    <b v="1"/>
    <n v="75"/>
    <b v="0"/>
    <s v="photography/photobooks"/>
    <n v="31"/>
    <n v="71.87"/>
    <x v="8"/>
    <s v="photobooks"/>
    <n v="42018.071550925932"/>
    <n v="25569.000868055555"/>
    <x v="0"/>
    <n v="1"/>
    <x v="1"/>
  </r>
  <r>
    <n v="1804"/>
    <x v="1804"/>
    <s v="A beautiful book of Polaroid photographs which celebrates the beauty, diversity, and distinctive character of Colombia"/>
    <x v="289"/>
    <n v="5452"/>
    <x v="2"/>
    <x v="0"/>
    <x v="0"/>
    <x v="1803"/>
    <n v="1444061804"/>
    <b v="1"/>
    <n v="52"/>
    <b v="0"/>
    <s v="photography/photobooks"/>
    <n v="35"/>
    <n v="104.85"/>
    <x v="8"/>
    <s v="photobooks"/>
    <n v="42282.678287037037"/>
    <n v="25569.000601851851"/>
    <x v="0"/>
    <n v="10"/>
    <x v="9"/>
  </r>
  <r>
    <n v="1805"/>
    <x v="1805"/>
    <s v="The production of the book about my long term project &quot;The Travellers&quot;, Ireland`s biggest minority group with a nomadic origin."/>
    <x v="290"/>
    <n v="8191"/>
    <x v="2"/>
    <x v="12"/>
    <x v="3"/>
    <x v="1804"/>
    <n v="1441048658"/>
    <b v="1"/>
    <n v="122"/>
    <b v="0"/>
    <s v="photography/photobooks"/>
    <n v="36"/>
    <n v="67.14"/>
    <x v="8"/>
    <s v="photobooks"/>
    <n v="42247.803912037038"/>
    <n v="25569.001412037036"/>
    <x v="0"/>
    <n v="8"/>
    <x v="10"/>
  </r>
  <r>
    <n v="1806"/>
    <x v="1806"/>
    <s v="Join me in publishing an amazing and unprecedented book with full frontal photopraphs of 8 American Presidents Naked"/>
    <x v="22"/>
    <n v="591"/>
    <x v="2"/>
    <x v="1"/>
    <x v="1"/>
    <x v="1805"/>
    <n v="1409066349"/>
    <b v="1"/>
    <n v="8"/>
    <b v="0"/>
    <s v="photography/photobooks"/>
    <n v="3"/>
    <n v="73.88"/>
    <x v="8"/>
    <s v="photobooks"/>
    <n v="41877.638298611113"/>
    <n v="25569.000092592592"/>
    <x v="3"/>
    <n v="8"/>
    <x v="10"/>
  </r>
  <r>
    <n v="1807"/>
    <x v="1807"/>
    <s v="I want to explore alternative cultures and lifestyles in America."/>
    <x v="10"/>
    <n v="553"/>
    <x v="2"/>
    <x v="0"/>
    <x v="0"/>
    <x v="1806"/>
    <n v="1409276313"/>
    <b v="1"/>
    <n v="8"/>
    <b v="0"/>
    <s v="photography/photobooks"/>
    <n v="11"/>
    <n v="69.13"/>
    <x v="8"/>
    <s v="photobooks"/>
    <n v="41880.068437499998"/>
    <n v="25569.000092592592"/>
    <x v="3"/>
    <n v="8"/>
    <x v="10"/>
  </r>
  <r>
    <n v="1808"/>
    <x v="1808"/>
    <s v="An Iranian Journey exposes the duality of life in modern Iran where youth navigate a thicket of Islamic laws and customs to live freely"/>
    <x v="89"/>
    <n v="11594"/>
    <x v="2"/>
    <x v="0"/>
    <x v="0"/>
    <x v="1807"/>
    <n v="1483806030"/>
    <b v="1"/>
    <n v="96"/>
    <b v="0"/>
    <s v="photography/photobooks"/>
    <n v="41"/>
    <n v="120.77"/>
    <x v="8"/>
    <s v="photobooks"/>
    <n v="42742.680902777778"/>
    <n v="25569.001111111113"/>
    <x v="1"/>
    <n v="1"/>
    <x v="1"/>
  </r>
  <r>
    <n v="1809"/>
    <x v="1809"/>
    <s v="A stunning photo book highlighting the visual diversity of the City of Hamilton and showcasing it in a new light."/>
    <x v="8"/>
    <n v="380"/>
    <x v="2"/>
    <x v="5"/>
    <x v="5"/>
    <x v="1808"/>
    <n v="1422222439"/>
    <b v="1"/>
    <n v="9"/>
    <b v="0"/>
    <s v="photography/photobooks"/>
    <n v="11"/>
    <n v="42.22"/>
    <x v="8"/>
    <s v="photobooks"/>
    <n v="42029.907858796301"/>
    <n v="25569.000104166666"/>
    <x v="0"/>
    <n v="1"/>
    <x v="1"/>
  </r>
  <r>
    <n v="1810"/>
    <x v="1810"/>
    <s v="Film Speed is a series of Zines focusing on architecture shot completely on 35 and 120mm film."/>
    <x v="52"/>
    <n v="15"/>
    <x v="2"/>
    <x v="0"/>
    <x v="0"/>
    <x v="1809"/>
    <n v="1407621026"/>
    <b v="0"/>
    <n v="2"/>
    <b v="0"/>
    <s v="photography/photobooks"/>
    <n v="3"/>
    <n v="7.5"/>
    <x v="8"/>
    <s v="photobooks"/>
    <n v="41860.91002314815"/>
    <n v="25569.00002314815"/>
    <x v="3"/>
    <n v="8"/>
    <x v="10"/>
  </r>
  <r>
    <n v="1811"/>
    <x v="1811"/>
    <s v="A collection of 365 color photographs of sunsets in 2014, beautifully presented in a hardcover book."/>
    <x v="214"/>
    <n v="40"/>
    <x v="2"/>
    <x v="0"/>
    <x v="0"/>
    <x v="1810"/>
    <n v="1408962270"/>
    <b v="0"/>
    <n v="26"/>
    <b v="0"/>
    <s v="photography/photobooks"/>
    <n v="0"/>
    <n v="1.54"/>
    <x v="8"/>
    <s v="photobooks"/>
    <n v="41876.433680555558"/>
    <n v="25569.000300925927"/>
    <x v="3"/>
    <n v="8"/>
    <x v="10"/>
  </r>
  <r>
    <n v="1812"/>
    <x v="1812"/>
    <s v="Run Rwanda - 211 miles, 100 photos:  An intimate visual documentation  of the inspiring and innovative reality of modern day Rwanda"/>
    <x v="115"/>
    <n v="865"/>
    <x v="2"/>
    <x v="1"/>
    <x v="1"/>
    <x v="1811"/>
    <n v="1464939536"/>
    <b v="0"/>
    <n v="23"/>
    <b v="0"/>
    <s v="photography/photobooks"/>
    <n v="13"/>
    <n v="37.61"/>
    <x v="8"/>
    <s v="photobooks"/>
    <n v="42524.318703703699"/>
    <n v="25569.000266203704"/>
    <x v="2"/>
    <n v="6"/>
    <x v="0"/>
  </r>
  <r>
    <n v="1813"/>
    <x v="1813"/>
    <s v="This project aims to document, Libyan photographic history; through both print and artisan mediums ."/>
    <x v="222"/>
    <n v="0"/>
    <x v="2"/>
    <x v="1"/>
    <x v="1"/>
    <x v="1812"/>
    <n v="1404940812"/>
    <b v="0"/>
    <n v="0"/>
    <b v="0"/>
    <s v="photography/photobooks"/>
    <n v="0"/>
    <n v="0"/>
    <x v="8"/>
    <s v="photobooks"/>
    <n v="41829.889027777775"/>
    <n v="25569"/>
    <x v="3"/>
    <n v="7"/>
    <x v="3"/>
  </r>
  <r>
    <n v="1814"/>
    <x v="1814"/>
    <s v="A self published photo book documenting the overwhelming presence of the colour pink, in young girls lives here in the UK."/>
    <x v="14"/>
    <n v="5902"/>
    <x v="2"/>
    <x v="1"/>
    <x v="1"/>
    <x v="1813"/>
    <n v="1422516736"/>
    <b v="0"/>
    <n v="140"/>
    <b v="0"/>
    <s v="photography/photobooks"/>
    <n v="49"/>
    <n v="42.16"/>
    <x v="8"/>
    <s v="photobooks"/>
    <n v="42033.314074074078"/>
    <n v="25569.001620370371"/>
    <x v="0"/>
    <n v="1"/>
    <x v="1"/>
  </r>
  <r>
    <n v="1815"/>
    <x v="1815"/>
    <s v="Photographic roadtrip from Dallas/Ft Worth, Texas to Florida's beaches. A summer photography roadtrip project to include 5 states."/>
    <x v="9"/>
    <n v="0"/>
    <x v="2"/>
    <x v="0"/>
    <x v="0"/>
    <x v="1814"/>
    <n v="1434577537"/>
    <b v="0"/>
    <n v="0"/>
    <b v="0"/>
    <s v="photography/photobooks"/>
    <n v="0"/>
    <n v="0"/>
    <x v="8"/>
    <s v="photobooks"/>
    <n v="42172.906678240746"/>
    <n v="25569"/>
    <x v="0"/>
    <n v="6"/>
    <x v="0"/>
  </r>
  <r>
    <n v="1816"/>
    <x v="1816"/>
    <s v="A unique Photographic Book Project about the Passionate Moments and Strong Emotions that lie within Karate"/>
    <x v="31"/>
    <n v="509"/>
    <x v="2"/>
    <x v="16"/>
    <x v="11"/>
    <x v="1815"/>
    <n v="1467061303"/>
    <b v="0"/>
    <n v="6"/>
    <b v="0"/>
    <s v="photography/photobooks"/>
    <n v="2"/>
    <n v="84.83"/>
    <x v="8"/>
    <s v="photobooks"/>
    <n v="42548.876192129625"/>
    <n v="25569.000069444446"/>
    <x v="2"/>
    <n v="6"/>
    <x v="0"/>
  </r>
  <r>
    <n v="1817"/>
    <x v="1817"/>
    <s v="Hundreds of breathtaking rodeo photographs collected in a beautiful coffee table book."/>
    <x v="102"/>
    <n v="9419"/>
    <x v="2"/>
    <x v="0"/>
    <x v="0"/>
    <x v="1816"/>
    <n v="1480607607"/>
    <b v="0"/>
    <n v="100"/>
    <b v="0"/>
    <s v="photography/photobooks"/>
    <n v="52"/>
    <n v="94.19"/>
    <x v="8"/>
    <s v="photobooks"/>
    <n v="42705.662118055552"/>
    <n v="25569.001157407409"/>
    <x v="2"/>
    <n v="12"/>
    <x v="11"/>
  </r>
  <r>
    <n v="1818"/>
    <x v="1818"/>
    <s v="We are all different, this is a way to honor and celebrate the authenticity in being different."/>
    <x v="36"/>
    <n v="0"/>
    <x v="2"/>
    <x v="0"/>
    <x v="0"/>
    <x v="1817"/>
    <n v="1425447450"/>
    <b v="0"/>
    <n v="0"/>
    <b v="0"/>
    <s v="photography/photobooks"/>
    <n v="0"/>
    <n v="0"/>
    <x v="8"/>
    <s v="photobooks"/>
    <n v="42067.234375"/>
    <n v="25569"/>
    <x v="0"/>
    <n v="3"/>
    <x v="7"/>
  </r>
  <r>
    <n v="1819"/>
    <x v="1819"/>
    <s v="Reach the ends of the earth! Claim a piece of alaskan wilderness- your name in a glacier and receive photo book our Denali Expedition"/>
    <x v="38"/>
    <n v="25"/>
    <x v="2"/>
    <x v="0"/>
    <x v="0"/>
    <x v="1818"/>
    <n v="1404151396"/>
    <b v="0"/>
    <n v="4"/>
    <b v="0"/>
    <s v="photography/photobooks"/>
    <n v="2"/>
    <n v="6.25"/>
    <x v="8"/>
    <s v="photobooks"/>
    <n v="41820.752268518518"/>
    <n v="25569.000046296296"/>
    <x v="3"/>
    <n v="6"/>
    <x v="0"/>
  </r>
  <r>
    <n v="1820"/>
    <x v="1820"/>
    <s v="An Iconic look at one of California's oldest beach communities, photographed in Monochrome, on a c1947 medium format 6x6cm Box Camera."/>
    <x v="91"/>
    <n v="1707"/>
    <x v="2"/>
    <x v="0"/>
    <x v="0"/>
    <x v="1819"/>
    <n v="1425261690"/>
    <b v="0"/>
    <n v="8"/>
    <b v="0"/>
    <s v="photography/photobooks"/>
    <n v="7"/>
    <n v="213.38"/>
    <x v="8"/>
    <s v="photobooks"/>
    <n v="42065.084375000006"/>
    <n v="25569.000092592592"/>
    <x v="0"/>
    <n v="3"/>
    <x v="7"/>
  </r>
  <r>
    <n v="1821"/>
    <x v="1821"/>
    <s v="Glass Cloud tour dates are already beginning to pile up. They are turning to YOU to help get them from town to town."/>
    <x v="30"/>
    <n v="3372.25"/>
    <x v="0"/>
    <x v="0"/>
    <x v="0"/>
    <x v="1820"/>
    <n v="1326872367"/>
    <b v="0"/>
    <n v="57"/>
    <b v="1"/>
    <s v="music/rock"/>
    <n v="135"/>
    <n v="59.16"/>
    <x v="4"/>
    <s v="rock"/>
    <n v="40926.319062499999"/>
    <n v="25569.000659722224"/>
    <x v="5"/>
    <n v="1"/>
    <x v="1"/>
  </r>
  <r>
    <n v="1822"/>
    <x v="1822"/>
    <s v="Wood Butcher needs your help to make this happen. Buy a CD, support local music!"/>
    <x v="43"/>
    <n v="300"/>
    <x v="0"/>
    <x v="5"/>
    <x v="5"/>
    <x v="1821"/>
    <n v="1388084862"/>
    <b v="0"/>
    <n v="11"/>
    <b v="1"/>
    <s v="music/rock"/>
    <n v="100"/>
    <n v="27.27"/>
    <x v="4"/>
    <s v="rock"/>
    <n v="41634.797013888885"/>
    <n v="25569.000127314815"/>
    <x v="4"/>
    <n v="12"/>
    <x v="11"/>
  </r>
  <r>
    <n v="1823"/>
    <x v="1823"/>
    <s v="Just as we are getting prepared to tour we find out our van has serious damage and can't run. We unfortunately don't have enough."/>
    <x v="176"/>
    <n v="811"/>
    <x v="0"/>
    <x v="0"/>
    <x v="0"/>
    <x v="1822"/>
    <n v="1348503976"/>
    <b v="0"/>
    <n v="33"/>
    <b v="1"/>
    <s v="music/rock"/>
    <n v="116"/>
    <n v="24.58"/>
    <x v="4"/>
    <s v="rock"/>
    <n v="41176.684907407405"/>
    <n v="25569.000381944443"/>
    <x v="5"/>
    <n v="9"/>
    <x v="8"/>
  </r>
  <r>
    <n v="1824"/>
    <x v="1824"/>
    <s v="cd fund raiser"/>
    <x v="9"/>
    <n v="3002"/>
    <x v="0"/>
    <x v="0"/>
    <x v="0"/>
    <x v="1823"/>
    <n v="1387403967"/>
    <b v="0"/>
    <n v="40"/>
    <b v="1"/>
    <s v="music/rock"/>
    <n v="100"/>
    <n v="75.05"/>
    <x v="4"/>
    <s v="rock"/>
    <n v="41626.916284722225"/>
    <n v="25569.000462962962"/>
    <x v="4"/>
    <n v="12"/>
    <x v="11"/>
  </r>
  <r>
    <n v="1825"/>
    <x v="1825"/>
    <s v="Eurisko is trying to release our full length entitled &quot;Wild Animal!&quot; Money raised will go towards studio time, mixing, and mastering."/>
    <x v="13"/>
    <n v="2101"/>
    <x v="0"/>
    <x v="0"/>
    <x v="0"/>
    <x v="1824"/>
    <n v="1371585703"/>
    <b v="0"/>
    <n v="50"/>
    <b v="1"/>
    <s v="music/rock"/>
    <n v="105"/>
    <n v="42.02"/>
    <x v="4"/>
    <s v="rock"/>
    <n v="41443.83452546296"/>
    <n v="25569.000578703704"/>
    <x v="4"/>
    <n v="6"/>
    <x v="0"/>
  </r>
  <r>
    <n v="1826"/>
    <x v="1826"/>
    <s v="Hear your favorite Bear Ghost in eargasmic quality!"/>
    <x v="13"/>
    <n v="2020"/>
    <x v="0"/>
    <x v="0"/>
    <x v="0"/>
    <x v="1825"/>
    <n v="1390083017"/>
    <b v="0"/>
    <n v="38"/>
    <b v="1"/>
    <s v="music/rock"/>
    <n v="101"/>
    <n v="53.16"/>
    <x v="4"/>
    <s v="rock"/>
    <n v="41657.923807870371"/>
    <n v="25569.000439814816"/>
    <x v="3"/>
    <n v="1"/>
    <x v="1"/>
  </r>
  <r>
    <n v="1827"/>
    <x v="1827"/>
    <s v="I have been a lot of places &amp; written a lot of songs. It's finally time to make my debut album &quot;Homeward Bound&quot; and I need your help!"/>
    <x v="6"/>
    <n v="8053"/>
    <x v="0"/>
    <x v="0"/>
    <x v="0"/>
    <x v="1826"/>
    <n v="1294818561"/>
    <b v="0"/>
    <n v="96"/>
    <b v="1"/>
    <s v="music/rock"/>
    <n v="101"/>
    <n v="83.89"/>
    <x v="4"/>
    <s v="rock"/>
    <n v="40555.325937499998"/>
    <n v="25569.001111111113"/>
    <x v="6"/>
    <n v="1"/>
    <x v="1"/>
  </r>
  <r>
    <n v="1828"/>
    <x v="1828"/>
    <s v="Sam Sliva's new EP, &quot;Drained,&quot; will combine Rock, Reggae and Country stylings to make one definitive sound...BUT ONLY WITH YOUR HELP!!"/>
    <x v="22"/>
    <n v="20032"/>
    <x v="0"/>
    <x v="0"/>
    <x v="0"/>
    <x v="1827"/>
    <n v="1396906530"/>
    <b v="0"/>
    <n v="48"/>
    <b v="1"/>
    <s v="music/rock"/>
    <n v="100"/>
    <n v="417.33"/>
    <x v="4"/>
    <s v="rock"/>
    <n v="41736.899652777778"/>
    <n v="25569.000555555554"/>
    <x v="3"/>
    <n v="4"/>
    <x v="6"/>
  </r>
  <r>
    <n v="1829"/>
    <x v="1829"/>
    <s v="Everything is set to record are EP except for our finances. Please donate if you can! Any amount is appreciated. "/>
    <x v="15"/>
    <n v="2500.25"/>
    <x v="0"/>
    <x v="0"/>
    <x v="0"/>
    <x v="1828"/>
    <n v="1291428371"/>
    <b v="0"/>
    <n v="33"/>
    <b v="1"/>
    <s v="music/rock"/>
    <n v="167"/>
    <n v="75.77"/>
    <x v="4"/>
    <s v="rock"/>
    <n v="40516.087627314817"/>
    <n v="25569.000381944443"/>
    <x v="7"/>
    <n v="12"/>
    <x v="11"/>
  </r>
  <r>
    <n v="1830"/>
    <x v="1830"/>
    <s v="We have come a long way on our new record, but now we need your help.  Help us, and together we can make magic!"/>
    <x v="36"/>
    <n v="15230"/>
    <x v="0"/>
    <x v="0"/>
    <x v="0"/>
    <x v="1829"/>
    <n v="1390667107"/>
    <b v="0"/>
    <n v="226"/>
    <b v="1"/>
    <s v="music/rock"/>
    <n v="102"/>
    <n v="67.39"/>
    <x v="4"/>
    <s v="rock"/>
    <n v="41664.684108796297"/>
    <n v="25569.002615740741"/>
    <x v="3"/>
    <n v="1"/>
    <x v="1"/>
  </r>
  <r>
    <n v="1831"/>
    <x v="1831"/>
    <s v="After a 2 year Odyssey, Darling Waste's trailer is still not home! We need $3,500 to get it through U.S. Customs!"/>
    <x v="28"/>
    <n v="1030"/>
    <x v="0"/>
    <x v="0"/>
    <x v="0"/>
    <x v="1830"/>
    <n v="1335570863"/>
    <b v="0"/>
    <n v="14"/>
    <b v="1"/>
    <s v="music/rock"/>
    <n v="103"/>
    <n v="73.569999999999993"/>
    <x v="4"/>
    <s v="rock"/>
    <n v="41026.996099537035"/>
    <n v="25569.000162037039"/>
    <x v="5"/>
    <n v="4"/>
    <x v="6"/>
  </r>
  <r>
    <n v="1832"/>
    <x v="1832"/>
    <s v="Hi! We're the music duo Black Swan Theories and our project is to manufacture our debut CD of 10 already-completed songs.  "/>
    <x v="18"/>
    <n v="500"/>
    <x v="0"/>
    <x v="0"/>
    <x v="0"/>
    <x v="1831"/>
    <n v="1296651427"/>
    <b v="0"/>
    <n v="20"/>
    <b v="1"/>
    <s v="music/rock"/>
    <n v="143"/>
    <n v="25"/>
    <x v="4"/>
    <s v="rock"/>
    <n v="40576.539664351854"/>
    <n v="25569.000231481481"/>
    <x v="6"/>
    <n v="2"/>
    <x v="2"/>
  </r>
  <r>
    <n v="1833"/>
    <x v="1833"/>
    <s v="I am writing the second volume in a series of hair band encyclopedias, however I lack the means to afford the costs of the photos."/>
    <x v="44"/>
    <n v="1050"/>
    <x v="0"/>
    <x v="0"/>
    <x v="0"/>
    <x v="1832"/>
    <n v="1359421403"/>
    <b v="0"/>
    <n v="25"/>
    <b v="1"/>
    <s v="music/rock"/>
    <n v="263"/>
    <n v="42"/>
    <x v="4"/>
    <s v="rock"/>
    <n v="41303.044016203705"/>
    <n v="25569.00028935185"/>
    <x v="4"/>
    <n v="1"/>
    <x v="1"/>
  </r>
  <r>
    <n v="1834"/>
    <x v="1834"/>
    <s v="Help us fund our first tour and promote our new EP!"/>
    <x v="3"/>
    <n v="11805"/>
    <x v="0"/>
    <x v="0"/>
    <x v="0"/>
    <x v="1833"/>
    <n v="1418684895"/>
    <b v="0"/>
    <n v="90"/>
    <b v="1"/>
    <s v="music/rock"/>
    <n v="118"/>
    <n v="131.16999999999999"/>
    <x v="4"/>
    <s v="rock"/>
    <n v="41988.964062500003"/>
    <n v="25569.001041666666"/>
    <x v="3"/>
    <n v="12"/>
    <x v="11"/>
  </r>
  <r>
    <n v="1835"/>
    <x v="1835"/>
    <s v="WE ARE A HARD ROCK/PUNK BAND SEEKING FUNDS TO RECORD A NEW EP. _x000a__x000a_https://www.reverbnation.com/dirtylittlerebel"/>
    <x v="2"/>
    <n v="520"/>
    <x v="0"/>
    <x v="1"/>
    <x v="1"/>
    <x v="1834"/>
    <n v="1456851071"/>
    <b v="0"/>
    <n v="11"/>
    <b v="1"/>
    <s v="music/rock"/>
    <n v="104"/>
    <n v="47.27"/>
    <x v="4"/>
    <s v="rock"/>
    <n v="42430.702210648145"/>
    <n v="25569.000127314815"/>
    <x v="2"/>
    <n v="3"/>
    <x v="7"/>
  </r>
  <r>
    <n v="1836"/>
    <x v="1836"/>
    <s v="Help fund our 2013 Sound &amp; Lighting Touring rig!"/>
    <x v="10"/>
    <n v="10017"/>
    <x v="0"/>
    <x v="0"/>
    <x v="0"/>
    <x v="1835"/>
    <n v="1359660329"/>
    <b v="0"/>
    <n v="55"/>
    <b v="1"/>
    <s v="music/rock"/>
    <n v="200"/>
    <n v="182.13"/>
    <x v="4"/>
    <s v="rock"/>
    <n v="41305.809363425928"/>
    <n v="25569.000636574074"/>
    <x v="4"/>
    <n v="1"/>
    <x v="1"/>
  </r>
  <r>
    <n v="1837"/>
    <x v="1837"/>
    <s v="Shady Grady &amp; The Nobodies is a band from Chicago, IL that fuse James Brown, Pink Floyd &amp; Jimi Hendrix into 1 - www.shadygradymusic.com"/>
    <x v="20"/>
    <n v="1841"/>
    <x v="0"/>
    <x v="0"/>
    <x v="0"/>
    <x v="1836"/>
    <n v="1326848935"/>
    <b v="0"/>
    <n v="30"/>
    <b v="1"/>
    <s v="music/rock"/>
    <n v="307"/>
    <n v="61.37"/>
    <x v="4"/>
    <s v="rock"/>
    <n v="40926.047858796301"/>
    <n v="25569.000347222223"/>
    <x v="5"/>
    <n v="1"/>
    <x v="1"/>
  </r>
  <r>
    <n v="1838"/>
    <x v="1838"/>
    <s v="Paul Haasch is producing his first music video! With awesome people involved and a great vision, it is sure to be an amazing piece."/>
    <x v="28"/>
    <n v="1001.49"/>
    <x v="0"/>
    <x v="0"/>
    <x v="0"/>
    <x v="1837"/>
    <n v="1314989557"/>
    <b v="0"/>
    <n v="28"/>
    <b v="1"/>
    <s v="music/rock"/>
    <n v="100"/>
    <n v="35.770000000000003"/>
    <x v="4"/>
    <s v="rock"/>
    <n v="40788.786539351851"/>
    <n v="25569.000324074073"/>
    <x v="6"/>
    <n v="9"/>
    <x v="8"/>
  </r>
  <r>
    <n v="1839"/>
    <x v="1839"/>
    <s v="The King of Mars, a Chicago rock band, needs your help funding their first EP! Visit us at thekingofmars.com for more."/>
    <x v="28"/>
    <n v="2053"/>
    <x v="0"/>
    <x v="0"/>
    <x v="0"/>
    <x v="1838"/>
    <n v="1472750382"/>
    <b v="0"/>
    <n v="45"/>
    <b v="1"/>
    <s v="music/rock"/>
    <n v="205"/>
    <n v="45.62"/>
    <x v="4"/>
    <s v="rock"/>
    <n v="42614.722013888888"/>
    <n v="25569.000520833335"/>
    <x v="2"/>
    <n v="9"/>
    <x v="8"/>
  </r>
  <r>
    <n v="1840"/>
    <x v="1840"/>
    <s v="St. Paul five-piece band City of the Weak hits the road May 9th, heading for Ft. Lauderdale to attend the Driven Music Conference!"/>
    <x v="42"/>
    <n v="980"/>
    <x v="0"/>
    <x v="0"/>
    <x v="0"/>
    <x v="1839"/>
    <n v="1366251510"/>
    <b v="0"/>
    <n v="13"/>
    <b v="1"/>
    <s v="music/rock"/>
    <n v="109"/>
    <n v="75.38"/>
    <x v="4"/>
    <s v="rock"/>
    <n v="41382.096180555556"/>
    <n v="25569.000150462962"/>
    <x v="4"/>
    <n v="4"/>
    <x v="6"/>
  </r>
  <r>
    <n v="1841"/>
    <x v="1841"/>
    <s v="Hard Rock with a Positive Message. Help us fund, release and promote our debut EP!"/>
    <x v="13"/>
    <n v="2035"/>
    <x v="0"/>
    <x v="0"/>
    <x v="0"/>
    <x v="1840"/>
    <n v="1397679445"/>
    <b v="0"/>
    <n v="40"/>
    <b v="1"/>
    <s v="music/rock"/>
    <n v="102"/>
    <n v="50.88"/>
    <x v="4"/>
    <s v="rock"/>
    <n v="41745.84542824074"/>
    <n v="25569.000462962962"/>
    <x v="3"/>
    <n v="4"/>
    <x v="6"/>
  </r>
  <r>
    <n v="1842"/>
    <x v="1842"/>
    <s v="Every time we sit down to rehearse, thoughts of recording a CD excite us! We are ready to do this!  It's time, so read on..."/>
    <x v="13"/>
    <n v="2505"/>
    <x v="0"/>
    <x v="0"/>
    <x v="0"/>
    <x v="1841"/>
    <n v="1422371381"/>
    <b v="0"/>
    <n v="21"/>
    <b v="1"/>
    <s v="music/rock"/>
    <n v="125"/>
    <n v="119.29"/>
    <x v="4"/>
    <s v="rock"/>
    <n v="42031.631724537037"/>
    <n v="25569.000243055554"/>
    <x v="0"/>
    <n v="1"/>
    <x v="1"/>
  </r>
  <r>
    <n v="1843"/>
    <x v="1843"/>
    <s v="Support Jeremy Buck &amp; The Bang as they finish and release their Brand New Album, â€œYou Are a Starâ€, as well as shoot 2 New Music Videos"/>
    <x v="3"/>
    <n v="12400.61"/>
    <x v="0"/>
    <x v="0"/>
    <x v="0"/>
    <x v="1842"/>
    <n v="1295653954"/>
    <b v="0"/>
    <n v="134"/>
    <b v="1"/>
    <s v="music/rock"/>
    <n v="124"/>
    <n v="92.54"/>
    <x v="4"/>
    <s v="rock"/>
    <n v="40564.994837962964"/>
    <n v="25569.001550925925"/>
    <x v="6"/>
    <n v="1"/>
    <x v="1"/>
  </r>
  <r>
    <n v="1844"/>
    <x v="1844"/>
    <s v="We are working hard to get into the recording studio and finally release a full-length album...but we need your help getting there!"/>
    <x v="15"/>
    <n v="1521"/>
    <x v="0"/>
    <x v="0"/>
    <x v="0"/>
    <x v="1843"/>
    <n v="1304464914"/>
    <b v="0"/>
    <n v="20"/>
    <b v="1"/>
    <s v="music/rock"/>
    <n v="101"/>
    <n v="76.05"/>
    <x v="4"/>
    <s v="rock"/>
    <n v="40666.973541666666"/>
    <n v="25569.000231481481"/>
    <x v="6"/>
    <n v="5"/>
    <x v="5"/>
  </r>
  <r>
    <n v="1845"/>
    <x v="1845"/>
    <s v="OH MY JOSH! _x000a__x000a_Our Kickstarter Supporters get FIRST DIBS!_x000a__x000a_Here's our latest single release and a package deal you cannot ignore!"/>
    <x v="28"/>
    <n v="1000"/>
    <x v="0"/>
    <x v="0"/>
    <x v="0"/>
    <x v="1844"/>
    <n v="1464854398"/>
    <b v="0"/>
    <n v="19"/>
    <b v="1"/>
    <s v="music/rock"/>
    <n v="100"/>
    <n v="52.63"/>
    <x v="4"/>
    <s v="rock"/>
    <n v="42523.333310185189"/>
    <n v="25569.000219907408"/>
    <x v="2"/>
    <n v="6"/>
    <x v="0"/>
  </r>
  <r>
    <n v="1846"/>
    <x v="1846"/>
    <s v="This album of all original music has been in the making for several years and I am excited to make my fans a part of this experience."/>
    <x v="36"/>
    <n v="20689"/>
    <x v="0"/>
    <x v="0"/>
    <x v="0"/>
    <x v="1845"/>
    <n v="1352993777"/>
    <b v="0"/>
    <n v="209"/>
    <b v="1"/>
    <s v="music/rock"/>
    <n v="138"/>
    <n v="98.99"/>
    <x v="4"/>
    <s v="rock"/>
    <n v="41228.650196759263"/>
    <n v="25569.002418981483"/>
    <x v="5"/>
    <n v="11"/>
    <x v="4"/>
  </r>
  <r>
    <n v="1847"/>
    <x v="1847"/>
    <s v="Deathtrap America is touring the country this spring.  Your pledge will help us across the country with Faster Pussycat and QueensrÃ¿che"/>
    <x v="30"/>
    <n v="3022"/>
    <x v="0"/>
    <x v="0"/>
    <x v="0"/>
    <x v="1846"/>
    <n v="1427780432"/>
    <b v="0"/>
    <n v="38"/>
    <b v="1"/>
    <s v="music/rock"/>
    <n v="121"/>
    <n v="79.53"/>
    <x v="4"/>
    <s v="rock"/>
    <n v="42094.236481481479"/>
    <n v="25569.000439814816"/>
    <x v="0"/>
    <n v="3"/>
    <x v="7"/>
  </r>
  <r>
    <n v="1848"/>
    <x v="1848"/>
    <s v="Hopeless Jack &amp; the Handsome Devil's first American tour. Help us bring our dirty brand of &quot;Roots &amp; Roll&quot; across the country!"/>
    <x v="9"/>
    <n v="3221"/>
    <x v="0"/>
    <x v="0"/>
    <x v="0"/>
    <x v="1847"/>
    <n v="1306608888"/>
    <b v="0"/>
    <n v="24"/>
    <b v="1"/>
    <s v="music/rock"/>
    <n v="107"/>
    <n v="134.21"/>
    <x v="4"/>
    <s v="rock"/>
    <n v="40691.788055555553"/>
    <n v="25569.000277777777"/>
    <x v="6"/>
    <n v="5"/>
    <x v="5"/>
  </r>
  <r>
    <n v="1849"/>
    <x v="1849"/>
    <s v="Release the Skylines is a small, local Cleveland metal band looking to record an album."/>
    <x v="43"/>
    <n v="301"/>
    <x v="0"/>
    <x v="0"/>
    <x v="0"/>
    <x v="1848"/>
    <n v="1347913059"/>
    <b v="0"/>
    <n v="8"/>
    <b v="1"/>
    <s v="music/rock"/>
    <n v="100"/>
    <n v="37.630000000000003"/>
    <x v="4"/>
    <s v="rock"/>
    <n v="41169.845590277779"/>
    <n v="25569.000092592592"/>
    <x v="5"/>
    <n v="9"/>
    <x v="8"/>
  </r>
  <r>
    <n v="1850"/>
    <x v="1850"/>
    <s v="WILKES is the solo venture of HighFlightSociety singer / Disciple bassist, Jason Wilkes. This project is to fund the debut 6 song EP."/>
    <x v="7"/>
    <n v="9137"/>
    <x v="0"/>
    <x v="0"/>
    <x v="0"/>
    <x v="1849"/>
    <n v="1402441300"/>
    <b v="0"/>
    <n v="179"/>
    <b v="1"/>
    <s v="music/rock"/>
    <n v="102"/>
    <n v="51.04"/>
    <x v="4"/>
    <s v="rock"/>
    <n v="41800.959490740745"/>
    <n v="25569.00207175926"/>
    <x v="3"/>
    <n v="6"/>
    <x v="0"/>
  </r>
  <r>
    <n v="1851"/>
    <x v="1851"/>
    <s v="I have recorded 3 solo blues/rock/surf albums of original music, but they're only digitally released - I want there to be real CD's!"/>
    <x v="46"/>
    <n v="1301"/>
    <x v="0"/>
    <x v="0"/>
    <x v="0"/>
    <x v="1850"/>
    <n v="1404769538"/>
    <b v="0"/>
    <n v="26"/>
    <b v="1"/>
    <s v="music/rock"/>
    <n v="100"/>
    <n v="50.04"/>
    <x v="4"/>
    <s v="rock"/>
    <n v="41827.906689814816"/>
    <n v="25569.000300925927"/>
    <x v="3"/>
    <n v="7"/>
    <x v="3"/>
  </r>
  <r>
    <n v="1852"/>
    <x v="1852"/>
    <s v="Athens, GA-based rock &amp; roll/soul band Radiolucent is kickstarting funds to mix, master, &amp; release their 2nd record, Electric City."/>
    <x v="36"/>
    <n v="17545"/>
    <x v="0"/>
    <x v="0"/>
    <x v="0"/>
    <x v="1851"/>
    <n v="1426703452"/>
    <b v="0"/>
    <n v="131"/>
    <b v="1"/>
    <s v="music/rock"/>
    <n v="117"/>
    <n v="133.93"/>
    <x v="4"/>
    <s v="rock"/>
    <n v="42081.77143518519"/>
    <n v="25569.001516203705"/>
    <x v="0"/>
    <n v="3"/>
    <x v="7"/>
  </r>
  <r>
    <n v="1853"/>
    <x v="1853"/>
    <s v="The money will go towards our debut EP being Recorded mixed by Andrew Baylis and mastered by Drew Fulk of Think Sound Studios."/>
    <x v="134"/>
    <n v="815"/>
    <x v="0"/>
    <x v="0"/>
    <x v="0"/>
    <x v="1852"/>
    <n v="1348536417"/>
    <b v="0"/>
    <n v="14"/>
    <b v="1"/>
    <s v="music/rock"/>
    <n v="102"/>
    <n v="58.21"/>
    <x v="4"/>
    <s v="rock"/>
    <n v="41177.060381944444"/>
    <n v="25569.000162037039"/>
    <x v="5"/>
    <n v="9"/>
    <x v="8"/>
  </r>
  <r>
    <n v="1854"/>
    <x v="1854"/>
    <s v="After much anticipation, I'm finally releasing my first album, &quot;In Technicolor&quot;! Let's join forces and get it done right!"/>
    <x v="36"/>
    <n v="15318.55"/>
    <x v="0"/>
    <x v="0"/>
    <x v="0"/>
    <x v="1853"/>
    <n v="1366763437"/>
    <b v="0"/>
    <n v="174"/>
    <b v="1"/>
    <s v="music/rock"/>
    <n v="102"/>
    <n v="88.04"/>
    <x v="4"/>
    <s v="rock"/>
    <n v="41388.021261574075"/>
    <n v="25569.00201388889"/>
    <x v="4"/>
    <n v="4"/>
    <x v="6"/>
  </r>
  <r>
    <n v="1855"/>
    <x v="1855"/>
    <s v="11 year old Sara &amp; Motion Device want rock &amp; metal fans all over the world to unite and join the ROCK REVOLUTION!!!"/>
    <x v="222"/>
    <n v="13480.16"/>
    <x v="0"/>
    <x v="5"/>
    <x v="5"/>
    <x v="1854"/>
    <n v="1385124940"/>
    <b v="0"/>
    <n v="191"/>
    <b v="1"/>
    <s v="music/rock"/>
    <n v="154"/>
    <n v="70.58"/>
    <x v="4"/>
    <s v="rock"/>
    <n v="41600.538657407407"/>
    <n v="25569.002210648148"/>
    <x v="4"/>
    <n v="11"/>
    <x v="4"/>
  </r>
  <r>
    <n v="1856"/>
    <x v="1856"/>
    <s v="We are an independent band who needs your help for the production of our new album, so we can share our music with you lovely people :)"/>
    <x v="13"/>
    <n v="2025"/>
    <x v="0"/>
    <x v="0"/>
    <x v="0"/>
    <x v="1855"/>
    <n v="1403901072"/>
    <b v="0"/>
    <n v="38"/>
    <b v="1"/>
    <s v="music/rock"/>
    <n v="101"/>
    <n v="53.29"/>
    <x v="4"/>
    <s v="rock"/>
    <n v="41817.854999999996"/>
    <n v="25569.000439814816"/>
    <x v="3"/>
    <n v="6"/>
    <x v="0"/>
  </r>
  <r>
    <n v="1857"/>
    <x v="1857"/>
    <s v="We need to get back to Nashville to record our second record, a full LP this time.  It ain't cheap and we need your help!"/>
    <x v="9"/>
    <n v="3000"/>
    <x v="0"/>
    <x v="0"/>
    <x v="0"/>
    <x v="1856"/>
    <n v="1407954413"/>
    <b v="0"/>
    <n v="22"/>
    <b v="1"/>
    <s v="music/rock"/>
    <n v="100"/>
    <n v="136.36000000000001"/>
    <x v="4"/>
    <s v="rock"/>
    <n v="41864.76866898148"/>
    <n v="25569.000254629631"/>
    <x v="3"/>
    <n v="8"/>
    <x v="10"/>
  </r>
  <r>
    <n v="1858"/>
    <x v="1858"/>
    <s v="I write songs to teach with at two Chicago schools.  The enthusiastic response from my students &amp; colleagues inspired me to do do this!"/>
    <x v="291"/>
    <n v="6041.55"/>
    <x v="0"/>
    <x v="0"/>
    <x v="0"/>
    <x v="1857"/>
    <n v="1318826921"/>
    <b v="0"/>
    <n v="149"/>
    <b v="1"/>
    <s v="music/rock"/>
    <n v="109"/>
    <n v="40.549999999999997"/>
    <x v="4"/>
    <s v="rock"/>
    <n v="40833.200474537036"/>
    <n v="25569.001724537036"/>
    <x v="6"/>
    <n v="10"/>
    <x v="9"/>
  </r>
  <r>
    <n v="1859"/>
    <x v="1859"/>
    <s v="Queen Kwong is going ON TOUR to London and Paris!"/>
    <x v="9"/>
    <n v="3955"/>
    <x v="0"/>
    <x v="0"/>
    <x v="0"/>
    <x v="1858"/>
    <n v="1314124129"/>
    <b v="0"/>
    <n v="56"/>
    <b v="1"/>
    <s v="music/rock"/>
    <n v="132"/>
    <n v="70.63"/>
    <x v="4"/>
    <s v="rock"/>
    <n v="40778.770011574074"/>
    <n v="25569.000648148147"/>
    <x v="6"/>
    <n v="8"/>
    <x v="10"/>
  </r>
  <r>
    <n v="1860"/>
    <x v="1860"/>
    <s v="ASC had a one-of-a-kind CD release party in 2013, and we want to share it with the world - in DVD format!"/>
    <x v="47"/>
    <n v="1001"/>
    <x v="0"/>
    <x v="0"/>
    <x v="0"/>
    <x v="1859"/>
    <n v="1389891684"/>
    <b v="0"/>
    <n v="19"/>
    <b v="1"/>
    <s v="music/rock"/>
    <n v="133"/>
    <n v="52.68"/>
    <x v="4"/>
    <s v="rock"/>
    <n v="41655.709305555552"/>
    <n v="25569.000219907408"/>
    <x v="3"/>
    <n v="1"/>
    <x v="1"/>
  </r>
  <r>
    <n v="1861"/>
    <x v="1861"/>
    <s v="A game for Apple &amp; Android devices that sees you get your own spacecraft, take on the competition, mine asteroids &amp; fight to survive."/>
    <x v="65"/>
    <n v="0"/>
    <x v="2"/>
    <x v="1"/>
    <x v="1"/>
    <x v="1860"/>
    <n v="1419664341"/>
    <b v="0"/>
    <n v="0"/>
    <b v="0"/>
    <s v="games/mobile games"/>
    <n v="0"/>
    <n v="0"/>
    <x v="6"/>
    <s v="mobile games"/>
    <n v="42000.300243055557"/>
    <n v="25569"/>
    <x v="3"/>
    <n v="12"/>
    <x v="11"/>
  </r>
  <r>
    <n v="1862"/>
    <x v="1862"/>
    <s v="Purple Fishing is an online game and social media platform for Trump Supporters and Critics to have fun finding common ground."/>
    <x v="102"/>
    <n v="1455"/>
    <x v="2"/>
    <x v="0"/>
    <x v="0"/>
    <x v="1861"/>
    <n v="1484912974"/>
    <b v="0"/>
    <n v="16"/>
    <b v="0"/>
    <s v="games/mobile games"/>
    <n v="8"/>
    <n v="90.94"/>
    <x v="6"/>
    <s v="mobile games"/>
    <n v="42755.492754629624"/>
    <n v="25569.000185185185"/>
    <x v="1"/>
    <n v="1"/>
    <x v="1"/>
  </r>
  <r>
    <n v="1863"/>
    <x v="1863"/>
    <s v="This is an Android game where you take control of the zombies and try to eat your way to world domination!"/>
    <x v="30"/>
    <n v="10"/>
    <x v="2"/>
    <x v="0"/>
    <x v="0"/>
    <x v="1862"/>
    <n v="1400008085"/>
    <b v="0"/>
    <n v="2"/>
    <b v="0"/>
    <s v="games/mobile games"/>
    <n v="0"/>
    <n v="5"/>
    <x v="6"/>
    <s v="mobile games"/>
    <n v="41772.797280092593"/>
    <n v="25569.00002314815"/>
    <x v="3"/>
    <n v="5"/>
    <x v="5"/>
  </r>
  <r>
    <n v="1864"/>
    <x v="1864"/>
    <s v="Cannons, Power Gloves, and PUNCHING STUFF!  Help Fat Cheeks collect Acorns for upgrades and customize his gear in this Endless Runner"/>
    <x v="115"/>
    <n v="2788"/>
    <x v="2"/>
    <x v="0"/>
    <x v="0"/>
    <x v="1863"/>
    <n v="1396631500"/>
    <b v="0"/>
    <n v="48"/>
    <b v="0"/>
    <s v="games/mobile games"/>
    <n v="43"/>
    <n v="58.08"/>
    <x v="6"/>
    <s v="mobile games"/>
    <n v="41733.716435185182"/>
    <n v="25569.000555555554"/>
    <x v="3"/>
    <n v="4"/>
    <x v="6"/>
  </r>
  <r>
    <n v="1865"/>
    <x v="1865"/>
    <s v="This game is an alternative to the boring morning jogs This game will make you excited to workout Following elite footballer movements!"/>
    <x v="74"/>
    <n v="4"/>
    <x v="2"/>
    <x v="1"/>
    <x v="1"/>
    <x v="1864"/>
    <n v="1475398147"/>
    <b v="0"/>
    <n v="2"/>
    <b v="0"/>
    <s v="games/mobile games"/>
    <n v="0"/>
    <n v="2"/>
    <x v="6"/>
    <s v="mobile games"/>
    <n v="42645.367442129631"/>
    <n v="25569.00002314815"/>
    <x v="2"/>
    <n v="10"/>
    <x v="9"/>
  </r>
  <r>
    <n v="1866"/>
    <x v="1866"/>
    <s v="A mobile application that will allow math learners to practice math operations and improve critical thinking. Ideal for ages 7 to 12."/>
    <x v="31"/>
    <n v="125"/>
    <x v="2"/>
    <x v="0"/>
    <x v="0"/>
    <x v="1865"/>
    <n v="1483768497"/>
    <b v="0"/>
    <n v="2"/>
    <b v="0"/>
    <s v="games/mobile games"/>
    <n v="1"/>
    <n v="62.5"/>
    <x v="6"/>
    <s v="mobile games"/>
    <n v="42742.246493055558"/>
    <n v="25569.00002314815"/>
    <x v="1"/>
    <n v="1"/>
    <x v="1"/>
  </r>
  <r>
    <n v="1867"/>
    <x v="1867"/>
    <s v="A mix of PokemonGo, Game of War- Fire Age, DragonSoul, &amp; Throwdown. Join a clan, collect meme, upgrade features, fight, &amp; compete."/>
    <x v="22"/>
    <n v="10"/>
    <x v="2"/>
    <x v="0"/>
    <x v="0"/>
    <x v="1866"/>
    <n v="1475791912"/>
    <b v="0"/>
    <n v="1"/>
    <b v="0"/>
    <s v="games/mobile games"/>
    <n v="0"/>
    <n v="10"/>
    <x v="6"/>
    <s v="mobile games"/>
    <n v="42649.924907407403"/>
    <n v="25569.000011574073"/>
    <x v="2"/>
    <n v="10"/>
    <x v="9"/>
  </r>
  <r>
    <n v="1868"/>
    <x v="1868"/>
    <s v="PaperChase is a popular endless flying game conceived by a 15 year old and loved by millions worldwide.  Help us build version 3!"/>
    <x v="31"/>
    <n v="1217"/>
    <x v="2"/>
    <x v="0"/>
    <x v="0"/>
    <x v="1867"/>
    <n v="1448044925"/>
    <b v="0"/>
    <n v="17"/>
    <b v="0"/>
    <s v="games/mobile games"/>
    <n v="5"/>
    <n v="71.59"/>
    <x v="6"/>
    <s v="mobile games"/>
    <n v="42328.779224537036"/>
    <n v="25569.000196759258"/>
    <x v="0"/>
    <n v="11"/>
    <x v="4"/>
  </r>
  <r>
    <n v="1869"/>
    <x v="1869"/>
    <s v="CCRPG will be a 2D Pixel Art Game based on similar elements to the SNES game &quot;Zelda: A Link to the Past&quot; with RPG elements added in."/>
    <x v="3"/>
    <n v="0"/>
    <x v="2"/>
    <x v="0"/>
    <x v="0"/>
    <x v="1868"/>
    <n v="1480896249"/>
    <b v="0"/>
    <n v="0"/>
    <b v="0"/>
    <s v="games/mobile games"/>
    <n v="0"/>
    <n v="0"/>
    <x v="6"/>
    <s v="mobile games"/>
    <n v="42709.002881944441"/>
    <n v="25569"/>
    <x v="2"/>
    <n v="12"/>
    <x v="11"/>
  </r>
  <r>
    <n v="1870"/>
    <x v="1870"/>
    <s v="Conflict of Van Helsing &amp; Dracula (C.O.V.D.) is a board game available as an App based on the story: Dracula. Can you survive?"/>
    <x v="8"/>
    <n v="361"/>
    <x v="2"/>
    <x v="0"/>
    <x v="0"/>
    <x v="1869"/>
    <n v="1451723535"/>
    <b v="0"/>
    <n v="11"/>
    <b v="0"/>
    <s v="games/mobile games"/>
    <n v="10"/>
    <n v="32.82"/>
    <x v="6"/>
    <s v="mobile games"/>
    <n v="42371.355729166666"/>
    <n v="25569.000127314815"/>
    <x v="2"/>
    <n v="1"/>
    <x v="1"/>
  </r>
  <r>
    <n v="1871"/>
    <x v="1871"/>
    <s v="Journey with Bible Bear through each of the books of the Bible, exploring stories while learning verses, songs, and preschool concepts!"/>
    <x v="115"/>
    <n v="4666"/>
    <x v="2"/>
    <x v="0"/>
    <x v="0"/>
    <x v="1870"/>
    <n v="1413053301"/>
    <b v="0"/>
    <n v="95"/>
    <b v="0"/>
    <s v="games/mobile games"/>
    <n v="72"/>
    <n v="49.12"/>
    <x v="6"/>
    <s v="mobile games"/>
    <n v="41923.783576388887"/>
    <n v="25569.001099537036"/>
    <x v="3"/>
    <n v="10"/>
    <x v="9"/>
  </r>
  <r>
    <n v="1872"/>
    <x v="1872"/>
    <s v="A Top-View Action game where you play as Bob, the FIRST zombie to rise from the grave. Bring chaos to town, feast and don't die again."/>
    <x v="22"/>
    <n v="212"/>
    <x v="2"/>
    <x v="0"/>
    <x v="0"/>
    <x v="1871"/>
    <n v="1433041602"/>
    <b v="0"/>
    <n v="13"/>
    <b v="0"/>
    <s v="games/mobile games"/>
    <n v="1"/>
    <n v="16.309999999999999"/>
    <x v="6"/>
    <s v="mobile games"/>
    <n v="42155.129652777774"/>
    <n v="25569.000150462962"/>
    <x v="0"/>
    <n v="5"/>
    <x v="5"/>
  </r>
  <r>
    <n v="1873"/>
    <x v="1873"/>
    <s v="It's time for The Red Card Blue Card Game to be available everywhere! Help save the sanity of ALL parent's! Help make it an App!!"/>
    <x v="6"/>
    <n v="36"/>
    <x v="2"/>
    <x v="5"/>
    <x v="5"/>
    <x v="1872"/>
    <n v="1433861210"/>
    <b v="0"/>
    <n v="2"/>
    <b v="0"/>
    <s v="games/mobile games"/>
    <n v="0"/>
    <n v="18"/>
    <x v="6"/>
    <s v="mobile games"/>
    <n v="42164.615856481483"/>
    <n v="25569.00002314815"/>
    <x v="0"/>
    <n v="6"/>
    <x v="0"/>
  </r>
  <r>
    <n v="1874"/>
    <x v="1874"/>
    <s v="PATH to Reading (PATH) is a patented break-through technology  that dramatically and permanently improves attention, reading, memory"/>
    <x v="292"/>
    <n v="26"/>
    <x v="2"/>
    <x v="0"/>
    <x v="0"/>
    <x v="1873"/>
    <n v="1465427733"/>
    <b v="0"/>
    <n v="2"/>
    <b v="0"/>
    <s v="games/mobile games"/>
    <n v="0"/>
    <n v="13"/>
    <x v="6"/>
    <s v="mobile games"/>
    <n v="42529.969131944439"/>
    <n v="25569.00002314815"/>
    <x v="2"/>
    <n v="6"/>
    <x v="0"/>
  </r>
  <r>
    <n v="1875"/>
    <x v="1875"/>
    <s v="Sea opposition of Crab's family and angry fishes. Who is going to win, and who is going to loose ?!"/>
    <x v="3"/>
    <n v="51"/>
    <x v="2"/>
    <x v="0"/>
    <x v="0"/>
    <x v="1874"/>
    <n v="1465335308"/>
    <b v="0"/>
    <n v="3"/>
    <b v="0"/>
    <s v="games/mobile games"/>
    <n v="1"/>
    <n v="17"/>
    <x v="6"/>
    <s v="mobile games"/>
    <n v="42528.899398148147"/>
    <n v="25569.000034722223"/>
    <x v="2"/>
    <n v="6"/>
    <x v="0"/>
  </r>
  <r>
    <n v="1876"/>
    <x v="1876"/>
    <s v="An arcade styled side scroller. Help Bob the pilot steer his plane through hordes of migrating birds strapped with explosives."/>
    <x v="293"/>
    <n v="0"/>
    <x v="2"/>
    <x v="2"/>
    <x v="2"/>
    <x v="1875"/>
    <n v="1400309405"/>
    <b v="0"/>
    <n v="0"/>
    <b v="0"/>
    <s v="games/mobile games"/>
    <n v="0"/>
    <n v="0"/>
    <x v="6"/>
    <s v="mobile games"/>
    <n v="41776.284780092588"/>
    <n v="25569"/>
    <x v="3"/>
    <n v="5"/>
    <x v="5"/>
  </r>
  <r>
    <n v="1877"/>
    <x v="1877"/>
    <s v="It's obvious you won't survive by your wits alone. Unfortunately that's all you've got, Chip. Run!"/>
    <x v="294"/>
    <n v="0"/>
    <x v="2"/>
    <x v="0"/>
    <x v="0"/>
    <x v="1876"/>
    <n v="1422664925"/>
    <b v="0"/>
    <n v="0"/>
    <b v="0"/>
    <s v="games/mobile games"/>
    <n v="0"/>
    <n v="0"/>
    <x v="6"/>
    <s v="mobile games"/>
    <n v="42035.029224537036"/>
    <n v="25569"/>
    <x v="0"/>
    <n v="1"/>
    <x v="1"/>
  </r>
  <r>
    <n v="1878"/>
    <x v="1878"/>
    <s v="Action game now playable on Android/iOS platforms and PC browsers. Easy gameplay even for starters yet hard to be skilled. Multi-player"/>
    <x v="6"/>
    <n v="0"/>
    <x v="2"/>
    <x v="2"/>
    <x v="2"/>
    <x v="1877"/>
    <n v="1400026355"/>
    <b v="0"/>
    <n v="0"/>
    <b v="0"/>
    <s v="games/mobile games"/>
    <n v="0"/>
    <n v="0"/>
    <x v="6"/>
    <s v="mobile games"/>
    <n v="41773.008738425924"/>
    <n v="25569"/>
    <x v="3"/>
    <n v="5"/>
    <x v="5"/>
  </r>
  <r>
    <n v="1879"/>
    <x v="1879"/>
    <s v="Juego de plataformas con 20 personajes. Cada personaje tiene cuatro habilidades distintas al resto de personajes y sus propias voces."/>
    <x v="10"/>
    <n v="6"/>
    <x v="2"/>
    <x v="3"/>
    <x v="3"/>
    <x v="1878"/>
    <n v="1455377729"/>
    <b v="0"/>
    <n v="2"/>
    <b v="0"/>
    <s v="games/mobile games"/>
    <n v="0"/>
    <n v="3"/>
    <x v="6"/>
    <s v="mobile games"/>
    <n v="42413.649641203709"/>
    <n v="25569.00002314815"/>
    <x v="2"/>
    <n v="2"/>
    <x v="2"/>
  </r>
  <r>
    <n v="1880"/>
    <x v="1880"/>
    <s v="Sim Betting Football is the only football (soccer) betting simulation  game."/>
    <x v="10"/>
    <n v="1004"/>
    <x v="2"/>
    <x v="1"/>
    <x v="1"/>
    <x v="1879"/>
    <n v="1456839380"/>
    <b v="0"/>
    <n v="24"/>
    <b v="0"/>
    <s v="games/mobile games"/>
    <n v="20"/>
    <n v="41.83"/>
    <x v="6"/>
    <s v="mobile games"/>
    <n v="42430.566898148143"/>
    <n v="25569.000277777777"/>
    <x v="2"/>
    <n v="3"/>
    <x v="7"/>
  </r>
  <r>
    <n v="1881"/>
    <x v="1881"/>
    <s v="We're now raising money to produce a music video. Those who donate get a vote in deciding which song!"/>
    <x v="13"/>
    <n v="3453.69"/>
    <x v="0"/>
    <x v="0"/>
    <x v="0"/>
    <x v="1880"/>
    <n v="1423366789"/>
    <b v="0"/>
    <n v="70"/>
    <b v="1"/>
    <s v="music/indie rock"/>
    <n v="173"/>
    <n v="49.34"/>
    <x v="4"/>
    <s v="indie rock"/>
    <n v="42043.152650462958"/>
    <n v="25569.000810185185"/>
    <x v="0"/>
    <n v="2"/>
    <x v="2"/>
  </r>
  <r>
    <n v="1882"/>
    <x v="1882"/>
    <s v="New songs have been popping out of Mark Donato for years now and he's got a large, squirming litter of them in need of triage.  Help!"/>
    <x v="295"/>
    <n v="3380"/>
    <x v="0"/>
    <x v="0"/>
    <x v="0"/>
    <x v="1881"/>
    <n v="1339109212"/>
    <b v="0"/>
    <n v="81"/>
    <b v="1"/>
    <s v="music/indie rock"/>
    <n v="101"/>
    <n v="41.73"/>
    <x v="4"/>
    <s v="indie rock"/>
    <n v="41067.949212962965"/>
    <n v="25569.000937500001"/>
    <x v="5"/>
    <n v="6"/>
    <x v="0"/>
  </r>
  <r>
    <n v="1883"/>
    <x v="1883"/>
    <s v="Afraid Of Figs is a high energy pop/rock band, with off-the-wall humor, catchy hooks, and wild interactive live shows."/>
    <x v="117"/>
    <n v="1047"/>
    <x v="0"/>
    <x v="0"/>
    <x v="0"/>
    <x v="1882"/>
    <n v="1331333108"/>
    <b v="0"/>
    <n v="32"/>
    <b v="1"/>
    <s v="music/indie rock"/>
    <n v="105"/>
    <n v="32.72"/>
    <x v="4"/>
    <s v="indie rock"/>
    <n v="40977.948009259257"/>
    <n v="25569.00037037037"/>
    <x v="5"/>
    <n v="3"/>
    <x v="7"/>
  </r>
  <r>
    <n v="1884"/>
    <x v="1884"/>
    <s v="Glad Hearts Latest Album, Twenty Two, Pressed In A Very Limited Edition On Beautiful Vinyl With Accompanying Digital Download"/>
    <x v="28"/>
    <n v="1351"/>
    <x v="0"/>
    <x v="0"/>
    <x v="0"/>
    <x v="1883"/>
    <n v="1350967535"/>
    <b v="0"/>
    <n v="26"/>
    <b v="1"/>
    <s v="music/indie rock"/>
    <n v="135"/>
    <n v="51.96"/>
    <x v="4"/>
    <s v="indie rock"/>
    <n v="41205.198321759257"/>
    <n v="25569.000300925927"/>
    <x v="5"/>
    <n v="10"/>
    <x v="9"/>
  </r>
  <r>
    <n v="1885"/>
    <x v="1885"/>
    <s v="KATA's debut album 'The Rising' is ready for your ears, now all we need to do is press the vinyl. That's where you come in!"/>
    <x v="296"/>
    <n v="5322"/>
    <x v="0"/>
    <x v="0"/>
    <x v="0"/>
    <x v="1884"/>
    <n v="1341800110"/>
    <b v="0"/>
    <n v="105"/>
    <b v="1"/>
    <s v="music/indie rock"/>
    <n v="116"/>
    <n v="50.69"/>
    <x v="4"/>
    <s v="indie rock"/>
    <n v="41099.093865740739"/>
    <n v="25569.001215277778"/>
    <x v="5"/>
    <n v="7"/>
    <x v="3"/>
  </r>
  <r>
    <n v="1886"/>
    <x v="1886"/>
    <s v="Help the New York - based independent prog-rock band Invisible House create their new album called &quot;a history of the world&quot;"/>
    <x v="38"/>
    <n v="1225"/>
    <x v="0"/>
    <x v="0"/>
    <x v="0"/>
    <x v="1885"/>
    <n v="1413236738"/>
    <b v="0"/>
    <n v="29"/>
    <b v="1"/>
    <s v="music/indie rock"/>
    <n v="102"/>
    <n v="42.24"/>
    <x v="4"/>
    <s v="indie rock"/>
    <n v="41925.906689814816"/>
    <n v="25569.000335648147"/>
    <x v="3"/>
    <n v="10"/>
    <x v="9"/>
  </r>
  <r>
    <n v="1887"/>
    <x v="1887"/>
    <s v="Our dream of recording our second single in London and making it big in the UK is closer than ever! Do you want to be a part of it?"/>
    <x v="9"/>
    <n v="3335"/>
    <x v="0"/>
    <x v="3"/>
    <x v="3"/>
    <x v="1886"/>
    <n v="1447614732"/>
    <b v="0"/>
    <n v="8"/>
    <b v="1"/>
    <s v="music/indie rock"/>
    <n v="111"/>
    <n v="416.88"/>
    <x v="4"/>
    <s v="indie rock"/>
    <n v="42323.800138888888"/>
    <n v="25569.000092592592"/>
    <x v="0"/>
    <n v="11"/>
    <x v="4"/>
  </r>
  <r>
    <n v="1888"/>
    <x v="1888"/>
    <s v="Hey there! I have new music recorded for my 3rd CD but  need to raise a few more bucks to finish the artwork &amp; pressing. I'm so close I can taste it!"/>
    <x v="30"/>
    <n v="4152"/>
    <x v="0"/>
    <x v="0"/>
    <x v="0"/>
    <x v="1887"/>
    <n v="1272692732"/>
    <b v="0"/>
    <n v="89"/>
    <b v="1"/>
    <s v="music/indie rock"/>
    <n v="166"/>
    <n v="46.65"/>
    <x v="4"/>
    <s v="indie rock"/>
    <n v="40299.239953703705"/>
    <n v="25569.001030092593"/>
    <x v="7"/>
    <n v="5"/>
    <x v="5"/>
  </r>
  <r>
    <n v="1889"/>
    <x v="1889"/>
    <s v="Sweeping epic melodies. I want to incorporate all my influences into one album I have been writing for 90 days now and ready to record!"/>
    <x v="13"/>
    <n v="2132"/>
    <x v="0"/>
    <x v="0"/>
    <x v="0"/>
    <x v="1888"/>
    <n v="1359140546"/>
    <b v="0"/>
    <n v="44"/>
    <b v="1"/>
    <s v="music/indie rock"/>
    <n v="107"/>
    <n v="48.45"/>
    <x v="4"/>
    <s v="indie rock"/>
    <n v="41299.793356481481"/>
    <n v="25569.000509259258"/>
    <x v="4"/>
    <n v="1"/>
    <x v="1"/>
  </r>
  <r>
    <n v="1890"/>
    <x v="1890"/>
    <s v="We want to record a live album at this year's annual Boxing Day show at the Arden Gild Hall - we need your help to do it!"/>
    <x v="14"/>
    <n v="17350.13"/>
    <x v="0"/>
    <x v="0"/>
    <x v="0"/>
    <x v="1889"/>
    <n v="1353005528"/>
    <b v="0"/>
    <n v="246"/>
    <b v="1"/>
    <s v="music/indie rock"/>
    <n v="145"/>
    <n v="70.53"/>
    <x v="4"/>
    <s v="indie rock"/>
    <n v="41228.786203703705"/>
    <n v="25569.002847222222"/>
    <x v="5"/>
    <n v="11"/>
    <x v="4"/>
  </r>
  <r>
    <n v="1891"/>
    <x v="1891"/>
    <s v="Help promote Lindsey Ray's debut full-length album &amp; get loads of great giveaways in return! Can you say free music and prizes?! You know you wanna..."/>
    <x v="3"/>
    <n v="10555"/>
    <x v="0"/>
    <x v="0"/>
    <x v="0"/>
    <x v="1890"/>
    <n v="1275851354"/>
    <b v="0"/>
    <n v="120"/>
    <b v="1"/>
    <s v="music/indie rock"/>
    <n v="106"/>
    <n v="87.96"/>
    <x v="4"/>
    <s v="indie rock"/>
    <n v="40335.798078703701"/>
    <n v="25569.00138888889"/>
    <x v="7"/>
    <n v="6"/>
    <x v="0"/>
  </r>
  <r>
    <n v="1892"/>
    <x v="1892"/>
    <s v="Nemes has just recorded a new album and is raising $500 to get it mixed and mastered professionally."/>
    <x v="2"/>
    <n v="683"/>
    <x v="0"/>
    <x v="0"/>
    <x v="0"/>
    <x v="1891"/>
    <n v="1304867881"/>
    <b v="0"/>
    <n v="26"/>
    <b v="1"/>
    <s v="music/indie rock"/>
    <n v="137"/>
    <n v="26.27"/>
    <x v="4"/>
    <s v="indie rock"/>
    <n v="40671.637511574074"/>
    <n v="25569.000300925927"/>
    <x v="6"/>
    <n v="5"/>
    <x v="5"/>
  </r>
  <r>
    <n v="1893"/>
    <x v="1893"/>
    <s v="Archeology is looking to gain support to release their 7&quot; vinyl single &quot;Hunger&quot; as well as the b-side, &quot;Kings canyon."/>
    <x v="30"/>
    <n v="2600"/>
    <x v="0"/>
    <x v="0"/>
    <x v="0"/>
    <x v="1892"/>
    <n v="1301524585"/>
    <b v="0"/>
    <n v="45"/>
    <b v="1"/>
    <s v="music/indie rock"/>
    <n v="104"/>
    <n v="57.78"/>
    <x v="4"/>
    <s v="indie rock"/>
    <n v="40632.94195601852"/>
    <n v="25569.000520833335"/>
    <x v="6"/>
    <n v="3"/>
    <x v="7"/>
  </r>
  <r>
    <n v="1894"/>
    <x v="1894"/>
    <s v="Im trying to raise $1000 for a 3 song EP in a studio!"/>
    <x v="28"/>
    <n v="1145"/>
    <x v="0"/>
    <x v="0"/>
    <x v="0"/>
    <x v="1893"/>
    <n v="1326404583"/>
    <b v="0"/>
    <n v="20"/>
    <b v="1"/>
    <s v="music/indie rock"/>
    <n v="115"/>
    <n v="57.25"/>
    <x v="4"/>
    <s v="indie rock"/>
    <n v="40920.904895833337"/>
    <n v="25569.000231481481"/>
    <x v="5"/>
    <n v="1"/>
    <x v="1"/>
  </r>
  <r>
    <n v="1895"/>
    <x v="1895"/>
    <s v="HERESTOFIGHTIN is a folk rock band from Colorado fighting for change in our world through rock and roll. Be the change you want to see."/>
    <x v="297"/>
    <n v="9228"/>
    <x v="0"/>
    <x v="0"/>
    <x v="0"/>
    <x v="1894"/>
    <n v="1442771722"/>
    <b v="0"/>
    <n v="47"/>
    <b v="1"/>
    <s v="music/indie rock"/>
    <n v="102"/>
    <n v="196.34"/>
    <x v="4"/>
    <s v="indie rock"/>
    <n v="42267.746782407412"/>
    <n v="25569.000543981481"/>
    <x v="0"/>
    <n v="9"/>
    <x v="8"/>
  </r>
  <r>
    <n v="1896"/>
    <x v="1896"/>
    <s v="My barely anticipated second album of self produced songs is ready to go.  Just need a little help to cover mastering, artwork etc."/>
    <x v="298"/>
    <n v="559"/>
    <x v="0"/>
    <x v="0"/>
    <x v="0"/>
    <x v="1895"/>
    <n v="1331658165"/>
    <b v="0"/>
    <n v="13"/>
    <b v="1"/>
    <s v="music/indie rock"/>
    <n v="124"/>
    <n v="43"/>
    <x v="4"/>
    <s v="indie rock"/>
    <n v="40981.710243055553"/>
    <n v="25569.000150462962"/>
    <x v="5"/>
    <n v="3"/>
    <x v="7"/>
  </r>
  <r>
    <n v="1897"/>
    <x v="1897"/>
    <s v="My new album produced by Paul Curreri is one of the most unique musical projects I have done. Let's finish it before the baby comes!"/>
    <x v="299"/>
    <n v="6506"/>
    <x v="0"/>
    <x v="0"/>
    <x v="0"/>
    <x v="1896"/>
    <n v="1392040806"/>
    <b v="0"/>
    <n v="183"/>
    <b v="1"/>
    <s v="music/indie rock"/>
    <n v="102"/>
    <n v="35.549999999999997"/>
    <x v="4"/>
    <s v="indie rock"/>
    <n v="41680.583402777782"/>
    <n v="25569.002118055556"/>
    <x v="3"/>
    <n v="2"/>
    <x v="2"/>
  </r>
  <r>
    <n v="1898"/>
    <x v="1898"/>
    <s v="We are heading into the studio to create the most soulfully orchestrated Indie Pop masterpiece mankind has ever witnessed."/>
    <x v="28"/>
    <n v="1445"/>
    <x v="0"/>
    <x v="0"/>
    <x v="0"/>
    <x v="1897"/>
    <n v="1451277473"/>
    <b v="0"/>
    <n v="21"/>
    <b v="1"/>
    <s v="music/indie rock"/>
    <n v="145"/>
    <n v="68.81"/>
    <x v="4"/>
    <s v="indie rock"/>
    <n v="42366.192974537036"/>
    <n v="25569.000243055554"/>
    <x v="0"/>
    <n v="12"/>
    <x v="11"/>
  </r>
  <r>
    <n v="1899"/>
    <x v="1899"/>
    <s v="Ukulele Songs from the Zombie Apocalypse, a concept album where boy meets girl, boy loses girl to Zombie King, boy gets girl back. Fun!"/>
    <x v="42"/>
    <n v="1200"/>
    <x v="0"/>
    <x v="0"/>
    <x v="0"/>
    <x v="1898"/>
    <n v="1424730966"/>
    <b v="0"/>
    <n v="42"/>
    <b v="1"/>
    <s v="music/indie rock"/>
    <n v="133"/>
    <n v="28.57"/>
    <x v="4"/>
    <s v="indie rock"/>
    <n v="42058.941736111112"/>
    <n v="25569.000486111112"/>
    <x v="0"/>
    <n v="2"/>
    <x v="2"/>
  </r>
  <r>
    <n v="1900"/>
    <x v="1900"/>
    <s v="Angieâ€™s Curse, an Indie Goth/Dark Rock band &amp; local favorite from Ventura, are ready to record a professional CD of all original songs."/>
    <x v="30"/>
    <n v="2734.11"/>
    <x v="0"/>
    <x v="0"/>
    <x v="0"/>
    <x v="1899"/>
    <n v="1347137731"/>
    <b v="0"/>
    <n v="54"/>
    <b v="1"/>
    <s v="music/indie rock"/>
    <n v="109"/>
    <n v="50.63"/>
    <x v="4"/>
    <s v="indie rock"/>
    <n v="41160.871886574074"/>
    <n v="25569.000625000001"/>
    <x v="5"/>
    <n v="9"/>
    <x v="8"/>
  </r>
  <r>
    <n v="1901"/>
    <x v="1901"/>
    <s v="KiddieRail is a height adjustable hand rail of the right size for little children to help them manage the stairs more safely at home."/>
    <x v="300"/>
    <n v="2670"/>
    <x v="2"/>
    <x v="1"/>
    <x v="1"/>
    <x v="1900"/>
    <n v="1429707729"/>
    <b v="0"/>
    <n v="25"/>
    <b v="0"/>
    <s v="technology/gadgets"/>
    <n v="3"/>
    <n v="106.8"/>
    <x v="2"/>
    <s v="gadgets"/>
    <n v="42116.54315972222"/>
    <n v="25569.00028935185"/>
    <x v="0"/>
    <n v="4"/>
    <x v="6"/>
  </r>
  <r>
    <n v="1902"/>
    <x v="1902"/>
    <s v="Virtual reality is expensive, here is the solution. I've created a VR device out of cardboard. I present: World's cheapest VR Device."/>
    <x v="28"/>
    <n v="12"/>
    <x v="2"/>
    <x v="9"/>
    <x v="3"/>
    <x v="1901"/>
    <n v="1422903447"/>
    <b v="0"/>
    <n v="3"/>
    <b v="0"/>
    <s v="technology/gadgets"/>
    <n v="1"/>
    <n v="4"/>
    <x v="2"/>
    <s v="gadgets"/>
    <n v="42037.789895833332"/>
    <n v="25569.000034722223"/>
    <x v="0"/>
    <n v="2"/>
    <x v="2"/>
  </r>
  <r>
    <n v="1903"/>
    <x v="1903"/>
    <s v="A cool smart laser pointer for presenting professionals. Unique by design, widest functional coverage for both IOS and Android."/>
    <x v="9"/>
    <n v="1398"/>
    <x v="2"/>
    <x v="0"/>
    <x v="0"/>
    <x v="1902"/>
    <n v="1480357791"/>
    <b v="0"/>
    <n v="41"/>
    <b v="0"/>
    <s v="technology/gadgets"/>
    <n v="47"/>
    <n v="34.1"/>
    <x v="2"/>
    <s v="gadgets"/>
    <n v="42702.770729166667"/>
    <n v="25569.000474537039"/>
    <x v="2"/>
    <n v="11"/>
    <x v="4"/>
  </r>
  <r>
    <n v="1904"/>
    <x v="1904"/>
    <s v="Animals knocking over your waste wheeler making a mess on trash day? The S.A.D.L. will help prevent that from happening!"/>
    <x v="63"/>
    <n v="50"/>
    <x v="2"/>
    <x v="0"/>
    <x v="0"/>
    <x v="1903"/>
    <n v="1447864021"/>
    <b v="0"/>
    <n v="2"/>
    <b v="0"/>
    <s v="technology/gadgets"/>
    <n v="0"/>
    <n v="25"/>
    <x v="2"/>
    <s v="gadgets"/>
    <n v="42326.685428240744"/>
    <n v="25569.00002314815"/>
    <x v="0"/>
    <n v="11"/>
    <x v="4"/>
  </r>
  <r>
    <n v="1905"/>
    <x v="1905"/>
    <s v="Before Dick Armstrong passed away unexpectedly in 2003, he invented an AxleCrutch device to help his customers-his idea lives on today."/>
    <x v="31"/>
    <n v="42"/>
    <x v="2"/>
    <x v="0"/>
    <x v="0"/>
    <x v="1904"/>
    <n v="1407535994"/>
    <b v="0"/>
    <n v="4"/>
    <b v="0"/>
    <s v="technology/gadgets"/>
    <n v="0"/>
    <n v="10.5"/>
    <x v="2"/>
    <s v="gadgets"/>
    <n v="41859.925856481481"/>
    <n v="25569.000046296296"/>
    <x v="3"/>
    <n v="8"/>
    <x v="10"/>
  </r>
  <r>
    <n v="1906"/>
    <x v="1906"/>
    <s v="Max 5Tb storage, Wired lan, Additional USB ports and Hi-res DAC, 10000mAh battery, Real portable docking station"/>
    <x v="63"/>
    <n v="21380"/>
    <x v="2"/>
    <x v="0"/>
    <x v="0"/>
    <x v="1905"/>
    <n v="1464105983"/>
    <b v="0"/>
    <n v="99"/>
    <b v="0"/>
    <s v="technology/gadgets"/>
    <n v="43"/>
    <n v="215.96"/>
    <x v="2"/>
    <s v="gadgets"/>
    <n v="42514.671099537038"/>
    <n v="25569.001145833332"/>
    <x v="2"/>
    <n v="5"/>
    <x v="5"/>
  </r>
  <r>
    <n v="1907"/>
    <x v="1907"/>
    <s v="Litter-Buddy is great economical alternative to leading pet waste disposal systems with cartridge bag elements."/>
    <x v="11"/>
    <n v="85"/>
    <x v="2"/>
    <x v="0"/>
    <x v="0"/>
    <x v="1906"/>
    <n v="1399557925"/>
    <b v="0"/>
    <n v="4"/>
    <b v="0"/>
    <s v="technology/gadgets"/>
    <n v="0"/>
    <n v="21.25"/>
    <x v="2"/>
    <s v="gadgets"/>
    <n v="41767.587094907409"/>
    <n v="25569.000046296296"/>
    <x v="3"/>
    <n v="5"/>
    <x v="5"/>
  </r>
  <r>
    <n v="1908"/>
    <x v="1908"/>
    <s v="Our device eliminates WiFi range issues with your connected devices by allowing you to locate our device where you will use your WiFi."/>
    <x v="31"/>
    <n v="433"/>
    <x v="2"/>
    <x v="0"/>
    <x v="0"/>
    <x v="1907"/>
    <n v="1480456900"/>
    <b v="0"/>
    <n v="4"/>
    <b v="0"/>
    <s v="technology/gadgets"/>
    <n v="2"/>
    <n v="108.25"/>
    <x v="2"/>
    <s v="gadgets"/>
    <n v="42703.917824074073"/>
    <n v="25569.000046296296"/>
    <x v="2"/>
    <n v="11"/>
    <x v="4"/>
  </r>
  <r>
    <n v="1909"/>
    <x v="1909"/>
    <s v="Use Little Occhio to see and share the hidden secrets of nature. Capture, share awesome photos, works with iPhone/Android/tablets."/>
    <x v="19"/>
    <n v="4939"/>
    <x v="2"/>
    <x v="0"/>
    <x v="0"/>
    <x v="1908"/>
    <n v="1411467479"/>
    <b v="0"/>
    <n v="38"/>
    <b v="0"/>
    <s v="technology/gadgets"/>
    <n v="14"/>
    <n v="129.97"/>
    <x v="2"/>
    <s v="gadgets"/>
    <n v="41905.429155092592"/>
    <n v="25569.000439814816"/>
    <x v="3"/>
    <n v="9"/>
    <x v="8"/>
  </r>
  <r>
    <n v="1910"/>
    <x v="1910"/>
    <s v="Thinking Cleaner is an add-on for your iRobotÂ® RoombaÂ® 700/800 that makes it smarter and aware of its owner."/>
    <x v="94"/>
    <n v="33486"/>
    <x v="2"/>
    <x v="9"/>
    <x v="3"/>
    <x v="1909"/>
    <n v="1442531217"/>
    <b v="0"/>
    <n v="285"/>
    <b v="0"/>
    <s v="technology/gadgets"/>
    <n v="39"/>
    <n v="117.49"/>
    <x v="2"/>
    <s v="gadgets"/>
    <n v="42264.963159722218"/>
    <n v="25569.003298611111"/>
    <x v="0"/>
    <n v="9"/>
    <x v="8"/>
  </r>
  <r>
    <n v="1911"/>
    <x v="1911"/>
    <s v="Charge furniture, making it simple and comfortable to charge your USB devices without leaving the comfort of your couch or armchair"/>
    <x v="301"/>
    <n v="10"/>
    <x v="2"/>
    <x v="4"/>
    <x v="4"/>
    <x v="1910"/>
    <n v="1404953334"/>
    <b v="0"/>
    <n v="1"/>
    <b v="0"/>
    <s v="technology/gadgets"/>
    <n v="0"/>
    <n v="10"/>
    <x v="2"/>
    <s v="gadgets"/>
    <n v="41830.033958333333"/>
    <n v="25569.000011574073"/>
    <x v="3"/>
    <n v="7"/>
    <x v="3"/>
  </r>
  <r>
    <n v="1912"/>
    <x v="1912"/>
    <s v="Finally! Electrical Wiring Testing Made Easy...  Designed by a Professional for Professionals, Homeowners and DIYs, Too!"/>
    <x v="10"/>
    <n v="2965"/>
    <x v="2"/>
    <x v="0"/>
    <x v="0"/>
    <x v="1911"/>
    <n v="1430803560"/>
    <b v="0"/>
    <n v="42"/>
    <b v="0"/>
    <s v="technology/gadgets"/>
    <n v="59"/>
    <n v="70.599999999999994"/>
    <x v="2"/>
    <s v="gadgets"/>
    <n v="42129.226388888885"/>
    <n v="25569.000486111112"/>
    <x v="0"/>
    <n v="5"/>
    <x v="5"/>
  </r>
  <r>
    <n v="1913"/>
    <x v="1913"/>
    <s v="Tibio is a revolutionary new product designed to solve an age old problem."/>
    <x v="240"/>
    <n v="637"/>
    <x v="2"/>
    <x v="1"/>
    <x v="1"/>
    <x v="1912"/>
    <n v="1410178578"/>
    <b v="0"/>
    <n v="26"/>
    <b v="0"/>
    <s v="technology/gadgets"/>
    <n v="1"/>
    <n v="24.5"/>
    <x v="2"/>
    <s v="gadgets"/>
    <n v="41890.511319444442"/>
    <n v="25569.000300925927"/>
    <x v="3"/>
    <n v="9"/>
    <x v="8"/>
  </r>
  <r>
    <n v="1914"/>
    <x v="1914"/>
    <s v="The &quot;ZoZo Skeleton Hand Planchette&quot; is a fully functional &quot;ouija board&quot; planchette (pointer) but is significantly more hair-raising."/>
    <x v="302"/>
    <n v="60"/>
    <x v="2"/>
    <x v="0"/>
    <x v="0"/>
    <x v="1913"/>
    <n v="1413519073"/>
    <b v="0"/>
    <n v="2"/>
    <b v="0"/>
    <s v="technology/gadgets"/>
    <n v="9"/>
    <n v="30"/>
    <x v="2"/>
    <s v="gadgets"/>
    <n v="41929.174456018518"/>
    <n v="25569.00002314815"/>
    <x v="3"/>
    <n v="10"/>
    <x v="9"/>
  </r>
  <r>
    <n v="1915"/>
    <x v="1915"/>
    <s v="The picture above is of our current prototype for the cat bath - we hope to move beyond a simple bin and create a cat bath revolution!"/>
    <x v="2"/>
    <n v="8"/>
    <x v="2"/>
    <x v="0"/>
    <x v="0"/>
    <x v="1914"/>
    <n v="1407892222"/>
    <b v="0"/>
    <n v="4"/>
    <b v="0"/>
    <s v="technology/gadgets"/>
    <n v="2"/>
    <n v="2"/>
    <x v="2"/>
    <s v="gadgets"/>
    <n v="41864.04886574074"/>
    <n v="25569.000046296296"/>
    <x v="3"/>
    <n v="8"/>
    <x v="10"/>
  </r>
  <r>
    <n v="1916"/>
    <x v="1916"/>
    <s v="The Paint Can Holder Makes Painting Easier and Safer on Extension Ladders."/>
    <x v="22"/>
    <n v="102"/>
    <x v="2"/>
    <x v="0"/>
    <x v="0"/>
    <x v="1915"/>
    <n v="1476378775"/>
    <b v="0"/>
    <n v="6"/>
    <b v="0"/>
    <s v="technology/gadgets"/>
    <n v="1"/>
    <n v="17"/>
    <x v="2"/>
    <s v="gadgets"/>
    <n v="42656.717303240745"/>
    <n v="25569.000069444446"/>
    <x v="2"/>
    <n v="10"/>
    <x v="9"/>
  </r>
  <r>
    <n v="1917"/>
    <x v="1917"/>
    <s v="Let's build a legendary brand altogether"/>
    <x v="303"/>
    <n v="205025"/>
    <x v="2"/>
    <x v="7"/>
    <x v="6"/>
    <x v="1916"/>
    <n v="1484116133"/>
    <b v="0"/>
    <n v="70"/>
    <b v="0"/>
    <s v="technology/gadgets"/>
    <n v="53"/>
    <n v="2928.93"/>
    <x v="2"/>
    <s v="gadgets"/>
    <n v="42746.270057870366"/>
    <n v="25569.000810185185"/>
    <x v="1"/>
    <n v="1"/>
    <x v="1"/>
  </r>
  <r>
    <n v="1918"/>
    <x v="1918"/>
    <s v="Repel Japanese beetles and garden pests. Grow organic fruit and vegetables to help the environment, one plant at a time."/>
    <x v="31"/>
    <n v="260"/>
    <x v="2"/>
    <x v="0"/>
    <x v="0"/>
    <x v="1917"/>
    <n v="1404845851"/>
    <b v="0"/>
    <n v="9"/>
    <b v="0"/>
    <s v="technology/gadgets"/>
    <n v="1"/>
    <n v="28.89"/>
    <x v="2"/>
    <s v="gadgets"/>
    <n v="41828.789942129632"/>
    <n v="25569.000104166666"/>
    <x v="3"/>
    <n v="7"/>
    <x v="3"/>
  </r>
  <r>
    <n v="1919"/>
    <x v="1919"/>
    <s v="Use preprogrammed firmware or program your own with AVR-ISP or Arduino ISP.  Device is based on the Atmel ATtiny13A microcontroller."/>
    <x v="2"/>
    <n v="237"/>
    <x v="2"/>
    <x v="0"/>
    <x v="0"/>
    <x v="1918"/>
    <n v="1429477249"/>
    <b v="0"/>
    <n v="8"/>
    <b v="0"/>
    <s v="technology/gadgets"/>
    <n v="47"/>
    <n v="29.63"/>
    <x v="2"/>
    <s v="gadgets"/>
    <n v="42113.875567129624"/>
    <n v="25569.000092592592"/>
    <x v="0"/>
    <n v="4"/>
    <x v="6"/>
  </r>
  <r>
    <n v="1920"/>
    <x v="1920"/>
    <s v="A new concept in bike light safety, protecting cyclists from being hit in the side. Bright, amber sideways."/>
    <x v="3"/>
    <n v="4303"/>
    <x v="2"/>
    <x v="1"/>
    <x v="1"/>
    <x v="1919"/>
    <n v="1443042061"/>
    <b v="0"/>
    <n v="105"/>
    <b v="0"/>
    <s v="technology/gadgets"/>
    <n v="43"/>
    <n v="40.98"/>
    <x v="2"/>
    <s v="gadgets"/>
    <n v="42270.875706018516"/>
    <n v="25569.001215277778"/>
    <x v="0"/>
    <n v="9"/>
    <x v="8"/>
  </r>
  <r>
    <n v="1921"/>
    <x v="1921"/>
    <s v="The Fine Spirits are making an album, but we need your help!"/>
    <x v="15"/>
    <n v="2052"/>
    <x v="0"/>
    <x v="0"/>
    <x v="0"/>
    <x v="1920"/>
    <n v="1339651143"/>
    <b v="0"/>
    <n v="38"/>
    <b v="1"/>
    <s v="music/indie rock"/>
    <n v="137"/>
    <n v="54"/>
    <x v="4"/>
    <s v="indie rock"/>
    <n v="41074.221562500003"/>
    <n v="25569.000439814816"/>
    <x v="5"/>
    <n v="6"/>
    <x v="0"/>
  </r>
  <r>
    <n v="1922"/>
    <x v="1922"/>
    <s v="Low Weather's debut album is halfway finished.  With your help and your help alone we can record the rest!"/>
    <x v="13"/>
    <n v="2311"/>
    <x v="0"/>
    <x v="0"/>
    <x v="0"/>
    <x v="1921"/>
    <n v="1384236507"/>
    <b v="0"/>
    <n v="64"/>
    <b v="1"/>
    <s v="music/indie rock"/>
    <n v="116"/>
    <n v="36.11"/>
    <x v="4"/>
    <s v="indie rock"/>
    <n v="41590.255868055552"/>
    <n v="25569.000740740739"/>
    <x v="4"/>
    <n v="11"/>
    <x v="4"/>
  </r>
  <r>
    <n v="1923"/>
    <x v="1923"/>
    <s v="We just finished recording our first album! All we need is a little extra help to be able to get it printed!"/>
    <x v="304"/>
    <n v="301"/>
    <x v="0"/>
    <x v="0"/>
    <x v="0"/>
    <x v="1922"/>
    <n v="1313612532"/>
    <b v="0"/>
    <n v="13"/>
    <b v="1"/>
    <s v="music/indie rock"/>
    <n v="241"/>
    <n v="23.15"/>
    <x v="4"/>
    <s v="indie rock"/>
    <n v="40772.848749999997"/>
    <n v="25569.000150462962"/>
    <x v="6"/>
    <n v="8"/>
    <x v="10"/>
  </r>
  <r>
    <n v="1924"/>
    <x v="1924"/>
    <s v="We are recording a cd of Songs- About life and love_x000a_from the perspective a conscious country girl_x000a_living in the city."/>
    <x v="9"/>
    <n v="3432"/>
    <x v="0"/>
    <x v="0"/>
    <x v="0"/>
    <x v="1923"/>
    <n v="1387390555"/>
    <b v="0"/>
    <n v="33"/>
    <b v="1"/>
    <s v="music/indie rock"/>
    <n v="114"/>
    <n v="104"/>
    <x v="4"/>
    <s v="indie rock"/>
    <n v="41626.761053240742"/>
    <n v="25569.000381944443"/>
    <x v="4"/>
    <n v="12"/>
    <x v="11"/>
  </r>
  <r>
    <n v="1925"/>
    <x v="1925"/>
    <s v="The Freakniks are making their psychedelic freak-folk debut studio album and they need your help."/>
    <x v="15"/>
    <n v="1655"/>
    <x v="0"/>
    <x v="0"/>
    <x v="0"/>
    <x v="1924"/>
    <n v="1379540288"/>
    <b v="0"/>
    <n v="52"/>
    <b v="1"/>
    <s v="music/indie rock"/>
    <n v="110"/>
    <n v="31.83"/>
    <x v="4"/>
    <s v="indie rock"/>
    <n v="41535.90148148148"/>
    <n v="25569.000601851851"/>
    <x v="4"/>
    <n v="9"/>
    <x v="8"/>
  </r>
  <r>
    <n v="1926"/>
    <x v="1926"/>
    <s v="Invisible Allies is a collaboration between well known West Coast downtempo aficionado Bluetech and Philadelphia electronic mastermind KiloWatts.  "/>
    <x v="15"/>
    <n v="2930.69"/>
    <x v="0"/>
    <x v="0"/>
    <x v="0"/>
    <x v="1925"/>
    <n v="1286319256"/>
    <b v="0"/>
    <n v="107"/>
    <b v="1"/>
    <s v="music/indie rock"/>
    <n v="195"/>
    <n v="27.39"/>
    <x v="4"/>
    <s v="indie rock"/>
    <n v="40456.954351851848"/>
    <n v="25569.001238425924"/>
    <x v="7"/>
    <n v="10"/>
    <x v="9"/>
  </r>
  <r>
    <n v="1927"/>
    <x v="1927"/>
    <s v="Hampshire is headed to GBS Detroit."/>
    <x v="20"/>
    <n v="620"/>
    <x v="0"/>
    <x v="0"/>
    <x v="0"/>
    <x v="1926"/>
    <n v="1329856839"/>
    <b v="0"/>
    <n v="11"/>
    <b v="1"/>
    <s v="music/indie rock"/>
    <n v="103"/>
    <n v="56.36"/>
    <x v="4"/>
    <s v="indie rock"/>
    <n v="40960.861562500002"/>
    <n v="25569.000127314815"/>
    <x v="5"/>
    <n v="2"/>
    <x v="2"/>
  </r>
  <r>
    <n v="1928"/>
    <x v="1928"/>
    <s v="Help us master and release our debut album &quot;The Kaleidoscope Dawn&quot;"/>
    <x v="305"/>
    <n v="2630"/>
    <x v="0"/>
    <x v="0"/>
    <x v="0"/>
    <x v="1927"/>
    <n v="1365348794"/>
    <b v="0"/>
    <n v="34"/>
    <b v="1"/>
    <s v="music/indie rock"/>
    <n v="103"/>
    <n v="77.349999999999994"/>
    <x v="4"/>
    <s v="indie rock"/>
    <n v="41371.648078703707"/>
    <n v="25569.00039351852"/>
    <x v="4"/>
    <n v="4"/>
    <x v="6"/>
  </r>
  <r>
    <n v="1929"/>
    <x v="1929"/>
    <s v="Trying to raise funds to release a full-length album on LP and CD by my post-punk studio project, Surplus 1980."/>
    <x v="50"/>
    <n v="3210"/>
    <x v="0"/>
    <x v="0"/>
    <x v="0"/>
    <x v="1928"/>
    <n v="1306197066"/>
    <b v="0"/>
    <n v="75"/>
    <b v="1"/>
    <s v="music/indie rock"/>
    <n v="100"/>
    <n v="42.8"/>
    <x v="4"/>
    <s v="indie rock"/>
    <n v="40687.021597222221"/>
    <n v="25569.000868055555"/>
    <x v="6"/>
    <n v="5"/>
    <x v="5"/>
  </r>
  <r>
    <n v="1930"/>
    <x v="1930"/>
    <s v="We're nearly done recording, but we're out of money! Help us release the record!!!"/>
    <x v="28"/>
    <n v="1270"/>
    <x v="0"/>
    <x v="0"/>
    <x v="0"/>
    <x v="1929"/>
    <n v="1368019482"/>
    <b v="0"/>
    <n v="26"/>
    <b v="1"/>
    <s v="music/indie rock"/>
    <n v="127"/>
    <n v="48.85"/>
    <x v="4"/>
    <s v="indie rock"/>
    <n v="41402.558819444443"/>
    <n v="25569.000300925927"/>
    <x v="4"/>
    <n v="5"/>
    <x v="5"/>
  </r>
  <r>
    <n v="1931"/>
    <x v="1931"/>
    <s v="We're an indie rock band from Clearwater, FL headed back into the studio to finish our latest EP."/>
    <x v="13"/>
    <n v="2412.02"/>
    <x v="0"/>
    <x v="0"/>
    <x v="0"/>
    <x v="1930"/>
    <n v="1336512309"/>
    <b v="0"/>
    <n v="50"/>
    <b v="1"/>
    <s v="music/indie rock"/>
    <n v="121"/>
    <n v="48.24"/>
    <x v="4"/>
    <s v="indie rock"/>
    <n v="41037.892465277779"/>
    <n v="25569.000578703704"/>
    <x v="5"/>
    <n v="5"/>
    <x v="5"/>
  </r>
  <r>
    <n v="1932"/>
    <x v="1932"/>
    <s v="Lee Malone has been chosen by Converse Rubber Tracks! Help get us to the Rubber Tracks recording studio in Brooklyn &amp; cut a 7&quot; EP."/>
    <x v="26"/>
    <n v="5617"/>
    <x v="0"/>
    <x v="0"/>
    <x v="0"/>
    <x v="1931"/>
    <n v="1325618773"/>
    <b v="0"/>
    <n v="80"/>
    <b v="1"/>
    <s v="music/indie rock"/>
    <n v="107"/>
    <n v="70.209999999999994"/>
    <x v="4"/>
    <s v="indie rock"/>
    <n v="40911.809872685182"/>
    <n v="25569.000925925928"/>
    <x v="5"/>
    <n v="1"/>
    <x v="1"/>
  </r>
  <r>
    <n v="1933"/>
    <x v="1933"/>
    <s v="After years of preparation and planning, Magic Punches are going to record their debut LP at Type Foundry Studios with John Askew."/>
    <x v="12"/>
    <n v="10346"/>
    <x v="0"/>
    <x v="0"/>
    <x v="0"/>
    <x v="1932"/>
    <n v="1409195307"/>
    <b v="0"/>
    <n v="110"/>
    <b v="1"/>
    <s v="music/indie rock"/>
    <n v="172"/>
    <n v="94.05"/>
    <x v="4"/>
    <s v="indie rock"/>
    <n v="41879.130868055552"/>
    <n v="25569.001273148147"/>
    <x v="3"/>
    <n v="8"/>
    <x v="10"/>
  </r>
  <r>
    <n v="1934"/>
    <x v="1934"/>
    <s v="We are a band in need of a vehicle. We just released our new CD and have played almost every venue in town, now it's time to expand."/>
    <x v="10"/>
    <n v="6181"/>
    <x v="0"/>
    <x v="0"/>
    <x v="0"/>
    <x v="1933"/>
    <n v="1321649321"/>
    <b v="0"/>
    <n v="77"/>
    <b v="1"/>
    <s v="music/indie rock"/>
    <n v="124"/>
    <n v="80.27"/>
    <x v="4"/>
    <s v="indie rock"/>
    <n v="40865.867141203707"/>
    <n v="25569.000891203705"/>
    <x v="6"/>
    <n v="11"/>
    <x v="4"/>
  </r>
  <r>
    <n v="1935"/>
    <x v="1935"/>
    <s v="AM/PM is a 20 song dual-disk album that we're trying to record with your help! AM is a pop album and PM is an ambient/intense album!"/>
    <x v="30"/>
    <n v="2710"/>
    <x v="0"/>
    <x v="0"/>
    <x v="0"/>
    <x v="1934"/>
    <n v="1400106171"/>
    <b v="0"/>
    <n v="50"/>
    <b v="1"/>
    <s v="music/indie rock"/>
    <n v="108"/>
    <n v="54.2"/>
    <x v="4"/>
    <s v="indie rock"/>
    <n v="41773.932534722226"/>
    <n v="25569.000578703704"/>
    <x v="3"/>
    <n v="5"/>
    <x v="5"/>
  </r>
  <r>
    <n v="1936"/>
    <x v="1936"/>
    <s v="Hey, we're Grandkids! We have enough songs to record an LP, and we need your help! We're going to make you proud, promise!"/>
    <x v="51"/>
    <n v="8739.01"/>
    <x v="0"/>
    <x v="0"/>
    <x v="0"/>
    <x v="1935"/>
    <n v="1320528070"/>
    <b v="0"/>
    <n v="145"/>
    <b v="1"/>
    <s v="music/indie rock"/>
    <n v="117"/>
    <n v="60.27"/>
    <x v="4"/>
    <s v="indie rock"/>
    <n v="40852.889699074076"/>
    <n v="25569.00167824074"/>
    <x v="6"/>
    <n v="11"/>
    <x v="4"/>
  </r>
  <r>
    <n v="1937"/>
    <x v="1937"/>
    <s v="My Pal Val is headed to Groovebox Studios in Detroit, Michigan on June 15th to record and film a live GBS Detroit EP."/>
    <x v="20"/>
    <n v="1123.47"/>
    <x v="0"/>
    <x v="0"/>
    <x v="0"/>
    <x v="1936"/>
    <n v="1338346281"/>
    <b v="0"/>
    <n v="29"/>
    <b v="1"/>
    <s v="music/indie rock"/>
    <n v="187"/>
    <n v="38.74"/>
    <x v="4"/>
    <s v="indie rock"/>
    <n v="41059.118993055556"/>
    <n v="25569.000335648147"/>
    <x v="5"/>
    <n v="5"/>
    <x v="5"/>
  </r>
  <r>
    <n v="1938"/>
    <x v="1938"/>
    <s v="A live worship album + short film: Telling the story of a worshipping community adapting and thriving in a post-Christian context."/>
    <x v="36"/>
    <n v="17390"/>
    <x v="0"/>
    <x v="0"/>
    <x v="0"/>
    <x v="1937"/>
    <n v="1370067231"/>
    <b v="0"/>
    <n v="114"/>
    <b v="1"/>
    <s v="music/indie rock"/>
    <n v="116"/>
    <n v="152.54"/>
    <x v="4"/>
    <s v="indie rock"/>
    <n v="41426.259618055556"/>
    <n v="25569.001319444444"/>
    <x v="4"/>
    <n v="6"/>
    <x v="0"/>
  </r>
  <r>
    <n v="1939"/>
    <x v="1939"/>
    <s v="Partner with the ministry of I Am Clay by helping them fund their new album! This enables them to release it for FREE as a gift to all!"/>
    <x v="3"/>
    <n v="11070"/>
    <x v="0"/>
    <x v="0"/>
    <x v="0"/>
    <x v="1938"/>
    <n v="1360366708"/>
    <b v="0"/>
    <n v="96"/>
    <b v="1"/>
    <s v="music/indie rock"/>
    <n v="111"/>
    <n v="115.31"/>
    <x v="4"/>
    <s v="indie rock"/>
    <n v="41313.985046296293"/>
    <n v="25569.001111111113"/>
    <x v="4"/>
    <n v="2"/>
    <x v="2"/>
  </r>
  <r>
    <n v="1940"/>
    <x v="1940"/>
    <s v="K. is about *this* close to finishing up our third record, History Grows.  Now we just need to master it and release it!"/>
    <x v="81"/>
    <n v="1111"/>
    <x v="0"/>
    <x v="0"/>
    <x v="0"/>
    <x v="1939"/>
    <n v="1304770233"/>
    <b v="0"/>
    <n v="31"/>
    <b v="1"/>
    <s v="music/indie rock"/>
    <n v="171"/>
    <n v="35.840000000000003"/>
    <x v="4"/>
    <s v="indie rock"/>
    <n v="40670.507326388892"/>
    <n v="25569.000358796296"/>
    <x v="6"/>
    <n v="5"/>
    <x v="5"/>
  </r>
  <r>
    <n v="1941"/>
    <x v="1941"/>
    <s v="Gramofon streams cloud music to your sound system. A modern jukebox: smartphones are the remotes + WiFi brings everyone together."/>
    <x v="65"/>
    <n v="315295.89"/>
    <x v="0"/>
    <x v="0"/>
    <x v="0"/>
    <x v="1940"/>
    <n v="1397545131"/>
    <b v="1"/>
    <n v="4883"/>
    <b v="1"/>
    <s v="technology/hardware"/>
    <n v="126"/>
    <n v="64.569999999999993"/>
    <x v="2"/>
    <s v="hardware"/>
    <n v="41744.290868055556"/>
    <n v="25569.056516203702"/>
    <x v="3"/>
    <n v="4"/>
    <x v="6"/>
  </r>
  <r>
    <n v="1942"/>
    <x v="1942"/>
    <s v="Getting a revolutionary new toy design into open source production, and using the design to create the worlds longest marble run."/>
    <x v="12"/>
    <n v="8306.42"/>
    <x v="0"/>
    <x v="0"/>
    <x v="0"/>
    <x v="1941"/>
    <n v="1302033140"/>
    <b v="1"/>
    <n v="95"/>
    <b v="1"/>
    <s v="technology/hardware"/>
    <n v="138"/>
    <n v="87.44"/>
    <x v="2"/>
    <s v="hardware"/>
    <n v="40638.828009259261"/>
    <n v="25569.001099537036"/>
    <x v="6"/>
    <n v="4"/>
    <x v="6"/>
  </r>
  <r>
    <n v="1943"/>
    <x v="1943"/>
    <s v="Next-gen 100% open-source sensor beacon platform designed especially for makers, developers and IoT companies."/>
    <x v="3"/>
    <n v="170525"/>
    <x v="0"/>
    <x v="0"/>
    <x v="0"/>
    <x v="1942"/>
    <n v="1467008916"/>
    <b v="1"/>
    <n v="2478"/>
    <b v="1"/>
    <s v="technology/hardware"/>
    <n v="1705"/>
    <n v="68.819999999999993"/>
    <x v="2"/>
    <s v="hardware"/>
    <n v="42548.269861111112"/>
    <n v="25569.028680555555"/>
    <x v="2"/>
    <n v="6"/>
    <x v="0"/>
  </r>
  <r>
    <n v="1944"/>
    <x v="1944"/>
    <s v="The Big Turtle ShellÂ® is a rugged wireless Bluetooth speaker built for a life of action. Water resistant and durable with a huge sound."/>
    <x v="79"/>
    <n v="315222.2"/>
    <x v="0"/>
    <x v="0"/>
    <x v="0"/>
    <x v="1943"/>
    <n v="1396360890"/>
    <b v="1"/>
    <n v="1789"/>
    <b v="1"/>
    <s v="technology/hardware"/>
    <n v="788"/>
    <n v="176.2"/>
    <x v="2"/>
    <s v="hardware"/>
    <n v="41730.584374999999"/>
    <n v="25569.02070601852"/>
    <x v="3"/>
    <n v="4"/>
    <x v="6"/>
  </r>
  <r>
    <n v="1945"/>
    <x v="1945"/>
    <s v="A new electronic musical instrument which allows you to play, learn and perform music using any sound you can imagine."/>
    <x v="57"/>
    <n v="348018"/>
    <x v="0"/>
    <x v="3"/>
    <x v="3"/>
    <x v="1944"/>
    <n v="1433224958"/>
    <b v="1"/>
    <n v="680"/>
    <b v="1"/>
    <s v="technology/hardware"/>
    <n v="348"/>
    <n v="511.79"/>
    <x v="2"/>
    <s v="hardware"/>
    <n v="42157.251828703709"/>
    <n v="25569.007870370369"/>
    <x v="0"/>
    <n v="6"/>
    <x v="0"/>
  </r>
  <r>
    <n v="1946"/>
    <x v="1946"/>
    <s v="A smart technology that allows your instrument to transform movement, orientation and momentum into audio &amp; visual effects."/>
    <x v="51"/>
    <n v="11231"/>
    <x v="0"/>
    <x v="0"/>
    <x v="0"/>
    <x v="1945"/>
    <n v="1392780961"/>
    <b v="1"/>
    <n v="70"/>
    <b v="1"/>
    <s v="technology/hardware"/>
    <n v="150"/>
    <n v="160.44"/>
    <x v="2"/>
    <s v="hardware"/>
    <n v="41689.150011574071"/>
    <n v="25569.000810185185"/>
    <x v="3"/>
    <n v="2"/>
    <x v="2"/>
  </r>
  <r>
    <n v="1947"/>
    <x v="1947"/>
    <s v="You may be thinking: &quot;a fusion reactor? Thatâ€™s not very exciting, I see fusion every day.&quot; But. How often do you see fusion inside of a Bubblegum..."/>
    <x v="134"/>
    <n v="805.07"/>
    <x v="0"/>
    <x v="0"/>
    <x v="0"/>
    <x v="1946"/>
    <n v="1255730520"/>
    <b v="1"/>
    <n v="23"/>
    <b v="1"/>
    <s v="technology/hardware"/>
    <n v="101"/>
    <n v="35"/>
    <x v="2"/>
    <s v="hardware"/>
    <n v="40102.918055555558"/>
    <n v="25569.000266203704"/>
    <x v="8"/>
    <n v="10"/>
    <x v="9"/>
  </r>
  <r>
    <n v="1948"/>
    <x v="1948"/>
    <s v="10 times more powerful than Raspberry Pi 3, x86 64-bit architecture"/>
    <x v="57"/>
    <n v="800211"/>
    <x v="0"/>
    <x v="0"/>
    <x v="0"/>
    <x v="1947"/>
    <n v="1460557809"/>
    <b v="1"/>
    <n v="4245"/>
    <b v="1"/>
    <s v="technology/hardware"/>
    <n v="800"/>
    <n v="188.51"/>
    <x v="2"/>
    <s v="hardware"/>
    <n v="42473.604270833333"/>
    <n v="25569.049131944445"/>
    <x v="2"/>
    <n v="4"/>
    <x v="6"/>
  </r>
  <r>
    <n v="1949"/>
    <x v="1949"/>
    <s v="#ShakeYourPower brings clean energy to places in the world without electricity through the power of music."/>
    <x v="63"/>
    <n v="53001.3"/>
    <x v="0"/>
    <x v="1"/>
    <x v="1"/>
    <x v="1948"/>
    <n v="1402394951"/>
    <b v="1"/>
    <n v="943"/>
    <b v="1"/>
    <s v="technology/hardware"/>
    <n v="106"/>
    <n v="56.2"/>
    <x v="2"/>
    <s v="hardware"/>
    <n v="41800.423043981478"/>
    <n v="25569.010914351853"/>
    <x v="3"/>
    <n v="6"/>
    <x v="0"/>
  </r>
  <r>
    <n v="1950"/>
    <x v="1950"/>
    <s v="We're building snap-together model trebuchets that are perfect for office warfare or annoying your roommate!"/>
    <x v="240"/>
    <n v="96248.960000000006"/>
    <x v="0"/>
    <x v="0"/>
    <x v="0"/>
    <x v="1949"/>
    <n v="1300767673"/>
    <b v="1"/>
    <n v="1876"/>
    <b v="1"/>
    <s v="technology/hardware"/>
    <n v="201"/>
    <n v="51.31"/>
    <x v="2"/>
    <s v="hardware"/>
    <n v="40624.181400462963"/>
    <n v="25569.021712962964"/>
    <x v="6"/>
    <n v="3"/>
    <x v="7"/>
  </r>
  <r>
    <n v="1951"/>
    <x v="1951"/>
    <s v="Take learning and playing with LEGOÂ® to the next level with sensors! Build creations with SBrick Plus and make them interactive!"/>
    <x v="63"/>
    <n v="106222"/>
    <x v="0"/>
    <x v="0"/>
    <x v="0"/>
    <x v="1950"/>
    <n v="1475921137"/>
    <b v="1"/>
    <n v="834"/>
    <b v="1"/>
    <s v="technology/hardware"/>
    <n v="212"/>
    <n v="127.36"/>
    <x v="2"/>
    <s v="hardware"/>
    <n v="42651.420567129629"/>
    <n v="25569.009652777779"/>
    <x v="2"/>
    <n v="10"/>
    <x v="9"/>
  </r>
  <r>
    <n v="1952"/>
    <x v="1952"/>
    <s v="Nix is a breakthrough smartphone accessory. Just scan an object and instantly view the color on your iPhone, Android, PC, or Mac."/>
    <x v="19"/>
    <n v="69465.33"/>
    <x v="0"/>
    <x v="5"/>
    <x v="5"/>
    <x v="1951"/>
    <n v="1378737215"/>
    <b v="1"/>
    <n v="682"/>
    <b v="1"/>
    <s v="technology/hardware"/>
    <n v="198"/>
    <n v="101.86"/>
    <x v="2"/>
    <s v="hardware"/>
    <n v="41526.60665509259"/>
    <n v="25569.007893518519"/>
    <x v="4"/>
    <n v="9"/>
    <x v="8"/>
  </r>
  <r>
    <n v="1953"/>
    <x v="1953"/>
    <s v="The NTH is an open source music synthesizer featuring instant fun, awesome sound, and a hackable design."/>
    <x v="36"/>
    <n v="33892"/>
    <x v="0"/>
    <x v="0"/>
    <x v="0"/>
    <x v="1952"/>
    <n v="1328158065"/>
    <b v="1"/>
    <n v="147"/>
    <b v="1"/>
    <s v="technology/hardware"/>
    <n v="226"/>
    <n v="230.56"/>
    <x v="2"/>
    <s v="hardware"/>
    <n v="40941.199826388889"/>
    <n v="25569.00170138889"/>
    <x v="5"/>
    <n v="2"/>
    <x v="2"/>
  </r>
  <r>
    <n v="1954"/>
    <x v="1954"/>
    <s v="The First Home Battery System You Simply Plug in to Install"/>
    <x v="63"/>
    <n v="349474"/>
    <x v="0"/>
    <x v="0"/>
    <x v="0"/>
    <x v="1953"/>
    <n v="1453730176"/>
    <b v="1"/>
    <n v="415"/>
    <b v="1"/>
    <s v="technology/hardware"/>
    <n v="699"/>
    <n v="842.11"/>
    <x v="2"/>
    <s v="hardware"/>
    <n v="42394.580740740741"/>
    <n v="25569.004803240739"/>
    <x v="2"/>
    <n v="1"/>
    <x v="1"/>
  </r>
  <r>
    <n v="1955"/>
    <x v="1955"/>
    <s v="An easy to build open source 3D object printer. For the newbie or experienced maker, there's a model for everyone! NEW $599 Model!"/>
    <x v="247"/>
    <n v="167410.01999999999"/>
    <x v="0"/>
    <x v="0"/>
    <x v="0"/>
    <x v="1954"/>
    <n v="1334989881"/>
    <b v="1"/>
    <n v="290"/>
    <b v="1"/>
    <s v="technology/hardware"/>
    <n v="399"/>
    <n v="577.28"/>
    <x v="2"/>
    <s v="hardware"/>
    <n v="41020.271770833337"/>
    <n v="25569.00335648148"/>
    <x v="5"/>
    <n v="4"/>
    <x v="6"/>
  </r>
  <r>
    <n v="1956"/>
    <x v="1956"/>
    <s v="Designed to be used at home, the Sparx Skate Sharpener gives hockey players an automated way to sharpen at the professional level"/>
    <x v="127"/>
    <n v="176420"/>
    <x v="0"/>
    <x v="0"/>
    <x v="0"/>
    <x v="1955"/>
    <n v="1425507005"/>
    <b v="1"/>
    <n v="365"/>
    <b v="1"/>
    <s v="technology/hardware"/>
    <n v="294"/>
    <n v="483.34"/>
    <x v="2"/>
    <s v="hardware"/>
    <n v="42067.923668981486"/>
    <n v="25569.004224537039"/>
    <x v="0"/>
    <n v="3"/>
    <x v="7"/>
  </r>
  <r>
    <n v="1957"/>
    <x v="1957"/>
    <s v="An open hardware platform for the best microcontroller in the world."/>
    <x v="11"/>
    <n v="50251.41"/>
    <x v="0"/>
    <x v="0"/>
    <x v="0"/>
    <x v="1956"/>
    <n v="1348712513"/>
    <b v="1"/>
    <n v="660"/>
    <b v="1"/>
    <s v="technology/hardware"/>
    <n v="168"/>
    <n v="76.14"/>
    <x v="2"/>
    <s v="hardware"/>
    <n v="41179.098530092589"/>
    <n v="25569.007638888888"/>
    <x v="5"/>
    <n v="9"/>
    <x v="8"/>
  </r>
  <r>
    <n v="1958"/>
    <x v="1958"/>
    <s v="The Mojo is an FPGA development board that is designed to be user friendly and a great introduction into digital design for anyone."/>
    <x v="39"/>
    <n v="100490.02"/>
    <x v="0"/>
    <x v="0"/>
    <x v="0"/>
    <x v="1957"/>
    <n v="1361490161"/>
    <b v="1"/>
    <n v="1356"/>
    <b v="1"/>
    <s v="technology/hardware"/>
    <n v="1436"/>
    <n v="74.11"/>
    <x v="2"/>
    <s v="hardware"/>
    <n v="41326.987974537034"/>
    <n v="25569.015694444446"/>
    <x v="4"/>
    <n v="2"/>
    <x v="2"/>
  </r>
  <r>
    <n v="1959"/>
    <x v="1959"/>
    <s v="A thermometer that connects to the internet to help New York City turn the heat on for thousands of tenants with no heat in the winter."/>
    <x v="3"/>
    <n v="15673.44"/>
    <x v="0"/>
    <x v="0"/>
    <x v="0"/>
    <x v="1958"/>
    <n v="1408565860"/>
    <b v="1"/>
    <n v="424"/>
    <b v="1"/>
    <s v="technology/hardware"/>
    <n v="157"/>
    <n v="36.97"/>
    <x v="2"/>
    <s v="hardware"/>
    <n v="41871.845601851855"/>
    <n v="25569.004907407409"/>
    <x v="3"/>
    <n v="8"/>
    <x v="10"/>
  </r>
  <r>
    <n v="1960"/>
    <x v="1960"/>
    <s v="Trekkayak is an ultralight, durable and inflatable boat to be carried in your backpack to cross a lake or paddle down a river."/>
    <x v="54"/>
    <n v="82532"/>
    <x v="0"/>
    <x v="11"/>
    <x v="9"/>
    <x v="1959"/>
    <n v="1416559341"/>
    <b v="1"/>
    <n v="33"/>
    <b v="1"/>
    <s v="technology/hardware"/>
    <n v="118"/>
    <n v="2500.9699999999998"/>
    <x v="2"/>
    <s v="hardware"/>
    <n v="41964.362743055557"/>
    <n v="25569.000381944443"/>
    <x v="3"/>
    <n v="11"/>
    <x v="4"/>
  </r>
  <r>
    <n v="1961"/>
    <x v="1961"/>
    <s v="This DIY kit helps analyze materials and contaminants. We need your help to build a library of open-source spectral data."/>
    <x v="3"/>
    <n v="110538.12"/>
    <x v="0"/>
    <x v="0"/>
    <x v="0"/>
    <x v="1960"/>
    <n v="1346042417"/>
    <b v="1"/>
    <n v="1633"/>
    <b v="1"/>
    <s v="technology/hardware"/>
    <n v="1105"/>
    <n v="67.69"/>
    <x v="2"/>
    <s v="hardware"/>
    <n v="41148.194641203707"/>
    <n v="25569.018900462965"/>
    <x v="5"/>
    <n v="8"/>
    <x v="10"/>
  </r>
  <r>
    <n v="1962"/>
    <x v="1962"/>
    <s v="It's like an Arduino on steroids â€“ built-in bluetooth, battery management, and floating-point coprocessor, in a small, simple package."/>
    <x v="3"/>
    <n v="19292.5"/>
    <x v="0"/>
    <x v="0"/>
    <x v="0"/>
    <x v="1961"/>
    <n v="1397414636"/>
    <b v="1"/>
    <n v="306"/>
    <b v="1"/>
    <s v="technology/hardware"/>
    <n v="193"/>
    <n v="63.05"/>
    <x v="2"/>
    <s v="hardware"/>
    <n v="41742.780509259261"/>
    <n v="25569.003541666665"/>
    <x v="3"/>
    <n v="4"/>
    <x v="6"/>
  </r>
  <r>
    <n v="1963"/>
    <x v="1963"/>
    <s v="First mobile green energy generator that you can carry camping with you! A 3D printed, foldable wind turbine boosting 300W of power!"/>
    <x v="266"/>
    <n v="24108"/>
    <x v="0"/>
    <x v="1"/>
    <x v="1"/>
    <x v="1962"/>
    <n v="1407838734"/>
    <b v="1"/>
    <n v="205"/>
    <b v="1"/>
    <s v="technology/hardware"/>
    <n v="127"/>
    <n v="117.6"/>
    <x v="2"/>
    <s v="hardware"/>
    <n v="41863.429791666669"/>
    <n v="25569.002372685187"/>
    <x v="3"/>
    <n v="8"/>
    <x v="10"/>
  </r>
  <r>
    <n v="1964"/>
    <x v="1964"/>
    <s v="Clairy combines the power of nature and technology with the beauty of design to eliminate indoor pollution and analyze it."/>
    <x v="306"/>
    <n v="231543.12"/>
    <x v="0"/>
    <x v="13"/>
    <x v="3"/>
    <x v="1963"/>
    <n v="1458714772"/>
    <b v="1"/>
    <n v="1281"/>
    <b v="1"/>
    <s v="technology/hardware"/>
    <n v="260"/>
    <n v="180.75"/>
    <x v="2"/>
    <s v="hardware"/>
    <n v="42452.272824074069"/>
    <n v="25569.014826388888"/>
    <x v="2"/>
    <n v="3"/>
    <x v="7"/>
  </r>
  <r>
    <n v="1965"/>
    <x v="1965"/>
    <s v="BoardX is a collection of electronic circuit boards that stack on top of one another to share resources and communicate"/>
    <x v="10"/>
    <n v="13114"/>
    <x v="0"/>
    <x v="0"/>
    <x v="0"/>
    <x v="1964"/>
    <n v="1324433310"/>
    <b v="1"/>
    <n v="103"/>
    <b v="1"/>
    <s v="technology/hardware"/>
    <n v="262"/>
    <n v="127.32"/>
    <x v="2"/>
    <s v="hardware"/>
    <n v="40898.089236111111"/>
    <n v="25569.001192129628"/>
    <x v="6"/>
    <n v="12"/>
    <x v="11"/>
  </r>
  <r>
    <n v="1966"/>
    <x v="1966"/>
    <s v="InkCase Plus is an always on E Ink second screen; uses sports/fitness apps, an eBook reader, display Photo and receive notifications."/>
    <x v="57"/>
    <n v="206743.09"/>
    <x v="0"/>
    <x v="0"/>
    <x v="0"/>
    <x v="1965"/>
    <n v="1405429098"/>
    <b v="1"/>
    <n v="1513"/>
    <b v="1"/>
    <s v="technology/hardware"/>
    <n v="207"/>
    <n v="136.63999999999999"/>
    <x v="2"/>
    <s v="hardware"/>
    <n v="41835.540486111109"/>
    <n v="25569.017511574075"/>
    <x v="3"/>
    <n v="7"/>
    <x v="3"/>
  </r>
  <r>
    <n v="1967"/>
    <x v="1967"/>
    <s v="Ion is a light show for your desk, dorm room, or living room.  It responds to music, connects to your phone, and brightens your day!"/>
    <x v="22"/>
    <n v="74026"/>
    <x v="0"/>
    <x v="0"/>
    <x v="0"/>
    <x v="1966"/>
    <n v="1396367729"/>
    <b v="1"/>
    <n v="405"/>
    <b v="1"/>
    <s v="technology/hardware"/>
    <n v="370"/>
    <n v="182.78"/>
    <x v="2"/>
    <s v="hardware"/>
    <n v="41730.663530092592"/>
    <n v="25569.004687500001"/>
    <x v="3"/>
    <n v="4"/>
    <x v="6"/>
  </r>
  <r>
    <n v="1968"/>
    <x v="1968"/>
    <s v="Bringing the advantages of wireless smart shifting to every cyclist. FITS ANY BIKE"/>
    <x v="63"/>
    <n v="142483"/>
    <x v="0"/>
    <x v="0"/>
    <x v="0"/>
    <x v="1967"/>
    <n v="1478095515"/>
    <b v="1"/>
    <n v="510"/>
    <b v="1"/>
    <s v="technology/hardware"/>
    <n v="285"/>
    <n v="279.38"/>
    <x v="2"/>
    <s v="hardware"/>
    <n v="42676.586979166663"/>
    <n v="25569.005902777779"/>
    <x v="2"/>
    <n v="11"/>
    <x v="4"/>
  </r>
  <r>
    <n v="1969"/>
    <x v="1969"/>
    <s v="An Open Source JavaScript microcontroller you can program wirelessly - perfect for IoT! No software needed so get started in seconds."/>
    <x v="22"/>
    <n v="115816"/>
    <x v="0"/>
    <x v="1"/>
    <x v="1"/>
    <x v="1968"/>
    <n v="1467831668"/>
    <b v="1"/>
    <n v="1887"/>
    <b v="1"/>
    <s v="technology/hardware"/>
    <n v="579"/>
    <n v="61.38"/>
    <x v="2"/>
    <s v="hardware"/>
    <n v="42557.792453703703"/>
    <n v="25569.021840277779"/>
    <x v="2"/>
    <n v="7"/>
    <x v="3"/>
  </r>
  <r>
    <n v="1970"/>
    <x v="1970"/>
    <s v="The APOC is a gamma particle detector that will help you learn about radiation and find radioactive things!"/>
    <x v="10"/>
    <n v="56590"/>
    <x v="0"/>
    <x v="0"/>
    <x v="0"/>
    <x v="1969"/>
    <n v="1361248701"/>
    <b v="1"/>
    <n v="701"/>
    <b v="1"/>
    <s v="technology/hardware"/>
    <n v="1132"/>
    <n v="80.73"/>
    <x v="2"/>
    <s v="hardware"/>
    <n v="41324.193298611113"/>
    <n v="25569.008113425927"/>
    <x v="4"/>
    <n v="2"/>
    <x v="2"/>
  </r>
  <r>
    <n v="1971"/>
    <x v="1971"/>
    <s v="castAR: bridging the physical world with the virtual worlds; 3D holographic like projections in AR, fully immersive environments in VR"/>
    <x v="307"/>
    <n v="1052110.8700000001"/>
    <x v="0"/>
    <x v="0"/>
    <x v="0"/>
    <x v="1970"/>
    <n v="1381752061"/>
    <b v="1"/>
    <n v="3863"/>
    <b v="1"/>
    <s v="technology/hardware"/>
    <n v="263"/>
    <n v="272.36"/>
    <x v="2"/>
    <s v="hardware"/>
    <n v="41561.500706018516"/>
    <n v="25569.044710648148"/>
    <x v="4"/>
    <n v="10"/>
    <x v="9"/>
  </r>
  <r>
    <n v="1972"/>
    <x v="1972"/>
    <s v="Jog It! Is an open source hand held controller designed to make running a program in Linux CNC (EMC2) and MACH3 a breeze."/>
    <x v="30"/>
    <n v="16862"/>
    <x v="0"/>
    <x v="0"/>
    <x v="0"/>
    <x v="1971"/>
    <n v="1350605844"/>
    <b v="1"/>
    <n v="238"/>
    <b v="1"/>
    <s v="technology/hardware"/>
    <n v="674"/>
    <n v="70.849999999999994"/>
    <x v="2"/>
    <s v="hardware"/>
    <n v="41201.012083333335"/>
    <n v="25569.00275462963"/>
    <x v="5"/>
    <n v="10"/>
    <x v="9"/>
  </r>
  <r>
    <n v="1973"/>
    <x v="1973"/>
    <s v="Smart lighting for your living room that improves movie and gaming experience drastically â€“ all while being easy on the eyes."/>
    <x v="308"/>
    <n v="508525.01"/>
    <x v="0"/>
    <x v="0"/>
    <x v="0"/>
    <x v="1972"/>
    <n v="1467134464"/>
    <b v="1"/>
    <n v="2051"/>
    <b v="1"/>
    <s v="technology/hardware"/>
    <n v="257"/>
    <n v="247.94"/>
    <x v="2"/>
    <s v="hardware"/>
    <n v="42549.722962962958"/>
    <n v="25569.023738425927"/>
    <x v="2"/>
    <n v="6"/>
    <x v="0"/>
  </r>
  <r>
    <n v="1974"/>
    <x v="1974"/>
    <s v="RAPIRO is a cute and affordable robot kit designed to work with a Raspberry Pi. It comes with a Arduino-compatible servo controller."/>
    <x v="22"/>
    <n v="75099.199999999997"/>
    <x v="0"/>
    <x v="1"/>
    <x v="1"/>
    <x v="1973"/>
    <n v="1371715269"/>
    <b v="1"/>
    <n v="402"/>
    <b v="1"/>
    <s v="technology/hardware"/>
    <n v="375"/>
    <n v="186.81"/>
    <x v="2"/>
    <s v="hardware"/>
    <n v="41445.334131944444"/>
    <n v="25569.004652777778"/>
    <x v="4"/>
    <n v="6"/>
    <x v="0"/>
  </r>
  <r>
    <n v="1975"/>
    <x v="1975"/>
    <s v="The Bugle2 is a second generation DIY kit phono preamplifier for vinyl playback."/>
    <x v="194"/>
    <n v="33393.339999999997"/>
    <x v="0"/>
    <x v="0"/>
    <x v="0"/>
    <x v="1974"/>
    <n v="1360346851"/>
    <b v="1"/>
    <n v="253"/>
    <b v="1"/>
    <s v="technology/hardware"/>
    <n v="209"/>
    <n v="131.99"/>
    <x v="2"/>
    <s v="hardware"/>
    <n v="41313.755219907405"/>
    <n v="25569.002928240741"/>
    <x v="4"/>
    <n v="2"/>
    <x v="2"/>
  </r>
  <r>
    <n v="1976"/>
    <x v="1976"/>
    <s v="Can you help us make an ultra bright white one a reality?"/>
    <x v="23"/>
    <n v="13864"/>
    <x v="0"/>
    <x v="1"/>
    <x v="1"/>
    <x v="1975"/>
    <n v="1371159325"/>
    <b v="1"/>
    <n v="473"/>
    <b v="1"/>
    <s v="technology/hardware"/>
    <n v="347"/>
    <n v="29.31"/>
    <x v="2"/>
    <s v="hardware"/>
    <n v="41438.899594907409"/>
    <n v="25569.005474537036"/>
    <x v="4"/>
    <n v="6"/>
    <x v="0"/>
  </r>
  <r>
    <n v="1977"/>
    <x v="1977"/>
    <s v="Ario learns about you, syncs your body clock, and keeps you healthy through natural lighting patterns."/>
    <x v="63"/>
    <n v="201165"/>
    <x v="0"/>
    <x v="0"/>
    <x v="0"/>
    <x v="1976"/>
    <n v="1446527540"/>
    <b v="1"/>
    <n v="821"/>
    <b v="1"/>
    <s v="technology/hardware"/>
    <n v="402"/>
    <n v="245.02"/>
    <x v="2"/>
    <s v="hardware"/>
    <n v="42311.216898148152"/>
    <n v="25569.009502314813"/>
    <x v="0"/>
    <n v="11"/>
    <x v="4"/>
  </r>
  <r>
    <n v="1978"/>
    <x v="1978"/>
    <s v="Please help us take DIY 3D Printing to the next level, support this open source photo-initiated polymer resin based 3D printing system!"/>
    <x v="63"/>
    <n v="513422.57"/>
    <x v="0"/>
    <x v="0"/>
    <x v="0"/>
    <x v="1977"/>
    <n v="1336627492"/>
    <b v="1"/>
    <n v="388"/>
    <b v="1"/>
    <s v="technology/hardware"/>
    <n v="1027"/>
    <n v="1323.25"/>
    <x v="2"/>
    <s v="hardware"/>
    <n v="41039.225601851853"/>
    <n v="25569.004490740739"/>
    <x v="5"/>
    <n v="5"/>
    <x v="5"/>
  </r>
  <r>
    <n v="1979"/>
    <x v="1979"/>
    <s v="Truly wireless premium earbuds with a battery-boosting smartphone case for charging and storage"/>
    <x v="61"/>
    <n v="229802.31"/>
    <x v="0"/>
    <x v="0"/>
    <x v="0"/>
    <x v="1978"/>
    <n v="1444734146"/>
    <b v="1"/>
    <n v="813"/>
    <b v="1"/>
    <s v="technology/hardware"/>
    <n v="115"/>
    <n v="282.66000000000003"/>
    <x v="2"/>
    <s v="hardware"/>
    <n v="42290.460023148145"/>
    <n v="25569.009409722221"/>
    <x v="0"/>
    <n v="10"/>
    <x v="9"/>
  </r>
  <r>
    <n v="1980"/>
    <x v="1980"/>
    <s v="Multi-power charging that is smarter, stylish and designed for you."/>
    <x v="63"/>
    <n v="177412.01"/>
    <x v="0"/>
    <x v="12"/>
    <x v="3"/>
    <x v="1979"/>
    <n v="1456232462"/>
    <b v="1"/>
    <n v="1945"/>
    <b v="1"/>
    <s v="technology/hardware"/>
    <n v="355"/>
    <n v="91.21"/>
    <x v="2"/>
    <s v="hardware"/>
    <n v="42423.542384259257"/>
    <n v="25569.022511574072"/>
    <x v="2"/>
    <n v="2"/>
    <x v="2"/>
  </r>
  <r>
    <n v="1981"/>
    <x v="1981"/>
    <s v="I would like to tell the story of a young man from Queens, New York and compare his life to a young Afghan man...to connect the dots."/>
    <x v="51"/>
    <n v="381"/>
    <x v="2"/>
    <x v="5"/>
    <x v="5"/>
    <x v="1980"/>
    <n v="1402334665"/>
    <b v="0"/>
    <n v="12"/>
    <b v="0"/>
    <s v="photography/people"/>
    <n v="5"/>
    <n v="31.75"/>
    <x v="8"/>
    <s v="people"/>
    <n v="41799.725289351853"/>
    <n v="25569.000138888889"/>
    <x v="3"/>
    <n v="6"/>
    <x v="0"/>
  </r>
  <r>
    <n v="1982"/>
    <x v="1982"/>
    <s v="Express a very dark place in my childhood. Release my emotions through photography in a form of Art."/>
    <x v="237"/>
    <n v="0"/>
    <x v="2"/>
    <x v="7"/>
    <x v="6"/>
    <x v="1981"/>
    <n v="1478268287"/>
    <b v="0"/>
    <n v="0"/>
    <b v="0"/>
    <s v="photography/people"/>
    <n v="0"/>
    <n v="0"/>
    <x v="8"/>
    <s v="people"/>
    <n v="42678.586655092593"/>
    <n v="25569"/>
    <x v="2"/>
    <n v="11"/>
    <x v="4"/>
  </r>
  <r>
    <n v="1983"/>
    <x v="1983"/>
    <s v="A vegan photographer bringing Hawaii to the tipping point of plant pure wisdom, featuring the most influential early adopters."/>
    <x v="287"/>
    <n v="1419"/>
    <x v="2"/>
    <x v="0"/>
    <x v="0"/>
    <x v="1982"/>
    <n v="1470874618"/>
    <b v="0"/>
    <n v="16"/>
    <b v="0"/>
    <s v="photography/people"/>
    <n v="4"/>
    <n v="88.69"/>
    <x v="8"/>
    <s v="people"/>
    <n v="42593.011782407411"/>
    <n v="25569.000185185185"/>
    <x v="2"/>
    <n v="8"/>
    <x v="10"/>
  </r>
  <r>
    <n v="1984"/>
    <x v="1984"/>
    <s v="Does love lasts longer than &quot;Love Locks&quot; ?_x000a__x000a_A photographic journey into the lives of these 'love-locked' couples."/>
    <x v="36"/>
    <n v="3172"/>
    <x v="2"/>
    <x v="0"/>
    <x v="0"/>
    <x v="1983"/>
    <n v="1412189881"/>
    <b v="0"/>
    <n v="7"/>
    <b v="0"/>
    <s v="photography/people"/>
    <n v="21"/>
    <n v="453.14"/>
    <x v="8"/>
    <s v="people"/>
    <n v="41913.790289351848"/>
    <n v="25569.000081018519"/>
    <x v="3"/>
    <n v="10"/>
    <x v="9"/>
  </r>
  <r>
    <n v="1985"/>
    <x v="1985"/>
    <s v="A personal journey to document people on the worlds 10 largest metro systems. The end result being one truly epic photographic essay!"/>
    <x v="183"/>
    <n v="51"/>
    <x v="2"/>
    <x v="1"/>
    <x v="1"/>
    <x v="1984"/>
    <n v="1467650771"/>
    <b v="0"/>
    <n v="4"/>
    <b v="0"/>
    <s v="photography/people"/>
    <n v="3"/>
    <n v="12.75"/>
    <x v="8"/>
    <s v="people"/>
    <n v="42555.698738425926"/>
    <n v="25569.000046296296"/>
    <x v="2"/>
    <n v="7"/>
    <x v="3"/>
  </r>
  <r>
    <n v="1986"/>
    <x v="1986"/>
    <s v="We are a married couple who have started a child photography business from home. We need help to put together equipment to grow."/>
    <x v="13"/>
    <n v="1"/>
    <x v="2"/>
    <x v="1"/>
    <x v="1"/>
    <x v="1985"/>
    <n v="1455359083"/>
    <b v="0"/>
    <n v="1"/>
    <b v="0"/>
    <s v="photography/people"/>
    <n v="0"/>
    <n v="1"/>
    <x v="8"/>
    <s v="people"/>
    <n v="42413.433831018512"/>
    <n v="25569.000011574073"/>
    <x v="2"/>
    <n v="2"/>
    <x v="2"/>
  </r>
  <r>
    <n v="1987"/>
    <x v="1987"/>
    <s v="A collection of images that depicts the beauty and diversity within Ethiopia"/>
    <x v="62"/>
    <n v="2336"/>
    <x v="2"/>
    <x v="1"/>
    <x v="1"/>
    <x v="1986"/>
    <n v="1422631276"/>
    <b v="0"/>
    <n v="28"/>
    <b v="0"/>
    <s v="photography/people"/>
    <n v="42"/>
    <n v="83.43"/>
    <x v="8"/>
    <s v="people"/>
    <n v="42034.639768518522"/>
    <n v="25569.000324074073"/>
    <x v="0"/>
    <n v="1"/>
    <x v="1"/>
  </r>
  <r>
    <n v="1988"/>
    <x v="1988"/>
    <s v="Expressing art in an image!"/>
    <x v="12"/>
    <n v="25"/>
    <x v="2"/>
    <x v="0"/>
    <x v="0"/>
    <x v="1987"/>
    <n v="1437502742"/>
    <b v="0"/>
    <n v="1"/>
    <b v="0"/>
    <s v="photography/people"/>
    <n v="0"/>
    <n v="25"/>
    <x v="8"/>
    <s v="people"/>
    <n v="42206.763217592597"/>
    <n v="25569.000011574073"/>
    <x v="0"/>
    <n v="7"/>
    <x v="3"/>
  </r>
  <r>
    <n v="1989"/>
    <x v="1989"/>
    <s v="Creating an awareness for infertility through photographing families and showcasing the real faces of infertility."/>
    <x v="10"/>
    <n v="50"/>
    <x v="2"/>
    <x v="0"/>
    <x v="0"/>
    <x v="1988"/>
    <n v="1478881208"/>
    <b v="0"/>
    <n v="1"/>
    <b v="0"/>
    <s v="photography/people"/>
    <n v="1"/>
    <n v="50"/>
    <x v="8"/>
    <s v="people"/>
    <n v="42685.680648148147"/>
    <n v="25569.000011574073"/>
    <x v="2"/>
    <n v="11"/>
    <x v="4"/>
  </r>
  <r>
    <n v="1990"/>
    <x v="1990"/>
    <s v="An art nude photography book that includes traditional black and white sepia nudes as well as experimiental color nudes."/>
    <x v="9"/>
    <n v="509"/>
    <x v="2"/>
    <x v="0"/>
    <x v="0"/>
    <x v="1989"/>
    <n v="1454042532"/>
    <b v="0"/>
    <n v="5"/>
    <b v="0"/>
    <s v="photography/people"/>
    <n v="17"/>
    <n v="101.8"/>
    <x v="8"/>
    <s v="people"/>
    <n v="42398.195972222224"/>
    <n v="25569.000057870369"/>
    <x v="2"/>
    <n v="1"/>
    <x v="1"/>
  </r>
  <r>
    <n v="1991"/>
    <x v="1991"/>
    <s v="Taking (and giving) professional portraits of survivors of human trafficking in Myanmar."/>
    <x v="13"/>
    <n v="140"/>
    <x v="2"/>
    <x v="0"/>
    <x v="0"/>
    <x v="1990"/>
    <n v="1434144386"/>
    <b v="0"/>
    <n v="3"/>
    <b v="0"/>
    <s v="photography/people"/>
    <n v="7"/>
    <n v="46.67"/>
    <x v="8"/>
    <s v="people"/>
    <n v="42167.89335648148"/>
    <n v="25569.000034722223"/>
    <x v="0"/>
    <n v="6"/>
    <x v="0"/>
  </r>
  <r>
    <n v="1992"/>
    <x v="1992"/>
    <s v="A complete revamp of all the Disney Princes &amp; Princesses!"/>
    <x v="15"/>
    <n v="2"/>
    <x v="2"/>
    <x v="0"/>
    <x v="0"/>
    <x v="1991"/>
    <n v="1421637991"/>
    <b v="0"/>
    <n v="2"/>
    <b v="0"/>
    <s v="photography/people"/>
    <n v="0"/>
    <n v="1"/>
    <x v="8"/>
    <s v="people"/>
    <n v="42023.143414351856"/>
    <n v="25569.00002314815"/>
    <x v="0"/>
    <n v="1"/>
    <x v="1"/>
  </r>
  <r>
    <n v="1993"/>
    <x v="1993"/>
    <s v="I am looking for help to open up an affordable photography studio in Cornwall for baby and family portraiture photography"/>
    <x v="13"/>
    <n v="0"/>
    <x v="2"/>
    <x v="1"/>
    <x v="1"/>
    <x v="1992"/>
    <n v="1448114837"/>
    <b v="0"/>
    <n v="0"/>
    <b v="0"/>
    <s v="photography/people"/>
    <n v="0"/>
    <n v="0"/>
    <x v="8"/>
    <s v="people"/>
    <n v="42329.58839120371"/>
    <n v="25569"/>
    <x v="0"/>
    <n v="11"/>
    <x v="4"/>
  </r>
  <r>
    <n v="1994"/>
    <x v="1994"/>
    <s v="A program to preserve still imagery (photographs) and moving imagery captured on motion picture (film) stock, and videotape elements."/>
    <x v="50"/>
    <n v="0"/>
    <x v="2"/>
    <x v="0"/>
    <x v="0"/>
    <x v="1993"/>
    <n v="1475885342"/>
    <b v="0"/>
    <n v="0"/>
    <b v="0"/>
    <s v="photography/people"/>
    <n v="0"/>
    <n v="0"/>
    <x v="8"/>
    <s v="people"/>
    <n v="42651.006273148145"/>
    <n v="25569"/>
    <x v="2"/>
    <n v="10"/>
    <x v="9"/>
  </r>
  <r>
    <n v="1995"/>
    <x v="1995"/>
    <s v="I'm looking to pursue my dream of becoming a full time photographer, using my current creative experience as a graphic designer."/>
    <x v="28"/>
    <n v="78"/>
    <x v="2"/>
    <x v="5"/>
    <x v="5"/>
    <x v="1994"/>
    <n v="1435354736"/>
    <b v="0"/>
    <n v="3"/>
    <b v="0"/>
    <s v="photography/people"/>
    <n v="8"/>
    <n v="26"/>
    <x v="8"/>
    <s v="people"/>
    <n v="42181.902037037042"/>
    <n v="25569.000034722223"/>
    <x v="0"/>
    <n v="6"/>
    <x v="0"/>
  </r>
  <r>
    <n v="1996"/>
    <x v="1996"/>
    <s v="I want to create a series of pictures of Life through the eyes - and capture some of the defining moments of our history now / to come."/>
    <x v="309"/>
    <n v="0"/>
    <x v="2"/>
    <x v="0"/>
    <x v="0"/>
    <x v="1995"/>
    <n v="1402429211"/>
    <b v="0"/>
    <n v="0"/>
    <b v="0"/>
    <s v="photography/people"/>
    <n v="0"/>
    <n v="0"/>
    <x v="8"/>
    <s v="people"/>
    <n v="41800.819571759261"/>
    <n v="25569"/>
    <x v="3"/>
    <n v="6"/>
    <x v="0"/>
  </r>
  <r>
    <n v="1997"/>
    <x v="1997"/>
    <s v="There is so many unseen places in the world, and I've made it my personal goal to show everyone through photography &amp; travel."/>
    <x v="115"/>
    <n v="0"/>
    <x v="2"/>
    <x v="0"/>
    <x v="0"/>
    <x v="1996"/>
    <n v="1406499612"/>
    <b v="0"/>
    <n v="0"/>
    <b v="0"/>
    <s v="photography/people"/>
    <n v="0"/>
    <n v="0"/>
    <x v="8"/>
    <s v="people"/>
    <n v="41847.930694444447"/>
    <n v="25569"/>
    <x v="3"/>
    <n v="7"/>
    <x v="3"/>
  </r>
  <r>
    <n v="1998"/>
    <x v="1998"/>
    <s v="I am moving to Guatemala to document and report on the growing community resistance movements across Central America and Mexico"/>
    <x v="30"/>
    <n v="655"/>
    <x v="2"/>
    <x v="0"/>
    <x v="0"/>
    <x v="1997"/>
    <n v="1402973438"/>
    <b v="0"/>
    <n v="3"/>
    <b v="0"/>
    <s v="photography/people"/>
    <n v="26"/>
    <n v="218.33"/>
    <x v="8"/>
    <s v="people"/>
    <n v="41807.118495370371"/>
    <n v="25569.000034722223"/>
    <x v="3"/>
    <n v="6"/>
    <x v="0"/>
  </r>
  <r>
    <n v="1999"/>
    <x v="1999"/>
    <s v="This is a portrait photo project aiming to inspire women to explore themselves and live their passion"/>
    <x v="310"/>
    <n v="236"/>
    <x v="2"/>
    <x v="1"/>
    <x v="1"/>
    <x v="1998"/>
    <n v="1413286508"/>
    <b v="0"/>
    <n v="7"/>
    <b v="0"/>
    <s v="photography/people"/>
    <n v="1"/>
    <n v="33.71"/>
    <x v="8"/>
    <s v="people"/>
    <n v="41926.482731481483"/>
    <n v="25569.000081018519"/>
    <x v="3"/>
    <n v="10"/>
    <x v="9"/>
  </r>
  <r>
    <n v="2000"/>
    <x v="2000"/>
    <s v="What do you get when you combine 2 of the hottest alt-models in North America with one Canadian photographer? Make a CALENDAR!!!"/>
    <x v="10"/>
    <n v="625"/>
    <x v="2"/>
    <x v="5"/>
    <x v="5"/>
    <x v="1999"/>
    <n v="1449528613"/>
    <b v="0"/>
    <n v="25"/>
    <b v="0"/>
    <s v="photography/people"/>
    <n v="13"/>
    <n v="25"/>
    <x v="8"/>
    <s v="people"/>
    <n v="42345.951539351852"/>
    <n v="25569.00028935185"/>
    <x v="0"/>
    <n v="12"/>
    <x v="11"/>
  </r>
  <r>
    <n v="2001"/>
    <x v="2001"/>
    <s v="Nuimo is a universal controller for the internet of things. Control your music, lights, locks and more."/>
    <x v="56"/>
    <n v="210171"/>
    <x v="0"/>
    <x v="12"/>
    <x v="3"/>
    <x v="2000"/>
    <n v="1431406916"/>
    <b v="1"/>
    <n v="1637"/>
    <b v="1"/>
    <s v="technology/hardware"/>
    <n v="382"/>
    <n v="128.38999999999999"/>
    <x v="2"/>
    <s v="hardware"/>
    <n v="42136.209675925929"/>
    <n v="25569.018946759261"/>
    <x v="0"/>
    <n v="5"/>
    <x v="5"/>
  </r>
  <r>
    <n v="2002"/>
    <x v="2002"/>
    <s v="Open-source quad-core camera effortlessly adds powerful machine vision to all your PC/Arduino/Raspberry Pi projects"/>
    <x v="63"/>
    <n v="108397.11"/>
    <x v="0"/>
    <x v="0"/>
    <x v="0"/>
    <x v="2001"/>
    <n v="1482599143"/>
    <b v="1"/>
    <n v="1375"/>
    <b v="1"/>
    <s v="technology/hardware"/>
    <n v="217"/>
    <n v="78.83"/>
    <x v="2"/>
    <s v="hardware"/>
    <n v="42728.71230324074"/>
    <n v="25569.01591435185"/>
    <x v="2"/>
    <n v="12"/>
    <x v="11"/>
  </r>
  <r>
    <n v="2003"/>
    <x v="2003"/>
    <s v="velosynth is an open-source bicycle interaction synthesizer. it interprets the speed and acceleration of a bicycle into expressive audio feedback."/>
    <x v="2"/>
    <n v="1560"/>
    <x v="0"/>
    <x v="0"/>
    <x v="0"/>
    <x v="2002"/>
    <n v="1276830052"/>
    <b v="1"/>
    <n v="17"/>
    <b v="1"/>
    <s v="technology/hardware"/>
    <n v="312"/>
    <n v="91.76"/>
    <x v="2"/>
    <s v="hardware"/>
    <n v="40347.125601851854"/>
    <n v="25569.000196759258"/>
    <x v="7"/>
    <n v="6"/>
    <x v="0"/>
  </r>
  <r>
    <n v="2004"/>
    <x v="2004"/>
    <s v="Design and 3D print your own creations using an iPad. A delightful 3D printing experience for children and K-12 education."/>
    <x v="63"/>
    <n v="117210.24000000001"/>
    <x v="0"/>
    <x v="0"/>
    <x v="0"/>
    <x v="2003"/>
    <n v="1402410663"/>
    <b v="1"/>
    <n v="354"/>
    <b v="1"/>
    <s v="technology/hardware"/>
    <n v="234"/>
    <n v="331.1"/>
    <x v="2"/>
    <s v="hardware"/>
    <n v="41800.604895833334"/>
    <n v="25569.004097222223"/>
    <x v="3"/>
    <n v="6"/>
    <x v="0"/>
  </r>
  <r>
    <n v="2005"/>
    <x v="2005"/>
    <s v="The bassAware Holster is a new type of wearable audio technology that uses vibration to create a massive bass experience."/>
    <x v="11"/>
    <n v="37104.03"/>
    <x v="0"/>
    <x v="0"/>
    <x v="0"/>
    <x v="2004"/>
    <n v="1379532618"/>
    <b v="1"/>
    <n v="191"/>
    <b v="1"/>
    <s v="technology/hardware"/>
    <n v="124"/>
    <n v="194.26"/>
    <x v="2"/>
    <s v="hardware"/>
    <n v="41535.812708333331"/>
    <n v="25569.002210648148"/>
    <x v="4"/>
    <n v="9"/>
    <x v="8"/>
  </r>
  <r>
    <n v="2006"/>
    <x v="2006"/>
    <s v="MAID is a smart kitchen assistant &amp; a multifunctional oven. MAID knows what to cook and how to cook. Cooking is now easy,fun &amp; social."/>
    <x v="63"/>
    <n v="123920"/>
    <x v="0"/>
    <x v="0"/>
    <x v="0"/>
    <x v="2005"/>
    <n v="1414584045"/>
    <b v="1"/>
    <n v="303"/>
    <b v="1"/>
    <s v="technology/hardware"/>
    <n v="248"/>
    <n v="408.98"/>
    <x v="2"/>
    <s v="hardware"/>
    <n v="41941.500520833331"/>
    <n v="25569.003506944446"/>
    <x v="3"/>
    <n v="10"/>
    <x v="9"/>
  </r>
  <r>
    <n v="2007"/>
    <x v="2007"/>
    <s v="A biologist, an industrial designer, and an engineer team up and build a â€œHello, World!â€ kit to teach high schoolers how to invent with DNA."/>
    <x v="3"/>
    <n v="11570.92"/>
    <x v="0"/>
    <x v="0"/>
    <x v="0"/>
    <x v="2006"/>
    <n v="1276891586"/>
    <b v="1"/>
    <n v="137"/>
    <b v="1"/>
    <s v="technology/hardware"/>
    <n v="116"/>
    <n v="84.46"/>
    <x v="2"/>
    <s v="hardware"/>
    <n v="40347.837800925925"/>
    <n v="25569.001585648148"/>
    <x v="7"/>
    <n v="6"/>
    <x v="0"/>
  </r>
  <r>
    <n v="2008"/>
    <x v="2008"/>
    <s v="The smartCaster is an automatic roto-casting machine running off of open source electronics with plans that will be freely available."/>
    <x v="311"/>
    <n v="1839"/>
    <x v="0"/>
    <x v="0"/>
    <x v="0"/>
    <x v="2007"/>
    <n v="1312641022"/>
    <b v="1"/>
    <n v="41"/>
    <b v="1"/>
    <s v="technology/hardware"/>
    <n v="117"/>
    <n v="44.85"/>
    <x v="2"/>
    <s v="hardware"/>
    <n v="40761.604421296295"/>
    <n v="25569.000474537039"/>
    <x v="6"/>
    <n v="8"/>
    <x v="10"/>
  </r>
  <r>
    <n v="2009"/>
    <x v="2009"/>
    <s v="Licht 1: The smart pendant lamp that increases your well-being and productivity while saving 80% in running energy expenses."/>
    <x v="63"/>
    <n v="152579"/>
    <x v="0"/>
    <x v="12"/>
    <x v="3"/>
    <x v="2008"/>
    <n v="1476776743"/>
    <b v="1"/>
    <n v="398"/>
    <b v="1"/>
    <s v="technology/hardware"/>
    <n v="305"/>
    <n v="383.36"/>
    <x v="2"/>
    <s v="hardware"/>
    <n v="42661.323414351849"/>
    <n v="25569.004606481481"/>
    <x v="2"/>
    <n v="10"/>
    <x v="9"/>
  </r>
  <r>
    <n v="2010"/>
    <x v="2010"/>
    <s v="Weighitz are miniature smart scales designed to weigh anything in the home."/>
    <x v="11"/>
    <n v="96015.9"/>
    <x v="0"/>
    <x v="0"/>
    <x v="0"/>
    <x v="2009"/>
    <n v="1468972491"/>
    <b v="1"/>
    <n v="1737"/>
    <b v="1"/>
    <s v="technology/hardware"/>
    <n v="320"/>
    <n v="55.28"/>
    <x v="2"/>
    <s v="hardware"/>
    <n v="42570.996423611112"/>
    <n v="25569.020104166666"/>
    <x v="2"/>
    <n v="7"/>
    <x v="3"/>
  </r>
  <r>
    <n v="2011"/>
    <x v="2011"/>
    <s v="FLUXO â€“ The first smart design lamp where you can move the light in any direction with app and sensor control."/>
    <x v="63"/>
    <n v="409782"/>
    <x v="0"/>
    <x v="15"/>
    <x v="3"/>
    <x v="2010"/>
    <n v="1449650173"/>
    <b v="1"/>
    <n v="971"/>
    <b v="1"/>
    <s v="technology/hardware"/>
    <n v="820"/>
    <n v="422.02"/>
    <x v="2"/>
    <s v="hardware"/>
    <n v="42347.358483796299"/>
    <n v="25569.011238425926"/>
    <x v="0"/>
    <n v="12"/>
    <x v="11"/>
  </r>
  <r>
    <n v="2012"/>
    <x v="2012"/>
    <s v="FishBit is an app and connected device to monitor and control your aquariumâ€™s water composition to help your tank thrive."/>
    <x v="10"/>
    <n v="11745"/>
    <x v="0"/>
    <x v="0"/>
    <x v="0"/>
    <x v="2011"/>
    <n v="1420573441"/>
    <b v="1"/>
    <n v="183"/>
    <b v="1"/>
    <s v="technology/hardware"/>
    <n v="235"/>
    <n v="64.180000000000007"/>
    <x v="2"/>
    <s v="hardware"/>
    <n v="42010.822233796294"/>
    <n v="25569.002118055556"/>
    <x v="0"/>
    <n v="1"/>
    <x v="1"/>
  </r>
  <r>
    <n v="2013"/>
    <x v="2013"/>
    <s v="Crowds can slow WiFi to a crawl, but not Portal. Stream ultraHD videos without buffering and play Internet games without lagging."/>
    <x v="292"/>
    <n v="791862"/>
    <x v="0"/>
    <x v="0"/>
    <x v="0"/>
    <x v="2012"/>
    <n v="1462835014"/>
    <b v="1"/>
    <n v="4562"/>
    <b v="1"/>
    <s v="technology/hardware"/>
    <n v="495"/>
    <n v="173.58"/>
    <x v="2"/>
    <s v="hardware"/>
    <n v="42499.960810185185"/>
    <n v="25569.052800925925"/>
    <x v="2"/>
    <n v="5"/>
    <x v="5"/>
  </r>
  <r>
    <n v="2014"/>
    <x v="2014"/>
    <s v="It's a pen that can draw in the air! 3Doodler is the 3D printing pen you can hold in your hand. Lift your imagination off the page!"/>
    <x v="11"/>
    <n v="2344134.67"/>
    <x v="0"/>
    <x v="0"/>
    <x v="0"/>
    <x v="2013"/>
    <n v="1361250539"/>
    <b v="1"/>
    <n v="26457"/>
    <b v="1"/>
    <s v="technology/hardware"/>
    <n v="7814"/>
    <n v="88.6"/>
    <x v="2"/>
    <s v="hardware"/>
    <n v="41324.214571759258"/>
    <n v="25569.306215277778"/>
    <x v="4"/>
    <n v="2"/>
    <x v="2"/>
  </r>
  <r>
    <n v="2015"/>
    <x v="2015"/>
    <s v="ExtraCore is a 1&quot; x 1&quot; 22 I/O pin Arduino Compatible. It's 1.7 grams and 16mhz of tiny Arduino style coolness."/>
    <x v="312"/>
    <n v="8136.01"/>
    <x v="0"/>
    <x v="0"/>
    <x v="0"/>
    <x v="2014"/>
    <n v="1313010163"/>
    <b v="1"/>
    <n v="162"/>
    <b v="1"/>
    <s v="technology/hardware"/>
    <n v="113"/>
    <n v="50.22"/>
    <x v="2"/>
    <s v="hardware"/>
    <n v="40765.876886574071"/>
    <n v="25569.001875000002"/>
    <x v="6"/>
    <n v="8"/>
    <x v="10"/>
  </r>
  <r>
    <n v="2016"/>
    <x v="2016"/>
    <s v="A smart, compact power supply designed to power anything, anywhere"/>
    <x v="3"/>
    <n v="92154.22"/>
    <x v="0"/>
    <x v="0"/>
    <x v="0"/>
    <x v="2015"/>
    <n v="1360271299"/>
    <b v="1"/>
    <n v="479"/>
    <b v="1"/>
    <s v="technology/hardware"/>
    <n v="922"/>
    <n v="192.39"/>
    <x v="2"/>
    <s v="hardware"/>
    <n v="41312.88077546296"/>
    <n v="25569.005543981482"/>
    <x v="4"/>
    <n v="2"/>
    <x v="2"/>
  </r>
  <r>
    <n v="2017"/>
    <x v="2017"/>
    <s v="A big red truck filled with cutting-edge maker tools that goes from school to school, bringing the joy of building back to kids."/>
    <x v="31"/>
    <n v="31275.599999999999"/>
    <x v="0"/>
    <x v="0"/>
    <x v="0"/>
    <x v="2016"/>
    <n v="1329873755"/>
    <b v="1"/>
    <n v="426"/>
    <b v="1"/>
    <s v="technology/hardware"/>
    <n v="125"/>
    <n v="73.42"/>
    <x v="2"/>
    <s v="hardware"/>
    <n v="40961.057349537034"/>
    <n v="25569.004930555555"/>
    <x v="5"/>
    <n v="2"/>
    <x v="2"/>
  </r>
  <r>
    <n v="2018"/>
    <x v="2018"/>
    <s v="Scriba puts creative control back in your hands. Its flexible body and dynamic squeeze motion responding beautifully to your touch."/>
    <x v="99"/>
    <n v="66458.23"/>
    <x v="0"/>
    <x v="17"/>
    <x v="3"/>
    <x v="2017"/>
    <n v="1436863609"/>
    <b v="1"/>
    <n v="450"/>
    <b v="1"/>
    <s v="technology/hardware"/>
    <n v="102"/>
    <n v="147.68"/>
    <x v="2"/>
    <s v="hardware"/>
    <n v="42199.365844907406"/>
    <n v="25569.005208333332"/>
    <x v="0"/>
    <n v="7"/>
    <x v="3"/>
  </r>
  <r>
    <n v="2019"/>
    <x v="2019"/>
    <s v="Far-field voice control extension to your speakers, home &amp; office appliances. Touch Sensing with Arduino &amp; Linux for making projects."/>
    <x v="79"/>
    <n v="193963.9"/>
    <x v="0"/>
    <x v="0"/>
    <x v="0"/>
    <x v="2018"/>
    <n v="1471971621"/>
    <b v="1"/>
    <n v="1780"/>
    <b v="1"/>
    <s v="technology/hardware"/>
    <n v="485"/>
    <n v="108.97"/>
    <x v="2"/>
    <s v="hardware"/>
    <n v="42605.70857638889"/>
    <n v="25569.020601851851"/>
    <x v="2"/>
    <n v="8"/>
    <x v="10"/>
  </r>
  <r>
    <n v="2020"/>
    <x v="2020"/>
    <s v="Low Voltage Metal Sensor directly compatible with Arduino type computers for Robotics, &amp; Motor Control, WITHOUT USING MAGNETS!"/>
    <x v="15"/>
    <n v="2885"/>
    <x v="0"/>
    <x v="0"/>
    <x v="0"/>
    <x v="2019"/>
    <n v="1396923624"/>
    <b v="1"/>
    <n v="122"/>
    <b v="1"/>
    <s v="technology/hardware"/>
    <n v="192"/>
    <n v="23.65"/>
    <x v="2"/>
    <s v="hardware"/>
    <n v="41737.097499999996"/>
    <n v="25569.001412037036"/>
    <x v="3"/>
    <n v="4"/>
    <x v="6"/>
  </r>
  <r>
    <n v="2021"/>
    <x v="2021"/>
    <s v="The m!lTone is an open-source synth &amp; MIDI controller.Create music &amp; control video,lights &amp; sound w/ this refreshingly original device."/>
    <x v="10"/>
    <n v="14055"/>
    <x v="0"/>
    <x v="0"/>
    <x v="0"/>
    <x v="2020"/>
    <n v="1407634897"/>
    <b v="1"/>
    <n v="95"/>
    <b v="1"/>
    <s v="technology/hardware"/>
    <n v="281"/>
    <n v="147.94999999999999"/>
    <x v="2"/>
    <s v="hardware"/>
    <n v="41861.070567129631"/>
    <n v="25569.001099537036"/>
    <x v="3"/>
    <n v="8"/>
    <x v="10"/>
  </r>
  <r>
    <n v="2022"/>
    <x v="2022"/>
    <s v="Acanvas is a Wi-Fi connected and customizable art display that hangs on any wall, charges itself and streams art into your home"/>
    <x v="57"/>
    <n v="125137"/>
    <x v="0"/>
    <x v="0"/>
    <x v="0"/>
    <x v="2021"/>
    <n v="1463060372"/>
    <b v="1"/>
    <n v="325"/>
    <b v="1"/>
    <s v="technology/hardware"/>
    <n v="125"/>
    <n v="385.04"/>
    <x v="2"/>
    <s v="hardware"/>
    <n v="42502.569120370375"/>
    <n v="25569.003761574073"/>
    <x v="2"/>
    <n v="5"/>
    <x v="5"/>
  </r>
  <r>
    <n v="2023"/>
    <x v="2023"/>
    <s v="A digital window that opens to beautiful scenery from around the world with 4K-shot videos and sound. Place it anywhere, be anywhere."/>
    <x v="57"/>
    <n v="161459"/>
    <x v="0"/>
    <x v="0"/>
    <x v="0"/>
    <x v="2022"/>
    <n v="1431425153"/>
    <b v="1"/>
    <n v="353"/>
    <b v="1"/>
    <s v="technology/hardware"/>
    <n v="161"/>
    <n v="457.39"/>
    <x v="2"/>
    <s v="hardware"/>
    <n v="42136.420752314814"/>
    <n v="25569.004085648146"/>
    <x v="0"/>
    <n v="5"/>
    <x v="5"/>
  </r>
  <r>
    <n v="2024"/>
    <x v="2024"/>
    <s v="RA - 3D Printer board. This board can control 3 extruders, bed heaters, Elefu control panel, 4 temp monitors, lighting and more."/>
    <x v="23"/>
    <n v="23414"/>
    <x v="0"/>
    <x v="0"/>
    <x v="0"/>
    <x v="2023"/>
    <n v="1341875544"/>
    <b v="1"/>
    <n v="105"/>
    <b v="1"/>
    <s v="technology/hardware"/>
    <n v="585"/>
    <n v="222.99"/>
    <x v="2"/>
    <s v="hardware"/>
    <n v="41099.966944444444"/>
    <n v="25569.001215277778"/>
    <x v="5"/>
    <n v="7"/>
    <x v="3"/>
  </r>
  <r>
    <n v="2025"/>
    <x v="2025"/>
    <s v="A complete Home Security System in a single device: Flare protects you and your home all by itself. Secure, beautiful and affordable."/>
    <x v="58"/>
    <n v="160920"/>
    <x v="0"/>
    <x v="12"/>
    <x v="3"/>
    <x v="2024"/>
    <n v="1431404746"/>
    <b v="1"/>
    <n v="729"/>
    <b v="1"/>
    <s v="technology/hardware"/>
    <n v="201"/>
    <n v="220.74"/>
    <x v="2"/>
    <s v="hardware"/>
    <n v="42136.184560185182"/>
    <n v="25569.008437500001"/>
    <x v="0"/>
    <n v="5"/>
    <x v="5"/>
  </r>
  <r>
    <n v="2026"/>
    <x v="2026"/>
    <s v="MIDI Sprout enables plants to play synthesizers in real time."/>
    <x v="31"/>
    <n v="33370.769999999997"/>
    <x v="0"/>
    <x v="0"/>
    <x v="0"/>
    <x v="2025"/>
    <n v="1394127585"/>
    <b v="1"/>
    <n v="454"/>
    <b v="1"/>
    <s v="technology/hardware"/>
    <n v="133"/>
    <n v="73.5"/>
    <x v="2"/>
    <s v="hardware"/>
    <n v="41704.735937500001"/>
    <n v="25569.005254629628"/>
    <x v="3"/>
    <n v="3"/>
    <x v="7"/>
  </r>
  <r>
    <n v="2027"/>
    <x v="2027"/>
    <s v="Modular smartphone-based headset with external sensors for 4&quot; - 5.7&quot; Android &amp; iOS phones, iPhone 6 Plus included!"/>
    <x v="57"/>
    <n v="120249"/>
    <x v="0"/>
    <x v="0"/>
    <x v="0"/>
    <x v="2026"/>
    <n v="1423855919"/>
    <b v="1"/>
    <n v="539"/>
    <b v="1"/>
    <s v="technology/hardware"/>
    <n v="120"/>
    <n v="223.1"/>
    <x v="2"/>
    <s v="hardware"/>
    <n v="42048.813877314817"/>
    <n v="25569.006238425925"/>
    <x v="0"/>
    <n v="2"/>
    <x v="2"/>
  </r>
  <r>
    <n v="2028"/>
    <x v="2028"/>
    <s v="Building an open source Bussard fusion reactor, aka the Polywell."/>
    <x v="9"/>
    <n v="3785"/>
    <x v="0"/>
    <x v="0"/>
    <x v="0"/>
    <x v="2027"/>
    <n v="1265493806"/>
    <b v="1"/>
    <n v="79"/>
    <b v="1"/>
    <s v="technology/hardware"/>
    <n v="126"/>
    <n v="47.91"/>
    <x v="2"/>
    <s v="hardware"/>
    <n v="40215.919050925928"/>
    <n v="25569.000914351851"/>
    <x v="7"/>
    <n v="2"/>
    <x v="2"/>
  </r>
  <r>
    <n v="2029"/>
    <x v="2029"/>
    <s v="Lumin8 Pro is a fun and easy to use light controller that makes light dance to your favorite music."/>
    <x v="30"/>
    <n v="9030"/>
    <x v="0"/>
    <x v="0"/>
    <x v="0"/>
    <x v="2028"/>
    <n v="1406507481"/>
    <b v="1"/>
    <n v="94"/>
    <b v="1"/>
    <s v="technology/hardware"/>
    <n v="361"/>
    <n v="96.06"/>
    <x v="2"/>
    <s v="hardware"/>
    <n v="41848.021770833337"/>
    <n v="25569.001087962963"/>
    <x v="3"/>
    <n v="7"/>
    <x v="3"/>
  </r>
  <r>
    <n v="2030"/>
    <x v="2030"/>
    <s v="A stylish, retro, and fun arcade cabinet for your Raspberry Pi, Mini-ITX, Pandaboard, or other mini PC from the makers of Pibow"/>
    <x v="313"/>
    <n v="74134"/>
    <x v="0"/>
    <x v="1"/>
    <x v="1"/>
    <x v="2029"/>
    <n v="1351641296"/>
    <b v="1"/>
    <n v="625"/>
    <b v="1"/>
    <s v="technology/hardware"/>
    <n v="226"/>
    <n v="118.61"/>
    <x v="2"/>
    <s v="hardware"/>
    <n v="41212.996481481481"/>
    <n v="25569.007233796296"/>
    <x v="5"/>
    <n v="10"/>
    <x v="9"/>
  </r>
  <r>
    <n v="2031"/>
    <x v="2031"/>
    <s v="With Linkio you can use your smartphone to control every electronic you own- for only $100!"/>
    <x v="63"/>
    <n v="60175"/>
    <x v="0"/>
    <x v="9"/>
    <x v="3"/>
    <x v="2030"/>
    <n v="1417506853"/>
    <b v="1"/>
    <n v="508"/>
    <b v="1"/>
    <s v="technology/hardware"/>
    <n v="120"/>
    <n v="118.45"/>
    <x v="2"/>
    <s v="hardware"/>
    <n v="41975.329317129625"/>
    <n v="25569.005879629629"/>
    <x v="3"/>
    <n v="12"/>
    <x v="11"/>
  </r>
  <r>
    <n v="2032"/>
    <x v="2032"/>
    <s v="PocketLab Voyager and PocketLab Weather are rugged science labs that you can take anywhere to explore the world around you."/>
    <x v="31"/>
    <n v="76047"/>
    <x v="0"/>
    <x v="0"/>
    <x v="0"/>
    <x v="2031"/>
    <n v="1479216874"/>
    <b v="1"/>
    <n v="531"/>
    <b v="1"/>
    <s v="technology/hardware"/>
    <n v="304"/>
    <n v="143.21"/>
    <x v="2"/>
    <s v="hardware"/>
    <n v="42689.565671296295"/>
    <n v="25569.006145833333"/>
    <x v="2"/>
    <n v="11"/>
    <x v="4"/>
  </r>
  <r>
    <n v="2033"/>
    <x v="2033"/>
    <s v="BrewNannyâ„¢ accurately measures the health and progress of your home brew and alerts you to problems immediately, wherever you are."/>
    <x v="31"/>
    <n v="44669"/>
    <x v="0"/>
    <x v="0"/>
    <x v="0"/>
    <x v="2032"/>
    <n v="1395885518"/>
    <b v="1"/>
    <n v="158"/>
    <b v="1"/>
    <s v="technology/hardware"/>
    <n v="179"/>
    <n v="282.72000000000003"/>
    <x v="2"/>
    <s v="hardware"/>
    <n v="41725.082384259258"/>
    <n v="25569.001828703702"/>
    <x v="3"/>
    <n v="3"/>
    <x v="7"/>
  </r>
  <r>
    <n v="2034"/>
    <x v="2034"/>
    <s v="A Wireless Virtual Reality HMD that's Fashionable &amp; Compact; Features 3D Gesture Input, Position Tracking, &amp; Augmented Reality Overlays"/>
    <x v="314"/>
    <n v="301719.59000000003"/>
    <x v="0"/>
    <x v="0"/>
    <x v="0"/>
    <x v="2033"/>
    <n v="1426216033"/>
    <b v="1"/>
    <n v="508"/>
    <b v="1"/>
    <s v="technology/hardware"/>
    <n v="387"/>
    <n v="593.94000000000005"/>
    <x v="2"/>
    <s v="hardware"/>
    <n v="42076.130011574074"/>
    <n v="25569.005879629629"/>
    <x v="0"/>
    <n v="3"/>
    <x v="7"/>
  </r>
  <r>
    <n v="2035"/>
    <x v="2035"/>
    <s v="Announcing the GANGLION and the ULTRACORTEXâ€”a $99 biodata acquisition device and a 3D-printed, brain-sensing headset."/>
    <x v="58"/>
    <n v="168829.14"/>
    <x v="0"/>
    <x v="0"/>
    <x v="0"/>
    <x v="2034"/>
    <n v="1446562807"/>
    <b v="1"/>
    <n v="644"/>
    <b v="1"/>
    <s v="technology/hardware"/>
    <n v="211"/>
    <n v="262.16000000000003"/>
    <x v="2"/>
    <s v="hardware"/>
    <n v="42311.625081018516"/>
    <n v="25569.007453703704"/>
    <x v="0"/>
    <n v="11"/>
    <x v="4"/>
  </r>
  <r>
    <n v="2036"/>
    <x v="2036"/>
    <s v="A high-capacity portable charger with LED lights keeps your iPhone, iPad, smartphones, tablets and other devices juiced up on-the-go."/>
    <x v="11"/>
    <n v="39500.5"/>
    <x v="0"/>
    <x v="0"/>
    <x v="0"/>
    <x v="2035"/>
    <n v="1397076319"/>
    <b v="1"/>
    <n v="848"/>
    <b v="1"/>
    <s v="technology/hardware"/>
    <n v="132"/>
    <n v="46.58"/>
    <x v="2"/>
    <s v="hardware"/>
    <n v="41738.864803240744"/>
    <n v="25569.009814814814"/>
    <x v="3"/>
    <n v="4"/>
    <x v="6"/>
  </r>
  <r>
    <n v="2037"/>
    <x v="2037"/>
    <s v="With an efficiency of 97%, bicycle technology is nearly perfect. So why do we use it only for transportation?"/>
    <x v="3"/>
    <n v="30047.64"/>
    <x v="0"/>
    <x v="0"/>
    <x v="0"/>
    <x v="2036"/>
    <n v="1383195753"/>
    <b v="1"/>
    <n v="429"/>
    <b v="1"/>
    <s v="technology/hardware"/>
    <n v="300"/>
    <n v="70.040000000000006"/>
    <x v="2"/>
    <s v="hardware"/>
    <n v="41578.210104166668"/>
    <n v="25569.004965277778"/>
    <x v="4"/>
    <n v="10"/>
    <x v="9"/>
  </r>
  <r>
    <n v="2038"/>
    <x v="2038"/>
    <s v="The OWL is an open source, open hardware, reprogrammable effects pedal designed for musicians, coders, and hackers."/>
    <x v="6"/>
    <n v="33641"/>
    <x v="0"/>
    <x v="1"/>
    <x v="1"/>
    <x v="2037"/>
    <n v="1369895421"/>
    <b v="1"/>
    <n v="204"/>
    <b v="1"/>
    <s v="technology/hardware"/>
    <n v="421"/>
    <n v="164.91"/>
    <x v="2"/>
    <s v="hardware"/>
    <n v="41424.27107638889"/>
    <n v="25569.00236111111"/>
    <x v="4"/>
    <n v="5"/>
    <x v="5"/>
  </r>
  <r>
    <n v="2039"/>
    <x v="2039"/>
    <s v="Open up your digital worlds with the most sophisticated, intuitive android smart projector."/>
    <x v="152"/>
    <n v="170271"/>
    <x v="0"/>
    <x v="0"/>
    <x v="0"/>
    <x v="2038"/>
    <n v="1477996325"/>
    <b v="1"/>
    <n v="379"/>
    <b v="1"/>
    <s v="technology/hardware"/>
    <n v="136"/>
    <n v="449.26"/>
    <x v="2"/>
    <s v="hardware"/>
    <n v="42675.438946759255"/>
    <n v="25569.004386574074"/>
    <x v="2"/>
    <n v="11"/>
    <x v="4"/>
  </r>
  <r>
    <n v="2040"/>
    <x v="2040"/>
    <s v="4.29 Billion+ Capacitor Combinations._x000a_No Coding Required."/>
    <x v="9"/>
    <n v="7445.14"/>
    <x v="0"/>
    <x v="0"/>
    <x v="0"/>
    <x v="2039"/>
    <n v="1383257703"/>
    <b v="1"/>
    <n v="271"/>
    <b v="1"/>
    <s v="technology/hardware"/>
    <n v="248"/>
    <n v="27.47"/>
    <x v="2"/>
    <s v="hardware"/>
    <n v="41578.927118055559"/>
    <n v="25569.003136574072"/>
    <x v="4"/>
    <n v="10"/>
    <x v="9"/>
  </r>
  <r>
    <n v="2041"/>
    <x v="2041"/>
    <s v="World's first LED decor grow light that turns your plants into show pieces. Adding beauty and foliage to your home like never before"/>
    <x v="196"/>
    <n v="17277"/>
    <x v="0"/>
    <x v="0"/>
    <x v="0"/>
    <x v="2040"/>
    <n v="1476189427"/>
    <b v="0"/>
    <n v="120"/>
    <b v="1"/>
    <s v="technology/hardware"/>
    <n v="182"/>
    <n v="143.97999999999999"/>
    <x v="2"/>
    <s v="hardware"/>
    <n v="42654.525775462964"/>
    <n v="25569.00138888889"/>
    <x v="2"/>
    <n v="10"/>
    <x v="9"/>
  </r>
  <r>
    <n v="2042"/>
    <x v="2042"/>
    <s v="The SoundBrake headphone attachment can be used with any audio player to alert you to important outside sounds."/>
    <x v="3"/>
    <n v="12353"/>
    <x v="0"/>
    <x v="0"/>
    <x v="0"/>
    <x v="2041"/>
    <n v="1448297974"/>
    <b v="0"/>
    <n v="140"/>
    <b v="1"/>
    <s v="technology/hardware"/>
    <n v="124"/>
    <n v="88.24"/>
    <x v="2"/>
    <s v="hardware"/>
    <n v="42331.708032407405"/>
    <n v="25569.001620370371"/>
    <x v="0"/>
    <n v="11"/>
    <x v="4"/>
  </r>
  <r>
    <n v="2043"/>
    <x v="2043"/>
    <s v="PS-1A is an adjustable switch mode DC-DC power supply. It is highly compact, breadboard friendly and requires no external components."/>
    <x v="315"/>
    <n v="7011"/>
    <x v="0"/>
    <x v="0"/>
    <x v="0"/>
    <x v="2042"/>
    <n v="1476764077"/>
    <b v="0"/>
    <n v="193"/>
    <b v="1"/>
    <s v="technology/hardware"/>
    <n v="506"/>
    <n v="36.33"/>
    <x v="2"/>
    <s v="hardware"/>
    <n v="42661.176817129628"/>
    <n v="25569.002233796295"/>
    <x v="2"/>
    <n v="10"/>
    <x v="9"/>
  </r>
  <r>
    <n v="2044"/>
    <x v="2044"/>
    <s v="The PiSoC is an open source development platform which gives each person a unique opportunity to create, regardless of skill level."/>
    <x v="36"/>
    <n v="16232"/>
    <x v="0"/>
    <x v="0"/>
    <x v="0"/>
    <x v="2043"/>
    <n v="1431620714"/>
    <b v="0"/>
    <n v="180"/>
    <b v="1"/>
    <s v="technology/hardware"/>
    <n v="108"/>
    <n v="90.18"/>
    <x v="2"/>
    <s v="hardware"/>
    <n v="42138.684189814812"/>
    <n v="25569.002083333333"/>
    <x v="0"/>
    <n v="5"/>
    <x v="5"/>
  </r>
  <r>
    <n v="2045"/>
    <x v="2045"/>
    <s v="Open Rail is a new open source universal linear rail system designed to be used with various T- Slot aluminum extrusion configurations."/>
    <x v="244"/>
    <n v="40140.01"/>
    <x v="0"/>
    <x v="0"/>
    <x v="0"/>
    <x v="2044"/>
    <n v="1339207647"/>
    <b v="0"/>
    <n v="263"/>
    <b v="1"/>
    <s v="technology/hardware"/>
    <n v="819"/>
    <n v="152.62"/>
    <x v="2"/>
    <s v="hardware"/>
    <n v="41069.088506944441"/>
    <n v="25569.00304398148"/>
    <x v="5"/>
    <n v="6"/>
    <x v="0"/>
  </r>
  <r>
    <n v="2046"/>
    <x v="2046"/>
    <s v="CoAction Hero: a powerful proto-board with a 120Mhz processor, 1MB filesystem, and built-in OS for tinkerers and engineers alike."/>
    <x v="3"/>
    <n v="12110"/>
    <x v="0"/>
    <x v="0"/>
    <x v="0"/>
    <x v="2045"/>
    <n v="1366690044"/>
    <b v="0"/>
    <n v="217"/>
    <b v="1"/>
    <s v="technology/hardware"/>
    <n v="121"/>
    <n v="55.81"/>
    <x v="2"/>
    <s v="hardware"/>
    <n v="41387.171805555554"/>
    <n v="25569.002511574075"/>
    <x v="4"/>
    <n v="4"/>
    <x v="6"/>
  </r>
  <r>
    <n v="2047"/>
    <x v="2047"/>
    <s v="Simple internet time-limits, usage analytics, app &amp; site blocking - across all devices in the home, controlled from your smartphone."/>
    <x v="316"/>
    <n v="100939"/>
    <x v="0"/>
    <x v="2"/>
    <x v="2"/>
    <x v="2046"/>
    <n v="1426714870"/>
    <b v="0"/>
    <n v="443"/>
    <b v="1"/>
    <s v="technology/hardware"/>
    <n v="103"/>
    <n v="227.85"/>
    <x v="2"/>
    <s v="hardware"/>
    <n v="42081.903587962966"/>
    <n v="25569.005127314816"/>
    <x v="0"/>
    <n v="3"/>
    <x v="7"/>
  </r>
  <r>
    <n v="2048"/>
    <x v="2048"/>
    <s v="A lightweight generator to charge your phone, lights, and removable battery pack as you bicycle. Pedal power by you, for now or later."/>
    <x v="94"/>
    <n v="126082.45"/>
    <x v="0"/>
    <x v="0"/>
    <x v="0"/>
    <x v="2047"/>
    <n v="1366731491"/>
    <b v="0"/>
    <n v="1373"/>
    <b v="1"/>
    <s v="technology/hardware"/>
    <n v="148"/>
    <n v="91.83"/>
    <x v="2"/>
    <s v="hardware"/>
    <n v="41387.651516203703"/>
    <n v="25569.015891203704"/>
    <x v="4"/>
    <n v="4"/>
    <x v="6"/>
  </r>
  <r>
    <n v="2049"/>
    <x v="2049"/>
    <s v="Keyless. Alarm secured. GPS tracking."/>
    <x v="63"/>
    <n v="60095.35"/>
    <x v="0"/>
    <x v="1"/>
    <x v="1"/>
    <x v="2048"/>
    <n v="1382963963"/>
    <b v="0"/>
    <n v="742"/>
    <b v="1"/>
    <s v="technology/hardware"/>
    <n v="120"/>
    <n v="80.989999999999995"/>
    <x v="2"/>
    <s v="hardware"/>
    <n v="41575.527349537035"/>
    <n v="25569.008587962962"/>
    <x v="4"/>
    <n v="10"/>
    <x v="9"/>
  </r>
  <r>
    <n v="2050"/>
    <x v="2050"/>
    <s v="Hubble is the first 100% open, affordable laser cutter suite â€” from replicable hardware to community driven software &amp; firmware."/>
    <x v="3"/>
    <n v="47327"/>
    <x v="0"/>
    <x v="0"/>
    <x v="0"/>
    <x v="2049"/>
    <n v="1429580578"/>
    <b v="0"/>
    <n v="170"/>
    <b v="1"/>
    <s v="technology/hardware"/>
    <n v="473"/>
    <n v="278.39"/>
    <x v="2"/>
    <s v="hardware"/>
    <n v="42115.071504629625"/>
    <n v="25569.001967592594"/>
    <x v="0"/>
    <n v="4"/>
    <x v="6"/>
  </r>
  <r>
    <n v="2051"/>
    <x v="2051"/>
    <s v="A collaborative effort between three generations who set out to provide a premium, top-quality yoyo at an affordable price."/>
    <x v="6"/>
    <n v="10429"/>
    <x v="0"/>
    <x v="0"/>
    <x v="0"/>
    <x v="2050"/>
    <n v="1385425937"/>
    <b v="0"/>
    <n v="242"/>
    <b v="1"/>
    <s v="technology/hardware"/>
    <n v="130"/>
    <n v="43.1"/>
    <x v="2"/>
    <s v="hardware"/>
    <n v="41604.022418981483"/>
    <n v="25569.002800925926"/>
    <x v="4"/>
    <n v="11"/>
    <x v="4"/>
  </r>
  <r>
    <n v="2052"/>
    <x v="2052"/>
    <s v="The World's Lightest &amp; Smartest E-Scooter: cool, small, portable, and can be easily folded into a backpack and bring it anywhere"/>
    <x v="63"/>
    <n v="176524"/>
    <x v="0"/>
    <x v="0"/>
    <x v="0"/>
    <x v="2051"/>
    <n v="1452045653"/>
    <b v="0"/>
    <n v="541"/>
    <b v="1"/>
    <s v="technology/hardware"/>
    <n v="353"/>
    <n v="326.29000000000002"/>
    <x v="2"/>
    <s v="hardware"/>
    <n v="42375.08394675926"/>
    <n v="25569.006261574075"/>
    <x v="2"/>
    <n v="1"/>
    <x v="1"/>
  </r>
  <r>
    <n v="2053"/>
    <x v="2053"/>
    <s v="Â· Exchange multiple hard drives (SSDs or HDDs) Â· Slick design Â· Highest data transfer rates Â· Robust (anodized aluminum)"/>
    <x v="10"/>
    <n v="5051"/>
    <x v="0"/>
    <x v="0"/>
    <x v="0"/>
    <x v="2052"/>
    <n v="1445870951"/>
    <b v="0"/>
    <n v="121"/>
    <b v="1"/>
    <s v="technology/hardware"/>
    <n v="101"/>
    <n v="41.74"/>
    <x v="2"/>
    <s v="hardware"/>
    <n v="42303.617488425924"/>
    <n v="25569.001400462963"/>
    <x v="0"/>
    <n v="10"/>
    <x v="9"/>
  </r>
  <r>
    <n v="2054"/>
    <x v="2054"/>
    <s v="SITU is the smart food nutrition scale anyone can use. It weighs your food in calories and nutrients in addition to grams and ounces."/>
    <x v="19"/>
    <n v="39757"/>
    <x v="0"/>
    <x v="1"/>
    <x v="1"/>
    <x v="2053"/>
    <n v="1396441810"/>
    <b v="0"/>
    <n v="621"/>
    <b v="1"/>
    <s v="technology/hardware"/>
    <n v="114"/>
    <n v="64.02"/>
    <x v="2"/>
    <s v="hardware"/>
    <n v="41731.520949074074"/>
    <n v="25569.007187499999"/>
    <x v="3"/>
    <n v="4"/>
    <x v="6"/>
  </r>
  <r>
    <n v="2055"/>
    <x v="2055"/>
    <s v="An Arduino compatible shield matched with a web based tutorial system to teach you how to talk with I2C and SPI components."/>
    <x v="12"/>
    <n v="10045"/>
    <x v="0"/>
    <x v="0"/>
    <x v="0"/>
    <x v="2054"/>
    <n v="1415031043"/>
    <b v="0"/>
    <n v="101"/>
    <b v="1"/>
    <s v="technology/hardware"/>
    <n v="167"/>
    <n v="99.46"/>
    <x v="2"/>
    <s v="hardware"/>
    <n v="41946.674108796295"/>
    <n v="25569.001168981482"/>
    <x v="3"/>
    <n v="11"/>
    <x v="4"/>
  </r>
  <r>
    <n v="2056"/>
    <x v="2056"/>
    <s v="A lightweight backpack that can charge your smartphone 4 times or an iPad one full charge, and recharge via a USB port"/>
    <x v="63"/>
    <n v="76726"/>
    <x v="0"/>
    <x v="0"/>
    <x v="0"/>
    <x v="2055"/>
    <n v="1363630542"/>
    <b v="0"/>
    <n v="554"/>
    <b v="1"/>
    <s v="technology/hardware"/>
    <n v="153"/>
    <n v="138.49"/>
    <x v="2"/>
    <s v="hardware"/>
    <n v="41351.76090277778"/>
    <n v="25569.006412037037"/>
    <x v="4"/>
    <n v="3"/>
    <x v="7"/>
  </r>
  <r>
    <n v="2057"/>
    <x v="2057"/>
    <s v="CableKnife is the best solution for removing insulation from cables for the purpose of maximising the scrap metal value by up to 350%"/>
    <x v="36"/>
    <n v="30334.83"/>
    <x v="0"/>
    <x v="1"/>
    <x v="1"/>
    <x v="2056"/>
    <n v="1453895532"/>
    <b v="0"/>
    <n v="666"/>
    <b v="1"/>
    <s v="technology/hardware"/>
    <n v="202"/>
    <n v="45.55"/>
    <x v="2"/>
    <s v="hardware"/>
    <n v="42396.494583333333"/>
    <n v="25569.007708333334"/>
    <x v="2"/>
    <n v="1"/>
    <x v="1"/>
  </r>
  <r>
    <n v="2058"/>
    <x v="2058"/>
    <s v="Making using the serial terminal on the Raspberry Pi as easy as Pi!"/>
    <x v="317"/>
    <n v="4308"/>
    <x v="0"/>
    <x v="1"/>
    <x v="1"/>
    <x v="2057"/>
    <n v="1421916830"/>
    <b v="0"/>
    <n v="410"/>
    <b v="1"/>
    <s v="technology/hardware"/>
    <n v="168"/>
    <n v="10.51"/>
    <x v="2"/>
    <s v="hardware"/>
    <n v="42026.370717592596"/>
    <n v="25569.00474537037"/>
    <x v="0"/>
    <n v="1"/>
    <x v="1"/>
  </r>
  <r>
    <n v="2059"/>
    <x v="2059"/>
    <s v="Simplify IoT development via the cloud. Plug-n-play, Arduino-compatible wireless network of sensors &amp; controllers. Open Source. Secure."/>
    <x v="11"/>
    <n v="43037"/>
    <x v="0"/>
    <x v="0"/>
    <x v="0"/>
    <x v="2058"/>
    <n v="1450880854"/>
    <b v="0"/>
    <n v="375"/>
    <b v="1"/>
    <s v="technology/hardware"/>
    <n v="143"/>
    <n v="114.77"/>
    <x v="2"/>
    <s v="hardware"/>
    <n v="42361.602476851855"/>
    <n v="25569.004340277777"/>
    <x v="0"/>
    <n v="12"/>
    <x v="11"/>
  </r>
  <r>
    <n v="2060"/>
    <x v="2060"/>
    <s v="Universal 4 ports USB charger for iPhone, iPad, Android and other USB devices. Intelligent device detection for optimal charging."/>
    <x v="31"/>
    <n v="49100"/>
    <x v="0"/>
    <x v="0"/>
    <x v="0"/>
    <x v="2059"/>
    <n v="1400945150"/>
    <b v="0"/>
    <n v="1364"/>
    <b v="1"/>
    <s v="technology/hardware"/>
    <n v="196"/>
    <n v="36"/>
    <x v="2"/>
    <s v="hardware"/>
    <n v="41783.642939814818"/>
    <n v="25569.015787037039"/>
    <x v="3"/>
    <n v="5"/>
    <x v="5"/>
  </r>
  <r>
    <n v="2061"/>
    <x v="2061"/>
    <s v="Bibo Barmaid is a smart cocktail self-serve machine that creates expertly crafted mixed drinks at home with the touch of a button."/>
    <x v="10"/>
    <n v="5396"/>
    <x v="0"/>
    <x v="0"/>
    <x v="0"/>
    <x v="2060"/>
    <n v="1480616454"/>
    <b v="0"/>
    <n v="35"/>
    <b v="1"/>
    <s v="technology/hardware"/>
    <n v="108"/>
    <n v="154.16999999999999"/>
    <x v="2"/>
    <s v="hardware"/>
    <n v="42705.764513888891"/>
    <n v="25569.000405092593"/>
    <x v="2"/>
    <n v="12"/>
    <x v="11"/>
  </r>
  <r>
    <n v="2062"/>
    <x v="2062"/>
    <s v="4K HEVC Android TV Media Player with optional DIY electronics, ideal for app development, home control, software developement, learning"/>
    <x v="57"/>
    <n v="114977"/>
    <x v="0"/>
    <x v="8"/>
    <x v="7"/>
    <x v="2061"/>
    <n v="1456218698"/>
    <b v="0"/>
    <n v="203"/>
    <b v="1"/>
    <s v="technology/hardware"/>
    <n v="115"/>
    <n v="566.39"/>
    <x v="2"/>
    <s v="hardware"/>
    <n v="42423.3830787037"/>
    <n v="25569.002349537037"/>
    <x v="2"/>
    <n v="2"/>
    <x v="2"/>
  </r>
  <r>
    <n v="2063"/>
    <x v="2063"/>
    <s v="Build a professional grade Linux CNC control with Beaglebone black and our CNC cape."/>
    <x v="23"/>
    <n v="5922"/>
    <x v="0"/>
    <x v="12"/>
    <x v="3"/>
    <x v="2062"/>
    <n v="1460482501"/>
    <b v="0"/>
    <n v="49"/>
    <b v="1"/>
    <s v="technology/hardware"/>
    <n v="148"/>
    <n v="120.86"/>
    <x v="2"/>
    <s v="hardware"/>
    <n v="42472.73265046296"/>
    <n v="25569.000567129631"/>
    <x v="2"/>
    <n v="4"/>
    <x v="6"/>
  </r>
  <r>
    <n v="2064"/>
    <x v="2064"/>
    <s v="Open-source content-driven lighting system you can use with TV or PC, Mac, HTPC displays in movies, games and daily work"/>
    <x v="318"/>
    <n v="500784.27"/>
    <x v="0"/>
    <x v="0"/>
    <x v="0"/>
    <x v="2063"/>
    <n v="1366879523"/>
    <b v="0"/>
    <n v="5812"/>
    <b v="1"/>
    <s v="technology/hardware"/>
    <n v="191"/>
    <n v="86.16"/>
    <x v="2"/>
    <s v="hardware"/>
    <n v="41389.364849537036"/>
    <n v="25569.06726851852"/>
    <x v="4"/>
    <n v="4"/>
    <x v="6"/>
  </r>
  <r>
    <n v="2065"/>
    <x v="2065"/>
    <s v="Give your mobile device the ability to see &amp; capture the world in complete darkness while revealing items not visible to your naked eye"/>
    <x v="79"/>
    <n v="79686.05"/>
    <x v="0"/>
    <x v="1"/>
    <x v="1"/>
    <x v="2064"/>
    <n v="1385366429"/>
    <b v="0"/>
    <n v="1556"/>
    <b v="1"/>
    <s v="technology/hardware"/>
    <n v="199"/>
    <n v="51.21"/>
    <x v="2"/>
    <s v="hardware"/>
    <n v="41603.333668981482"/>
    <n v="25569.01800925926"/>
    <x v="4"/>
    <n v="11"/>
    <x v="4"/>
  </r>
  <r>
    <n v="2066"/>
    <x v="2066"/>
    <s v="Automatically opens your garage door when you come home. Open, close, and monitor your garage door from your phone."/>
    <x v="13"/>
    <n v="4372"/>
    <x v="0"/>
    <x v="0"/>
    <x v="0"/>
    <x v="2065"/>
    <n v="1406226683"/>
    <b v="0"/>
    <n v="65"/>
    <b v="1"/>
    <s v="technology/hardware"/>
    <n v="219"/>
    <n v="67.260000000000005"/>
    <x v="2"/>
    <s v="hardware"/>
    <n v="41844.771793981483"/>
    <n v="25569.000752314816"/>
    <x v="3"/>
    <n v="7"/>
    <x v="3"/>
  </r>
  <r>
    <n v="2067"/>
    <x v="2067"/>
    <s v="The next generation of premium quality LED lighting. Extreme power efficiency in a small package."/>
    <x v="319"/>
    <n v="628"/>
    <x v="0"/>
    <x v="1"/>
    <x v="1"/>
    <x v="2066"/>
    <n v="1429648176"/>
    <b v="0"/>
    <n v="10"/>
    <b v="1"/>
    <s v="technology/hardware"/>
    <n v="127"/>
    <n v="62.8"/>
    <x v="2"/>
    <s v="hardware"/>
    <n v="42115.853888888887"/>
    <n v="25569.000115740742"/>
    <x v="0"/>
    <n v="4"/>
    <x v="6"/>
  </r>
  <r>
    <n v="2068"/>
    <x v="2068"/>
    <s v="Introducing Sprite, the cloud-based watering controller and Whisperer, the solar-powered plant sensor for effortless home irrigation"/>
    <x v="31"/>
    <n v="26305.97"/>
    <x v="0"/>
    <x v="0"/>
    <x v="0"/>
    <x v="2067"/>
    <n v="1474402315"/>
    <b v="0"/>
    <n v="76"/>
    <b v="1"/>
    <s v="technology/hardware"/>
    <n v="105"/>
    <n v="346.13"/>
    <x v="2"/>
    <s v="hardware"/>
    <n v="42633.841608796298"/>
    <n v="25569.000879629628"/>
    <x v="2"/>
    <n v="9"/>
    <x v="8"/>
  </r>
  <r>
    <n v="2069"/>
    <x v="2069"/>
    <s v="RaceCapture brings motorsports to the connected car: Share track days, autocross, drift and drag racing with your friends in real time!"/>
    <x v="63"/>
    <n v="64203.33"/>
    <x v="0"/>
    <x v="0"/>
    <x v="0"/>
    <x v="2068"/>
    <n v="1449098391"/>
    <b v="0"/>
    <n v="263"/>
    <b v="1"/>
    <s v="technology/hardware"/>
    <n v="128"/>
    <n v="244.12"/>
    <x v="2"/>
    <s v="hardware"/>
    <n v="42340.972118055557"/>
    <n v="25569.00304398148"/>
    <x v="0"/>
    <n v="12"/>
    <x v="11"/>
  </r>
  <r>
    <n v="2070"/>
    <x v="2070"/>
    <s v="The A4-SFX is a project with the goal of creating the smallest case possible while still using high-end standardized components."/>
    <x v="152"/>
    <n v="396659"/>
    <x v="0"/>
    <x v="12"/>
    <x v="3"/>
    <x v="2069"/>
    <n v="1464536723"/>
    <b v="0"/>
    <n v="1530"/>
    <b v="1"/>
    <s v="technology/hardware"/>
    <n v="317"/>
    <n v="259.25"/>
    <x v="2"/>
    <s v="hardware"/>
    <n v="42519.6565162037"/>
    <n v="25569.017708333333"/>
    <x v="2"/>
    <n v="5"/>
    <x v="5"/>
  </r>
  <r>
    <n v="2071"/>
    <x v="2071"/>
    <s v="Includes Wifi Camera for video chat, Amazon delivery, pet health analyzer, weight control, diet transition planning, and more."/>
    <x v="22"/>
    <n v="56146"/>
    <x v="0"/>
    <x v="0"/>
    <x v="0"/>
    <x v="2070"/>
    <n v="1471502484"/>
    <b v="0"/>
    <n v="278"/>
    <b v="1"/>
    <s v="technology/hardware"/>
    <n v="281"/>
    <n v="201.96"/>
    <x v="2"/>
    <s v="hardware"/>
    <n v="42600.278749999998"/>
    <n v="25569.003217592592"/>
    <x v="2"/>
    <n v="8"/>
    <x v="10"/>
  </r>
  <r>
    <n v="2072"/>
    <x v="2072"/>
    <s v="The Most Portable Windows 10 PC Less than 0.3 lb with Updated Resources-Cherry Trail CPU, 4G RAM, ~128G Storage, wifi ac, USB 3.0, HDMI"/>
    <x v="320"/>
    <n v="79173"/>
    <x v="0"/>
    <x v="0"/>
    <x v="0"/>
    <x v="2071"/>
    <n v="1460037432"/>
    <b v="0"/>
    <n v="350"/>
    <b v="1"/>
    <s v="technology/hardware"/>
    <n v="111"/>
    <n v="226.21"/>
    <x v="2"/>
    <s v="hardware"/>
    <n v="42467.581388888888"/>
    <n v="25569.004050925927"/>
    <x v="2"/>
    <n v="4"/>
    <x v="6"/>
  </r>
  <r>
    <n v="2073"/>
    <x v="2073"/>
    <s v="abode is a home security and automation company that offers a self-installed, professional-grade solution with no contracts."/>
    <x v="57"/>
    <n v="152604.29999999999"/>
    <x v="0"/>
    <x v="0"/>
    <x v="0"/>
    <x v="2072"/>
    <n v="1427212918"/>
    <b v="0"/>
    <n v="470"/>
    <b v="1"/>
    <s v="technology/hardware"/>
    <n v="153"/>
    <n v="324.69"/>
    <x v="2"/>
    <s v="hardware"/>
    <n v="42087.668032407411"/>
    <n v="25569.005439814813"/>
    <x v="0"/>
    <n v="3"/>
    <x v="7"/>
  </r>
  <r>
    <n v="2074"/>
    <x v="2074"/>
    <s v="Creating PC gaming controllers to bring your gaming experience to a new level."/>
    <x v="20"/>
    <n v="615"/>
    <x v="0"/>
    <x v="0"/>
    <x v="0"/>
    <x v="2073"/>
    <n v="1459972182"/>
    <b v="0"/>
    <n v="3"/>
    <b v="1"/>
    <s v="technology/hardware"/>
    <n v="103"/>
    <n v="205"/>
    <x v="2"/>
    <s v="hardware"/>
    <n v="42466.826180555552"/>
    <n v="25569.000034722223"/>
    <x v="2"/>
    <n v="4"/>
    <x v="6"/>
  </r>
  <r>
    <n v="2075"/>
    <x v="2075"/>
    <s v="The Practical Meter helps you charge your phone faster by solving a problem millions of people experience."/>
    <x v="204"/>
    <n v="167820.6"/>
    <x v="0"/>
    <x v="0"/>
    <x v="0"/>
    <x v="2074"/>
    <n v="1372177288"/>
    <b v="0"/>
    <n v="8200"/>
    <b v="1"/>
    <s v="technology/hardware"/>
    <n v="1678"/>
    <n v="20.47"/>
    <x v="2"/>
    <s v="hardware"/>
    <n v="41450.681574074071"/>
    <n v="25569.094907407409"/>
    <x v="4"/>
    <n v="6"/>
    <x v="0"/>
  </r>
  <r>
    <n v="2076"/>
    <x v="2076"/>
    <s v="Wireless earbuds filled with sound, yet so small they are almost invisible!"/>
    <x v="321"/>
    <n v="972594.99"/>
    <x v="0"/>
    <x v="1"/>
    <x v="1"/>
    <x v="2075"/>
    <n v="1402693689"/>
    <b v="0"/>
    <n v="8359"/>
    <b v="1"/>
    <s v="technology/hardware"/>
    <n v="543"/>
    <n v="116.35"/>
    <x v="2"/>
    <s v="hardware"/>
    <n v="41803.880659722221"/>
    <n v="25569.096747685184"/>
    <x v="3"/>
    <n v="6"/>
    <x v="0"/>
  </r>
  <r>
    <n v="2077"/>
    <x v="2077"/>
    <s v="A Whole New Way to Get TV: Watch four live TV channels at once on your tablet, smartphone, or big screen TV!"/>
    <x v="63"/>
    <n v="57754"/>
    <x v="0"/>
    <x v="0"/>
    <x v="0"/>
    <x v="2076"/>
    <n v="1428541276"/>
    <b v="0"/>
    <n v="188"/>
    <b v="1"/>
    <s v="technology/hardware"/>
    <n v="116"/>
    <n v="307.2"/>
    <x v="2"/>
    <s v="hardware"/>
    <n v="42103.042546296296"/>
    <n v="25569.002175925925"/>
    <x v="0"/>
    <n v="4"/>
    <x v="6"/>
  </r>
  <r>
    <n v="2078"/>
    <x v="2078"/>
    <s v="With hoterway you won't wait anymore for hot water in the beginning of your shower. Save Water, Energy, Time and Money."/>
    <x v="22"/>
    <n v="26241"/>
    <x v="0"/>
    <x v="3"/>
    <x v="3"/>
    <x v="2077"/>
    <n v="1479493857"/>
    <b v="0"/>
    <n v="48"/>
    <b v="1"/>
    <s v="technology/hardware"/>
    <n v="131"/>
    <n v="546.69000000000005"/>
    <x v="2"/>
    <s v="hardware"/>
    <n v="42692.771493055552"/>
    <n v="25569.000555555554"/>
    <x v="2"/>
    <n v="11"/>
    <x v="4"/>
  </r>
  <r>
    <n v="2079"/>
    <x v="2079"/>
    <s v="A power over Ethernet (PoE) add on board (HAT) for your Raspberry Pi with power management. Reduce the clutter of cables with Pi PoE!"/>
    <x v="3"/>
    <n v="28817"/>
    <x v="0"/>
    <x v="1"/>
    <x v="1"/>
    <x v="2078"/>
    <n v="1432659793"/>
    <b v="0"/>
    <n v="607"/>
    <b v="1"/>
    <s v="technology/hardware"/>
    <n v="288"/>
    <n v="47.47"/>
    <x v="2"/>
    <s v="hardware"/>
    <n v="42150.71056712963"/>
    <n v="25569.007025462965"/>
    <x v="0"/>
    <n v="5"/>
    <x v="5"/>
  </r>
  <r>
    <n v="2080"/>
    <x v="2080"/>
    <s v="Tinker Tie is a fully programmable, hackable Arduino-compatible RGB LED bow tie that can last over 20 hours on a single charge!"/>
    <x v="28"/>
    <n v="5078"/>
    <x v="0"/>
    <x v="0"/>
    <x v="0"/>
    <x v="2079"/>
    <n v="1444690700"/>
    <b v="0"/>
    <n v="50"/>
    <b v="1"/>
    <s v="technology/hardware"/>
    <n v="508"/>
    <n v="101.56"/>
    <x v="2"/>
    <s v="hardware"/>
    <n v="42289.957175925927"/>
    <n v="25569.000578703704"/>
    <x v="0"/>
    <n v="10"/>
    <x v="9"/>
  </r>
  <r>
    <n v="2081"/>
    <x v="2081"/>
    <s v="Embarking on a Summer Tour to spread their message of cherishing your unforgettable memories through nostalgic rock music."/>
    <x v="8"/>
    <n v="4010"/>
    <x v="0"/>
    <x v="0"/>
    <x v="0"/>
    <x v="2080"/>
    <n v="1333597555"/>
    <b v="0"/>
    <n v="55"/>
    <b v="1"/>
    <s v="music/indie rock"/>
    <n v="115"/>
    <n v="72.91"/>
    <x v="4"/>
    <s v="indie rock"/>
    <n v="41004.156886574077"/>
    <n v="25569.000636574074"/>
    <x v="5"/>
    <n v="4"/>
    <x v="6"/>
  </r>
  <r>
    <n v="2082"/>
    <x v="2082"/>
    <s v="Local bay area band looking to share our vision with people, looking to create something we are proud of, no more bedroom recordings!"/>
    <x v="15"/>
    <n v="1661"/>
    <x v="0"/>
    <x v="0"/>
    <x v="0"/>
    <x v="2081"/>
    <n v="1316919196"/>
    <b v="0"/>
    <n v="38"/>
    <b v="1"/>
    <s v="music/indie rock"/>
    <n v="111"/>
    <n v="43.71"/>
    <x v="4"/>
    <s v="indie rock"/>
    <n v="40811.120324074072"/>
    <n v="25569.000439814816"/>
    <x v="6"/>
    <n v="9"/>
    <x v="8"/>
  </r>
  <r>
    <n v="2083"/>
    <x v="2083"/>
    <s v="Autumn's Song is working on a debut album that brings accustic / singer-songwriter / piano rock to the central Florida music scene."/>
    <x v="47"/>
    <n v="850"/>
    <x v="0"/>
    <x v="0"/>
    <x v="0"/>
    <x v="2082"/>
    <n v="1336238395"/>
    <b v="0"/>
    <n v="25"/>
    <b v="1"/>
    <s v="music/indie rock"/>
    <n v="113"/>
    <n v="34"/>
    <x v="4"/>
    <s v="indie rock"/>
    <n v="41034.72216435185"/>
    <n v="25569.00028935185"/>
    <x v="5"/>
    <n v="5"/>
    <x v="5"/>
  </r>
  <r>
    <n v="2084"/>
    <x v="2084"/>
    <s v="Los Angeles based Ballerina Black are on their way to tour the UK in May. Join our club &amp; help make it happen."/>
    <x v="9"/>
    <n v="3250"/>
    <x v="0"/>
    <x v="0"/>
    <x v="0"/>
    <x v="2083"/>
    <n v="1396468782"/>
    <b v="0"/>
    <n v="46"/>
    <b v="1"/>
    <s v="music/indie rock"/>
    <n v="108"/>
    <n v="70.650000000000006"/>
    <x v="4"/>
    <s v="indie rock"/>
    <n v="41731.833124999997"/>
    <n v="25569.000532407408"/>
    <x v="3"/>
    <n v="4"/>
    <x v="6"/>
  </r>
  <r>
    <n v="2085"/>
    <x v="2085"/>
    <s v="Eikon worship leader Dustin Hecocks records his full length debut album this Summer, comprised of powerful music and worshipful lyrics."/>
    <x v="12"/>
    <n v="7412"/>
    <x v="0"/>
    <x v="0"/>
    <x v="0"/>
    <x v="2084"/>
    <n v="1339790587"/>
    <b v="0"/>
    <n v="83"/>
    <b v="1"/>
    <s v="music/indie rock"/>
    <n v="124"/>
    <n v="89.3"/>
    <x v="4"/>
    <s v="indie rock"/>
    <n v="41075.835497685184"/>
    <n v="25569.000960648147"/>
    <x v="5"/>
    <n v="6"/>
    <x v="0"/>
  </r>
  <r>
    <n v="2086"/>
    <x v="2086"/>
    <s v="I am in the process of completing 4 new EPs to be released in Winter, Spring, Summer, and Fall of 2012."/>
    <x v="23"/>
    <n v="4028"/>
    <x v="0"/>
    <x v="0"/>
    <x v="0"/>
    <x v="2085"/>
    <n v="1321200332"/>
    <b v="0"/>
    <n v="35"/>
    <b v="1"/>
    <s v="music/indie rock"/>
    <n v="101"/>
    <n v="115.09"/>
    <x v="4"/>
    <s v="indie rock"/>
    <n v="40860.67050925926"/>
    <n v="25569.000405092593"/>
    <x v="6"/>
    <n v="11"/>
    <x v="4"/>
  </r>
  <r>
    <n v="2087"/>
    <x v="2087"/>
    <s v="Support Joy Shannon and the Beauty Marks record their 4th studio album &quot;Out of My Dreams and Into My Arms&quot; and create a music video!"/>
    <x v="15"/>
    <n v="1553"/>
    <x v="0"/>
    <x v="0"/>
    <x v="0"/>
    <x v="2086"/>
    <n v="1312865658"/>
    <b v="0"/>
    <n v="25"/>
    <b v="1"/>
    <s v="music/indie rock"/>
    <n v="104"/>
    <n v="62.12"/>
    <x v="4"/>
    <s v="indie rock"/>
    <n v="40764.204375000001"/>
    <n v="25569.00028935185"/>
    <x v="6"/>
    <n v="8"/>
    <x v="10"/>
  </r>
  <r>
    <n v="2088"/>
    <x v="2088"/>
    <s v="Indie Folk musician, Chris Dorman is releasing his second full length album.  Let's release this record worldwide - grassroots style!"/>
    <x v="9"/>
    <n v="3465.32"/>
    <x v="0"/>
    <x v="0"/>
    <x v="0"/>
    <x v="2087"/>
    <n v="1281028152"/>
    <b v="0"/>
    <n v="75"/>
    <b v="1"/>
    <s v="music/indie rock"/>
    <n v="116"/>
    <n v="46.2"/>
    <x v="4"/>
    <s v="indie rock"/>
    <n v="40395.714722222219"/>
    <n v="25569.000868055555"/>
    <x v="7"/>
    <n v="8"/>
    <x v="10"/>
  </r>
  <r>
    <n v="2089"/>
    <x v="2089"/>
    <s v="Little Moses is trying to record their first EP, and we can't do it without your help!"/>
    <x v="30"/>
    <n v="3010.01"/>
    <x v="0"/>
    <x v="0"/>
    <x v="0"/>
    <x v="2088"/>
    <n v="1372384194"/>
    <b v="0"/>
    <n v="62"/>
    <b v="1"/>
    <s v="music/indie rock"/>
    <n v="120"/>
    <n v="48.55"/>
    <x v="4"/>
    <s v="indie rock"/>
    <n v="41453.076319444444"/>
    <n v="25569.000717592593"/>
    <x v="4"/>
    <n v="6"/>
    <x v="0"/>
  </r>
  <r>
    <n v="2090"/>
    <x v="2090"/>
    <s v="Insect Surfers, Planet Earth's Longest-Running Modern Surf Band, come twanging back into 2013 with a new surfadelic musical release!"/>
    <x v="6"/>
    <n v="9203.23"/>
    <x v="0"/>
    <x v="0"/>
    <x v="0"/>
    <x v="2089"/>
    <n v="1359104955"/>
    <b v="0"/>
    <n v="160"/>
    <b v="1"/>
    <s v="music/indie rock"/>
    <n v="115"/>
    <n v="57.52"/>
    <x v="4"/>
    <s v="indie rock"/>
    <n v="41299.381423611114"/>
    <n v="25569.001851851852"/>
    <x v="4"/>
    <n v="1"/>
    <x v="1"/>
  </r>
  <r>
    <n v="2091"/>
    <x v="2091"/>
    <s v="I'm an 18-year old singer/songwriter from California. I'd love your support to get my album of original songs professionally recorded."/>
    <x v="102"/>
    <n v="21684.2"/>
    <x v="0"/>
    <x v="0"/>
    <x v="0"/>
    <x v="2090"/>
    <n v="1294818278"/>
    <b v="0"/>
    <n v="246"/>
    <b v="1"/>
    <s v="music/indie rock"/>
    <n v="120"/>
    <n v="88.15"/>
    <x v="4"/>
    <s v="indie rock"/>
    <n v="40555.322662037033"/>
    <n v="25569.002847222222"/>
    <x v="6"/>
    <n v="1"/>
    <x v="1"/>
  </r>
  <r>
    <n v="2092"/>
    <x v="2092"/>
    <s v="Amy Lingamfelter is making an album all about love and she's looking for backers. See see how you can share in the journey!"/>
    <x v="12"/>
    <n v="6077"/>
    <x v="0"/>
    <x v="0"/>
    <x v="0"/>
    <x v="2091"/>
    <n v="1312822732"/>
    <b v="0"/>
    <n v="55"/>
    <b v="1"/>
    <s v="music/indie rock"/>
    <n v="101"/>
    <n v="110.49"/>
    <x v="4"/>
    <s v="indie rock"/>
    <n v="40763.707546296297"/>
    <n v="25569.000636574074"/>
    <x v="6"/>
    <n v="8"/>
    <x v="10"/>
  </r>
  <r>
    <n v="2093"/>
    <x v="2093"/>
    <s v="Help Lift The Decade record their debut full length album with with Ace Enders! (The Early November, I Can Make A Mess)"/>
    <x v="15"/>
    <n v="1537"/>
    <x v="0"/>
    <x v="0"/>
    <x v="0"/>
    <x v="2092"/>
    <n v="1351024232"/>
    <b v="0"/>
    <n v="23"/>
    <b v="1"/>
    <s v="music/indie rock"/>
    <n v="102"/>
    <n v="66.83"/>
    <x v="4"/>
    <s v="indie rock"/>
    <n v="41205.854537037041"/>
    <n v="25569.000266203704"/>
    <x v="5"/>
    <n v="10"/>
    <x v="9"/>
  </r>
  <r>
    <n v="2094"/>
    <x v="2094"/>
    <s v="We've got a new record, Slick Machine._x000a_We want to release it and tour the US to support it, but we need your help to make it happen."/>
    <x v="8"/>
    <n v="4219"/>
    <x v="0"/>
    <x v="0"/>
    <x v="0"/>
    <x v="2093"/>
    <n v="1327969730"/>
    <b v="0"/>
    <n v="72"/>
    <b v="1"/>
    <s v="music/indie rock"/>
    <n v="121"/>
    <n v="58.6"/>
    <x v="4"/>
    <s v="indie rock"/>
    <n v="40939.02002314815"/>
    <n v="25569.000833333332"/>
    <x v="5"/>
    <n v="1"/>
    <x v="1"/>
  </r>
  <r>
    <n v="2095"/>
    <x v="2095"/>
    <s v="This CD celebrates a journey beginning with the death of a father and culminating with the joyous victory expressed in music!"/>
    <x v="30"/>
    <n v="2500"/>
    <x v="0"/>
    <x v="0"/>
    <x v="0"/>
    <x v="2094"/>
    <n v="1312392973"/>
    <b v="0"/>
    <n v="22"/>
    <b v="1"/>
    <s v="music/indie rock"/>
    <n v="100"/>
    <n v="113.64"/>
    <x v="4"/>
    <s v="indie rock"/>
    <n v="40758.733483796292"/>
    <n v="25569.000254629631"/>
    <x v="6"/>
    <n v="8"/>
    <x v="10"/>
  </r>
  <r>
    <n v="2096"/>
    <x v="2096"/>
    <s v="Shone Nuisance is heading to GBS Detroit on Friday, October 26th to record and film their GBS Detroit EP and video."/>
    <x v="20"/>
    <n v="610"/>
    <x v="0"/>
    <x v="0"/>
    <x v="0"/>
    <x v="2095"/>
    <n v="1349892735"/>
    <b v="0"/>
    <n v="14"/>
    <b v="1"/>
    <s v="music/indie rock"/>
    <n v="102"/>
    <n v="43.57"/>
    <x v="4"/>
    <s v="indie rock"/>
    <n v="41192.758506944447"/>
    <n v="25569.000162037039"/>
    <x v="5"/>
    <n v="10"/>
    <x v="9"/>
  </r>
  <r>
    <n v="2097"/>
    <x v="2097"/>
    <s v="Engine is ready to record our sophomore release. The songs are written, the musicians are ready. Help us bring this into existence!"/>
    <x v="9"/>
    <n v="3000"/>
    <x v="0"/>
    <x v="0"/>
    <x v="0"/>
    <x v="2096"/>
    <n v="1317564135"/>
    <b v="0"/>
    <n v="38"/>
    <b v="1"/>
    <s v="music/indie rock"/>
    <n v="100"/>
    <n v="78.95"/>
    <x v="4"/>
    <s v="indie rock"/>
    <n v="40818.58489583333"/>
    <n v="25569.000439814816"/>
    <x v="6"/>
    <n v="10"/>
    <x v="9"/>
  </r>
  <r>
    <n v="2098"/>
    <x v="2098"/>
    <s v="The Christopher Battles EP Project will fund professional recording, publicity, and release for this original singer-songwriter."/>
    <x v="12"/>
    <n v="6020"/>
    <x v="0"/>
    <x v="0"/>
    <x v="0"/>
    <x v="2097"/>
    <n v="1328582635"/>
    <b v="0"/>
    <n v="32"/>
    <b v="1"/>
    <s v="music/indie rock"/>
    <n v="100"/>
    <n v="188.13"/>
    <x v="4"/>
    <s v="indie rock"/>
    <n v="40946.11383101852"/>
    <n v="25569.00037037037"/>
    <x v="5"/>
    <n v="2"/>
    <x v="2"/>
  </r>
  <r>
    <n v="2099"/>
    <x v="2099"/>
    <s v="Our tour van died, we need help!"/>
    <x v="9"/>
    <n v="3971"/>
    <x v="0"/>
    <x v="0"/>
    <x v="0"/>
    <x v="2098"/>
    <n v="1434650084"/>
    <b v="0"/>
    <n v="63"/>
    <b v="1"/>
    <s v="music/indie rock"/>
    <n v="132"/>
    <n v="63.03"/>
    <x v="4"/>
    <s v="indie rock"/>
    <n v="42173.746342592596"/>
    <n v="25569.000729166666"/>
    <x v="0"/>
    <n v="6"/>
    <x v="0"/>
  </r>
  <r>
    <n v="2100"/>
    <x v="2100"/>
    <s v="The Skylit Letter is heading to Groovebox Studios in Detroit on Friday, June 29th to record and film a live GBS Detroit video and EP."/>
    <x v="20"/>
    <n v="820"/>
    <x v="0"/>
    <x v="0"/>
    <x v="0"/>
    <x v="2099"/>
    <n v="1339704141"/>
    <b v="0"/>
    <n v="27"/>
    <b v="1"/>
    <s v="music/indie rock"/>
    <n v="137"/>
    <n v="30.37"/>
    <x v="4"/>
    <s v="indie rock"/>
    <n v="41074.834965277776"/>
    <n v="25569.0003125"/>
    <x v="5"/>
    <n v="6"/>
    <x v="0"/>
  </r>
  <r>
    <n v="2101"/>
    <x v="2101"/>
    <s v="Hey everyone, we are back with our first full length release, &quot;The Bite And The Boogie&quot; and we need your help to get it printed!"/>
    <x v="13"/>
    <n v="2265"/>
    <x v="0"/>
    <x v="0"/>
    <x v="0"/>
    <x v="2100"/>
    <n v="1323920114"/>
    <b v="0"/>
    <n v="44"/>
    <b v="1"/>
    <s v="music/indie rock"/>
    <n v="113"/>
    <n v="51.48"/>
    <x v="4"/>
    <s v="indie rock"/>
    <n v="40892.149467592593"/>
    <n v="25569.000509259258"/>
    <x v="6"/>
    <n v="12"/>
    <x v="11"/>
  </r>
  <r>
    <n v="2102"/>
    <x v="2102"/>
    <s v="The Guru is basement parties, lake swimming, a smile shared between reunited friends, and the doe-eyed innocence of youth."/>
    <x v="28"/>
    <n v="1360"/>
    <x v="0"/>
    <x v="0"/>
    <x v="0"/>
    <x v="2101"/>
    <n v="1302036648"/>
    <b v="0"/>
    <n v="38"/>
    <b v="1"/>
    <s v="music/indie rock"/>
    <n v="136"/>
    <n v="35.79"/>
    <x v="4"/>
    <s v="indie rock"/>
    <n v="40638.868611111109"/>
    <n v="25569.000439814816"/>
    <x v="6"/>
    <n v="4"/>
    <x v="6"/>
  </r>
  <r>
    <n v="2103"/>
    <x v="2103"/>
    <s v="Indie rocker, Matthew Moon, has something to share with you..."/>
    <x v="198"/>
    <n v="11364"/>
    <x v="0"/>
    <x v="0"/>
    <x v="0"/>
    <x v="2102"/>
    <n v="1349892427"/>
    <b v="0"/>
    <n v="115"/>
    <b v="1"/>
    <s v="music/indie rock"/>
    <n v="146"/>
    <n v="98.82"/>
    <x v="4"/>
    <s v="indie rock"/>
    <n v="41192.754942129628"/>
    <n v="25569.001331018517"/>
    <x v="5"/>
    <n v="10"/>
    <x v="9"/>
  </r>
  <r>
    <n v="2104"/>
    <x v="2104"/>
    <s v="In the Raw is Seattle's the Ink &amp; the Echo's debut album.  It is honest, compelling, and speaks of raw human emotion."/>
    <x v="134"/>
    <n v="1036"/>
    <x v="0"/>
    <x v="0"/>
    <x v="0"/>
    <x v="2103"/>
    <n v="1367286434"/>
    <b v="0"/>
    <n v="37"/>
    <b v="1"/>
    <s v="music/indie rock"/>
    <n v="130"/>
    <n v="28"/>
    <x v="4"/>
    <s v="indie rock"/>
    <n v="41394.074467592596"/>
    <n v="25569.000428240739"/>
    <x v="4"/>
    <n v="4"/>
    <x v="6"/>
  </r>
  <r>
    <n v="2105"/>
    <x v="2105"/>
    <s v="Help Layla the Wolf fund the printing and releasing of our first E.P. Release called &quot;Sugar&quot;."/>
    <x v="13"/>
    <n v="5080"/>
    <x v="0"/>
    <x v="0"/>
    <x v="0"/>
    <x v="2104"/>
    <n v="1415472953"/>
    <b v="0"/>
    <n v="99"/>
    <b v="1"/>
    <s v="music/indie rock"/>
    <n v="254"/>
    <n v="51.31"/>
    <x v="4"/>
    <s v="indie rock"/>
    <n v="41951.788807870369"/>
    <n v="25569.001145833332"/>
    <x v="3"/>
    <n v="11"/>
    <x v="4"/>
  </r>
  <r>
    <n v="2106"/>
    <x v="2106"/>
    <s v="We're recording a new full length album! So stoked for this project. We've been preparing for it for over a year. It's our best yet!"/>
    <x v="41"/>
    <n v="2355"/>
    <x v="0"/>
    <x v="0"/>
    <x v="0"/>
    <x v="2105"/>
    <n v="1356584974"/>
    <b v="0"/>
    <n v="44"/>
    <b v="1"/>
    <s v="music/indie rock"/>
    <n v="107"/>
    <n v="53.52"/>
    <x v="4"/>
    <s v="indie rock"/>
    <n v="41270.21497685185"/>
    <n v="25569.000509259258"/>
    <x v="5"/>
    <n v="12"/>
    <x v="11"/>
  </r>
  <r>
    <n v="2107"/>
    <x v="2107"/>
    <s v="ACKER, an instrumental noise-rock band from Central Illinois, is raising funds to record a new album and release it on vinyl."/>
    <x v="13"/>
    <n v="2154.66"/>
    <x v="0"/>
    <x v="0"/>
    <x v="0"/>
    <x v="2106"/>
    <n v="1413997393"/>
    <b v="0"/>
    <n v="58"/>
    <b v="1"/>
    <s v="music/indie rock"/>
    <n v="108"/>
    <n v="37.15"/>
    <x v="4"/>
    <s v="indie rock"/>
    <n v="41934.71056712963"/>
    <n v="25569.000671296297"/>
    <x v="3"/>
    <n v="10"/>
    <x v="9"/>
  </r>
  <r>
    <n v="2108"/>
    <x v="2108"/>
    <s v="A project to raise the funds for our early discography, pressed on vinyl the way we always envisioned it + help w/ future band plans."/>
    <x v="194"/>
    <n v="17170"/>
    <x v="0"/>
    <x v="0"/>
    <x v="0"/>
    <x v="2107"/>
    <n v="1344917580"/>
    <b v="0"/>
    <n v="191"/>
    <b v="1"/>
    <s v="music/indie rock"/>
    <n v="107"/>
    <n v="89.9"/>
    <x v="4"/>
    <s v="indie rock"/>
    <n v="41135.175694444442"/>
    <n v="25569.002210648148"/>
    <x v="5"/>
    <n v="8"/>
    <x v="10"/>
  </r>
  <r>
    <n v="2109"/>
    <x v="2109"/>
    <s v="We are ready to make our first full-length album, and with your help, we can make it happen!"/>
    <x v="23"/>
    <n v="4261"/>
    <x v="0"/>
    <x v="0"/>
    <x v="0"/>
    <x v="2108"/>
    <n v="1433523617"/>
    <b v="0"/>
    <n v="40"/>
    <b v="1"/>
    <s v="music/indie rock"/>
    <n v="107"/>
    <n v="106.53"/>
    <x v="4"/>
    <s v="indie rock"/>
    <n v="42160.708530092597"/>
    <n v="25569.000462962962"/>
    <x v="0"/>
    <n v="6"/>
    <x v="0"/>
  </r>
  <r>
    <n v="2110"/>
    <x v="2110"/>
    <s v="Brent Brown's breakout new album! Requires help from the record label... You!"/>
    <x v="13"/>
    <n v="2007"/>
    <x v="0"/>
    <x v="0"/>
    <x v="0"/>
    <x v="2109"/>
    <n v="1398873969"/>
    <b v="0"/>
    <n v="38"/>
    <b v="1"/>
    <s v="music/indie rock"/>
    <n v="100"/>
    <n v="52.82"/>
    <x v="4"/>
    <s v="indie rock"/>
    <n v="41759.670937499999"/>
    <n v="25569.000439814816"/>
    <x v="3"/>
    <n v="4"/>
    <x v="6"/>
  </r>
  <r>
    <n v="2111"/>
    <x v="2111"/>
    <s v="We are a small community of people in Boston intending to make every moment a time to find love and give love.  We need your help!"/>
    <x v="13"/>
    <n v="2130"/>
    <x v="0"/>
    <x v="0"/>
    <x v="0"/>
    <x v="2110"/>
    <n v="1307594625"/>
    <b v="0"/>
    <n v="39"/>
    <b v="1"/>
    <s v="music/indie rock"/>
    <n v="107"/>
    <n v="54.62"/>
    <x v="4"/>
    <s v="indie rock"/>
    <n v="40703.197048611109"/>
    <n v="25569.000451388889"/>
    <x v="6"/>
    <n v="6"/>
    <x v="0"/>
  </r>
  <r>
    <n v="2112"/>
    <x v="2112"/>
    <s v="BBB is going back into the studio to record and release &quot;Felix From Canada&quot; by popular demand.  We need your help!"/>
    <x v="43"/>
    <n v="300"/>
    <x v="0"/>
    <x v="0"/>
    <x v="0"/>
    <x v="2111"/>
    <n v="1364854593"/>
    <b v="0"/>
    <n v="11"/>
    <b v="1"/>
    <s v="music/indie rock"/>
    <n v="100"/>
    <n v="27.27"/>
    <x v="4"/>
    <s v="indie rock"/>
    <n v="41365.928159722222"/>
    <n v="25569.000127314815"/>
    <x v="4"/>
    <n v="4"/>
    <x v="6"/>
  </r>
  <r>
    <n v="2113"/>
    <x v="2113"/>
    <s v="Help us fund our second full-length album Honeycomb!"/>
    <x v="39"/>
    <n v="7340"/>
    <x v="0"/>
    <x v="0"/>
    <x v="0"/>
    <x v="2112"/>
    <n v="1408481176"/>
    <b v="0"/>
    <n v="107"/>
    <b v="1"/>
    <s v="music/indie rock"/>
    <n v="105"/>
    <n v="68.599999999999994"/>
    <x v="4"/>
    <s v="indie rock"/>
    <n v="41870.86546296296"/>
    <n v="25569.001238425924"/>
    <x v="3"/>
    <n v="8"/>
    <x v="10"/>
  </r>
  <r>
    <n v="2114"/>
    <x v="2114"/>
    <s v="10 tracks of power pop, indie rock &amp; &quot;soaring sounds of hope from the edge.&quot; Help us polish &amp; release it by pre-ordering now!"/>
    <x v="10"/>
    <n v="5235"/>
    <x v="0"/>
    <x v="0"/>
    <x v="0"/>
    <x v="2113"/>
    <n v="1286480070"/>
    <b v="0"/>
    <n v="147"/>
    <b v="1"/>
    <s v="music/indie rock"/>
    <n v="105"/>
    <n v="35.61"/>
    <x v="4"/>
    <s v="indie rock"/>
    <n v="40458.815625000003"/>
    <n v="25569.00170138889"/>
    <x v="7"/>
    <n v="10"/>
    <x v="9"/>
  </r>
  <r>
    <n v="2115"/>
    <x v="2115"/>
    <s v="The Violet Tone is heading to California but we need your help!  We've been at this for years and finally have a shot!"/>
    <x v="15"/>
    <n v="3385"/>
    <x v="0"/>
    <x v="0"/>
    <x v="0"/>
    <x v="2114"/>
    <n v="1295575001"/>
    <b v="0"/>
    <n v="36"/>
    <b v="1"/>
    <s v="music/indie rock"/>
    <n v="226"/>
    <n v="94.03"/>
    <x v="4"/>
    <s v="indie rock"/>
    <n v="40564.081030092595"/>
    <n v="25569.000416666666"/>
    <x v="6"/>
    <n v="1"/>
    <x v="1"/>
  </r>
  <r>
    <n v="2116"/>
    <x v="2116"/>
    <s v="Launch Bitch's new project, BEACH.  Get a limited edition cassette EP, be on a song, or drive away in Bitch's tour bus/RV."/>
    <x v="240"/>
    <n v="48434"/>
    <x v="0"/>
    <x v="0"/>
    <x v="0"/>
    <x v="2115"/>
    <n v="1345056003"/>
    <b v="0"/>
    <n v="92"/>
    <b v="1"/>
    <s v="music/indie rock"/>
    <n v="101"/>
    <n v="526.46"/>
    <x v="4"/>
    <s v="indie rock"/>
    <n v="41136.777812500004"/>
    <n v="25569.001064814816"/>
    <x v="5"/>
    <n v="8"/>
    <x v="10"/>
  </r>
  <r>
    <n v="2117"/>
    <x v="2117"/>
    <s v="Our next album is being mastered and we want your help to release it by putting your name down for a pre-sale copy and awesome merch!"/>
    <x v="38"/>
    <n v="1773"/>
    <x v="0"/>
    <x v="0"/>
    <x v="0"/>
    <x v="2116"/>
    <n v="1444699549"/>
    <b v="0"/>
    <n v="35"/>
    <b v="1"/>
    <s v="music/indie rock"/>
    <n v="148"/>
    <n v="50.66"/>
    <x v="4"/>
    <s v="indie rock"/>
    <n v="42290.059594907405"/>
    <n v="25569.000405092593"/>
    <x v="0"/>
    <n v="10"/>
    <x v="9"/>
  </r>
  <r>
    <n v="2118"/>
    <x v="2118"/>
    <s v="PORCHES.  and Documentarians tour from New York to San Francisco and back."/>
    <x v="28"/>
    <n v="1346.11"/>
    <x v="0"/>
    <x v="0"/>
    <x v="0"/>
    <x v="2117"/>
    <n v="1308946136"/>
    <b v="0"/>
    <n v="17"/>
    <b v="1"/>
    <s v="music/indie rock"/>
    <n v="135"/>
    <n v="79.180000000000007"/>
    <x v="4"/>
    <s v="indie rock"/>
    <n v="40718.839537037034"/>
    <n v="25569.000196759258"/>
    <x v="6"/>
    <n v="6"/>
    <x v="0"/>
  </r>
  <r>
    <n v="2119"/>
    <x v="2119"/>
    <s v="big long now is recording our debut album and we are looking for help mastering and pressing it to vinyl"/>
    <x v="13"/>
    <n v="2015"/>
    <x v="0"/>
    <x v="0"/>
    <x v="0"/>
    <x v="2118"/>
    <n v="1342494445"/>
    <b v="0"/>
    <n v="22"/>
    <b v="1"/>
    <s v="music/indie rock"/>
    <n v="101"/>
    <n v="91.59"/>
    <x v="4"/>
    <s v="indie rock"/>
    <n v="41107.130150462966"/>
    <n v="25569.000254629631"/>
    <x v="5"/>
    <n v="7"/>
    <x v="3"/>
  </r>
  <r>
    <n v="2120"/>
    <x v="2120"/>
    <s v="&lt;3_x000a_Coming in from outer space. Help Hearty Har record their 1st album!!"/>
    <x v="6"/>
    <n v="8070.43"/>
    <x v="0"/>
    <x v="0"/>
    <x v="0"/>
    <x v="2119"/>
    <n v="1384384136"/>
    <b v="0"/>
    <n v="69"/>
    <b v="1"/>
    <s v="music/indie rock"/>
    <n v="101"/>
    <n v="116.96"/>
    <x v="4"/>
    <s v="indie rock"/>
    <n v="41591.964537037034"/>
    <n v="25569.000798611112"/>
    <x v="4"/>
    <n v="11"/>
    <x v="4"/>
  </r>
  <r>
    <n v="2121"/>
    <x v="2121"/>
    <s v="Join us on an epic journey to discover a millennia old secret which will change the world forever."/>
    <x v="63"/>
    <n v="284"/>
    <x v="2"/>
    <x v="16"/>
    <x v="11"/>
    <x v="2120"/>
    <n v="1481564948"/>
    <b v="0"/>
    <n v="10"/>
    <b v="0"/>
    <s v="games/video games"/>
    <n v="1"/>
    <n v="28.4"/>
    <x v="6"/>
    <s v="video games"/>
    <n v="42716.7424537037"/>
    <n v="25569.000115740742"/>
    <x v="2"/>
    <n v="12"/>
    <x v="11"/>
  </r>
  <r>
    <n v="2122"/>
    <x v="2122"/>
    <s v="Captain Kalani it's a retro game full of nostalgia for the old gamers but interesting for the new ones"/>
    <x v="58"/>
    <n v="310"/>
    <x v="2"/>
    <x v="14"/>
    <x v="10"/>
    <x v="2121"/>
    <n v="1481181169"/>
    <b v="0"/>
    <n v="3"/>
    <b v="0"/>
    <s v="games/video games"/>
    <n v="0"/>
    <n v="103.33"/>
    <x v="6"/>
    <s v="video games"/>
    <n v="42712.300567129627"/>
    <n v="25569.000034722223"/>
    <x v="2"/>
    <n v="12"/>
    <x v="11"/>
  </r>
  <r>
    <n v="2123"/>
    <x v="2123"/>
    <s v="Indie developer boredom's products' Xbox 360 game about a Japanese-inspired hug-themed game show needs funding for animation and environmental models."/>
    <x v="2"/>
    <n v="50"/>
    <x v="2"/>
    <x v="0"/>
    <x v="0"/>
    <x v="2122"/>
    <n v="1263982307"/>
    <b v="0"/>
    <n v="5"/>
    <b v="0"/>
    <s v="games/video games"/>
    <n v="10"/>
    <n v="10"/>
    <x v="6"/>
    <s v="video games"/>
    <n v="40198.424849537041"/>
    <n v="25569.000057870369"/>
    <x v="7"/>
    <n v="1"/>
    <x v="1"/>
  </r>
  <r>
    <n v="2124"/>
    <x v="2124"/>
    <s v="AZAMAR is a Role Playing Game world involving fantasy and high magic, based on the popular OpenD6 OGL using the Cinema6 RPG Framework."/>
    <x v="184"/>
    <n v="115"/>
    <x v="2"/>
    <x v="0"/>
    <x v="0"/>
    <x v="2123"/>
    <n v="1286930435"/>
    <b v="0"/>
    <n v="5"/>
    <b v="0"/>
    <s v="games/video games"/>
    <n v="10"/>
    <n v="23"/>
    <x v="6"/>
    <s v="video games"/>
    <n v="40464.028182870366"/>
    <n v="25569.000057870369"/>
    <x v="7"/>
    <n v="10"/>
    <x v="9"/>
  </r>
  <r>
    <n v="2125"/>
    <x v="2125"/>
    <s v="Becoming is a video game that aims to portray mental illness through a metaphysical and emotional story."/>
    <x v="127"/>
    <n v="852"/>
    <x v="2"/>
    <x v="0"/>
    <x v="0"/>
    <x v="2124"/>
    <n v="1436142833"/>
    <b v="0"/>
    <n v="27"/>
    <b v="0"/>
    <s v="games/video games"/>
    <n v="1"/>
    <n v="31.56"/>
    <x v="6"/>
    <s v="video games"/>
    <n v="42191.023530092592"/>
    <n v="25569.0003125"/>
    <x v="0"/>
    <n v="7"/>
    <x v="3"/>
  </r>
  <r>
    <n v="2126"/>
    <x v="2126"/>
    <s v="Lead your team to victory in this fast-paced, action, sports game! Use Power-ups and avoid attacks as you fight for victory!"/>
    <x v="22"/>
    <n v="10"/>
    <x v="2"/>
    <x v="0"/>
    <x v="0"/>
    <x v="2125"/>
    <n v="1415488887"/>
    <b v="0"/>
    <n v="2"/>
    <b v="0"/>
    <s v="games/video games"/>
    <n v="0"/>
    <n v="5"/>
    <x v="6"/>
    <s v="video games"/>
    <n v="41951.973229166666"/>
    <n v="25569.00002314815"/>
    <x v="3"/>
    <n v="11"/>
    <x v="4"/>
  </r>
  <r>
    <n v="2127"/>
    <x v="2127"/>
    <s v="Three Monkeys is an audio adventure game for PC."/>
    <x v="89"/>
    <n v="8076"/>
    <x v="2"/>
    <x v="1"/>
    <x v="1"/>
    <x v="2126"/>
    <n v="1423570063"/>
    <b v="0"/>
    <n v="236"/>
    <b v="0"/>
    <s v="games/video games"/>
    <n v="29"/>
    <n v="34.22"/>
    <x v="6"/>
    <s v="video games"/>
    <n v="42045.50535879629"/>
    <n v="25569.00273148148"/>
    <x v="0"/>
    <n v="2"/>
    <x v="2"/>
  </r>
  <r>
    <n v="2128"/>
    <x v="2128"/>
    <s v="The Royal Snail has misdelivered all the invitations to the Royal Ball.  It's up to Makayla to set things right in the Fairy Forest"/>
    <x v="36"/>
    <n v="25"/>
    <x v="2"/>
    <x v="5"/>
    <x v="5"/>
    <x v="2127"/>
    <n v="1406140369"/>
    <b v="0"/>
    <n v="1"/>
    <b v="0"/>
    <s v="games/video games"/>
    <n v="0"/>
    <n v="25"/>
    <x v="6"/>
    <s v="video games"/>
    <n v="41843.772789351853"/>
    <n v="25569.000011574073"/>
    <x v="3"/>
    <n v="7"/>
    <x v="3"/>
  </r>
  <r>
    <n v="2129"/>
    <x v="2129"/>
    <s v="PKF is a Cat-Tastic 2D side-scrolling shooter! Stand up to all the big meanies with the power of positivity and save the universe!"/>
    <x v="13"/>
    <n v="236"/>
    <x v="2"/>
    <x v="0"/>
    <x v="0"/>
    <x v="2128"/>
    <n v="1454978100"/>
    <b v="0"/>
    <n v="12"/>
    <b v="0"/>
    <s v="games/video games"/>
    <n v="12"/>
    <n v="19.670000000000002"/>
    <x v="6"/>
    <s v="video games"/>
    <n v="42409.024305555555"/>
    <n v="25569.000138888889"/>
    <x v="2"/>
    <n v="2"/>
    <x v="2"/>
  </r>
  <r>
    <n v="2130"/>
    <x v="2130"/>
    <s v="You are the hero tasked to save your home from the villainous Sanword."/>
    <x v="247"/>
    <n v="85"/>
    <x v="2"/>
    <x v="0"/>
    <x v="0"/>
    <x v="2129"/>
    <n v="1405130663"/>
    <b v="0"/>
    <n v="4"/>
    <b v="0"/>
    <s v="games/video games"/>
    <n v="0"/>
    <n v="21.25"/>
    <x v="6"/>
    <s v="video games"/>
    <n v="41832.086377314816"/>
    <n v="25569.000046296296"/>
    <x v="3"/>
    <n v="7"/>
    <x v="3"/>
  </r>
  <r>
    <n v="2131"/>
    <x v="2131"/>
    <s v="From frightened girl to empowered woman, Scout's Honor is a tale about facing your fears and overcoming odds."/>
    <x v="2"/>
    <n v="25"/>
    <x v="2"/>
    <x v="0"/>
    <x v="0"/>
    <x v="2130"/>
    <n v="1434085091"/>
    <b v="0"/>
    <n v="3"/>
    <b v="0"/>
    <s v="games/video games"/>
    <n v="5"/>
    <n v="8.33"/>
    <x v="6"/>
    <s v="video games"/>
    <n v="42167.207071759258"/>
    <n v="25569.000034722223"/>
    <x v="0"/>
    <n v="6"/>
    <x v="0"/>
  </r>
  <r>
    <n v="2132"/>
    <x v="2132"/>
    <s v="Fight your way to dominate the universe. Be the first to try our engaging cross-platform mmo-strategy and bring it closer to reality."/>
    <x v="57"/>
    <n v="2112.9899999999998"/>
    <x v="2"/>
    <x v="0"/>
    <x v="0"/>
    <x v="2131"/>
    <n v="1388835692"/>
    <b v="0"/>
    <n v="99"/>
    <b v="0"/>
    <s v="games/video games"/>
    <n v="2"/>
    <n v="21.34"/>
    <x v="6"/>
    <s v="video games"/>
    <n v="41643.487175925926"/>
    <n v="25569.001145833332"/>
    <x v="3"/>
    <n v="1"/>
    <x v="1"/>
  </r>
  <r>
    <n v="2133"/>
    <x v="2133"/>
    <s v="Waddle Slide is an iPhone/Android application. The app is based around a penguin, who's objective is to find his way back to his igloo."/>
    <x v="28"/>
    <n v="16"/>
    <x v="2"/>
    <x v="0"/>
    <x v="0"/>
    <x v="2132"/>
    <n v="1300328399"/>
    <b v="0"/>
    <n v="3"/>
    <b v="0"/>
    <s v="games/video games"/>
    <n v="2"/>
    <n v="5.33"/>
    <x v="6"/>
    <s v="video games"/>
    <n v="40619.097210648149"/>
    <n v="25569.000034722223"/>
    <x v="6"/>
    <n v="3"/>
    <x v="7"/>
  </r>
  <r>
    <n v="2134"/>
    <x v="2134"/>
    <s v="1st person Action Survivalist Rpg game. You get sent to a deadly Island to die not knowing that your not alone on the island."/>
    <x v="12"/>
    <n v="104"/>
    <x v="2"/>
    <x v="0"/>
    <x v="0"/>
    <x v="2133"/>
    <n v="1364505391"/>
    <b v="0"/>
    <n v="3"/>
    <b v="0"/>
    <s v="games/video games"/>
    <n v="2"/>
    <n v="34.67"/>
    <x v="6"/>
    <s v="video games"/>
    <n v="41361.886469907404"/>
    <n v="25569.000034722223"/>
    <x v="4"/>
    <n v="3"/>
    <x v="7"/>
  </r>
  <r>
    <n v="2135"/>
    <x v="2135"/>
    <s v="Point-and-click adventure: The mysterious Nikola Tesla, a time traveling device, and an experiment gone wrong in Colorado Springs"/>
    <x v="10"/>
    <n v="478"/>
    <x v="2"/>
    <x v="0"/>
    <x v="0"/>
    <x v="2134"/>
    <n v="1346800033"/>
    <b v="0"/>
    <n v="22"/>
    <b v="0"/>
    <s v="games/video games"/>
    <n v="10"/>
    <n v="21.73"/>
    <x v="6"/>
    <s v="video games"/>
    <n v="41156.963344907403"/>
    <n v="25569.000254629631"/>
    <x v="5"/>
    <n v="9"/>
    <x v="8"/>
  </r>
  <r>
    <n v="2136"/>
    <x v="2136"/>
    <s v="A dark and twisted game with physiological madness and corruption as a man becomes the ultimate bio weapon."/>
    <x v="58"/>
    <n v="47.69"/>
    <x v="2"/>
    <x v="0"/>
    <x v="0"/>
    <x v="2135"/>
    <n v="1379592786"/>
    <b v="0"/>
    <n v="4"/>
    <b v="0"/>
    <s v="games/video games"/>
    <n v="0"/>
    <n v="11.92"/>
    <x v="6"/>
    <s v="video games"/>
    <n v="41536.509097222224"/>
    <n v="25569.000046296296"/>
    <x v="4"/>
    <n v="9"/>
    <x v="8"/>
  </r>
  <r>
    <n v="2137"/>
    <x v="2137"/>
    <s v="Arrest, interrogate, and uncover the truth as a local woman recruited by the KGB. For Windows, Mac &amp; Linux."/>
    <x v="63"/>
    <n v="14203"/>
    <x v="2"/>
    <x v="5"/>
    <x v="5"/>
    <x v="2136"/>
    <n v="1415212229"/>
    <b v="0"/>
    <n v="534"/>
    <b v="0"/>
    <s v="games/video games"/>
    <n v="28"/>
    <n v="26.6"/>
    <x v="6"/>
    <s v="video games"/>
    <n v="41948.771168981482"/>
    <n v="25569.006180555556"/>
    <x v="3"/>
    <n v="11"/>
    <x v="4"/>
  </r>
  <r>
    <n v="2138"/>
    <x v="2138"/>
    <s v="A game with a mixture of a few genres from RPG, Simulation and to adventure elements."/>
    <x v="28"/>
    <n v="128"/>
    <x v="2"/>
    <x v="1"/>
    <x v="1"/>
    <x v="2137"/>
    <n v="1381364339"/>
    <b v="0"/>
    <n v="12"/>
    <b v="0"/>
    <s v="games/video games"/>
    <n v="13"/>
    <n v="10.67"/>
    <x v="6"/>
    <s v="video games"/>
    <n v="41557.013182870374"/>
    <n v="25569.000138888889"/>
    <x v="4"/>
    <n v="10"/>
    <x v="9"/>
  </r>
  <r>
    <n v="2139"/>
    <x v="2139"/>
    <s v="An adventuring RPG with ghosts, mysteries, and flexible gameplay paths, Manorkept is a game that promises an unforgettable experience."/>
    <x v="11"/>
    <n v="1626"/>
    <x v="2"/>
    <x v="0"/>
    <x v="0"/>
    <x v="2138"/>
    <n v="1475604008"/>
    <b v="0"/>
    <n v="56"/>
    <b v="0"/>
    <s v="games/video games"/>
    <n v="5"/>
    <n v="29.04"/>
    <x v="6"/>
    <s v="video games"/>
    <n v="42647.750092592592"/>
    <n v="25569.000648148147"/>
    <x v="2"/>
    <n v="10"/>
    <x v="9"/>
  </r>
  <r>
    <n v="2140"/>
    <x v="2140"/>
    <s v="COOKIN UP ONE HOT ENTREE! BobToons USA is gathering the ingredients to create a hot new video game &quot;The Sabroso Showdown&quot;"/>
    <x v="69"/>
    <n v="560"/>
    <x v="2"/>
    <x v="0"/>
    <x v="0"/>
    <x v="2139"/>
    <n v="1355342424"/>
    <b v="0"/>
    <n v="11"/>
    <b v="0"/>
    <s v="games/video games"/>
    <n v="0"/>
    <n v="50.91"/>
    <x v="6"/>
    <s v="video games"/>
    <n v="41255.833611111113"/>
    <n v="25569.000127314815"/>
    <x v="5"/>
    <n v="12"/>
    <x v="11"/>
  </r>
  <r>
    <n v="2141"/>
    <x v="2141"/>
    <s v="A place where people can test out the latest video games, for an hourly fee. It's cheaper than wasting money on a $60 game that sucked"/>
    <x v="36"/>
    <n v="0"/>
    <x v="2"/>
    <x v="0"/>
    <x v="0"/>
    <x v="2140"/>
    <n v="1413351559"/>
    <b v="0"/>
    <n v="0"/>
    <b v="0"/>
    <s v="games/video games"/>
    <n v="0"/>
    <n v="0"/>
    <x v="6"/>
    <s v="video games"/>
    <n v="41927.235636574071"/>
    <n v="25569"/>
    <x v="3"/>
    <n v="10"/>
    <x v="9"/>
  </r>
  <r>
    <n v="2142"/>
    <x v="2142"/>
    <s v="a third-person exploration adventure game developed by yetanotherIndie will be released on August 2016 for PC, Linux and XBox one."/>
    <x v="124"/>
    <n v="601"/>
    <x v="2"/>
    <x v="12"/>
    <x v="3"/>
    <x v="2141"/>
    <n v="1449075010"/>
    <b v="0"/>
    <n v="12"/>
    <b v="0"/>
    <s v="games/video games"/>
    <n v="6"/>
    <n v="50.08"/>
    <x v="6"/>
    <s v="video games"/>
    <n v="42340.701504629629"/>
    <n v="25569.000138888889"/>
    <x v="0"/>
    <n v="12"/>
    <x v="11"/>
  </r>
  <r>
    <n v="2143"/>
    <x v="2143"/>
    <s v="Head Cap will provide easy access to tables, dice rollers and record sheet management to streamline your tabletop Battletech games."/>
    <x v="13"/>
    <n v="225"/>
    <x v="2"/>
    <x v="0"/>
    <x v="0"/>
    <x v="2142"/>
    <n v="1275599812"/>
    <b v="0"/>
    <n v="5"/>
    <b v="0"/>
    <s v="games/video games"/>
    <n v="11"/>
    <n v="45"/>
    <x v="6"/>
    <s v="video games"/>
    <n v="40332.886712962965"/>
    <n v="25569.000057870369"/>
    <x v="7"/>
    <n v="6"/>
    <x v="0"/>
  </r>
  <r>
    <n v="2144"/>
    <x v="2144"/>
    <s v="A thousand community-built sandbox games (and more!) with a fully-customizable game engine."/>
    <x v="322"/>
    <n v="607"/>
    <x v="2"/>
    <x v="0"/>
    <x v="0"/>
    <x v="2143"/>
    <n v="1376399240"/>
    <b v="0"/>
    <n v="24"/>
    <b v="0"/>
    <s v="games/video games"/>
    <n v="2"/>
    <n v="25.29"/>
    <x v="6"/>
    <s v="video games"/>
    <n v="41499.546759259261"/>
    <n v="25569.000277777777"/>
    <x v="4"/>
    <n v="8"/>
    <x v="10"/>
  </r>
  <r>
    <n v="2145"/>
    <x v="2145"/>
    <s v="When the gods of religions and days passed return to our modern world, humanity must fight for its survival and future."/>
    <x v="36"/>
    <n v="4565"/>
    <x v="2"/>
    <x v="0"/>
    <x v="0"/>
    <x v="2144"/>
    <n v="1382938914"/>
    <b v="0"/>
    <n v="89"/>
    <b v="0"/>
    <s v="games/video games"/>
    <n v="30"/>
    <n v="51.29"/>
    <x v="6"/>
    <s v="video games"/>
    <n v="41575.237430555557"/>
    <n v="25569.001030092593"/>
    <x v="4"/>
    <n v="10"/>
    <x v="9"/>
  </r>
  <r>
    <n v="2146"/>
    <x v="2146"/>
    <s v="New professional gaming organization with a tournament winning Dota 2 team, &amp; divisions in all eSports games looking to re brand/expand"/>
    <x v="10"/>
    <n v="1"/>
    <x v="2"/>
    <x v="0"/>
    <x v="0"/>
    <x v="2145"/>
    <n v="1453997910"/>
    <b v="0"/>
    <n v="1"/>
    <b v="0"/>
    <s v="games/video games"/>
    <n v="0"/>
    <n v="1"/>
    <x v="6"/>
    <s v="video games"/>
    <n v="42397.679513888885"/>
    <n v="25569.000011574073"/>
    <x v="2"/>
    <n v="1"/>
    <x v="1"/>
  </r>
  <r>
    <n v="2147"/>
    <x v="2147"/>
    <s v="A Point and Click Adventure on Steroids."/>
    <x v="303"/>
    <n v="2716"/>
    <x v="2"/>
    <x v="0"/>
    <x v="0"/>
    <x v="2146"/>
    <n v="1413356748"/>
    <b v="0"/>
    <n v="55"/>
    <b v="0"/>
    <s v="games/video games"/>
    <n v="1"/>
    <n v="49.38"/>
    <x v="6"/>
    <s v="video games"/>
    <n v="41927.295694444445"/>
    <n v="25569.000636574074"/>
    <x v="3"/>
    <n v="10"/>
    <x v="9"/>
  </r>
  <r>
    <n v="2148"/>
    <x v="2148"/>
    <s v="zomblock's is a online zombie survival game where you can craft new weapons,find food and water to keep yourself alive."/>
    <x v="213"/>
    <n v="2"/>
    <x v="2"/>
    <x v="1"/>
    <x v="1"/>
    <x v="2147"/>
    <n v="1425404182"/>
    <b v="0"/>
    <n v="2"/>
    <b v="0"/>
    <s v="games/video games"/>
    <n v="2"/>
    <n v="1"/>
    <x v="6"/>
    <s v="video games"/>
    <n v="42066.733587962968"/>
    <n v="25569.00002314815"/>
    <x v="0"/>
    <n v="3"/>
    <x v="7"/>
  </r>
  <r>
    <n v="2149"/>
    <x v="2149"/>
    <s v="Project Gert is a sequel to the Android game Project Gert, for Xbox Live.  One character embodying two personality's, and sets of abilities.  "/>
    <x v="13"/>
    <n v="0"/>
    <x v="2"/>
    <x v="0"/>
    <x v="0"/>
    <x v="2148"/>
    <n v="1277512556"/>
    <b v="0"/>
    <n v="0"/>
    <b v="0"/>
    <s v="games/video games"/>
    <n v="0"/>
    <n v="0"/>
    <x v="6"/>
    <s v="video games"/>
    <n v="40355.024953703702"/>
    <n v="25569"/>
    <x v="7"/>
    <n v="6"/>
    <x v="0"/>
  </r>
  <r>
    <n v="2150"/>
    <x v="2150"/>
    <s v="A pixel styled open world detective game."/>
    <x v="63"/>
    <n v="405"/>
    <x v="2"/>
    <x v="10"/>
    <x v="8"/>
    <x v="2149"/>
    <n v="1465800599"/>
    <b v="0"/>
    <n v="4"/>
    <b v="0"/>
    <s v="games/video games"/>
    <n v="1"/>
    <n v="101.25"/>
    <x v="6"/>
    <s v="video games"/>
    <n v="42534.284710648149"/>
    <n v="25569.000046296296"/>
    <x v="2"/>
    <n v="6"/>
    <x v="0"/>
  </r>
  <r>
    <n v="2151"/>
    <x v="2151"/>
    <s v="Crazy Artist makes gaming more comfortable and fun for Playstation 4 users. I really want to give you a Handee Job!"/>
    <x v="101"/>
    <n v="118"/>
    <x v="2"/>
    <x v="0"/>
    <x v="0"/>
    <x v="2150"/>
    <n v="1464639614"/>
    <b v="0"/>
    <n v="6"/>
    <b v="0"/>
    <s v="games/video games"/>
    <n v="0"/>
    <n v="19.670000000000002"/>
    <x v="6"/>
    <s v="video games"/>
    <n v="42520.847384259265"/>
    <n v="25569.000069444446"/>
    <x v="2"/>
    <n v="5"/>
    <x v="5"/>
  </r>
  <r>
    <n v="2152"/>
    <x v="2152"/>
    <s v="Our game is going to be a space shooter that has RPG elements with New Game+! It will be unlike any space shooter ever played."/>
    <x v="11"/>
    <n v="50"/>
    <x v="2"/>
    <x v="0"/>
    <x v="0"/>
    <x v="2151"/>
    <n v="1392321509"/>
    <b v="0"/>
    <n v="4"/>
    <b v="0"/>
    <s v="games/video games"/>
    <n v="0"/>
    <n v="12.5"/>
    <x v="6"/>
    <s v="video games"/>
    <n v="41683.832280092596"/>
    <n v="25569.000046296296"/>
    <x v="3"/>
    <n v="2"/>
    <x v="2"/>
  </r>
  <r>
    <n v="2153"/>
    <x v="2153"/>
    <s v="Crowdfunding the Gamers Way. An online game with real world consequences.Do you dare to play? Can you turn the world around?"/>
    <x v="323"/>
    <n v="34"/>
    <x v="2"/>
    <x v="0"/>
    <x v="0"/>
    <x v="2152"/>
    <n v="1417470718"/>
    <b v="0"/>
    <n v="4"/>
    <b v="0"/>
    <s v="games/video games"/>
    <n v="0"/>
    <n v="8.5"/>
    <x v="6"/>
    <s v="video games"/>
    <n v="41974.911087962959"/>
    <n v="25569.000046296296"/>
    <x v="3"/>
    <n v="12"/>
    <x v="11"/>
  </r>
  <r>
    <n v="2154"/>
    <x v="2154"/>
    <s v="A Real Time Strategy game based on Greek mythology in a fictional world."/>
    <x v="49"/>
    <n v="2"/>
    <x v="2"/>
    <x v="0"/>
    <x v="0"/>
    <x v="2153"/>
    <n v="1389193827"/>
    <b v="0"/>
    <n v="2"/>
    <b v="0"/>
    <s v="games/video games"/>
    <n v="1"/>
    <n v="1"/>
    <x v="6"/>
    <s v="video games"/>
    <n v="41647.632256944446"/>
    <n v="25569.00002314815"/>
    <x v="3"/>
    <n v="1"/>
    <x v="1"/>
  </r>
  <r>
    <n v="2155"/>
    <x v="2155"/>
    <s v="A Level Editor, Turned up to eleven. Infinite creativity in one package, solo or with up to 16 of your friends."/>
    <x v="10"/>
    <n v="115"/>
    <x v="2"/>
    <x v="1"/>
    <x v="1"/>
    <x v="2154"/>
    <n v="1456854985"/>
    <b v="0"/>
    <n v="5"/>
    <b v="0"/>
    <s v="games/video games"/>
    <n v="2"/>
    <n v="23"/>
    <x v="6"/>
    <s v="video games"/>
    <n v="42430.747511574074"/>
    <n v="25569.000057870369"/>
    <x v="2"/>
    <n v="3"/>
    <x v="7"/>
  </r>
  <r>
    <n v="2156"/>
    <x v="2156"/>
    <s v="Captain and manage your ship along with your crew in this deep space adventure! (PC/Linux/Mac)"/>
    <x v="324"/>
    <n v="1493"/>
    <x v="2"/>
    <x v="0"/>
    <x v="0"/>
    <x v="2155"/>
    <n v="1375475406"/>
    <b v="0"/>
    <n v="83"/>
    <b v="0"/>
    <s v="games/video games"/>
    <n v="3"/>
    <n v="17.989999999999998"/>
    <x v="6"/>
    <s v="video games"/>
    <n v="41488.85423611111"/>
    <n v="25569.000960648147"/>
    <x v="4"/>
    <n v="8"/>
    <x v="10"/>
  </r>
  <r>
    <n v="2157"/>
    <x v="2157"/>
    <s v="Gamers and 90's fans unite in this small tale of epic proportions!"/>
    <x v="96"/>
    <n v="21144"/>
    <x v="2"/>
    <x v="0"/>
    <x v="0"/>
    <x v="2156"/>
    <n v="1479684783"/>
    <b v="0"/>
    <n v="57"/>
    <b v="0"/>
    <s v="games/video games"/>
    <n v="28"/>
    <n v="370.95"/>
    <x v="6"/>
    <s v="video games"/>
    <n v="42694.98128472222"/>
    <n v="25569.000659722224"/>
    <x v="2"/>
    <n v="11"/>
    <x v="4"/>
  </r>
  <r>
    <n v="2158"/>
    <x v="2158"/>
    <s v="A next generation golf game with a course designer and a massively multiplayer online tour. Join the fun and help us create it"/>
    <x v="82"/>
    <n v="19770.11"/>
    <x v="2"/>
    <x v="0"/>
    <x v="0"/>
    <x v="2157"/>
    <n v="1356121774"/>
    <b v="0"/>
    <n v="311"/>
    <b v="0"/>
    <s v="games/video games"/>
    <n v="7"/>
    <n v="63.57"/>
    <x v="6"/>
    <s v="video games"/>
    <n v="41264.853865740741"/>
    <n v="25569.003599537038"/>
    <x v="5"/>
    <n v="12"/>
    <x v="11"/>
  </r>
  <r>
    <n v="2159"/>
    <x v="2159"/>
    <s v="The world is dead, humans are nearly extinct._x000a_Vampires and Werewolves hunt the survivors. Zombies hunt us all._x000a_How will you survive?"/>
    <x v="172"/>
    <n v="26"/>
    <x v="2"/>
    <x v="0"/>
    <x v="0"/>
    <x v="2158"/>
    <n v="1308245574"/>
    <b v="0"/>
    <n v="2"/>
    <b v="0"/>
    <s v="games/video games"/>
    <n v="1"/>
    <n v="13"/>
    <x v="6"/>
    <s v="video games"/>
    <n v="40710.731180555551"/>
    <n v="25569.00002314815"/>
    <x v="6"/>
    <n v="6"/>
    <x v="0"/>
  </r>
  <r>
    <n v="2160"/>
    <x v="2160"/>
    <s v="An awesome side-scroller tower defense game.  Think &quot;Plants vs Zombies&quot; but from a side-on perspective."/>
    <x v="3"/>
    <n v="85"/>
    <x v="2"/>
    <x v="0"/>
    <x v="0"/>
    <x v="2159"/>
    <n v="1334855105"/>
    <b v="0"/>
    <n v="16"/>
    <b v="0"/>
    <s v="games/video games"/>
    <n v="1"/>
    <n v="5.31"/>
    <x v="6"/>
    <s v="video games"/>
    <n v="41018.711863425924"/>
    <n v="25569.000185185185"/>
    <x v="5"/>
    <n v="4"/>
    <x v="6"/>
  </r>
  <r>
    <n v="2161"/>
    <x v="2161"/>
    <s v="We're trying to fund hard copies of our debut album!"/>
    <x v="44"/>
    <n v="463"/>
    <x v="0"/>
    <x v="0"/>
    <x v="0"/>
    <x v="2160"/>
    <n v="1440448059"/>
    <b v="0"/>
    <n v="13"/>
    <b v="1"/>
    <s v="music/rock"/>
    <n v="116"/>
    <n v="35.619999999999997"/>
    <x v="4"/>
    <s v="rock"/>
    <n v="42240.852534722217"/>
    <n v="25569.000150462962"/>
    <x v="0"/>
    <n v="8"/>
    <x v="10"/>
  </r>
  <r>
    <n v="2162"/>
    <x v="2162"/>
    <s v="Then &amp; Now is the 1st Solo album from me Ian Stewart. To learn more about me, my music, and my life visit www.ianstewartlive.com"/>
    <x v="37"/>
    <n v="5052"/>
    <x v="0"/>
    <x v="0"/>
    <x v="0"/>
    <x v="2161"/>
    <n v="1403547791"/>
    <b v="0"/>
    <n v="58"/>
    <b v="1"/>
    <s v="music/rock"/>
    <n v="112"/>
    <n v="87.1"/>
    <x v="4"/>
    <s v="rock"/>
    <n v="41813.766099537039"/>
    <n v="25569.000671296297"/>
    <x v="3"/>
    <n v="6"/>
    <x v="0"/>
  </r>
  <r>
    <n v="2163"/>
    <x v="2163"/>
    <s v="Mongrel is looking to hit the studio once again in June so we can bring you a new cd later this year and we need your help!"/>
    <x v="30"/>
    <n v="3305"/>
    <x v="0"/>
    <x v="0"/>
    <x v="0"/>
    <x v="2162"/>
    <n v="1429306520"/>
    <b v="0"/>
    <n v="44"/>
    <b v="1"/>
    <s v="music/rock"/>
    <n v="132"/>
    <n v="75.11"/>
    <x v="4"/>
    <s v="rock"/>
    <n v="42111.899537037039"/>
    <n v="25569.000509259258"/>
    <x v="0"/>
    <n v="4"/>
    <x v="6"/>
  </r>
  <r>
    <n v="2164"/>
    <x v="2164"/>
    <s v="South Florida roots country/rock outfit's long awaited debut record"/>
    <x v="62"/>
    <n v="5645"/>
    <x v="0"/>
    <x v="0"/>
    <x v="0"/>
    <x v="2163"/>
    <n v="1464196414"/>
    <b v="0"/>
    <n v="83"/>
    <b v="1"/>
    <s v="music/rock"/>
    <n v="103"/>
    <n v="68.010000000000005"/>
    <x v="4"/>
    <s v="rock"/>
    <n v="42515.71775462963"/>
    <n v="25569.000960648147"/>
    <x v="2"/>
    <n v="5"/>
    <x v="5"/>
  </r>
  <r>
    <n v="2165"/>
    <x v="2165"/>
    <s v="Vous aimez le rock fort ? Aidez les Beat Cheese Ã  produire leur premier album ! Do you like cheese? Help us produce our first album!"/>
    <x v="30"/>
    <n v="3466"/>
    <x v="0"/>
    <x v="6"/>
    <x v="3"/>
    <x v="2164"/>
    <n v="1457539235"/>
    <b v="0"/>
    <n v="117"/>
    <b v="1"/>
    <s v="music/rock"/>
    <n v="139"/>
    <n v="29.62"/>
    <x v="4"/>
    <s v="rock"/>
    <n v="42438.667071759264"/>
    <n v="25569.001354166667"/>
    <x v="2"/>
    <n v="3"/>
    <x v="7"/>
  </r>
  <r>
    <n v="2166"/>
    <x v="2166"/>
    <s v="Drummer John Roccesano (Johnny Rock) produces an album written and performed by friends, recorded and mixed on tape, pressed on vinyl."/>
    <x v="13"/>
    <n v="2932"/>
    <x v="0"/>
    <x v="0"/>
    <x v="0"/>
    <x v="2165"/>
    <n v="1413922018"/>
    <b v="0"/>
    <n v="32"/>
    <b v="1"/>
    <s v="music/rock"/>
    <n v="147"/>
    <n v="91.63"/>
    <x v="4"/>
    <s v="rock"/>
    <n v="41933.838171296295"/>
    <n v="25569.00037037037"/>
    <x v="3"/>
    <n v="10"/>
    <x v="9"/>
  </r>
  <r>
    <n v="2167"/>
    <x v="2167"/>
    <s v="We need YOUR HELP to take one more step to this make release sound amazing!"/>
    <x v="325"/>
    <n v="180"/>
    <x v="0"/>
    <x v="0"/>
    <x v="0"/>
    <x v="2166"/>
    <n v="1346463337"/>
    <b v="0"/>
    <n v="8"/>
    <b v="1"/>
    <s v="music/rock"/>
    <n v="120"/>
    <n v="22.5"/>
    <x v="4"/>
    <s v="rock"/>
    <n v="41153.066400462965"/>
    <n v="25569.000092592592"/>
    <x v="5"/>
    <n v="9"/>
    <x v="8"/>
  </r>
  <r>
    <n v="2168"/>
    <x v="2168"/>
    <s v="We're hitting the studio to record our next album, &quot;Pizazz&quot;!! Help us put the FUN in FUNK!!"/>
    <x v="102"/>
    <n v="21884.69"/>
    <x v="0"/>
    <x v="0"/>
    <x v="0"/>
    <x v="2167"/>
    <n v="1484058261"/>
    <b v="0"/>
    <n v="340"/>
    <b v="1"/>
    <s v="music/rock"/>
    <n v="122"/>
    <n v="64.37"/>
    <x v="4"/>
    <s v="rock"/>
    <n v="42745.600243055553"/>
    <n v="25569.003935185185"/>
    <x v="1"/>
    <n v="1"/>
    <x v="1"/>
  </r>
  <r>
    <n v="2169"/>
    <x v="2169"/>
    <s v="An innovative new YouTube series reviewing the HOT new music technology that people love. For Rockers, Jazzers, Rappers and everyone"/>
    <x v="326"/>
    <n v="153"/>
    <x v="0"/>
    <x v="0"/>
    <x v="0"/>
    <x v="2168"/>
    <n v="1488214151"/>
    <b v="0"/>
    <n v="7"/>
    <b v="1"/>
    <s v="music/rock"/>
    <n v="100"/>
    <n v="21.86"/>
    <x v="4"/>
    <s v="rock"/>
    <n v="42793.700821759259"/>
    <n v="25569.000081018519"/>
    <x v="1"/>
    <n v="2"/>
    <x v="2"/>
  </r>
  <r>
    <n v="2170"/>
    <x v="2170"/>
    <s v="We are a hard rock band from Northern California trying to raise $350 for our next EP. Be a part of our journey!"/>
    <x v="18"/>
    <n v="633"/>
    <x v="0"/>
    <x v="0"/>
    <x v="0"/>
    <x v="2169"/>
    <n v="1436810422"/>
    <b v="0"/>
    <n v="19"/>
    <b v="1"/>
    <s v="music/rock"/>
    <n v="181"/>
    <n v="33.32"/>
    <x v="4"/>
    <s v="rock"/>
    <n v="42198.750254629631"/>
    <n v="25569.000219907408"/>
    <x v="0"/>
    <n v="7"/>
    <x v="3"/>
  </r>
  <r>
    <n v="2171"/>
    <x v="2171"/>
    <s v="Like records? We do, too! Help this Los Angeles based rock 'n' roll band get their new album out on vinyl!"/>
    <x v="23"/>
    <n v="4243"/>
    <x v="0"/>
    <x v="0"/>
    <x v="0"/>
    <x v="2170"/>
    <n v="1431903495"/>
    <b v="0"/>
    <n v="47"/>
    <b v="1"/>
    <s v="music/rock"/>
    <n v="106"/>
    <n v="90.28"/>
    <x v="4"/>
    <s v="rock"/>
    <n v="42141.95711805555"/>
    <n v="25569.000543981481"/>
    <x v="0"/>
    <n v="5"/>
    <x v="5"/>
  </r>
  <r>
    <n v="2172"/>
    <x v="2172"/>
    <s v="hey friends. We are Hollow Point 9._x000a_We are calling on you to help us._x000a_In our journey to make our debut album."/>
    <x v="28"/>
    <n v="1000"/>
    <x v="0"/>
    <x v="0"/>
    <x v="0"/>
    <x v="2171"/>
    <n v="1426773320"/>
    <b v="0"/>
    <n v="13"/>
    <b v="1"/>
    <s v="music/rock"/>
    <n v="100"/>
    <n v="76.92"/>
    <x v="4"/>
    <s v="rock"/>
    <n v="42082.580092592587"/>
    <n v="25569.000150462962"/>
    <x v="0"/>
    <n v="3"/>
    <x v="7"/>
  </r>
  <r>
    <n v="2173"/>
    <x v="2173"/>
    <s v="Our first full length album, One Eyed King, is an overdriven roadtrip through the heart of darkness. Rocknroll with a reading problem."/>
    <x v="285"/>
    <n v="5331"/>
    <x v="0"/>
    <x v="0"/>
    <x v="0"/>
    <x v="2172"/>
    <n v="1376066243"/>
    <b v="0"/>
    <n v="90"/>
    <b v="1"/>
    <s v="music/rock"/>
    <n v="127"/>
    <n v="59.23"/>
    <x v="4"/>
    <s v="rock"/>
    <n v="41495.692627314813"/>
    <n v="25569.001041666666"/>
    <x v="4"/>
    <n v="8"/>
    <x v="10"/>
  </r>
  <r>
    <n v="2174"/>
    <x v="2174"/>
    <s v="Chivo and his band of miscreants present their debut album _x000a_'Blind Energy' ...we think you are going to like it."/>
    <x v="23"/>
    <n v="4119"/>
    <x v="0"/>
    <x v="1"/>
    <x v="1"/>
    <x v="2173"/>
    <n v="1459861307"/>
    <b v="0"/>
    <n v="63"/>
    <b v="1"/>
    <s v="music/rock"/>
    <n v="103"/>
    <n v="65.38"/>
    <x v="4"/>
    <s v="rock"/>
    <n v="42465.542905092589"/>
    <n v="25569.000729166666"/>
    <x v="2"/>
    <n v="4"/>
    <x v="6"/>
  </r>
  <r>
    <n v="2175"/>
    <x v="2175"/>
    <s v="Trying to get the last bit of money together to finish recording the first full length Repulsur album, &quot;The After School Special&quot;."/>
    <x v="176"/>
    <n v="1750"/>
    <x v="0"/>
    <x v="0"/>
    <x v="0"/>
    <x v="2174"/>
    <n v="1468455186"/>
    <b v="0"/>
    <n v="26"/>
    <b v="1"/>
    <s v="music/rock"/>
    <n v="250"/>
    <n v="67.31"/>
    <x v="4"/>
    <s v="rock"/>
    <n v="42565.009097222224"/>
    <n v="25569.000300925927"/>
    <x v="2"/>
    <n v="7"/>
    <x v="3"/>
  </r>
  <r>
    <n v="2176"/>
    <x v="2176"/>
    <s v="The Mike Farley Band has re-assembled its original line up and needs your help to make a new full-length album!"/>
    <x v="10"/>
    <n v="6301"/>
    <x v="0"/>
    <x v="0"/>
    <x v="0"/>
    <x v="2175"/>
    <n v="1427987509"/>
    <b v="0"/>
    <n v="71"/>
    <b v="1"/>
    <s v="music/rock"/>
    <n v="126"/>
    <n v="88.75"/>
    <x v="4"/>
    <s v="rock"/>
    <n v="42096.633206018523"/>
    <n v="25569.000821759259"/>
    <x v="0"/>
    <n v="4"/>
    <x v="6"/>
  </r>
  <r>
    <n v="2177"/>
    <x v="2177"/>
    <s v="Stone Horse ~ _x000a_Doing what they do best, laying down honest and _x000a_proper Rock-n-Roll guaranteed to soothe your soul!"/>
    <x v="30"/>
    <n v="2503"/>
    <x v="0"/>
    <x v="0"/>
    <x v="0"/>
    <x v="2176"/>
    <n v="1463032867"/>
    <b v="0"/>
    <n v="38"/>
    <b v="1"/>
    <s v="music/rock"/>
    <n v="100"/>
    <n v="65.87"/>
    <x v="4"/>
    <s v="rock"/>
    <n v="42502.250775462962"/>
    <n v="25569.000439814816"/>
    <x v="2"/>
    <n v="5"/>
    <x v="5"/>
  </r>
  <r>
    <n v="2178"/>
    <x v="2178"/>
    <s v="We are making our third studio album and no longer have a label telling us what we can/can't do. This record is for the fans."/>
    <x v="31"/>
    <n v="34660"/>
    <x v="0"/>
    <x v="0"/>
    <x v="0"/>
    <x v="2177"/>
    <n v="1482160597"/>
    <b v="0"/>
    <n v="859"/>
    <b v="1"/>
    <s v="music/rock"/>
    <n v="139"/>
    <n v="40.35"/>
    <x v="4"/>
    <s v="rock"/>
    <n v="42723.63653935185"/>
    <n v="25569.009942129629"/>
    <x v="2"/>
    <n v="12"/>
    <x v="11"/>
  </r>
  <r>
    <n v="2179"/>
    <x v="2179"/>
    <s v="Woodhouse is making an EP!  If you are a fan of whiskey and loud guitars, contribute to the cause!"/>
    <x v="28"/>
    <n v="1614"/>
    <x v="0"/>
    <x v="0"/>
    <x v="0"/>
    <x v="2178"/>
    <n v="1426133192"/>
    <b v="0"/>
    <n v="21"/>
    <b v="1"/>
    <s v="music/rock"/>
    <n v="161"/>
    <n v="76.86"/>
    <x v="4"/>
    <s v="rock"/>
    <n v="42075.171203703707"/>
    <n v="25569.000243055554"/>
    <x v="0"/>
    <n v="3"/>
    <x v="7"/>
  </r>
  <r>
    <n v="2180"/>
    <x v="2180"/>
    <s v="Help fund the new record by independent alternative rockers FOUR STAR MARY &quot;PIECES&quot;"/>
    <x v="10"/>
    <n v="5359.21"/>
    <x v="0"/>
    <x v="0"/>
    <x v="0"/>
    <x v="2179"/>
    <n v="1443801868"/>
    <b v="0"/>
    <n v="78"/>
    <b v="1"/>
    <s v="music/rock"/>
    <n v="107"/>
    <n v="68.709999999999994"/>
    <x v="4"/>
    <s v="rock"/>
    <n v="42279.669768518521"/>
    <n v="25569.000902777778"/>
    <x v="0"/>
    <n v="10"/>
    <x v="9"/>
  </r>
  <r>
    <n v="2181"/>
    <x v="2181"/>
    <s v="Broken Contract is a sci-fi, action/adventure, miniature based game of sci-fi worker insurrection in a dystopian future for 2+ players."/>
    <x v="13"/>
    <n v="3062"/>
    <x v="0"/>
    <x v="0"/>
    <x v="0"/>
    <x v="2180"/>
    <n v="1486426053"/>
    <b v="0"/>
    <n v="53"/>
    <b v="1"/>
    <s v="games/tabletop games"/>
    <n v="153"/>
    <n v="57.77"/>
    <x v="6"/>
    <s v="tabletop games"/>
    <n v="42773.005243055552"/>
    <n v="25569.000613425927"/>
    <x v="1"/>
    <n v="2"/>
    <x v="2"/>
  </r>
  <r>
    <n v="2182"/>
    <x v="2182"/>
    <s v="An incredibly comprehensive tabletop rpg book for the post apocalypse, inspired by Dungeon World."/>
    <x v="9"/>
    <n v="15725"/>
    <x v="0"/>
    <x v="5"/>
    <x v="5"/>
    <x v="2181"/>
    <n v="1409261825"/>
    <b v="0"/>
    <n v="356"/>
    <b v="1"/>
    <s v="games/tabletop games"/>
    <n v="524"/>
    <n v="44.17"/>
    <x v="6"/>
    <s v="tabletop games"/>
    <n v="41879.900752314818"/>
    <n v="25569.004120370369"/>
    <x v="3"/>
    <n v="8"/>
    <x v="10"/>
  </r>
  <r>
    <n v="2183"/>
    <x v="2183"/>
    <s v="Don't just kill them, let the dice decide what kills'em. As a Bonus Get the game TRAPPED free, a Fast paced Dice game for 2-8 Players."/>
    <x v="40"/>
    <n v="8807"/>
    <x v="0"/>
    <x v="0"/>
    <x v="0"/>
    <x v="2182"/>
    <n v="1484037977"/>
    <b v="0"/>
    <n v="279"/>
    <b v="1"/>
    <s v="games/tabletop games"/>
    <n v="489"/>
    <n v="31.57"/>
    <x v="6"/>
    <s v="tabletop games"/>
    <n v="42745.365474537044"/>
    <n v="25569.003229166668"/>
    <x v="1"/>
    <n v="1"/>
    <x v="1"/>
  </r>
  <r>
    <n v="2184"/>
    <x v="2184"/>
    <s v="Trading beautiful colors on behalf of the bishop! Become the best merchant of the Fresco World in this innovative game by Queen Games."/>
    <x v="3"/>
    <n v="28474"/>
    <x v="0"/>
    <x v="0"/>
    <x v="0"/>
    <x v="2183"/>
    <n v="1452530041"/>
    <b v="1"/>
    <n v="266"/>
    <b v="1"/>
    <s v="games/tabletop games"/>
    <n v="285"/>
    <n v="107.05"/>
    <x v="6"/>
    <s v="tabletop games"/>
    <n v="42380.690289351856"/>
    <n v="25569.003078703703"/>
    <x v="2"/>
    <n v="1"/>
    <x v="1"/>
  </r>
  <r>
    <n v="2185"/>
    <x v="2185"/>
    <s v="Empire of the Dead-Requiem is a miniatures expansion to our 28mm tabletop game set in a Dark and Gothic, Steampunk Victorian Empire."/>
    <x v="10"/>
    <n v="92848.5"/>
    <x v="0"/>
    <x v="1"/>
    <x v="1"/>
    <x v="2184"/>
    <n v="1360830239"/>
    <b v="0"/>
    <n v="623"/>
    <b v="1"/>
    <s v="games/tabletop games"/>
    <n v="1857"/>
    <n v="149.03"/>
    <x v="6"/>
    <s v="tabletop games"/>
    <n v="41319.349988425929"/>
    <n v="25569.007210648149"/>
    <x v="4"/>
    <n v="2"/>
    <x v="2"/>
  </r>
  <r>
    <n v="2186"/>
    <x v="2186"/>
    <s v="The real-time digital social deduction game where there's no moderator, no sleeping, and no dying."/>
    <x v="22"/>
    <n v="21935"/>
    <x v="0"/>
    <x v="0"/>
    <x v="0"/>
    <x v="2185"/>
    <n v="1470062743"/>
    <b v="0"/>
    <n v="392"/>
    <b v="1"/>
    <s v="games/tabletop games"/>
    <n v="110"/>
    <n v="55.96"/>
    <x v="6"/>
    <s v="tabletop games"/>
    <n v="42583.615081018521"/>
    <n v="25569.004537037035"/>
    <x v="2"/>
    <n v="8"/>
    <x v="10"/>
  </r>
  <r>
    <n v="2187"/>
    <x v="2187"/>
    <s v="The War of Currents! 2-5 electricity innovators build routes, grow tech trees, and play the stock market in 20 minutes per player."/>
    <x v="22"/>
    <n v="202928.5"/>
    <x v="0"/>
    <x v="0"/>
    <x v="0"/>
    <x v="2186"/>
    <n v="1425531666"/>
    <b v="1"/>
    <n v="3562"/>
    <b v="1"/>
    <s v="games/tabletop games"/>
    <n v="1015"/>
    <n v="56.97"/>
    <x v="6"/>
    <s v="tabletop games"/>
    <n v="42068.209097222221"/>
    <n v="25569.041226851852"/>
    <x v="0"/>
    <n v="3"/>
    <x v="7"/>
  </r>
  <r>
    <n v="2188"/>
    <x v="2188"/>
    <s v="Beautifully unique, precision cut, metal gaming dice derived from a passion in tabletop gaming and engineering design."/>
    <x v="327"/>
    <n v="22645"/>
    <x v="0"/>
    <x v="2"/>
    <x v="2"/>
    <x v="2187"/>
    <n v="1474380241"/>
    <b v="0"/>
    <n v="514"/>
    <b v="1"/>
    <s v="games/tabletop games"/>
    <n v="412"/>
    <n v="44.06"/>
    <x v="6"/>
    <s v="tabletop games"/>
    <n v="42633.586122685185"/>
    <n v="25569.005949074075"/>
    <x v="2"/>
    <n v="9"/>
    <x v="8"/>
  </r>
  <r>
    <n v="2189"/>
    <x v="2189"/>
    <s v="Help me fund the Argonauts! Sculpted by Dave Kidd, based on concept art from Roberto Cirillo, created by Fet Milner and myself!"/>
    <x v="38"/>
    <n v="6039"/>
    <x v="0"/>
    <x v="1"/>
    <x v="1"/>
    <x v="2188"/>
    <n v="1460055300"/>
    <b v="0"/>
    <n v="88"/>
    <b v="1"/>
    <s v="games/tabletop games"/>
    <n v="503"/>
    <n v="68.63"/>
    <x v="6"/>
    <s v="tabletop games"/>
    <n v="42467.788194444445"/>
    <n v="25569.00101851852"/>
    <x v="2"/>
    <n v="4"/>
    <x v="6"/>
  </r>
  <r>
    <n v="2190"/>
    <x v="2190"/>
    <s v="You are an evil Overlord.  Your mission?  To make everyone as miserable as possible.  Can you achieve world domination?"/>
    <x v="266"/>
    <n v="35076"/>
    <x v="0"/>
    <x v="0"/>
    <x v="0"/>
    <x v="2189"/>
    <n v="1455721204"/>
    <b v="0"/>
    <n v="537"/>
    <b v="1"/>
    <s v="games/tabletop games"/>
    <n v="185"/>
    <n v="65.319999999999993"/>
    <x v="6"/>
    <s v="tabletop games"/>
    <n v="42417.625046296293"/>
    <n v="25569.006215277779"/>
    <x v="2"/>
    <n v="2"/>
    <x v="2"/>
  </r>
  <r>
    <n v="2191"/>
    <x v="2191"/>
    <s v="This campaign features the Government Special Forces on Outland. 28mm scale white metal miniatures for Sci-Fi games in any setting."/>
    <x v="47"/>
    <n v="898"/>
    <x v="0"/>
    <x v="1"/>
    <x v="1"/>
    <x v="2190"/>
    <n v="1486065627"/>
    <b v="0"/>
    <n v="25"/>
    <b v="1"/>
    <s v="games/tabletop games"/>
    <n v="120"/>
    <n v="35.92"/>
    <x v="6"/>
    <s v="tabletop games"/>
    <n v="42768.833645833336"/>
    <n v="25569.00028935185"/>
    <x v="1"/>
    <n v="2"/>
    <x v="2"/>
  </r>
  <r>
    <n v="2192"/>
    <x v="2192"/>
    <s v="Legends Untold; A cooperative adventure game for 1-4 players.  5 minutes setup, 1 hour play time. Supported by an immersive campaign."/>
    <x v="14"/>
    <n v="129748.82"/>
    <x v="0"/>
    <x v="1"/>
    <x v="1"/>
    <x v="2191"/>
    <n v="1479414344"/>
    <b v="0"/>
    <n v="3238"/>
    <b v="1"/>
    <s v="games/tabletop games"/>
    <n v="1081"/>
    <n v="40.07"/>
    <x v="6"/>
    <s v="tabletop games"/>
    <n v="42691.8512037037"/>
    <n v="25569.037476851852"/>
    <x v="2"/>
    <n v="11"/>
    <x v="4"/>
  </r>
  <r>
    <n v="2193"/>
    <x v="2193"/>
    <s v="The premier sword-and-sorcery RPG now in 2E hardback format! Inspired by Robert E. Howard, H.P. Lovecraft, and Clark Ashton Smith!"/>
    <x v="36"/>
    <n v="67856"/>
    <x v="0"/>
    <x v="0"/>
    <x v="0"/>
    <x v="2192"/>
    <n v="1477043072"/>
    <b v="0"/>
    <n v="897"/>
    <b v="1"/>
    <s v="games/tabletop games"/>
    <n v="452"/>
    <n v="75.650000000000006"/>
    <x v="6"/>
    <s v="tabletop games"/>
    <n v="42664.405925925923"/>
    <n v="25569.010381944445"/>
    <x v="2"/>
    <n v="10"/>
    <x v="9"/>
  </r>
  <r>
    <n v="2194"/>
    <x v="2194"/>
    <s v="LAST CHANCE! A fast paced card game for people who like to play god, build hybrid cat monsters and add flamethrowers to space dragons."/>
    <x v="3"/>
    <n v="53737"/>
    <x v="0"/>
    <x v="0"/>
    <x v="0"/>
    <x v="2193"/>
    <n v="1456423890"/>
    <b v="0"/>
    <n v="878"/>
    <b v="1"/>
    <s v="games/tabletop games"/>
    <n v="537"/>
    <n v="61.2"/>
    <x v="6"/>
    <s v="tabletop games"/>
    <n v="42425.757986111115"/>
    <n v="25569.010162037037"/>
    <x v="2"/>
    <n v="2"/>
    <x v="2"/>
  </r>
  <r>
    <n v="2195"/>
    <x v="2195"/>
    <s v="A gritty, noir tabletop RPG with a fast-paced combo-based battle system."/>
    <x v="210"/>
    <n v="5535"/>
    <x v="0"/>
    <x v="0"/>
    <x v="0"/>
    <x v="2194"/>
    <n v="1436725900"/>
    <b v="0"/>
    <n v="115"/>
    <b v="1"/>
    <s v="games/tabletop games"/>
    <n v="120"/>
    <n v="48.13"/>
    <x v="6"/>
    <s v="tabletop games"/>
    <n v="42197.771990740745"/>
    <n v="25569.001331018517"/>
    <x v="0"/>
    <n v="7"/>
    <x v="3"/>
  </r>
  <r>
    <n v="2196"/>
    <x v="2196"/>
    <s v="Race your friends in style with this classic Grand Prix game."/>
    <x v="32"/>
    <n v="15937"/>
    <x v="0"/>
    <x v="0"/>
    <x v="0"/>
    <x v="2195"/>
    <n v="1478000502"/>
    <b v="0"/>
    <n v="234"/>
    <b v="1"/>
    <s v="games/tabletop games"/>
    <n v="114"/>
    <n v="68.11"/>
    <x v="6"/>
    <s v="tabletop games"/>
    <n v="42675.487291666665"/>
    <n v="25569.002708333333"/>
    <x v="2"/>
    <n v="11"/>
    <x v="4"/>
  </r>
  <r>
    <n v="2197"/>
    <x v="2197"/>
    <s v="A strategy game of magic and deception, where aspiring  Illusionists clash in a grand contest for fame and fortune."/>
    <x v="11"/>
    <n v="285309.33"/>
    <x v="0"/>
    <x v="0"/>
    <x v="0"/>
    <x v="2196"/>
    <n v="1422540059"/>
    <b v="0"/>
    <n v="4330"/>
    <b v="1"/>
    <s v="games/tabletop games"/>
    <n v="951"/>
    <n v="65.89"/>
    <x v="6"/>
    <s v="tabletop games"/>
    <n v="42033.584016203706"/>
    <n v="25569.050115740742"/>
    <x v="0"/>
    <n v="1"/>
    <x v="1"/>
  </r>
  <r>
    <n v="2198"/>
    <x v="2198"/>
    <s v="A tactical Miniatures board game for 2-4 players set in a mysterious underwater realm where 4 factions battle for supremacy."/>
    <x v="79"/>
    <n v="53157"/>
    <x v="0"/>
    <x v="0"/>
    <x v="0"/>
    <x v="2197"/>
    <n v="1444911600"/>
    <b v="0"/>
    <n v="651"/>
    <b v="1"/>
    <s v="games/tabletop games"/>
    <n v="133"/>
    <n v="81.650000000000006"/>
    <x v="6"/>
    <s v="tabletop games"/>
    <n v="42292.513888888891"/>
    <n v="25569.007534722223"/>
    <x v="0"/>
    <n v="10"/>
    <x v="9"/>
  </r>
  <r>
    <n v="2199"/>
    <x v="2199"/>
    <s v="A new strategic board game designed to flip out your opponent."/>
    <x v="7"/>
    <n v="13228"/>
    <x v="0"/>
    <x v="17"/>
    <x v="3"/>
    <x v="2198"/>
    <n v="1442311198"/>
    <b v="1"/>
    <n v="251"/>
    <b v="1"/>
    <s v="games/tabletop games"/>
    <n v="147"/>
    <n v="52.7"/>
    <x v="6"/>
    <s v="tabletop games"/>
    <n v="42262.416643518518"/>
    <n v="25569.002905092591"/>
    <x v="0"/>
    <n v="9"/>
    <x v="8"/>
  </r>
  <r>
    <n v="2200"/>
    <x v="2200"/>
    <s v="Adding 4 new sets of inspiration tools, detailing creatures and items, to the current 7 that detail locations, npcs, and plots for RPGs"/>
    <x v="13"/>
    <n v="10843"/>
    <x v="0"/>
    <x v="1"/>
    <x v="1"/>
    <x v="2199"/>
    <n v="1433775668"/>
    <b v="0"/>
    <n v="263"/>
    <b v="1"/>
    <s v="games/tabletop games"/>
    <n v="542"/>
    <n v="41.23"/>
    <x v="6"/>
    <s v="tabletop games"/>
    <n v="42163.625787037032"/>
    <n v="25569.00304398148"/>
    <x v="0"/>
    <n v="6"/>
    <x v="0"/>
  </r>
  <r>
    <n v="2201"/>
    <x v="2201"/>
    <s v="Oh Hello! I make 8bit / Pop Punk under the name of Superpowerless and with your help, I'm looking to fund a new music video! :)"/>
    <x v="252"/>
    <n v="420.99"/>
    <x v="0"/>
    <x v="1"/>
    <x v="1"/>
    <x v="2200"/>
    <n v="1357157965"/>
    <b v="0"/>
    <n v="28"/>
    <b v="1"/>
    <s v="music/electronic music"/>
    <n v="383"/>
    <n v="15.04"/>
    <x v="4"/>
    <s v="electronic music"/>
    <n v="41276.846817129634"/>
    <n v="25569.000324074073"/>
    <x v="4"/>
    <n v="1"/>
    <x v="1"/>
  </r>
  <r>
    <n v="2202"/>
    <x v="2202"/>
    <s v="An electro-organic album of evolved dance music inspired by seminal cyberpunk works."/>
    <x v="23"/>
    <n v="28167.25"/>
    <x v="0"/>
    <x v="0"/>
    <x v="0"/>
    <x v="2201"/>
    <n v="1349209368"/>
    <b v="0"/>
    <n v="721"/>
    <b v="1"/>
    <s v="music/electronic music"/>
    <n v="704"/>
    <n v="39.07"/>
    <x v="4"/>
    <s v="electronic music"/>
    <n v="41184.849166666667"/>
    <n v="25569.008344907408"/>
    <x v="5"/>
    <n v="10"/>
    <x v="9"/>
  </r>
  <r>
    <n v="2203"/>
    <x v="2203"/>
    <s v="The Invisible City is a project built &amp; powered by my fans. A full video and audio experience that I hope to merge into a live show."/>
    <x v="13"/>
    <n v="2191"/>
    <x v="0"/>
    <x v="5"/>
    <x v="5"/>
    <x v="2202"/>
    <n v="1440535082"/>
    <b v="0"/>
    <n v="50"/>
    <b v="1"/>
    <s v="music/electronic music"/>
    <n v="110"/>
    <n v="43.82"/>
    <x v="4"/>
    <s v="electronic music"/>
    <n v="42241.85974537037"/>
    <n v="25569.000578703704"/>
    <x v="0"/>
    <n v="8"/>
    <x v="10"/>
  </r>
  <r>
    <n v="2204"/>
    <x v="2204"/>
    <s v="A professional pressing of the new (and greatest) Mirror Kisses album on beautiful white vinyl. Backers hear it first!"/>
    <x v="15"/>
    <n v="1993"/>
    <x v="0"/>
    <x v="0"/>
    <x v="0"/>
    <x v="2203"/>
    <n v="1360222119"/>
    <b v="0"/>
    <n v="73"/>
    <b v="1"/>
    <s v="music/electronic music"/>
    <n v="133"/>
    <n v="27.3"/>
    <x v="4"/>
    <s v="electronic music"/>
    <n v="41312.311562499999"/>
    <n v="25569.000844907408"/>
    <x v="4"/>
    <n v="2"/>
    <x v="2"/>
  </r>
  <r>
    <n v="2205"/>
    <x v="2205"/>
    <s v="Lestat is filming their first video, and they need your help! From their release, Arisen, &quot;Midnight Toll&quot;. Hear it at lestatmusic.com."/>
    <x v="47"/>
    <n v="1140"/>
    <x v="0"/>
    <x v="0"/>
    <x v="0"/>
    <x v="2204"/>
    <n v="1335987789"/>
    <b v="0"/>
    <n v="27"/>
    <b v="1"/>
    <s v="music/electronic music"/>
    <n v="152"/>
    <n v="42.22"/>
    <x v="4"/>
    <s v="electronic music"/>
    <n v="41031.82163194444"/>
    <n v="25569.0003125"/>
    <x v="5"/>
    <n v="5"/>
    <x v="5"/>
  </r>
  <r>
    <n v="2206"/>
    <x v="2206"/>
    <s v="We really think we might have what it takes to make it someday! But we really need help to take the first step and release this album!"/>
    <x v="184"/>
    <n v="1130"/>
    <x v="0"/>
    <x v="0"/>
    <x v="0"/>
    <x v="2205"/>
    <n v="1333001424"/>
    <b v="0"/>
    <n v="34"/>
    <b v="1"/>
    <s v="music/electronic music"/>
    <n v="103"/>
    <n v="33.24"/>
    <x v="4"/>
    <s v="electronic music"/>
    <n v="40997.257222222222"/>
    <n v="25569.00039351852"/>
    <x v="5"/>
    <n v="3"/>
    <x v="7"/>
  </r>
  <r>
    <n v="2207"/>
    <x v="2207"/>
    <s v="Each piece has a story behind it. Not of some life drama but of an experience you live whilst listening; Happiness evoking"/>
    <x v="13"/>
    <n v="2000"/>
    <x v="0"/>
    <x v="0"/>
    <x v="0"/>
    <x v="2206"/>
    <n v="1381984773"/>
    <b v="0"/>
    <n v="7"/>
    <b v="1"/>
    <s v="music/electronic music"/>
    <n v="100"/>
    <n v="285.70999999999998"/>
    <x v="4"/>
    <s v="electronic music"/>
    <n v="41564.194131944445"/>
    <n v="25569.000081018519"/>
    <x v="4"/>
    <n v="10"/>
    <x v="9"/>
  </r>
  <r>
    <n v="2208"/>
    <x v="2208"/>
    <s v="Early Summer, SIR will be releasing two EP's. The funding of this project will determine if they get professional pressings or cdr's"/>
    <x v="28"/>
    <n v="1016"/>
    <x v="0"/>
    <x v="0"/>
    <x v="0"/>
    <x v="2207"/>
    <n v="1328649026"/>
    <b v="0"/>
    <n v="24"/>
    <b v="1"/>
    <s v="music/electronic music"/>
    <n v="102"/>
    <n v="42.33"/>
    <x v="4"/>
    <s v="electronic music"/>
    <n v="40946.882245370369"/>
    <n v="25569.000277777777"/>
    <x v="5"/>
    <n v="2"/>
    <x v="2"/>
  </r>
  <r>
    <n v="2209"/>
    <x v="2209"/>
    <s v="Support us and pledge for rewards on our new bigger Tour of the US, Canada and Colombia!"/>
    <x v="2"/>
    <n v="754"/>
    <x v="0"/>
    <x v="1"/>
    <x v="1"/>
    <x v="2208"/>
    <n v="1396524644"/>
    <b v="0"/>
    <n v="15"/>
    <b v="1"/>
    <s v="music/electronic music"/>
    <n v="151"/>
    <n v="50.27"/>
    <x v="4"/>
    <s v="electronic music"/>
    <n v="41732.479675925926"/>
    <n v="25569.000173611112"/>
    <x v="3"/>
    <n v="4"/>
    <x v="6"/>
  </r>
  <r>
    <n v="2210"/>
    <x v="2210"/>
    <s v="Influenced by Little Dragon, J. Dilla, Erykah Badu &amp; Beach House, this genre-defying record fuses hip-hop, soul, pop and electronica."/>
    <x v="23"/>
    <n v="4457"/>
    <x v="0"/>
    <x v="0"/>
    <x v="0"/>
    <x v="2209"/>
    <n v="1329442510"/>
    <b v="0"/>
    <n v="72"/>
    <b v="1"/>
    <s v="music/electronic music"/>
    <n v="111"/>
    <n v="61.9"/>
    <x v="4"/>
    <s v="electronic music"/>
    <n v="40956.066087962965"/>
    <n v="25569.000833333332"/>
    <x v="5"/>
    <n v="2"/>
    <x v="2"/>
  </r>
  <r>
    <n v="2211"/>
    <x v="2211"/>
    <s v="Telefuture, a record label sharing 80's inspired electronic music, wants to release some incredible albums on various physical mediums!"/>
    <x v="30"/>
    <n v="4890"/>
    <x v="0"/>
    <x v="0"/>
    <x v="0"/>
    <x v="2210"/>
    <n v="1395168625"/>
    <b v="0"/>
    <n v="120"/>
    <b v="1"/>
    <s v="music/electronic music"/>
    <n v="196"/>
    <n v="40.75"/>
    <x v="4"/>
    <s v="electronic music"/>
    <n v="41716.785011574073"/>
    <n v="25569.00138888889"/>
    <x v="3"/>
    <n v="3"/>
    <x v="7"/>
  </r>
  <r>
    <n v="2212"/>
    <x v="2212"/>
    <s v="Help Dragon's Eye relaunch with 4 new releases by Yann Novak, Pinkcourtesyphone, Steve Roden &amp; Lawrence English + Stephen Vitiello"/>
    <x v="12"/>
    <n v="6863"/>
    <x v="0"/>
    <x v="0"/>
    <x v="0"/>
    <x v="2211"/>
    <n v="1380650177"/>
    <b v="0"/>
    <n v="123"/>
    <b v="1"/>
    <s v="music/electronic music"/>
    <n v="114"/>
    <n v="55.8"/>
    <x v="4"/>
    <s v="electronic music"/>
    <n v="41548.747418981482"/>
    <n v="25569.001423611113"/>
    <x v="4"/>
    <n v="10"/>
    <x v="9"/>
  </r>
  <r>
    <n v="2213"/>
    <x v="2213"/>
    <s v="NOTE: THIS PROJECT IS ALREADY 100% FUNDED!!! _x000a_This is an &quot;Extended Campaign Run&quot; for anyone who wants a CD of my seventh solo album."/>
    <x v="328"/>
    <n v="10"/>
    <x v="0"/>
    <x v="0"/>
    <x v="0"/>
    <x v="2212"/>
    <n v="1429127379"/>
    <b v="0"/>
    <n v="1"/>
    <b v="1"/>
    <s v="music/electronic music"/>
    <n v="200"/>
    <n v="10"/>
    <x v="4"/>
    <s v="electronic music"/>
    <n v="42109.826145833329"/>
    <n v="25569.000011574073"/>
    <x v="0"/>
    <n v="4"/>
    <x v="6"/>
  </r>
  <r>
    <n v="2214"/>
    <x v="2214"/>
    <s v="Join this Kickstarter project today to assist Spiff in converting his analog recordings from the 80's to digital!"/>
    <x v="20"/>
    <n v="1755.01"/>
    <x v="0"/>
    <x v="0"/>
    <x v="0"/>
    <x v="2213"/>
    <n v="1389121248"/>
    <b v="0"/>
    <n v="24"/>
    <b v="1"/>
    <s v="music/electronic music"/>
    <n v="293"/>
    <n v="73.13"/>
    <x v="4"/>
    <s v="electronic music"/>
    <n v="41646.792222222226"/>
    <n v="25569.000277777777"/>
    <x v="3"/>
    <n v="1"/>
    <x v="1"/>
  </r>
  <r>
    <n v="2215"/>
    <x v="2215"/>
    <s v="Ambient Electro Grind-fest!"/>
    <x v="131"/>
    <n v="860"/>
    <x v="0"/>
    <x v="0"/>
    <x v="0"/>
    <x v="2214"/>
    <n v="1329671572"/>
    <b v="0"/>
    <n v="33"/>
    <b v="1"/>
    <s v="music/electronic music"/>
    <n v="156"/>
    <n v="26.06"/>
    <x v="4"/>
    <s v="electronic music"/>
    <n v="40958.717268518521"/>
    <n v="25569.000381944443"/>
    <x v="5"/>
    <n v="2"/>
    <x v="2"/>
  </r>
  <r>
    <n v="2216"/>
    <x v="2216"/>
    <s v="We are taking pre-orders for a very limited run of new t-shirts and tote bags! Available exclusivly through this Kickstarter campaign."/>
    <x v="43"/>
    <n v="317"/>
    <x v="0"/>
    <x v="0"/>
    <x v="0"/>
    <x v="2215"/>
    <n v="1436464945"/>
    <b v="0"/>
    <n v="14"/>
    <b v="1"/>
    <s v="music/electronic music"/>
    <n v="106"/>
    <n v="22.64"/>
    <x v="4"/>
    <s v="electronic music"/>
    <n v="42194.751678240747"/>
    <n v="25569.000162037039"/>
    <x v="0"/>
    <n v="7"/>
    <x v="3"/>
  </r>
  <r>
    <n v="2217"/>
    <x v="2217"/>
    <s v="I ran out of cassettes of both my records, and Trevor thinks if I start selling them at his tape shop Jackknife, business will boom!"/>
    <x v="329"/>
    <n v="425"/>
    <x v="0"/>
    <x v="0"/>
    <x v="0"/>
    <x v="2216"/>
    <n v="1445539113"/>
    <b v="0"/>
    <n v="9"/>
    <b v="1"/>
    <s v="music/electronic music"/>
    <n v="101"/>
    <n v="47.22"/>
    <x v="4"/>
    <s v="electronic music"/>
    <n v="42299.776770833334"/>
    <n v="25569.000104166666"/>
    <x v="0"/>
    <n v="10"/>
    <x v="9"/>
  </r>
  <r>
    <n v="2218"/>
    <x v="2218"/>
    <s v="Help Idiot Stare press their next album to CD. Over 40 minutes of intense industrial rock that you're going to want to own!"/>
    <x v="13"/>
    <n v="2456.66"/>
    <x v="0"/>
    <x v="0"/>
    <x v="0"/>
    <x v="2217"/>
    <n v="1344281383"/>
    <b v="0"/>
    <n v="76"/>
    <b v="1"/>
    <s v="music/electronic music"/>
    <n v="123"/>
    <n v="32.32"/>
    <x v="4"/>
    <s v="electronic music"/>
    <n v="41127.812303240738"/>
    <n v="25569.000879629628"/>
    <x v="5"/>
    <n v="8"/>
    <x v="10"/>
  </r>
  <r>
    <n v="2219"/>
    <x v="2219"/>
    <s v="An album that illustrates events in our lives, whether trivial or significant, through the tones of electronic music."/>
    <x v="28"/>
    <n v="1015"/>
    <x v="0"/>
    <x v="0"/>
    <x v="0"/>
    <x v="2218"/>
    <n v="1437412512"/>
    <b v="0"/>
    <n v="19"/>
    <b v="1"/>
    <s v="music/electronic music"/>
    <n v="102"/>
    <n v="53.42"/>
    <x v="4"/>
    <s v="electronic music"/>
    <n v="42205.718888888892"/>
    <n v="25569.000219907408"/>
    <x v="0"/>
    <n v="7"/>
    <x v="3"/>
  </r>
  <r>
    <n v="2220"/>
    <x v="2220"/>
    <s v="Darkpine is recording and releasing a 5-track EP within the coming months this summer and hopes for your support."/>
    <x v="8"/>
    <n v="3540"/>
    <x v="0"/>
    <x v="0"/>
    <x v="0"/>
    <x v="2219"/>
    <n v="1372296436"/>
    <b v="0"/>
    <n v="69"/>
    <b v="1"/>
    <s v="music/electronic music"/>
    <n v="101"/>
    <n v="51.3"/>
    <x v="4"/>
    <s v="electronic music"/>
    <n v="41452.060601851852"/>
    <n v="25569.000798611112"/>
    <x v="4"/>
    <n v="6"/>
    <x v="0"/>
  </r>
  <r>
    <n v="2221"/>
    <x v="2221"/>
    <s v="Welcome to the Dice Bazaar! Roll dice to buy &amp; trade products at the bazaar, block opponents, tame cobras, and score points!"/>
    <x v="51"/>
    <n v="8109"/>
    <x v="0"/>
    <x v="0"/>
    <x v="0"/>
    <x v="2220"/>
    <n v="1458748809"/>
    <b v="0"/>
    <n v="218"/>
    <b v="1"/>
    <s v="games/tabletop games"/>
    <n v="108"/>
    <n v="37.200000000000003"/>
    <x v="6"/>
    <s v="tabletop games"/>
    <n v="42452.666770833333"/>
    <n v="25569.002523148149"/>
    <x v="2"/>
    <n v="3"/>
    <x v="7"/>
  </r>
  <r>
    <n v="2222"/>
    <x v="2222"/>
    <s v="Passing Shot is a tennis dice game for two players. Strategic use of the dice rolls allow you to score points to win game, set &amp; match."/>
    <x v="2"/>
    <n v="813"/>
    <x v="0"/>
    <x v="0"/>
    <x v="0"/>
    <x v="2221"/>
    <n v="1325184847"/>
    <b v="0"/>
    <n v="30"/>
    <b v="1"/>
    <s v="games/tabletop games"/>
    <n v="163"/>
    <n v="27.1"/>
    <x v="6"/>
    <s v="tabletop games"/>
    <n v="40906.787581018521"/>
    <n v="25569.000347222223"/>
    <x v="6"/>
    <n v="12"/>
    <x v="11"/>
  </r>
  <r>
    <n v="2223"/>
    <x v="2223"/>
    <s v="Cardboard scenery for Sci-Fi 28-32mm miniature games. Easy to assemble, disassemble and transport. Supplied unpainted. By MCSTUDIO."/>
    <x v="330"/>
    <n v="20631"/>
    <x v="0"/>
    <x v="5"/>
    <x v="5"/>
    <x v="2222"/>
    <n v="1432826568"/>
    <b v="0"/>
    <n v="100"/>
    <b v="1"/>
    <s v="games/tabletop games"/>
    <n v="106"/>
    <n v="206.31"/>
    <x v="6"/>
    <s v="tabletop games"/>
    <n v="42152.640833333338"/>
    <n v="25569.001157407409"/>
    <x v="0"/>
    <n v="5"/>
    <x v="5"/>
  </r>
  <r>
    <n v="2224"/>
    <x v="2224"/>
    <s v="The most haunted house in the world, presented with multiple storylines, in multiple time periods, and for multiple RPG systems."/>
    <x v="3"/>
    <n v="24315"/>
    <x v="0"/>
    <x v="0"/>
    <x v="0"/>
    <x v="2223"/>
    <n v="1475337675"/>
    <b v="0"/>
    <n v="296"/>
    <b v="1"/>
    <s v="games/tabletop games"/>
    <n v="243"/>
    <n v="82.15"/>
    <x v="6"/>
    <s v="tabletop games"/>
    <n v="42644.667534722219"/>
    <n v="25569.003425925926"/>
    <x v="2"/>
    <n v="10"/>
    <x v="9"/>
  </r>
  <r>
    <n v="2225"/>
    <x v="2225"/>
    <s v="Fantasy Dungeon terrain for 28mm tabletop games. This is pre-punched card that is easy to assemble with no painting required."/>
    <x v="223"/>
    <n v="198415.01"/>
    <x v="0"/>
    <x v="1"/>
    <x v="1"/>
    <x v="2224"/>
    <n v="1408734015"/>
    <b v="0"/>
    <n v="1204"/>
    <b v="1"/>
    <s v="games/tabletop games"/>
    <n v="945"/>
    <n v="164.8"/>
    <x v="6"/>
    <s v="tabletop games"/>
    <n v="41873.79184027778"/>
    <n v="25569.013935185187"/>
    <x v="3"/>
    <n v="8"/>
    <x v="10"/>
  </r>
  <r>
    <n v="2226"/>
    <x v="2226"/>
    <s v="Missed the Kickstarter? Contact your local gaming store before going online. Or click on the order button. Thanks for the support!"/>
    <x v="102"/>
    <n v="19523.310000000001"/>
    <x v="0"/>
    <x v="0"/>
    <x v="0"/>
    <x v="2225"/>
    <n v="1452625822"/>
    <b v="0"/>
    <n v="321"/>
    <b v="1"/>
    <s v="games/tabletop games"/>
    <n v="108"/>
    <n v="60.82"/>
    <x v="6"/>
    <s v="tabletop games"/>
    <n v="42381.79886574074"/>
    <n v="25569.003715277777"/>
    <x v="2"/>
    <n v="1"/>
    <x v="1"/>
  </r>
  <r>
    <n v="2227"/>
    <x v="2227"/>
    <s v="Mechabrick is a set of precision plastic kits to convert your Minifigs into robots then battle with them in an exciting board game."/>
    <x v="93"/>
    <n v="20459"/>
    <x v="0"/>
    <x v="1"/>
    <x v="1"/>
    <x v="2226"/>
    <n v="1381778555"/>
    <b v="0"/>
    <n v="301"/>
    <b v="1"/>
    <s v="games/tabletop games"/>
    <n v="157"/>
    <n v="67.97"/>
    <x v="6"/>
    <s v="tabletop games"/>
    <n v="41561.807349537034"/>
    <n v="25569.003483796296"/>
    <x v="4"/>
    <n v="10"/>
    <x v="9"/>
  </r>
  <r>
    <n v="2228"/>
    <x v="2228"/>
    <s v="Modular system for storage and transport of ships &amp; game essentials + acrylic maneuver templates and tokens for 3 popular space games."/>
    <x v="28"/>
    <n v="11744.9"/>
    <x v="0"/>
    <x v="12"/>
    <x v="3"/>
    <x v="2227"/>
    <n v="1437115236"/>
    <b v="0"/>
    <n v="144"/>
    <b v="1"/>
    <s v="games/tabletop games"/>
    <n v="1174"/>
    <n v="81.56"/>
    <x v="6"/>
    <s v="tabletop games"/>
    <n v="42202.278194444443"/>
    <n v="25569.001666666667"/>
    <x v="0"/>
    <n v="7"/>
    <x v="3"/>
  </r>
  <r>
    <n v="2229"/>
    <x v="2229"/>
    <s v="Tessen is an exciting 15 minute card game. Gather mystical animals and use your warriors to defend or steal animals from your opponent."/>
    <x v="331"/>
    <n v="13704.33"/>
    <x v="0"/>
    <x v="0"/>
    <x v="0"/>
    <x v="2228"/>
    <n v="1375113391"/>
    <b v="0"/>
    <n v="539"/>
    <b v="1"/>
    <s v="games/tabletop games"/>
    <n v="171"/>
    <n v="25.43"/>
    <x v="6"/>
    <s v="tabletop games"/>
    <n v="41484.664247685185"/>
    <n v="25569.006238425925"/>
    <x v="4"/>
    <n v="7"/>
    <x v="3"/>
  </r>
  <r>
    <n v="2230"/>
    <x v="2230"/>
    <s v="Dungeon Crawl for All! A card game of swords, monsters and LOOT! Adventurers as young as 5 and &quot;seasoned&quot; warriors are all welcomed."/>
    <x v="0"/>
    <n v="10706"/>
    <x v="0"/>
    <x v="0"/>
    <x v="0"/>
    <x v="2229"/>
    <n v="1395868127"/>
    <b v="0"/>
    <n v="498"/>
    <b v="1"/>
    <s v="games/tabletop games"/>
    <n v="126"/>
    <n v="21.5"/>
    <x v="6"/>
    <s v="tabletop games"/>
    <n v="41724.881099537037"/>
    <n v="25569.00576388889"/>
    <x v="3"/>
    <n v="3"/>
    <x v="7"/>
  </r>
  <r>
    <n v="2231"/>
    <x v="2231"/>
    <s v="A game about communities by Ben Robbins, creator of Microscope. Do you change the Kingdom or does the Kingdom change you?"/>
    <x v="30"/>
    <n v="30303.24"/>
    <x v="0"/>
    <x v="0"/>
    <x v="0"/>
    <x v="2230"/>
    <n v="1369864301"/>
    <b v="0"/>
    <n v="1113"/>
    <b v="1"/>
    <s v="games/tabletop games"/>
    <n v="1212"/>
    <n v="27.23"/>
    <x v="6"/>
    <s v="tabletop games"/>
    <n v="41423.910891203705"/>
    <n v="25569.012881944444"/>
    <x v="4"/>
    <n v="5"/>
    <x v="5"/>
  </r>
  <r>
    <n v="2232"/>
    <x v="2232"/>
    <s v="Backstory Cards help you and your friends create vibrant backstories for roleplaying games, no matter the system or genre."/>
    <x v="10"/>
    <n v="24790"/>
    <x v="0"/>
    <x v="0"/>
    <x v="0"/>
    <x v="2231"/>
    <n v="1402945408"/>
    <b v="0"/>
    <n v="988"/>
    <b v="1"/>
    <s v="games/tabletop games"/>
    <n v="496"/>
    <n v="25.09"/>
    <x v="6"/>
    <s v="tabletop games"/>
    <n v="41806.794074074074"/>
    <n v="25569.011435185184"/>
    <x v="3"/>
    <n v="6"/>
    <x v="0"/>
  </r>
  <r>
    <n v="2233"/>
    <x v="2233"/>
    <s v="Cadaver is a lighthearted game of friendly necromancy! Players compete to resurrect as many bodies as possible!"/>
    <x v="30"/>
    <n v="8301"/>
    <x v="0"/>
    <x v="1"/>
    <x v="1"/>
    <x v="2232"/>
    <n v="1448269539"/>
    <b v="0"/>
    <n v="391"/>
    <b v="1"/>
    <s v="games/tabletop games"/>
    <n v="332"/>
    <n v="21.23"/>
    <x v="6"/>
    <s v="tabletop games"/>
    <n v="42331.378923611104"/>
    <n v="25569.004525462962"/>
    <x v="0"/>
    <n v="11"/>
    <x v="4"/>
  </r>
  <r>
    <n v="2234"/>
    <x v="2234"/>
    <s v="Pine Tar Baseball is a fun and fast paced dice and card game for 1 to 2 players. The game features fast streamlined game play."/>
    <x v="213"/>
    <n v="1165"/>
    <x v="0"/>
    <x v="0"/>
    <x v="0"/>
    <x v="2233"/>
    <n v="1481053647"/>
    <b v="0"/>
    <n v="28"/>
    <b v="1"/>
    <s v="games/tabletop games"/>
    <n v="1165"/>
    <n v="41.61"/>
    <x v="6"/>
    <s v="tabletop games"/>
    <n v="42710.824618055558"/>
    <n v="25569.000324074073"/>
    <x v="2"/>
    <n v="12"/>
    <x v="11"/>
  </r>
  <r>
    <n v="2235"/>
    <x v="2235"/>
    <s v="An amazing set of sceneries to create unique atmospheres for your tabletop gaming."/>
    <x v="93"/>
    <n v="19931"/>
    <x v="0"/>
    <x v="5"/>
    <x v="5"/>
    <x v="2234"/>
    <n v="1424997111"/>
    <b v="0"/>
    <n v="147"/>
    <b v="1"/>
    <s v="games/tabletop games"/>
    <n v="153"/>
    <n v="135.59"/>
    <x v="6"/>
    <s v="tabletop games"/>
    <n v="42062.022118055553"/>
    <n v="25569.00170138889"/>
    <x v="0"/>
    <n v="2"/>
    <x v="2"/>
  </r>
  <r>
    <n v="2236"/>
    <x v="2236"/>
    <s v="Assume the role of an intergalactic real-estate agent attempting to satisfy various creature clientele!"/>
    <x v="70"/>
    <n v="15039"/>
    <x v="0"/>
    <x v="0"/>
    <x v="0"/>
    <x v="2235"/>
    <n v="1451746123"/>
    <b v="0"/>
    <n v="680"/>
    <b v="1"/>
    <s v="games/tabletop games"/>
    <n v="537"/>
    <n v="22.12"/>
    <x v="6"/>
    <s v="tabletop games"/>
    <n v="42371.617164351846"/>
    <n v="25569.007870370369"/>
    <x v="2"/>
    <n v="1"/>
    <x v="1"/>
  </r>
  <r>
    <n v="2237"/>
    <x v="2237"/>
    <s v="A real-time cooperative adventure for 2-8 players. Defeat legendary monsters to earn gold and escape before the time RUNS OUT!"/>
    <x v="102"/>
    <n v="63527"/>
    <x v="0"/>
    <x v="0"/>
    <x v="0"/>
    <x v="2236"/>
    <n v="1412294683"/>
    <b v="0"/>
    <n v="983"/>
    <b v="1"/>
    <s v="games/tabletop games"/>
    <n v="353"/>
    <n v="64.63"/>
    <x v="6"/>
    <s v="tabletop games"/>
    <n v="41915.003275462965"/>
    <n v="25569.011377314815"/>
    <x v="3"/>
    <n v="10"/>
    <x v="9"/>
  </r>
  <r>
    <n v="2238"/>
    <x v="2238"/>
    <s v="28mm Fantasy Miniature Range in leadfree white metal: Orcs, wolves and more."/>
    <x v="23"/>
    <n v="5496"/>
    <x v="0"/>
    <x v="12"/>
    <x v="3"/>
    <x v="2237"/>
    <n v="1486565716"/>
    <b v="0"/>
    <n v="79"/>
    <b v="1"/>
    <s v="games/tabletop games"/>
    <n v="137"/>
    <n v="69.569999999999993"/>
    <x v="6"/>
    <s v="tabletop games"/>
    <n v="42774.621712962966"/>
    <n v="25569.000914351851"/>
    <x v="1"/>
    <n v="2"/>
    <x v="2"/>
  </r>
  <r>
    <n v="2239"/>
    <x v="2239"/>
    <s v="Next stretch goal unlocks at $33,000 and/or 500 backers unlocks 2 bonus stretch goals."/>
    <x v="31"/>
    <n v="32006.67"/>
    <x v="0"/>
    <x v="0"/>
    <x v="0"/>
    <x v="2238"/>
    <n v="1382742014"/>
    <b v="0"/>
    <n v="426"/>
    <b v="1"/>
    <s v="games/tabletop games"/>
    <n v="128"/>
    <n v="75.13"/>
    <x v="6"/>
    <s v="tabletop games"/>
    <n v="41572.958495370374"/>
    <n v="25569.004930555555"/>
    <x v="4"/>
    <n v="10"/>
    <x v="9"/>
  </r>
  <r>
    <n v="2240"/>
    <x v="2240"/>
    <s v="Protect, store, organize and display 225 of your favorite dice in this modular and easy to use dice vault system. Oak and leather."/>
    <x v="10"/>
    <n v="13534"/>
    <x v="0"/>
    <x v="0"/>
    <x v="0"/>
    <x v="2239"/>
    <n v="1458762544"/>
    <b v="0"/>
    <n v="96"/>
    <b v="1"/>
    <s v="games/tabletop games"/>
    <n v="271"/>
    <n v="140.97999999999999"/>
    <x v="6"/>
    <s v="tabletop games"/>
    <n v="42452.825740740736"/>
    <n v="25569.001111111113"/>
    <x v="2"/>
    <n v="3"/>
    <x v="7"/>
  </r>
  <r>
    <n v="2241"/>
    <x v="2241"/>
    <s v="You are Ex- Military criminals sent on suicide missions on the edge of space. Science Fiction Tabletop RPG using Savage Worlds"/>
    <x v="28"/>
    <n v="8064"/>
    <x v="0"/>
    <x v="1"/>
    <x v="1"/>
    <x v="2240"/>
    <n v="1485892300"/>
    <b v="0"/>
    <n v="163"/>
    <b v="1"/>
    <s v="games/tabletop games"/>
    <n v="806"/>
    <n v="49.47"/>
    <x v="6"/>
    <s v="tabletop games"/>
    <n v="42766.827546296292"/>
    <n v="25569.001886574075"/>
    <x v="1"/>
    <n v="1"/>
    <x v="1"/>
  </r>
  <r>
    <n v="2242"/>
    <x v="2242"/>
    <s v="Inconceivable! An amazing new illustrative deck based on The Princess Bride movie."/>
    <x v="3"/>
    <n v="136009.76"/>
    <x v="0"/>
    <x v="0"/>
    <x v="0"/>
    <x v="2241"/>
    <n v="1382449733"/>
    <b v="0"/>
    <n v="2525"/>
    <b v="1"/>
    <s v="games/tabletop games"/>
    <n v="1360"/>
    <n v="53.87"/>
    <x v="6"/>
    <s v="tabletop games"/>
    <n v="41569.575613425928"/>
    <n v="25569.029224537036"/>
    <x v="4"/>
    <n v="10"/>
    <x v="9"/>
  </r>
  <r>
    <n v="2243"/>
    <x v="2243"/>
    <s v="1 Week Only! A game starring children, but it's not a childâ€™s game: it's for adults willing to experience horror as only children can."/>
    <x v="332"/>
    <n v="9302.5"/>
    <x v="0"/>
    <x v="0"/>
    <x v="0"/>
    <x v="2242"/>
    <n v="1488823290"/>
    <b v="0"/>
    <n v="2035"/>
    <b v="1"/>
    <s v="games/tabletop games"/>
    <n v="930250"/>
    <n v="4.57"/>
    <x v="6"/>
    <s v="tabletop games"/>
    <n v="42800.751041666663"/>
    <n v="25569.023553240742"/>
    <x v="1"/>
    <n v="3"/>
    <x v="7"/>
  </r>
  <r>
    <n v="2244"/>
    <x v="2244"/>
    <s v="Finely sculpted 28mm Classic Fantasy metal and resin miniatures perfectly themed for use as a warband or adventuring party."/>
    <x v="10"/>
    <n v="18851"/>
    <x v="0"/>
    <x v="0"/>
    <x v="0"/>
    <x v="2243"/>
    <n v="1475609946"/>
    <b v="0"/>
    <n v="290"/>
    <b v="1"/>
    <s v="games/tabletop games"/>
    <n v="377"/>
    <n v="65"/>
    <x v="6"/>
    <s v="tabletop games"/>
    <n v="42647.818819444445"/>
    <n v="25569.00335648148"/>
    <x v="2"/>
    <n v="10"/>
    <x v="9"/>
  </r>
  <r>
    <n v="2245"/>
    <x v="2245"/>
    <s v="You've got a time machine, high-powered weapons and a whole lot of history to save. Welcome to TimeWatch!"/>
    <x v="23"/>
    <n v="105881"/>
    <x v="0"/>
    <x v="0"/>
    <x v="0"/>
    <x v="2244"/>
    <n v="1390323617"/>
    <b v="0"/>
    <n v="1980"/>
    <b v="1"/>
    <s v="games/tabletop games"/>
    <n v="2647"/>
    <n v="53.48"/>
    <x v="6"/>
    <s v="tabletop games"/>
    <n v="41660.708530092597"/>
    <n v="25569.022916666665"/>
    <x v="3"/>
    <n v="1"/>
    <x v="1"/>
  </r>
  <r>
    <n v="2246"/>
    <x v="2246"/>
    <s v="The BESPOKE GEEK is a brand new clothing company from Bletchley, England producing handmade and individual hoodies for geeks."/>
    <x v="30"/>
    <n v="2503"/>
    <x v="0"/>
    <x v="1"/>
    <x v="1"/>
    <x v="2245"/>
    <n v="1438801210"/>
    <b v="0"/>
    <n v="57"/>
    <b v="1"/>
    <s v="games/tabletop games"/>
    <n v="100"/>
    <n v="43.91"/>
    <x v="6"/>
    <s v="tabletop games"/>
    <n v="42221.79178240741"/>
    <n v="25569.000659722224"/>
    <x v="0"/>
    <n v="8"/>
    <x v="10"/>
  </r>
  <r>
    <n v="2247"/>
    <x v="2247"/>
    <s v="Take on the role of an ancient forager in this fun strategy game from the designer of Biblios."/>
    <x v="17"/>
    <n v="19324"/>
    <x v="0"/>
    <x v="0"/>
    <x v="0"/>
    <x v="2246"/>
    <n v="1436975965"/>
    <b v="0"/>
    <n v="380"/>
    <b v="1"/>
    <s v="games/tabletop games"/>
    <n v="104"/>
    <n v="50.85"/>
    <x v="6"/>
    <s v="tabletop games"/>
    <n v="42200.666261574079"/>
    <n v="25569.004398148147"/>
    <x v="0"/>
    <n v="7"/>
    <x v="3"/>
  </r>
  <r>
    <n v="2248"/>
    <x v="2248"/>
    <s v="Select your Wizard, determine your rivals, and then duel to the death to demonstrate your superiority wielding the Roots of Magic!"/>
    <x v="39"/>
    <n v="7505"/>
    <x v="0"/>
    <x v="1"/>
    <x v="1"/>
    <x v="2247"/>
    <n v="1479157278"/>
    <b v="0"/>
    <n v="128"/>
    <b v="1"/>
    <s v="games/tabletop games"/>
    <n v="107"/>
    <n v="58.63"/>
    <x v="6"/>
    <s v="tabletop games"/>
    <n v="42688.875902777778"/>
    <n v="25569.001481481482"/>
    <x v="2"/>
    <n v="11"/>
    <x v="4"/>
  </r>
  <r>
    <n v="2249"/>
    <x v="2249"/>
    <s v="March with the legions against the enemies of Rome in this role-playing game of military adventures."/>
    <x v="8"/>
    <n v="5907"/>
    <x v="0"/>
    <x v="0"/>
    <x v="0"/>
    <x v="2248"/>
    <n v="1362329565"/>
    <b v="0"/>
    <n v="180"/>
    <b v="1"/>
    <s v="games/tabletop games"/>
    <n v="169"/>
    <n v="32.82"/>
    <x v="6"/>
    <s v="tabletop games"/>
    <n v="41336.703298611108"/>
    <n v="25569.002083333333"/>
    <x v="4"/>
    <n v="3"/>
    <x v="7"/>
  </r>
  <r>
    <n v="2250"/>
    <x v="2250"/>
    <s v="A customizable gaming table, for the best gaming experience, portable, storable and lightweight, that can be taken anywhere"/>
    <x v="31"/>
    <n v="243778"/>
    <x v="0"/>
    <x v="0"/>
    <x v="0"/>
    <x v="2249"/>
    <n v="1478131673"/>
    <b v="0"/>
    <n v="571"/>
    <b v="1"/>
    <s v="games/tabletop games"/>
    <n v="975"/>
    <n v="426.93"/>
    <x v="6"/>
    <s v="tabletop games"/>
    <n v="42677.005474537036"/>
    <n v="25569.006608796295"/>
    <x v="2"/>
    <n v="11"/>
    <x v="4"/>
  </r>
  <r>
    <n v="2251"/>
    <x v="2251"/>
    <s v="A great game full of lying, scheming, and werewolves.  Now with additional characters to add even more mayhem!"/>
    <x v="0"/>
    <n v="11428.19"/>
    <x v="0"/>
    <x v="0"/>
    <x v="0"/>
    <x v="2250"/>
    <n v="1406362677"/>
    <b v="0"/>
    <n v="480"/>
    <b v="1"/>
    <s v="games/tabletop games"/>
    <n v="134"/>
    <n v="23.81"/>
    <x v="6"/>
    <s v="tabletop games"/>
    <n v="41846.34579861111"/>
    <n v="25569.005555555555"/>
    <x v="3"/>
    <n v="7"/>
    <x v="3"/>
  </r>
  <r>
    <n v="2252"/>
    <x v="2252"/>
    <s v="A new faction for the 30 mm scale wargame, featuring skirmishes between gangs in a pimp and lethal post-apocalyptic world."/>
    <x v="7"/>
    <n v="24505"/>
    <x v="0"/>
    <x v="3"/>
    <x v="3"/>
    <x v="2251"/>
    <n v="1469173938"/>
    <b v="0"/>
    <n v="249"/>
    <b v="1"/>
    <s v="games/tabletop games"/>
    <n v="272"/>
    <n v="98.41"/>
    <x v="6"/>
    <s v="tabletop games"/>
    <n v="42573.327986111108"/>
    <n v="25569.002881944445"/>
    <x v="2"/>
    <n v="7"/>
    <x v="3"/>
  </r>
  <r>
    <n v="2253"/>
    <x v="2253"/>
    <s v="ZoMbushed! - a solo/co-op action zombie survival card game where players must fight to survive by overcoming obstacles and monsters."/>
    <x v="6"/>
    <n v="9015"/>
    <x v="0"/>
    <x v="0"/>
    <x v="0"/>
    <x v="2252"/>
    <n v="1445267347"/>
    <b v="0"/>
    <n v="84"/>
    <b v="1"/>
    <s v="games/tabletop games"/>
    <n v="113"/>
    <n v="107.32"/>
    <x v="6"/>
    <s v="tabletop games"/>
    <n v="42296.631331018521"/>
    <n v="25569.000972222224"/>
    <x v="0"/>
    <n v="10"/>
    <x v="9"/>
  </r>
  <r>
    <n v="2254"/>
    <x v="2254"/>
    <s v="A dexterity microgame by father/daughter team, Jason and Claire Kotarski. Make 100 project."/>
    <x v="2"/>
    <n v="2299"/>
    <x v="0"/>
    <x v="0"/>
    <x v="0"/>
    <x v="2253"/>
    <n v="1484667168"/>
    <b v="0"/>
    <n v="197"/>
    <b v="1"/>
    <s v="games/tabletop games"/>
    <n v="460"/>
    <n v="11.67"/>
    <x v="6"/>
    <s v="tabletop games"/>
    <n v="42752.647777777776"/>
    <n v="25569.002280092591"/>
    <x v="1"/>
    <n v="1"/>
    <x v="1"/>
  </r>
  <r>
    <n v="2255"/>
    <x v="2255"/>
    <s v="This is the second set of 5 expansions for our route-building game, Jet Set!"/>
    <x v="333"/>
    <n v="11323"/>
    <x v="0"/>
    <x v="0"/>
    <x v="0"/>
    <x v="2254"/>
    <n v="1460069451"/>
    <b v="0"/>
    <n v="271"/>
    <b v="1"/>
    <s v="games/tabletop games"/>
    <n v="287"/>
    <n v="41.78"/>
    <x v="6"/>
    <s v="tabletop games"/>
    <n v="42467.951979166668"/>
    <n v="25569.003136574072"/>
    <x v="2"/>
    <n v="4"/>
    <x v="6"/>
  </r>
  <r>
    <n v="2256"/>
    <x v="2256"/>
    <s v="Build your crypto-currency empire and sabotage your opponents. A deck building, card game. 2-4 players. 15 minutes."/>
    <x v="334"/>
    <n v="1069"/>
    <x v="0"/>
    <x v="1"/>
    <x v="1"/>
    <x v="2255"/>
    <n v="1478602246"/>
    <b v="0"/>
    <n v="50"/>
    <b v="1"/>
    <s v="games/tabletop games"/>
    <n v="223"/>
    <n v="21.38"/>
    <x v="6"/>
    <s v="tabletop games"/>
    <n v="42682.451921296291"/>
    <n v="25569.000578703704"/>
    <x v="2"/>
    <n v="11"/>
    <x v="4"/>
  </r>
  <r>
    <n v="2257"/>
    <x v="2257"/>
    <s v="Our Wargame Hab Block is a very versatile &amp; modular product, an ideal piece of terrain for most 28mm Sc-fi gaming system you would play"/>
    <x v="30"/>
    <n v="15903.5"/>
    <x v="0"/>
    <x v="1"/>
    <x v="1"/>
    <x v="2256"/>
    <n v="1463351329"/>
    <b v="0"/>
    <n v="169"/>
    <b v="1"/>
    <s v="games/tabletop games"/>
    <n v="636"/>
    <n v="94.1"/>
    <x v="6"/>
    <s v="tabletop games"/>
    <n v="42505.936678240745"/>
    <n v="25569.001956018517"/>
    <x v="2"/>
    <n v="5"/>
    <x v="5"/>
  </r>
  <r>
    <n v="2258"/>
    <x v="2258"/>
    <s v="A Dungeon World campaign setting that takes place after the end of the worlds."/>
    <x v="41"/>
    <n v="3223"/>
    <x v="0"/>
    <x v="0"/>
    <x v="0"/>
    <x v="2257"/>
    <n v="1431453687"/>
    <b v="0"/>
    <n v="205"/>
    <b v="1"/>
    <s v="games/tabletop games"/>
    <n v="147"/>
    <n v="15.72"/>
    <x v="6"/>
    <s v="tabletop games"/>
    <n v="42136.75100694444"/>
    <n v="25569.002372685187"/>
    <x v="0"/>
    <n v="5"/>
    <x v="5"/>
  </r>
  <r>
    <n v="2259"/>
    <x v="2259"/>
    <s v="More Halfmen, more goats, more guns, and most of all some neat buildings and structures for the little fellas to hang out in!"/>
    <x v="28"/>
    <n v="18671"/>
    <x v="0"/>
    <x v="1"/>
    <x v="1"/>
    <x v="2258"/>
    <n v="1480360736"/>
    <b v="0"/>
    <n v="206"/>
    <b v="1"/>
    <s v="games/tabletop games"/>
    <n v="1867"/>
    <n v="90.64"/>
    <x v="6"/>
    <s v="tabletop games"/>
    <n v="42702.804814814815"/>
    <n v="25569.00238425926"/>
    <x v="2"/>
    <n v="11"/>
    <x v="4"/>
  </r>
  <r>
    <n v="2260"/>
    <x v="2260"/>
    <s v="A fine wood cryptex dice vault to store your favorite dice. Designed to hold a standard set of 7 polyhedrals for your favorite RPG."/>
    <x v="30"/>
    <n v="8173"/>
    <x v="0"/>
    <x v="0"/>
    <x v="0"/>
    <x v="2259"/>
    <n v="1393287850"/>
    <b v="0"/>
    <n v="84"/>
    <b v="1"/>
    <s v="games/tabletop games"/>
    <n v="327"/>
    <n v="97.3"/>
    <x v="6"/>
    <s v="tabletop games"/>
    <n v="41695.016782407409"/>
    <n v="25569.000972222224"/>
    <x v="3"/>
    <n v="2"/>
    <x v="2"/>
  </r>
  <r>
    <n v="2261"/>
    <x v="2261"/>
    <s v="When you think about super heroes, you think of their stunning colorful outfits. Hero dice is great for super hero or anyother games :)"/>
    <x v="28"/>
    <n v="7795"/>
    <x v="0"/>
    <x v="2"/>
    <x v="2"/>
    <x v="2260"/>
    <n v="1485278620"/>
    <b v="0"/>
    <n v="210"/>
    <b v="1"/>
    <s v="games/tabletop games"/>
    <n v="780"/>
    <n v="37.119999999999997"/>
    <x v="6"/>
    <s v="tabletop games"/>
    <n v="42759.724768518514"/>
    <n v="25569.002430555556"/>
    <x v="1"/>
    <n v="1"/>
    <x v="1"/>
  </r>
  <r>
    <n v="2262"/>
    <x v="2262"/>
    <s v="An RPG about mortal servants of the Horsemen of the Apocalypse deciding to not end the world."/>
    <x v="126"/>
    <n v="5087"/>
    <x v="0"/>
    <x v="0"/>
    <x v="0"/>
    <x v="2261"/>
    <n v="1413295358"/>
    <b v="0"/>
    <n v="181"/>
    <b v="1"/>
    <s v="games/tabletop games"/>
    <n v="154"/>
    <n v="28.1"/>
    <x v="6"/>
    <s v="tabletop games"/>
    <n v="41926.585162037038"/>
    <n v="25569.002094907406"/>
    <x v="3"/>
    <n v="10"/>
    <x v="9"/>
  </r>
  <r>
    <n v="2263"/>
    <x v="2263"/>
    <s v="These are degenerated men who have, since birth, suffered the effect of mutation and turned into something wicked!"/>
    <x v="51"/>
    <n v="8666"/>
    <x v="0"/>
    <x v="11"/>
    <x v="9"/>
    <x v="2262"/>
    <n v="1420919913"/>
    <b v="0"/>
    <n v="60"/>
    <b v="1"/>
    <s v="games/tabletop games"/>
    <n v="116"/>
    <n v="144.43"/>
    <x v="6"/>
    <s v="tabletop games"/>
    <n v="42014.832326388889"/>
    <n v="25569.000694444443"/>
    <x v="0"/>
    <n v="1"/>
    <x v="1"/>
  </r>
  <r>
    <n v="2264"/>
    <x v="2264"/>
    <s v="Thunder Alley Crew Chief Expansion from Nothing Now Games. Add Strategy and Control to your racing team. Get Your Crew Chief Today!"/>
    <x v="12"/>
    <n v="10802"/>
    <x v="0"/>
    <x v="0"/>
    <x v="0"/>
    <x v="2263"/>
    <n v="1462543114"/>
    <b v="0"/>
    <n v="445"/>
    <b v="1"/>
    <s v="games/tabletop games"/>
    <n v="180"/>
    <n v="24.27"/>
    <x v="6"/>
    <s v="tabletop games"/>
    <n v="42496.582337962958"/>
    <n v="25569.005150462963"/>
    <x v="2"/>
    <n v="5"/>
    <x v="5"/>
  </r>
  <r>
    <n v="2265"/>
    <x v="2265"/>
    <s v="A second chance to get the deals from earlier campaigns just in time for the Holiday season. Pulp, Cthulhu, Sci-Fi, Old West and more!"/>
    <x v="48"/>
    <n v="597"/>
    <x v="0"/>
    <x v="1"/>
    <x v="1"/>
    <x v="2264"/>
    <n v="1479241707"/>
    <b v="0"/>
    <n v="17"/>
    <b v="1"/>
    <s v="games/tabletop games"/>
    <n v="299"/>
    <n v="35.119999999999997"/>
    <x v="6"/>
    <s v="tabletop games"/>
    <n v="42689.853090277778"/>
    <n v="25569.000196759258"/>
    <x v="2"/>
    <n v="11"/>
    <x v="4"/>
  </r>
  <r>
    <n v="2266"/>
    <x v="2266"/>
    <s v="Want to be LORD OF THE GOATS? Start building your herd using thievery, magic, bombs and mostly goats."/>
    <x v="15"/>
    <n v="4804"/>
    <x v="0"/>
    <x v="0"/>
    <x v="0"/>
    <x v="2265"/>
    <n v="1460235592"/>
    <b v="0"/>
    <n v="194"/>
    <b v="1"/>
    <s v="games/tabletop games"/>
    <n v="320"/>
    <n v="24.76"/>
    <x v="6"/>
    <s v="tabletop games"/>
    <n v="42469.874907407408"/>
    <n v="25569.002245370371"/>
    <x v="2"/>
    <n v="4"/>
    <x v="6"/>
  </r>
  <r>
    <n v="2267"/>
    <x v="2267"/>
    <s v="Highly-detailed 2x2&quot; dungeon tiles made of a durable polymer-plastic &amp; VERY affordable cost. Perfect for tabletop &amp; role-playing games."/>
    <x v="22"/>
    <n v="76105"/>
    <x v="0"/>
    <x v="0"/>
    <x v="0"/>
    <x v="2266"/>
    <n v="1416945297"/>
    <b v="0"/>
    <n v="404"/>
    <b v="1"/>
    <s v="games/tabletop games"/>
    <n v="381"/>
    <n v="188.38"/>
    <x v="6"/>
    <s v="tabletop games"/>
    <n v="41968.829826388886"/>
    <n v="25569.004675925928"/>
    <x v="3"/>
    <n v="11"/>
    <x v="4"/>
  </r>
  <r>
    <n v="2268"/>
    <x v="2268"/>
    <s v="Chardonnay Go, the viral video with 23 million views, is now a hilarious board game for wine lovers, moms and other shameless people."/>
    <x v="89"/>
    <n v="28728"/>
    <x v="0"/>
    <x v="0"/>
    <x v="0"/>
    <x v="2267"/>
    <n v="1486691915"/>
    <b v="0"/>
    <n v="194"/>
    <b v="1"/>
    <s v="games/tabletop games"/>
    <n v="103"/>
    <n v="148.08000000000001"/>
    <x v="6"/>
    <s v="tabletop games"/>
    <n v="42776.082349537035"/>
    <n v="25569.002245370371"/>
    <x v="1"/>
    <n v="2"/>
    <x v="2"/>
  </r>
  <r>
    <n v="2269"/>
    <x v="2269"/>
    <s v="Add exciting loot drops to your CR 1-4, 5-8, 9-12, 13-16, and 17-20 encounters! Each deck has over 200 possible outcomes!"/>
    <x v="30"/>
    <n v="45041"/>
    <x v="0"/>
    <x v="0"/>
    <x v="0"/>
    <x v="2268"/>
    <n v="1486745663"/>
    <b v="0"/>
    <n v="902"/>
    <b v="1"/>
    <s v="games/tabletop games"/>
    <n v="1802"/>
    <n v="49.93"/>
    <x v="6"/>
    <s v="tabletop games"/>
    <n v="42776.704432870371"/>
    <n v="25569.010439814814"/>
    <x v="1"/>
    <n v="2"/>
    <x v="2"/>
  </r>
  <r>
    <n v="2270"/>
    <x v="2270"/>
    <s v="MCG Premium Sleeves offer excellent protection for your cards. This line is about to be expanded with new sleeves sizes!"/>
    <x v="31"/>
    <n v="180062"/>
    <x v="0"/>
    <x v="0"/>
    <x v="0"/>
    <x v="2269"/>
    <n v="1482353513"/>
    <b v="0"/>
    <n v="1670"/>
    <b v="1"/>
    <s v="games/tabletop games"/>
    <n v="720"/>
    <n v="107.82"/>
    <x v="6"/>
    <s v="tabletop games"/>
    <n v="42725.869363425925"/>
    <n v="25569.019328703704"/>
    <x v="2"/>
    <n v="12"/>
    <x v="11"/>
  </r>
  <r>
    <n v="2271"/>
    <x v="2271"/>
    <s v="Man vs Meeple is the show where we talk about all things board game related. Help us make the very most of our channel for you."/>
    <x v="22"/>
    <n v="56618"/>
    <x v="0"/>
    <x v="0"/>
    <x v="0"/>
    <x v="2270"/>
    <n v="1478736004"/>
    <b v="0"/>
    <n v="1328"/>
    <b v="1"/>
    <s v="games/tabletop games"/>
    <n v="283"/>
    <n v="42.63"/>
    <x v="6"/>
    <s v="tabletop games"/>
    <n v="42684.000046296293"/>
    <n v="25569.015370370369"/>
    <x v="2"/>
    <n v="11"/>
    <x v="4"/>
  </r>
  <r>
    <n v="2272"/>
    <x v="2272"/>
    <s v="Pick the Lock is a game of chance and strategy. Attempt to obtain priceless treasures and outwit the other players."/>
    <x v="28"/>
    <n v="13566"/>
    <x v="0"/>
    <x v="0"/>
    <x v="0"/>
    <x v="2271"/>
    <n v="1446914836"/>
    <b v="0"/>
    <n v="944"/>
    <b v="1"/>
    <s v="games/tabletop games"/>
    <n v="1357"/>
    <n v="14.37"/>
    <x v="6"/>
    <s v="tabletop games"/>
    <n v="42315.699490740735"/>
    <n v="25569.010925925926"/>
    <x v="0"/>
    <n v="11"/>
    <x v="4"/>
  </r>
  <r>
    <n v="2273"/>
    <x v="2273"/>
    <s v="London, 1937. Top-Secret docs are missing. So, too, is Agent Adler! Intelligence has 7 hrs to find him. Deduction, Deception &amp; Action!"/>
    <x v="30"/>
    <n v="5509"/>
    <x v="0"/>
    <x v="5"/>
    <x v="5"/>
    <x v="2272"/>
    <n v="1487164242"/>
    <b v="0"/>
    <n v="147"/>
    <b v="1"/>
    <s v="games/tabletop games"/>
    <n v="220"/>
    <n v="37.479999999999997"/>
    <x v="6"/>
    <s v="tabletop games"/>
    <n v="42781.549097222218"/>
    <n v="25569.00170138889"/>
    <x v="1"/>
    <n v="2"/>
    <x v="2"/>
  </r>
  <r>
    <n v="2274"/>
    <x v="2274"/>
    <s v="Ryubix Manor-A system agnostic (OSR/OGL compatible) haunted house module for 4-8 players, scalable to 20th level. 325 area descriptions"/>
    <x v="30"/>
    <n v="2990"/>
    <x v="0"/>
    <x v="0"/>
    <x v="0"/>
    <x v="2273"/>
    <n v="1390564857"/>
    <b v="0"/>
    <n v="99"/>
    <b v="1"/>
    <s v="games/tabletop games"/>
    <n v="120"/>
    <n v="30.2"/>
    <x v="6"/>
    <s v="tabletop games"/>
    <n v="41663.500659722224"/>
    <n v="25569.001145833332"/>
    <x v="3"/>
    <n v="1"/>
    <x v="1"/>
  </r>
  <r>
    <n v="2275"/>
    <x v="2275"/>
    <s v="The aim of this project is to extend our existing Samurai Dwarf range from 6 to 9. The new sculpts will be done by Bob Olley."/>
    <x v="81"/>
    <n v="2650.5"/>
    <x v="0"/>
    <x v="1"/>
    <x v="1"/>
    <x v="2274"/>
    <n v="1416667679"/>
    <b v="0"/>
    <n v="79"/>
    <b v="1"/>
    <s v="games/tabletop games"/>
    <n v="408"/>
    <n v="33.549999999999997"/>
    <x v="6"/>
    <s v="tabletop games"/>
    <n v="41965.616655092599"/>
    <n v="25569.000914351851"/>
    <x v="3"/>
    <n v="11"/>
    <x v="4"/>
  </r>
  <r>
    <n v="2276"/>
    <x v="2276"/>
    <s v="ABC cards include definitions, shapes recognition, robot tangram, a binary concentration and color memory games! Made in the U.S."/>
    <x v="335"/>
    <n v="4856"/>
    <x v="0"/>
    <x v="0"/>
    <x v="0"/>
    <x v="2275"/>
    <n v="1386344289"/>
    <b v="0"/>
    <n v="75"/>
    <b v="1"/>
    <s v="games/tabletop games"/>
    <n v="106"/>
    <n v="64.75"/>
    <x v="6"/>
    <s v="tabletop games"/>
    <n v="41614.651493055557"/>
    <n v="25569.000868055555"/>
    <x v="4"/>
    <n v="12"/>
    <x v="11"/>
  </r>
  <r>
    <n v="2277"/>
    <x v="2277"/>
    <s v="Police Precinct is a cooperative game where the players take on the roles as police officers, with different areas of expertise."/>
    <x v="0"/>
    <n v="11992"/>
    <x v="0"/>
    <x v="0"/>
    <x v="0"/>
    <x v="2276"/>
    <n v="1327767423"/>
    <b v="0"/>
    <n v="207"/>
    <b v="1"/>
    <s v="games/tabletop games"/>
    <n v="141"/>
    <n v="57.93"/>
    <x v="6"/>
    <s v="tabletop games"/>
    <n v="40936.678506944445"/>
    <n v="25569.002395833333"/>
    <x v="5"/>
    <n v="1"/>
    <x v="1"/>
  </r>
  <r>
    <n v="2278"/>
    <x v="2278"/>
    <s v="Dice forged from stone one by one entirely by hand for demanding Gamers and Collectors."/>
    <x v="13"/>
    <n v="5414"/>
    <x v="0"/>
    <x v="13"/>
    <x v="3"/>
    <x v="2277"/>
    <n v="1448902867"/>
    <b v="0"/>
    <n v="102"/>
    <b v="1"/>
    <s v="games/tabletop games"/>
    <n v="271"/>
    <n v="53.08"/>
    <x v="6"/>
    <s v="tabletop games"/>
    <n v="42338.709108796291"/>
    <n v="25569.001180555555"/>
    <x v="0"/>
    <n v="11"/>
    <x v="4"/>
  </r>
  <r>
    <n v="2279"/>
    <x v="2279"/>
    <s v="The Zombie Apocalypse has begun! Fortunately, YOU have your priorities straight. What could be more important than Geocaching?"/>
    <x v="28"/>
    <n v="1538"/>
    <x v="0"/>
    <x v="0"/>
    <x v="0"/>
    <x v="2278"/>
    <n v="1421436099"/>
    <b v="0"/>
    <n v="32"/>
    <b v="1"/>
    <s v="games/tabletop games"/>
    <n v="154"/>
    <n v="48.06"/>
    <x v="6"/>
    <s v="tabletop games"/>
    <n v="42020.806701388887"/>
    <n v="25569.00037037037"/>
    <x v="0"/>
    <n v="1"/>
    <x v="1"/>
  </r>
  <r>
    <n v="2280"/>
    <x v="2280"/>
    <s v="A range of highly detailed 28mm fantasy miniatures and supporting gaming rules by Andrea Sfiligoi, creator of Song of Blades and Heroes"/>
    <x v="336"/>
    <n v="39550.5"/>
    <x v="0"/>
    <x v="0"/>
    <x v="0"/>
    <x v="2279"/>
    <n v="1439909991"/>
    <b v="0"/>
    <n v="480"/>
    <b v="1"/>
    <s v="games/tabletop games"/>
    <n v="404"/>
    <n v="82.4"/>
    <x v="6"/>
    <s v="tabletop games"/>
    <n v="42234.624895833331"/>
    <n v="25569.005555555555"/>
    <x v="0"/>
    <n v="8"/>
    <x v="10"/>
  </r>
  <r>
    <n v="2281"/>
    <x v="2281"/>
    <s v="I am trying to get a new band off the ground, and in order to be taken seriously and get gigs, we need some killer recordings!"/>
    <x v="43"/>
    <n v="555"/>
    <x v="0"/>
    <x v="0"/>
    <x v="0"/>
    <x v="2280"/>
    <n v="1306219897"/>
    <b v="0"/>
    <n v="11"/>
    <b v="1"/>
    <s v="music/rock"/>
    <n v="185"/>
    <n v="50.45"/>
    <x v="4"/>
    <s v="rock"/>
    <n v="40687.285844907405"/>
    <n v="25569.000127314815"/>
    <x v="6"/>
    <n v="5"/>
    <x v="5"/>
  </r>
  <r>
    <n v="2282"/>
    <x v="2282"/>
    <s v="Sage King is recording his debut album and wants YOU to be a part of the creation process"/>
    <x v="47"/>
    <n v="1390"/>
    <x v="0"/>
    <x v="0"/>
    <x v="0"/>
    <x v="2281"/>
    <n v="1447560686"/>
    <b v="0"/>
    <n v="12"/>
    <b v="1"/>
    <s v="music/rock"/>
    <n v="185"/>
    <n v="115.83"/>
    <x v="4"/>
    <s v="rock"/>
    <n v="42323.17460648148"/>
    <n v="25569.000138888889"/>
    <x v="0"/>
    <n v="11"/>
    <x v="4"/>
  </r>
  <r>
    <n v="2283"/>
    <x v="2283"/>
    <s v="Help California's own Heart to Heart fund their debut full length record! Forever be apart of the the &lt;3 T &lt;3 family! We need you!"/>
    <x v="9"/>
    <n v="3025.66"/>
    <x v="0"/>
    <x v="0"/>
    <x v="0"/>
    <x v="2282"/>
    <n v="1331348404"/>
    <b v="0"/>
    <n v="48"/>
    <b v="1"/>
    <s v="music/rock"/>
    <n v="101"/>
    <n v="63.03"/>
    <x v="4"/>
    <s v="rock"/>
    <n v="40978.125046296293"/>
    <n v="25569.000555555554"/>
    <x v="5"/>
    <n v="3"/>
    <x v="7"/>
  </r>
  <r>
    <n v="2284"/>
    <x v="2284"/>
    <s v="The Vinyl Skyway reunite to make a third album. "/>
    <x v="12"/>
    <n v="6373.27"/>
    <x v="0"/>
    <x v="0"/>
    <x v="0"/>
    <x v="2283"/>
    <n v="1297451245"/>
    <b v="0"/>
    <n v="59"/>
    <b v="1"/>
    <s v="music/rock"/>
    <n v="106"/>
    <n v="108.02"/>
    <x v="4"/>
    <s v="rock"/>
    <n v="40585.796817129631"/>
    <n v="25569.00068287037"/>
    <x v="6"/>
    <n v="2"/>
    <x v="2"/>
  </r>
  <r>
    <n v="2285"/>
    <x v="2285"/>
    <s v="BSA is headed to Nashville, TN USA to record our first album at the historic Welcome to 1979 Studio. Come re-write history with us..."/>
    <x v="9"/>
    <n v="3641"/>
    <x v="0"/>
    <x v="0"/>
    <x v="0"/>
    <x v="2284"/>
    <n v="1338352043"/>
    <b v="0"/>
    <n v="79"/>
    <b v="1"/>
    <s v="music/rock"/>
    <n v="121"/>
    <n v="46.09"/>
    <x v="4"/>
    <s v="rock"/>
    <n v="41059.185682870368"/>
    <n v="25569.000914351851"/>
    <x v="5"/>
    <n v="5"/>
    <x v="5"/>
  </r>
  <r>
    <n v="2286"/>
    <x v="2286"/>
    <s v="Arson In The Suburbs is ready to release its FIRST three song E.P. and looking to raise funds to get back in the studio! RnFnR!"/>
    <x v="15"/>
    <n v="1501"/>
    <x v="0"/>
    <x v="0"/>
    <x v="0"/>
    <x v="2285"/>
    <n v="1376003254"/>
    <b v="0"/>
    <n v="14"/>
    <b v="1"/>
    <s v="music/rock"/>
    <n v="100"/>
    <n v="107.21"/>
    <x v="4"/>
    <s v="rock"/>
    <n v="41494.963587962964"/>
    <n v="25569.000162037039"/>
    <x v="4"/>
    <n v="8"/>
    <x v="10"/>
  </r>
  <r>
    <n v="2287"/>
    <x v="2287"/>
    <s v="Pre-order Crushed Out's new album TEETH &amp; support the pressing of 12&quot; vinyl records. Release date; Sept. 16, 2014."/>
    <x v="37"/>
    <n v="5398.99"/>
    <x v="0"/>
    <x v="0"/>
    <x v="0"/>
    <x v="2286"/>
    <n v="1401724860"/>
    <b v="0"/>
    <n v="106"/>
    <b v="1"/>
    <s v="music/rock"/>
    <n v="120"/>
    <n v="50.93"/>
    <x v="4"/>
    <s v="rock"/>
    <n v="41792.667361111111"/>
    <n v="25569.001226851851"/>
    <x v="3"/>
    <n v="6"/>
    <x v="0"/>
  </r>
  <r>
    <n v="2288"/>
    <x v="2288"/>
    <s v="Technocracy will be released on digital media on June 26th, but we all know analog is king!  Help us press this album on vinyl!"/>
    <x v="28"/>
    <n v="1001"/>
    <x v="0"/>
    <x v="0"/>
    <x v="0"/>
    <x v="2287"/>
    <n v="1339098689"/>
    <b v="0"/>
    <n v="25"/>
    <b v="1"/>
    <s v="music/rock"/>
    <n v="100"/>
    <n v="40.04"/>
    <x v="4"/>
    <s v="rock"/>
    <n v="41067.827418981484"/>
    <n v="25569.00028935185"/>
    <x v="5"/>
    <n v="6"/>
    <x v="0"/>
  </r>
  <r>
    <n v="2289"/>
    <x v="2289"/>
    <s v="Blind Man Deaf Boy is a Folk Punk band from Denver, we need money to get ourselves a van and take it on tour around the west coast."/>
    <x v="15"/>
    <n v="1611"/>
    <x v="0"/>
    <x v="0"/>
    <x v="0"/>
    <x v="2288"/>
    <n v="1382659060"/>
    <b v="0"/>
    <n v="25"/>
    <b v="1"/>
    <s v="music/rock"/>
    <n v="107"/>
    <n v="64.44"/>
    <x v="4"/>
    <s v="rock"/>
    <n v="41571.998379629629"/>
    <n v="25569.00028935185"/>
    <x v="4"/>
    <n v="10"/>
    <x v="9"/>
  </r>
  <r>
    <n v="2290"/>
    <x v="2290"/>
    <s v="American Standard needs your help pressing their debut EP. Be involved in the artistic process and receive swag in return!"/>
    <x v="15"/>
    <n v="1561"/>
    <x v="0"/>
    <x v="0"/>
    <x v="0"/>
    <x v="2289"/>
    <n v="1252908330"/>
    <b v="0"/>
    <n v="29"/>
    <b v="1"/>
    <s v="music/rock"/>
    <n v="104"/>
    <n v="53.83"/>
    <x v="4"/>
    <s v="rock"/>
    <n v="40070.253819444442"/>
    <n v="25569.000335648147"/>
    <x v="8"/>
    <n v="9"/>
    <x v="8"/>
  </r>
  <r>
    <n v="2291"/>
    <x v="2291"/>
    <s v="So we've recorded a 5-song EP with a 2-time Grammy winner, but we need to raise the  $$$ to mix, master and press it to CD and vinyl!"/>
    <x v="30"/>
    <n v="4320"/>
    <x v="0"/>
    <x v="0"/>
    <x v="0"/>
    <x v="2290"/>
    <n v="1332199618"/>
    <b v="0"/>
    <n v="43"/>
    <b v="1"/>
    <s v="music/rock"/>
    <n v="173"/>
    <n v="100.47"/>
    <x v="4"/>
    <s v="rock"/>
    <n v="40987.977060185185"/>
    <n v="25569.000497685185"/>
    <x v="5"/>
    <n v="3"/>
    <x v="7"/>
  </r>
  <r>
    <n v="2292"/>
    <x v="2292"/>
    <s v="Aiding Contra in the telling of the &quot;Blue Planet Chronicles&quot;, a concept about the history of our beautiful home; Planet Earth!"/>
    <x v="13"/>
    <n v="2145.0100000000002"/>
    <x v="0"/>
    <x v="0"/>
    <x v="0"/>
    <x v="2291"/>
    <n v="1332175476"/>
    <b v="0"/>
    <n v="46"/>
    <b v="1"/>
    <s v="music/rock"/>
    <n v="107"/>
    <n v="46.63"/>
    <x v="4"/>
    <s v="rock"/>
    <n v="40987.697638888887"/>
    <n v="25569.000532407408"/>
    <x v="5"/>
    <n v="3"/>
    <x v="7"/>
  </r>
  <r>
    <n v="2293"/>
    <x v="2293"/>
    <s v="Donate here to be a part of the upcoming album. Every little bit helps!"/>
    <x v="16"/>
    <n v="920"/>
    <x v="0"/>
    <x v="0"/>
    <x v="0"/>
    <x v="2292"/>
    <n v="1346345999"/>
    <b v="0"/>
    <n v="27"/>
    <b v="1"/>
    <s v="music/rock"/>
    <n v="108"/>
    <n v="34.07"/>
    <x v="4"/>
    <s v="rock"/>
    <n v="41151.708321759259"/>
    <n v="25569.0003125"/>
    <x v="5"/>
    <n v="8"/>
    <x v="10"/>
  </r>
  <r>
    <n v="2294"/>
    <x v="2294"/>
    <s v="This is the Kickstarter project for my new upcoming album. It's heavy &amp; you can be a part of it! MONTSTER WORLD DOMINATION 2013!"/>
    <x v="10"/>
    <n v="7304.04"/>
    <x v="0"/>
    <x v="0"/>
    <x v="0"/>
    <x v="2293"/>
    <n v="1356110480"/>
    <b v="0"/>
    <n v="112"/>
    <b v="1"/>
    <s v="music/rock"/>
    <n v="146"/>
    <n v="65.209999999999994"/>
    <x v="4"/>
    <s v="rock"/>
    <n v="41264.72314814815"/>
    <n v="25569.001296296297"/>
    <x v="5"/>
    <n v="12"/>
    <x v="11"/>
  </r>
  <r>
    <n v="2295"/>
    <x v="2295"/>
    <s v="The second full length album by SHADOWRAPTR is nearly complete. We just need a little boost to get us there. Think of the children."/>
    <x v="38"/>
    <n v="1503"/>
    <x v="0"/>
    <x v="0"/>
    <x v="0"/>
    <x v="2294"/>
    <n v="1356648856"/>
    <b v="0"/>
    <n v="34"/>
    <b v="1"/>
    <s v="music/rock"/>
    <n v="125"/>
    <n v="44.21"/>
    <x v="4"/>
    <s v="rock"/>
    <n v="41270.954351851848"/>
    <n v="25569.00039351852"/>
    <x v="5"/>
    <n v="12"/>
    <x v="11"/>
  </r>
  <r>
    <n v="2296"/>
    <x v="2296"/>
    <s v="Ed Hamell AKA Hamell on Trial is recording an album titled The Happiest Man in the World. He needs your help."/>
    <x v="39"/>
    <n v="10435"/>
    <x v="0"/>
    <x v="0"/>
    <x v="0"/>
    <x v="2295"/>
    <n v="1326994426"/>
    <b v="0"/>
    <n v="145"/>
    <b v="1"/>
    <s v="music/rock"/>
    <n v="149"/>
    <n v="71.97"/>
    <x v="4"/>
    <s v="rock"/>
    <n v="40927.731782407405"/>
    <n v="25569.00167824074"/>
    <x v="5"/>
    <n v="1"/>
    <x v="1"/>
  </r>
  <r>
    <n v="2297"/>
    <x v="2297"/>
    <s v="New Jersey Alternative Rock band COCO needs YOUR help self-releasing debut EP!"/>
    <x v="28"/>
    <n v="1006"/>
    <x v="0"/>
    <x v="0"/>
    <x v="0"/>
    <x v="2296"/>
    <n v="1328749249"/>
    <b v="0"/>
    <n v="19"/>
    <b v="1"/>
    <s v="music/rock"/>
    <n v="101"/>
    <n v="52.95"/>
    <x v="4"/>
    <s v="rock"/>
    <n v="40948.042233796295"/>
    <n v="25569.000219907408"/>
    <x v="5"/>
    <n v="2"/>
    <x v="2"/>
  </r>
  <r>
    <n v="2298"/>
    <x v="2298"/>
    <s v="My name is Jonny Gray, and my friends and I are working together to raise funds for my debut album"/>
    <x v="11"/>
    <n v="31522"/>
    <x v="0"/>
    <x v="0"/>
    <x v="0"/>
    <x v="2297"/>
    <n v="1393272633"/>
    <b v="0"/>
    <n v="288"/>
    <b v="1"/>
    <s v="music/rock"/>
    <n v="105"/>
    <n v="109.45"/>
    <x v="4"/>
    <s v="rock"/>
    <n v="41694.84065972222"/>
    <n v="25569.003333333334"/>
    <x v="3"/>
    <n v="2"/>
    <x v="2"/>
  </r>
  <r>
    <n v="2299"/>
    <x v="2299"/>
    <s v="Fly Radio has finished tracking their album now all that is left is the mixing/mastering and duplication!"/>
    <x v="43"/>
    <n v="1050.5"/>
    <x v="0"/>
    <x v="0"/>
    <x v="0"/>
    <x v="2298"/>
    <n v="1295657209"/>
    <b v="0"/>
    <n v="14"/>
    <b v="1"/>
    <s v="music/rock"/>
    <n v="350"/>
    <n v="75.040000000000006"/>
    <x v="4"/>
    <s v="rock"/>
    <n v="40565.032511574071"/>
    <n v="25569.000162037039"/>
    <x v="6"/>
    <n v="1"/>
    <x v="1"/>
  </r>
  <r>
    <n v="2300"/>
    <x v="2300"/>
    <s v="Big Fiction leaves for tour on 6/27 but the Prison Van needs some work!  New brakes, transmission repair, tires... it needs a bit."/>
    <x v="134"/>
    <n v="810"/>
    <x v="0"/>
    <x v="0"/>
    <x v="0"/>
    <x v="2299"/>
    <n v="1339694816"/>
    <b v="0"/>
    <n v="7"/>
    <b v="1"/>
    <s v="music/rock"/>
    <n v="101"/>
    <n v="115.71"/>
    <x v="4"/>
    <s v="rock"/>
    <n v="41074.727037037039"/>
    <n v="25569.000081018519"/>
    <x v="5"/>
    <n v="6"/>
    <x v="0"/>
  </r>
  <r>
    <n v="2301"/>
    <x v="2301"/>
    <s v="We are America's first trock band, and we're ready to bring you our first album!"/>
    <x v="10"/>
    <n v="6680.22"/>
    <x v="0"/>
    <x v="0"/>
    <x v="0"/>
    <x v="2300"/>
    <n v="1369193496"/>
    <b v="1"/>
    <n v="211"/>
    <b v="1"/>
    <s v="music/indie rock"/>
    <n v="134"/>
    <n v="31.66"/>
    <x v="4"/>
    <s v="indie rock"/>
    <n v="41416.146944444445"/>
    <n v="25569.002442129629"/>
    <x v="4"/>
    <n v="5"/>
    <x v="5"/>
  </r>
  <r>
    <n v="2302"/>
    <x v="2302"/>
    <s v="Wildcat Strike is looking to complete it's second full length album, titled &quot;Digital Age&quot;, and we want you to be a part of it!"/>
    <x v="98"/>
    <n v="3925"/>
    <x v="0"/>
    <x v="0"/>
    <x v="0"/>
    <x v="2301"/>
    <n v="1385585434"/>
    <b v="1"/>
    <n v="85"/>
    <b v="1"/>
    <s v="music/indie rock"/>
    <n v="171"/>
    <n v="46.18"/>
    <x v="4"/>
    <s v="indie rock"/>
    <n v="41605.868449074071"/>
    <n v="25569.000983796297"/>
    <x v="4"/>
    <n v="11"/>
    <x v="4"/>
  </r>
  <r>
    <n v="2303"/>
    <x v="2303"/>
    <s v="Abby Travis (EODM, Bangles, Masters of Reality, KMFDM) wants to release her new album as a vinyl picture disc and limited edition CD."/>
    <x v="337"/>
    <n v="7053.61"/>
    <x v="0"/>
    <x v="0"/>
    <x v="0"/>
    <x v="2302"/>
    <n v="1320287996"/>
    <b v="1"/>
    <n v="103"/>
    <b v="1"/>
    <s v="music/indie rock"/>
    <n v="109"/>
    <n v="68.48"/>
    <x v="4"/>
    <s v="indie rock"/>
    <n v="40850.111064814817"/>
    <n v="25569.001192129628"/>
    <x v="6"/>
    <n v="11"/>
    <x v="4"/>
  </r>
  <r>
    <n v="2304"/>
    <x v="2304"/>
    <s v="This winter and springtime we will be recording a new full-length album with big voices, big fireworks and mega soul.  "/>
    <x v="12"/>
    <n v="6042.02"/>
    <x v="0"/>
    <x v="0"/>
    <x v="0"/>
    <x v="1254"/>
    <n v="1290281691"/>
    <b v="1"/>
    <n v="113"/>
    <b v="1"/>
    <s v="music/indie rock"/>
    <n v="101"/>
    <n v="53.47"/>
    <x v="4"/>
    <s v="indie rock"/>
    <n v="40502.815868055557"/>
    <n v="25569.001307870371"/>
    <x v="7"/>
    <n v="11"/>
    <x v="4"/>
  </r>
  <r>
    <n v="2305"/>
    <x v="2305"/>
    <s v="If you're reading this, we want to say that every dollar counts in these final hours of our campaign. Thank you for all your support!"/>
    <x v="102"/>
    <n v="18221"/>
    <x v="0"/>
    <x v="0"/>
    <x v="0"/>
    <x v="2303"/>
    <n v="1405356072"/>
    <b v="1"/>
    <n v="167"/>
    <b v="1"/>
    <s v="music/indie rock"/>
    <n v="101"/>
    <n v="109.11"/>
    <x v="4"/>
    <s v="indie rock"/>
    <n v="41834.695277777777"/>
    <n v="25569.001932870371"/>
    <x v="3"/>
    <n v="7"/>
    <x v="3"/>
  </r>
  <r>
    <n v="2306"/>
    <x v="2306"/>
    <s v="Indie rockers, Dewveall, are recording new music. Take a seat at the table; let them cook you a meal and sing you some songs."/>
    <x v="8"/>
    <n v="3736.55"/>
    <x v="0"/>
    <x v="0"/>
    <x v="0"/>
    <x v="2304"/>
    <n v="1328760129"/>
    <b v="1"/>
    <n v="73"/>
    <b v="1"/>
    <s v="music/indie rock"/>
    <n v="107"/>
    <n v="51.19"/>
    <x v="4"/>
    <s v="indie rock"/>
    <n v="40948.16815972222"/>
    <n v="25569.000844907408"/>
    <x v="5"/>
    <n v="2"/>
    <x v="2"/>
  </r>
  <r>
    <n v="2307"/>
    <x v="2307"/>
    <s v="Printing, copywriting, and album art for my first record. It's 100% ready to listen we just need some help to get it out there."/>
    <x v="338"/>
    <n v="2095.2600000000002"/>
    <x v="0"/>
    <x v="0"/>
    <x v="0"/>
    <x v="2305"/>
    <n v="1333653333"/>
    <b v="1"/>
    <n v="75"/>
    <b v="1"/>
    <s v="music/indie rock"/>
    <n v="107"/>
    <n v="27.94"/>
    <x v="4"/>
    <s v="indie rock"/>
    <n v="41004.802465277775"/>
    <n v="25569.000868055555"/>
    <x v="5"/>
    <n v="4"/>
    <x v="6"/>
  </r>
  <r>
    <n v="2308"/>
    <x v="2308"/>
    <s v="For our next record we're combining amazing visuals with new and creative music to create an truly beautiful worship experience."/>
    <x v="63"/>
    <n v="50653.11"/>
    <x v="0"/>
    <x v="0"/>
    <x v="0"/>
    <x v="2306"/>
    <n v="1406847996"/>
    <b v="1"/>
    <n v="614"/>
    <b v="1"/>
    <s v="music/indie rock"/>
    <n v="101"/>
    <n v="82.5"/>
    <x v="4"/>
    <s v="indie rock"/>
    <n v="41851.962916666671"/>
    <n v="25569.00710648148"/>
    <x v="3"/>
    <n v="7"/>
    <x v="3"/>
  </r>
  <r>
    <n v="2309"/>
    <x v="2309"/>
    <s v="|| HELP MARNY LION PROUDFIT RECORD HER SECOND INDIE FOLK ALBUM THIS MARCH â€“ THE BARN IS WAITING ||"/>
    <x v="12"/>
    <n v="6400.47"/>
    <x v="0"/>
    <x v="0"/>
    <x v="0"/>
    <x v="2307"/>
    <n v="1359848537"/>
    <b v="1"/>
    <n v="107"/>
    <b v="1"/>
    <s v="music/indie rock"/>
    <n v="107"/>
    <n v="59.82"/>
    <x v="4"/>
    <s v="indie rock"/>
    <n v="41307.987696759257"/>
    <n v="25569.001238425924"/>
    <x v="4"/>
    <n v="2"/>
    <x v="2"/>
  </r>
  <r>
    <n v="2310"/>
    <x v="2310"/>
    <s v="Two records, a new LP and a full cover of Bowie's Diamond Dogs, to be self-released in Spring 2013 -with your involvement and support."/>
    <x v="17"/>
    <n v="79335.360000000001"/>
    <x v="0"/>
    <x v="0"/>
    <x v="0"/>
    <x v="2308"/>
    <n v="1361300615"/>
    <b v="1"/>
    <n v="1224"/>
    <b v="1"/>
    <s v="music/indie rock"/>
    <n v="429"/>
    <n v="64.819999999999993"/>
    <x v="4"/>
    <s v="indie rock"/>
    <n v="41324.79415509259"/>
    <n v="25569.014166666668"/>
    <x v="4"/>
    <n v="2"/>
    <x v="2"/>
  </r>
  <r>
    <n v="2311"/>
    <x v="2311"/>
    <s v="I'm heading back into the studio!  I'm planning to record a CD of original songs and one with some jazz standards."/>
    <x v="7"/>
    <n v="9370"/>
    <x v="0"/>
    <x v="0"/>
    <x v="0"/>
    <x v="2309"/>
    <n v="1396829189"/>
    <b v="1"/>
    <n v="104"/>
    <b v="1"/>
    <s v="music/indie rock"/>
    <n v="104"/>
    <n v="90.1"/>
    <x v="4"/>
    <s v="indie rock"/>
    <n v="41736.004502314812"/>
    <n v="25569.001203703705"/>
    <x v="3"/>
    <n v="4"/>
    <x v="6"/>
  </r>
  <r>
    <n v="2312"/>
    <x v="2312"/>
    <s v="Help Brooklyn psychedelic synth rockers DINOWALRUS release their 3rd Record, COMPLEXION, on vinyl!"/>
    <x v="9"/>
    <n v="3236"/>
    <x v="0"/>
    <x v="0"/>
    <x v="0"/>
    <x v="2310"/>
    <n v="1395155478"/>
    <b v="1"/>
    <n v="79"/>
    <b v="1"/>
    <s v="music/indie rock"/>
    <n v="108"/>
    <n v="40.96"/>
    <x v="4"/>
    <s v="indie rock"/>
    <n v="41716.632847222223"/>
    <n v="25569.000914351851"/>
    <x v="3"/>
    <n v="3"/>
    <x v="7"/>
  </r>
  <r>
    <n v="2313"/>
    <x v="2313"/>
    <s v="A Sunny Day in Glasgow are recording a new album and we need your help!"/>
    <x v="10"/>
    <n v="8792.02"/>
    <x v="0"/>
    <x v="0"/>
    <x v="0"/>
    <x v="2311"/>
    <n v="1333494026"/>
    <b v="1"/>
    <n v="157"/>
    <b v="1"/>
    <s v="music/indie rock"/>
    <n v="176"/>
    <n v="56"/>
    <x v="4"/>
    <s v="indie rock"/>
    <n v="41002.958634259259"/>
    <n v="25569.001817129629"/>
    <x v="5"/>
    <n v="4"/>
    <x v="6"/>
  </r>
  <r>
    <n v="2314"/>
    <x v="2314"/>
    <s v="Eliot &amp; Eads, an Americana rock band of St. Louis natives, is recording an album about the heartland. Help them complete the record!"/>
    <x v="38"/>
    <n v="1883.64"/>
    <x v="0"/>
    <x v="0"/>
    <x v="0"/>
    <x v="2312"/>
    <n v="1336482857"/>
    <b v="1"/>
    <n v="50"/>
    <b v="1"/>
    <s v="music/indie rock"/>
    <n v="157"/>
    <n v="37.67"/>
    <x v="4"/>
    <s v="indie rock"/>
    <n v="41037.551585648151"/>
    <n v="25569.000578703704"/>
    <x v="5"/>
    <n v="5"/>
    <x v="5"/>
  </r>
  <r>
    <n v="2315"/>
    <x v="2315"/>
    <s v="Rice invites you to be a part of the creation of their first album and spread their message of love."/>
    <x v="30"/>
    <n v="2565"/>
    <x v="0"/>
    <x v="0"/>
    <x v="0"/>
    <x v="2313"/>
    <n v="1333646743"/>
    <b v="1"/>
    <n v="64"/>
    <b v="1"/>
    <s v="music/indie rock"/>
    <n v="103"/>
    <n v="40.08"/>
    <x v="4"/>
    <s v="indie rock"/>
    <n v="41004.72619212963"/>
    <n v="25569.000740740739"/>
    <x v="5"/>
    <n v="4"/>
    <x v="6"/>
  </r>
  <r>
    <n v="2316"/>
    <x v="2316"/>
    <s v="&quot;The Universal Thump&quot; is the forthcoming orchestral pop album by acclaimed Brooklyn-based Australian singer-songwriter-pianist, Greta Gertler."/>
    <x v="36"/>
    <n v="15606.4"/>
    <x v="0"/>
    <x v="0"/>
    <x v="0"/>
    <x v="2314"/>
    <n v="1253726650"/>
    <b v="1"/>
    <n v="200"/>
    <b v="1"/>
    <s v="music/indie rock"/>
    <n v="104"/>
    <n v="78.03"/>
    <x v="4"/>
    <s v="indie rock"/>
    <n v="40079.725115740745"/>
    <n v="25569.002314814814"/>
    <x v="8"/>
    <n v="9"/>
    <x v="8"/>
  </r>
  <r>
    <n v="2317"/>
    <x v="2317"/>
    <s v="Snag the first Wolf Interval release by droners ibreatheFUR and He Can Jog. One month to preorder and then they're gone!"/>
    <x v="44"/>
    <n v="416"/>
    <x v="0"/>
    <x v="0"/>
    <x v="0"/>
    <x v="2315"/>
    <n v="1263474049"/>
    <b v="1"/>
    <n v="22"/>
    <b v="1"/>
    <s v="music/indie rock"/>
    <n v="104"/>
    <n v="18.91"/>
    <x v="4"/>
    <s v="indie rock"/>
    <n v="40192.542233796295"/>
    <n v="25569.000254629631"/>
    <x v="7"/>
    <n v="1"/>
    <x v="1"/>
  </r>
  <r>
    <n v="2318"/>
    <x v="2318"/>
    <s v="A book/CD by Michael Hearst featuring songs and factoids that celebrate some of the most bizarre (and under-appreciated) animals that roam the planet!"/>
    <x v="10"/>
    <n v="6053"/>
    <x v="0"/>
    <x v="0"/>
    <x v="0"/>
    <x v="2316"/>
    <n v="1251214014"/>
    <b v="1"/>
    <n v="163"/>
    <b v="1"/>
    <s v="music/indie rock"/>
    <n v="121"/>
    <n v="37.130000000000003"/>
    <x v="4"/>
    <s v="indie rock"/>
    <n v="40050.643680555557"/>
    <n v="25569.001886574075"/>
    <x v="8"/>
    <n v="8"/>
    <x v="10"/>
  </r>
  <r>
    <n v="2319"/>
    <x v="2319"/>
    <s v="The upcoming debut full-length album from Nevada Color &quot;Adventures&quot; will be available Spring 2014 with your help!"/>
    <x v="9"/>
    <n v="3231"/>
    <x v="0"/>
    <x v="0"/>
    <x v="0"/>
    <x v="2317"/>
    <n v="1384480685"/>
    <b v="1"/>
    <n v="77"/>
    <b v="1"/>
    <s v="music/indie rock"/>
    <n v="108"/>
    <n v="41.96"/>
    <x v="4"/>
    <s v="indie rock"/>
    <n v="41593.082002314812"/>
    <n v="25569.000891203705"/>
    <x v="4"/>
    <n v="11"/>
    <x v="4"/>
  </r>
  <r>
    <n v="2320"/>
    <x v="2320"/>
    <s v="We've been hard at work crafting our next batch of songs, and we need your help to record it!  Have a look at our quick witchy video!"/>
    <x v="10"/>
    <n v="5433"/>
    <x v="0"/>
    <x v="0"/>
    <x v="0"/>
    <x v="2318"/>
    <n v="1393443400"/>
    <b v="1"/>
    <n v="89"/>
    <b v="1"/>
    <s v="music/indie rock"/>
    <n v="109"/>
    <n v="61.04"/>
    <x v="4"/>
    <s v="indie rock"/>
    <n v="41696.817129629628"/>
    <n v="25569.001030092593"/>
    <x v="3"/>
    <n v="2"/>
    <x v="2"/>
  </r>
  <r>
    <n v="2321"/>
    <x v="2321"/>
    <s v="Universal organic liquid seasoning brewed all natural from lupine, oat, salt and water for soups, salads, stews and more"/>
    <x v="339"/>
    <n v="4130"/>
    <x v="3"/>
    <x v="15"/>
    <x v="3"/>
    <x v="2319"/>
    <n v="1488694501"/>
    <b v="0"/>
    <n v="64"/>
    <b v="0"/>
    <s v="food/small batch"/>
    <n v="39"/>
    <n v="64.53"/>
    <x v="7"/>
    <s v="small batch"/>
    <n v="42799.260428240741"/>
    <n v="25569.000740740739"/>
    <x v="1"/>
    <n v="3"/>
    <x v="7"/>
  </r>
  <r>
    <n v="2322"/>
    <x v="2322"/>
    <s v="Jen bakes shortbread is a small batch, all natural shortbread cookie business looking for smart funding to grow!"/>
    <x v="200"/>
    <n v="85"/>
    <x v="3"/>
    <x v="0"/>
    <x v="0"/>
    <x v="2320"/>
    <n v="1489181369"/>
    <b v="0"/>
    <n v="4"/>
    <b v="0"/>
    <s v="food/small batch"/>
    <n v="3"/>
    <n v="21.25"/>
    <x v="7"/>
    <s v="small batch"/>
    <n v="42804.895474537043"/>
    <n v="25569.000046296296"/>
    <x v="1"/>
    <n v="3"/>
    <x v="7"/>
  </r>
  <r>
    <n v="2323"/>
    <x v="2323"/>
    <s v="You can never go wrong with a Beef Stick, great taste with no fillers and can easily goes with you everywhere."/>
    <x v="49"/>
    <n v="120"/>
    <x v="3"/>
    <x v="0"/>
    <x v="0"/>
    <x v="2321"/>
    <n v="1489428447"/>
    <b v="0"/>
    <n v="4"/>
    <b v="0"/>
    <s v="food/small batch"/>
    <n v="48"/>
    <n v="30"/>
    <x v="7"/>
    <s v="small batch"/>
    <n v="42807.755173611105"/>
    <n v="25569.000046296296"/>
    <x v="1"/>
    <n v="3"/>
    <x v="7"/>
  </r>
  <r>
    <n v="2324"/>
    <x v="2324"/>
    <s v="A city centre shop selling great locally made food with room to chat and learn about eachother."/>
    <x v="51"/>
    <n v="1555"/>
    <x v="3"/>
    <x v="1"/>
    <x v="1"/>
    <x v="2322"/>
    <n v="1487970885"/>
    <b v="0"/>
    <n v="61"/>
    <b v="0"/>
    <s v="food/small batch"/>
    <n v="21"/>
    <n v="25.49"/>
    <x v="7"/>
    <s v="small batch"/>
    <n v="42790.885243055556"/>
    <n v="25569.00070601852"/>
    <x v="1"/>
    <n v="2"/>
    <x v="2"/>
  </r>
  <r>
    <n v="2325"/>
    <x v="2325"/>
    <s v="Do you like to Maga? Do you like hot sauce as spicy as your memes? Do you like sexy frogs? Of course you do were all adults here."/>
    <x v="28"/>
    <n v="80"/>
    <x v="3"/>
    <x v="0"/>
    <x v="0"/>
    <x v="2323"/>
    <n v="1488241931"/>
    <b v="0"/>
    <n v="7"/>
    <b v="0"/>
    <s v="food/small batch"/>
    <n v="8"/>
    <n v="11.43"/>
    <x v="7"/>
    <s v="small batch"/>
    <n v="42794.022349537037"/>
    <n v="25569.000081018519"/>
    <x v="1"/>
    <n v="2"/>
    <x v="2"/>
  </r>
  <r>
    <n v="2326"/>
    <x v="2326"/>
    <s v="The Savage Wienerâ„¢ launched last Summer.  Our Premium wieners are already a hit, our next project is The Ultimate Steak Hot Dog."/>
    <x v="36"/>
    <n v="108"/>
    <x v="3"/>
    <x v="0"/>
    <x v="0"/>
    <x v="2324"/>
    <n v="1489106948"/>
    <b v="0"/>
    <n v="1"/>
    <b v="0"/>
    <s v="food/small batch"/>
    <n v="1"/>
    <n v="108"/>
    <x v="7"/>
    <s v="small batch"/>
    <n v="42804.034120370372"/>
    <n v="25569.000011574073"/>
    <x v="1"/>
    <n v="3"/>
    <x v="7"/>
  </r>
  <r>
    <n v="2327"/>
    <x v="2327"/>
    <s v="Gourmet Fermentation in a Mason Jar. Create delicious, nutritious fermented foods at home."/>
    <x v="19"/>
    <n v="184133.01"/>
    <x v="0"/>
    <x v="0"/>
    <x v="0"/>
    <x v="2325"/>
    <n v="1406066440"/>
    <b v="1"/>
    <n v="3355"/>
    <b v="1"/>
    <s v="food/small batch"/>
    <n v="526"/>
    <n v="54.88"/>
    <x v="7"/>
    <s v="small batch"/>
    <n v="41842.917129629634"/>
    <n v="25569.038831018519"/>
    <x v="3"/>
    <n v="7"/>
    <x v="3"/>
  </r>
  <r>
    <n v="2328"/>
    <x v="2328"/>
    <s v="Our mission: To launch our Crimson Hot Sauce &amp; introduce our Chili &amp; Garlic Pickles. _x000a__x000a_Let's change the game together!"/>
    <x v="3"/>
    <n v="25445"/>
    <x v="0"/>
    <x v="0"/>
    <x v="0"/>
    <x v="2326"/>
    <n v="1431715537"/>
    <b v="1"/>
    <n v="537"/>
    <b v="1"/>
    <s v="food/small batch"/>
    <n v="254"/>
    <n v="47.38"/>
    <x v="7"/>
    <s v="small batch"/>
    <n v="42139.781678240746"/>
    <n v="25569.006215277779"/>
    <x v="0"/>
    <n v="5"/>
    <x v="5"/>
  </r>
  <r>
    <n v="2329"/>
    <x v="2329"/>
    <s v="Vodka, whiskey and fruit brandy - coming soon! We are a coastal distillery located in historic Half Moon Bay, California."/>
    <x v="31"/>
    <n v="26480"/>
    <x v="0"/>
    <x v="0"/>
    <x v="0"/>
    <x v="2327"/>
    <n v="1403017146"/>
    <b v="1"/>
    <n v="125"/>
    <b v="1"/>
    <s v="food/small batch"/>
    <n v="106"/>
    <n v="211.84"/>
    <x v="7"/>
    <s v="small batch"/>
    <n v="41807.624374999999"/>
    <n v="25569.001446759259"/>
    <x v="3"/>
    <n v="6"/>
    <x v="0"/>
  </r>
  <r>
    <n v="2330"/>
    <x v="2330"/>
    <s v="Help us launch our whiskey program! With your support we'll barrel and age our first whiskeys: Bourbon, Rye and an American Whiskey."/>
    <x v="19"/>
    <n v="35848"/>
    <x v="0"/>
    <x v="0"/>
    <x v="0"/>
    <x v="2328"/>
    <n v="1448400943"/>
    <b v="1"/>
    <n v="163"/>
    <b v="1"/>
    <s v="food/small batch"/>
    <n v="102"/>
    <n v="219.93"/>
    <x v="7"/>
    <s v="small batch"/>
    <n v="42332.89980324074"/>
    <n v="25569.001886574075"/>
    <x v="0"/>
    <n v="11"/>
    <x v="4"/>
  </r>
  <r>
    <n v="2331"/>
    <x v="2331"/>
    <s v="Handcrafted, organic, single-origin, bean-to-bar, dark chocolate. Like fine wine, the secret is in the terroir."/>
    <x v="6"/>
    <n v="11545.1"/>
    <x v="0"/>
    <x v="0"/>
    <x v="0"/>
    <x v="2329"/>
    <n v="1405728490"/>
    <b v="1"/>
    <n v="283"/>
    <b v="1"/>
    <s v="food/small batch"/>
    <n v="144"/>
    <n v="40.799999999999997"/>
    <x v="7"/>
    <s v="small batch"/>
    <n v="41839.005671296298"/>
    <n v="25569.003275462965"/>
    <x v="3"/>
    <n v="7"/>
    <x v="3"/>
  </r>
  <r>
    <n v="2332"/>
    <x v="2332"/>
    <s v="Pre-order our delicious, organic, small batch dried pastas (and more) so we can buy a new pasta dryer and move to a commercial kitchen."/>
    <x v="31"/>
    <n v="26577"/>
    <x v="0"/>
    <x v="0"/>
    <x v="0"/>
    <x v="2330"/>
    <n v="1420643071"/>
    <b v="1"/>
    <n v="352"/>
    <b v="1"/>
    <s v="food/small batch"/>
    <n v="106"/>
    <n v="75.5"/>
    <x v="7"/>
    <s v="small batch"/>
    <n v="42011.628136574072"/>
    <n v="25569.004074074073"/>
    <x v="0"/>
    <n v="1"/>
    <x v="1"/>
  </r>
  <r>
    <n v="2333"/>
    <x v="2333"/>
    <s v="Homemade truffles for NYC chocolate fanatics. Truffle recipes for chocolate addicts from all over the world. Chocolate lovers unite."/>
    <x v="20"/>
    <n v="1273"/>
    <x v="0"/>
    <x v="0"/>
    <x v="0"/>
    <x v="2331"/>
    <n v="1399563390"/>
    <b v="1"/>
    <n v="94"/>
    <b v="1"/>
    <s v="food/small batch"/>
    <n v="212"/>
    <n v="13.54"/>
    <x v="7"/>
    <s v="small batch"/>
    <n v="41767.650347222225"/>
    <n v="25569.001087962963"/>
    <x v="3"/>
    <n v="5"/>
    <x v="5"/>
  </r>
  <r>
    <n v="2334"/>
    <x v="2334"/>
    <s v="Help us get our delicious, organic, artisanal frozen pops on grocery store shelves in the Baltimore &amp; DC areas."/>
    <x v="23"/>
    <n v="4078"/>
    <x v="0"/>
    <x v="0"/>
    <x v="0"/>
    <x v="2332"/>
    <n v="1412611498"/>
    <b v="1"/>
    <n v="67"/>
    <b v="1"/>
    <s v="food/small batch"/>
    <n v="102"/>
    <n v="60.87"/>
    <x v="7"/>
    <s v="small batch"/>
    <n v="41918.670115740737"/>
    <n v="25569.000775462962"/>
    <x v="3"/>
    <n v="10"/>
    <x v="9"/>
  </r>
  <r>
    <n v="2335"/>
    <x v="2335"/>
    <s v="We hand-harvest water to make flake finishing salt. We're opening a modern-day salt works in historic Gloucester, Massachusetts!"/>
    <x v="31"/>
    <n v="25568"/>
    <x v="0"/>
    <x v="0"/>
    <x v="0"/>
    <x v="2333"/>
    <n v="1399902243"/>
    <b v="1"/>
    <n v="221"/>
    <b v="1"/>
    <s v="food/small batch"/>
    <n v="102"/>
    <n v="115.69"/>
    <x v="7"/>
    <s v="small batch"/>
    <n v="41771.572256944448"/>
    <n v="25569.002557870372"/>
    <x v="3"/>
    <n v="5"/>
    <x v="5"/>
  </r>
  <r>
    <n v="2336"/>
    <x v="2336"/>
    <s v="Aged in whiskey barrels for a unique fruity, spicy, and smoky flavor. Youâ€™ve never tasted sriracha quite like this before."/>
    <x v="22"/>
    <n v="104146.51"/>
    <x v="0"/>
    <x v="0"/>
    <x v="0"/>
    <x v="2334"/>
    <n v="1390860695"/>
    <b v="1"/>
    <n v="2165"/>
    <b v="1"/>
    <s v="food/small batch"/>
    <n v="521"/>
    <n v="48.1"/>
    <x v="7"/>
    <s v="small batch"/>
    <n v="41666.924710648149"/>
    <n v="25569.025057870371"/>
    <x v="3"/>
    <n v="1"/>
    <x v="1"/>
  </r>
  <r>
    <n v="2337"/>
    <x v="2337"/>
    <s v="We make small batch, locally sourced bitters and shrubs for cocktails and cooking."/>
    <x v="14"/>
    <n v="13279"/>
    <x v="0"/>
    <x v="0"/>
    <x v="0"/>
    <x v="2335"/>
    <n v="1401204143"/>
    <b v="1"/>
    <n v="179"/>
    <b v="1"/>
    <s v="food/small batch"/>
    <n v="111"/>
    <n v="74.180000000000007"/>
    <x v="7"/>
    <s v="small batch"/>
    <n v="41786.640543981484"/>
    <n v="25569.00207175926"/>
    <x v="3"/>
    <n v="5"/>
    <x v="5"/>
  </r>
  <r>
    <n v="2338"/>
    <x v="2338"/>
    <s v="Handcrafted treats made from dried fruits, nuts, spices &amp; dark chocolate. Gluten-free, dairy-free, soy-free, grain-free; flavor-full!"/>
    <x v="36"/>
    <n v="15171.5"/>
    <x v="0"/>
    <x v="0"/>
    <x v="0"/>
    <x v="2336"/>
    <n v="1401485484"/>
    <b v="1"/>
    <n v="123"/>
    <b v="1"/>
    <s v="food/small batch"/>
    <n v="101"/>
    <n v="123.35"/>
    <x v="7"/>
    <s v="small batch"/>
    <n v="41789.896805555552"/>
    <n v="25569.001423611113"/>
    <x v="3"/>
    <n v="5"/>
    <x v="5"/>
  </r>
  <r>
    <n v="2339"/>
    <x v="2339"/>
    <s v="The 'food of the gods' has returned in molten glory! CACOCO revives drinking chocolate with a revolutionary sustainable model."/>
    <x v="31"/>
    <n v="73552"/>
    <x v="0"/>
    <x v="0"/>
    <x v="0"/>
    <x v="2337"/>
    <n v="1479496309"/>
    <b v="1"/>
    <n v="1104"/>
    <b v="1"/>
    <s v="food/small batch"/>
    <n v="294"/>
    <n v="66.62"/>
    <x v="7"/>
    <s v="small batch"/>
    <n v="42692.79987268518"/>
    <n v="25569.012777777778"/>
    <x v="2"/>
    <n v="11"/>
    <x v="4"/>
  </r>
  <r>
    <n v="2340"/>
    <x v="2340"/>
    <s v="Strange Matter Coffee is opening a scratch bakery featuring craft doughnuts with vegan and gluten free options!"/>
    <x v="79"/>
    <n v="42311"/>
    <x v="0"/>
    <x v="0"/>
    <x v="0"/>
    <x v="2338"/>
    <n v="1475249138"/>
    <b v="1"/>
    <n v="403"/>
    <b v="1"/>
    <s v="food/small batch"/>
    <n v="106"/>
    <n v="104.99"/>
    <x v="7"/>
    <s v="small batch"/>
    <n v="42643.642800925925"/>
    <n v="25569.004664351851"/>
    <x v="2"/>
    <n v="9"/>
    <x v="8"/>
  </r>
  <r>
    <n v="2341"/>
    <x v="2341"/>
    <s v="This website will serve as an interface to change lives and have a community routing for your success!"/>
    <x v="10"/>
    <n v="0"/>
    <x v="1"/>
    <x v="0"/>
    <x v="0"/>
    <x v="2339"/>
    <n v="1434137504"/>
    <b v="0"/>
    <n v="0"/>
    <b v="0"/>
    <s v="technology/web"/>
    <n v="0"/>
    <n v="0"/>
    <x v="2"/>
    <s v="web"/>
    <n v="42167.813703703709"/>
    <n v="25569"/>
    <x v="0"/>
    <n v="6"/>
    <x v="0"/>
  </r>
  <r>
    <n v="2342"/>
    <x v="2342"/>
    <s v="A series of informational and interactive online tutorials enabling businesses to proactively ensure mental and corporate vitality."/>
    <x v="62"/>
    <n v="0"/>
    <x v="1"/>
    <x v="0"/>
    <x v="0"/>
    <x v="2340"/>
    <n v="1410799870"/>
    <b v="0"/>
    <n v="0"/>
    <b v="0"/>
    <s v="technology/web"/>
    <n v="0"/>
    <n v="0"/>
    <x v="2"/>
    <s v="web"/>
    <n v="41897.702199074076"/>
    <n v="25569"/>
    <x v="3"/>
    <n v="9"/>
    <x v="8"/>
  </r>
  <r>
    <n v="2343"/>
    <x v="2343"/>
    <s v="The most influential and prestigious awards program that honors innovation and leadership in mobile technology and entertainment"/>
    <x v="3"/>
    <n v="300"/>
    <x v="1"/>
    <x v="0"/>
    <x v="0"/>
    <x v="2341"/>
    <n v="1447962505"/>
    <b v="0"/>
    <n v="1"/>
    <b v="0"/>
    <s v="technology/web"/>
    <n v="3"/>
    <n v="300"/>
    <x v="2"/>
    <s v="web"/>
    <n v="42327.825289351851"/>
    <n v="25569.000011574073"/>
    <x v="0"/>
    <n v="11"/>
    <x v="4"/>
  </r>
  <r>
    <n v="2344"/>
    <x v="2344"/>
    <s v="SAVE MONEY! Stop worrying about account disputes, supervising installs, and corporation bull-****. We actively negotiate on your behalf"/>
    <x v="28"/>
    <n v="1"/>
    <x v="1"/>
    <x v="5"/>
    <x v="5"/>
    <x v="2342"/>
    <n v="1464197269"/>
    <b v="0"/>
    <n v="1"/>
    <b v="0"/>
    <s v="technology/web"/>
    <n v="0"/>
    <n v="1"/>
    <x v="2"/>
    <s v="web"/>
    <n v="42515.727650462963"/>
    <n v="25569.000011574073"/>
    <x v="2"/>
    <n v="5"/>
    <x v="5"/>
  </r>
  <r>
    <n v="2345"/>
    <x v="2345"/>
    <s v="My team and I are creating a social media website for pet lovers across the world! Fashion, animal shows, adoptions, and more."/>
    <x v="9"/>
    <n v="0"/>
    <x v="1"/>
    <x v="0"/>
    <x v="0"/>
    <x v="2343"/>
    <n v="1424822556"/>
    <b v="0"/>
    <n v="0"/>
    <b v="0"/>
    <s v="technology/web"/>
    <n v="0"/>
    <n v="0"/>
    <x v="2"/>
    <s v="web"/>
    <n v="42060.001805555556"/>
    <n v="25569"/>
    <x v="0"/>
    <n v="2"/>
    <x v="2"/>
  </r>
  <r>
    <n v="2346"/>
    <x v="2346"/>
    <s v="Watch and Make FREE 3D Videos &amp; Pics - No Viewer needed. To Help Learn we have Training and Instant 3D viewers."/>
    <x v="127"/>
    <n v="39"/>
    <x v="1"/>
    <x v="0"/>
    <x v="0"/>
    <x v="2344"/>
    <n v="1472843431"/>
    <b v="0"/>
    <n v="3"/>
    <b v="0"/>
    <s v="technology/web"/>
    <n v="0"/>
    <n v="13"/>
    <x v="2"/>
    <s v="web"/>
    <n v="42615.79896990741"/>
    <n v="25569.000034722223"/>
    <x v="2"/>
    <n v="9"/>
    <x v="8"/>
  </r>
  <r>
    <n v="2347"/>
    <x v="2347"/>
    <s v="Back this project and get access to a course about building COMPLETE web applications without coding."/>
    <x v="28"/>
    <n v="15"/>
    <x v="1"/>
    <x v="0"/>
    <x v="0"/>
    <x v="2345"/>
    <n v="1469543676"/>
    <b v="0"/>
    <n v="1"/>
    <b v="0"/>
    <s v="technology/web"/>
    <n v="2"/>
    <n v="15"/>
    <x v="2"/>
    <s v="web"/>
    <n v="42577.607361111113"/>
    <n v="25569.000011574073"/>
    <x v="2"/>
    <n v="7"/>
    <x v="3"/>
  </r>
  <r>
    <n v="2348"/>
    <x v="2348"/>
    <s v="Own, Buy, Sell 3D property! 3D games, 3D traveling and earn in one virtual 3D NEASPACE, Best for Oculus Rift environment."/>
    <x v="54"/>
    <n v="270"/>
    <x v="1"/>
    <x v="0"/>
    <x v="0"/>
    <x v="2346"/>
    <n v="1450822938"/>
    <b v="0"/>
    <n v="5"/>
    <b v="0"/>
    <s v="technology/web"/>
    <n v="0"/>
    <n v="54"/>
    <x v="2"/>
    <s v="web"/>
    <n v="42360.932152777779"/>
    <n v="25569.000057870369"/>
    <x v="0"/>
    <n v="12"/>
    <x v="11"/>
  </r>
  <r>
    <n v="2349"/>
    <x v="2349"/>
    <s v="Poliword tries to provide the people of the world an opportunity to make real changes in their government through the internet."/>
    <x v="340"/>
    <n v="0"/>
    <x v="1"/>
    <x v="11"/>
    <x v="9"/>
    <x v="2347"/>
    <n v="1436812628"/>
    <b v="0"/>
    <n v="0"/>
    <b v="0"/>
    <s v="technology/web"/>
    <n v="0"/>
    <n v="0"/>
    <x v="2"/>
    <s v="web"/>
    <n v="42198.775787037041"/>
    <n v="25569"/>
    <x v="0"/>
    <n v="7"/>
    <x v="3"/>
  </r>
  <r>
    <n v="2350"/>
    <x v="2350"/>
    <s v="HoxWi are the future for real time interaction with on-line customers via chat or video conference."/>
    <x v="63"/>
    <n v="0"/>
    <x v="1"/>
    <x v="17"/>
    <x v="3"/>
    <x v="2348"/>
    <n v="1480882370"/>
    <b v="0"/>
    <n v="0"/>
    <b v="0"/>
    <s v="technology/web"/>
    <n v="0"/>
    <n v="0"/>
    <x v="2"/>
    <s v="web"/>
    <n v="42708.842245370368"/>
    <n v="25569"/>
    <x v="2"/>
    <n v="12"/>
    <x v="11"/>
  </r>
  <r>
    <n v="2351"/>
    <x v="2351"/>
    <s v="Donate $30 or more and receive a free selfie stick."/>
    <x v="341"/>
    <n v="108"/>
    <x v="1"/>
    <x v="4"/>
    <x v="4"/>
    <x v="2349"/>
    <n v="1427768739"/>
    <b v="0"/>
    <n v="7"/>
    <b v="0"/>
    <s v="technology/web"/>
    <n v="1"/>
    <n v="15.43"/>
    <x v="2"/>
    <s v="web"/>
    <n v="42094.101145833338"/>
    <n v="25569.000081018519"/>
    <x v="0"/>
    <n v="3"/>
    <x v="7"/>
  </r>
  <r>
    <n v="2352"/>
    <x v="2352"/>
    <s v="It is the mission of the Seekerâ€™s School of Thought and Philosophy to provide a safe and nurturing environment for all."/>
    <x v="13"/>
    <n v="0"/>
    <x v="1"/>
    <x v="0"/>
    <x v="0"/>
    <x v="2350"/>
    <n v="1428419552"/>
    <b v="0"/>
    <n v="0"/>
    <b v="0"/>
    <s v="technology/web"/>
    <n v="0"/>
    <n v="0"/>
    <x v="2"/>
    <s v="web"/>
    <n v="42101.633703703701"/>
    <n v="25569"/>
    <x v="0"/>
    <n v="4"/>
    <x v="6"/>
  </r>
  <r>
    <n v="2353"/>
    <x v="2353"/>
    <s v="The best dating website for bronys and pegasisters. The reason I'm trying to get the funds for this project is that I need a laptop."/>
    <x v="28"/>
    <n v="0"/>
    <x v="1"/>
    <x v="0"/>
    <x v="0"/>
    <x v="2351"/>
    <n v="1428596022"/>
    <b v="0"/>
    <n v="0"/>
    <b v="0"/>
    <s v="technology/web"/>
    <n v="0"/>
    <n v="0"/>
    <x v="2"/>
    <s v="web"/>
    <n v="42103.676180555558"/>
    <n v="25569"/>
    <x v="0"/>
    <n v="4"/>
    <x v="6"/>
  </r>
  <r>
    <n v="2354"/>
    <x v="2354"/>
    <s v="Almost done with doctorate degree but need funding of $35,000 to complete research of project."/>
    <x v="19"/>
    <n v="25"/>
    <x v="1"/>
    <x v="0"/>
    <x v="0"/>
    <x v="2352"/>
    <n v="1415726460"/>
    <b v="0"/>
    <n v="1"/>
    <b v="0"/>
    <s v="technology/web"/>
    <n v="0"/>
    <n v="25"/>
    <x v="2"/>
    <s v="web"/>
    <n v="41954.722916666666"/>
    <n v="25569.000011574073"/>
    <x v="3"/>
    <n v="11"/>
    <x v="4"/>
  </r>
  <r>
    <n v="2355"/>
    <x v="2355"/>
    <s v="PriceItUpPlease will be an easy to use website that estimates the amount of your startup costs for that great idea you have!"/>
    <x v="6"/>
    <n v="55"/>
    <x v="1"/>
    <x v="2"/>
    <x v="2"/>
    <x v="2353"/>
    <n v="1428012136"/>
    <b v="0"/>
    <n v="2"/>
    <b v="0"/>
    <s v="technology/web"/>
    <n v="1"/>
    <n v="27.5"/>
    <x v="2"/>
    <s v="web"/>
    <n v="42096.918240740735"/>
    <n v="25569.00002314815"/>
    <x v="0"/>
    <n v="4"/>
    <x v="6"/>
  </r>
  <r>
    <n v="2356"/>
    <x v="2356"/>
    <s v="HardstyleUnited.com The Global Hardstyle community. Your Hardstyle community."/>
    <x v="3"/>
    <n v="0"/>
    <x v="1"/>
    <x v="9"/>
    <x v="3"/>
    <x v="2354"/>
    <n v="1430938104"/>
    <b v="0"/>
    <n v="0"/>
    <b v="0"/>
    <s v="technology/web"/>
    <n v="0"/>
    <n v="0"/>
    <x v="2"/>
    <s v="web"/>
    <n v="42130.78361111111"/>
    <n v="25569"/>
    <x v="0"/>
    <n v="5"/>
    <x v="5"/>
  </r>
  <r>
    <n v="2357"/>
    <x v="2357"/>
    <s v="Click For Therapy is a website that was created to connect consumers and therapists across the UK."/>
    <x v="100"/>
    <n v="0"/>
    <x v="1"/>
    <x v="1"/>
    <x v="1"/>
    <x v="2355"/>
    <n v="1442501578"/>
    <b v="0"/>
    <n v="0"/>
    <b v="0"/>
    <s v="technology/web"/>
    <n v="0"/>
    <n v="0"/>
    <x v="2"/>
    <s v="web"/>
    <n v="42264.620115740734"/>
    <n v="25569"/>
    <x v="0"/>
    <n v="9"/>
    <x v="8"/>
  </r>
  <r>
    <n v="2358"/>
    <x v="2358"/>
    <s v="A website to auction, sell and swap items in the uk without a charge, without excess fees, the next ebay."/>
    <x v="15"/>
    <n v="0"/>
    <x v="1"/>
    <x v="1"/>
    <x v="1"/>
    <x v="2356"/>
    <n v="1417818036"/>
    <b v="0"/>
    <n v="0"/>
    <b v="0"/>
    <s v="technology/web"/>
    <n v="0"/>
    <n v="0"/>
    <x v="2"/>
    <s v="web"/>
    <n v="41978.930972222224"/>
    <n v="25569"/>
    <x v="3"/>
    <n v="12"/>
    <x v="11"/>
  </r>
  <r>
    <n v="2359"/>
    <x v="2359"/>
    <s v="I want to crowdfund the sequencing of my own genome to make it publicly available with crowd-sourced interpretation."/>
    <x v="51"/>
    <n v="1101"/>
    <x v="1"/>
    <x v="0"/>
    <x v="0"/>
    <x v="2357"/>
    <n v="1433432124"/>
    <b v="0"/>
    <n v="3"/>
    <b v="0"/>
    <s v="technology/web"/>
    <n v="15"/>
    <n v="367"/>
    <x v="2"/>
    <s v="web"/>
    <n v="42159.649583333332"/>
    <n v="25569.000034722223"/>
    <x v="0"/>
    <n v="6"/>
    <x v="0"/>
  </r>
  <r>
    <n v="2360"/>
    <x v="2360"/>
    <s v="Welcome to Bee Bay Canada, your commission free microjobs website.  Sell at any price and keep 100% of what you earn!"/>
    <x v="10"/>
    <n v="2"/>
    <x v="1"/>
    <x v="5"/>
    <x v="5"/>
    <x v="2358"/>
    <n v="1452272280"/>
    <b v="0"/>
    <n v="1"/>
    <b v="0"/>
    <s v="technology/web"/>
    <n v="0"/>
    <n v="2"/>
    <x v="2"/>
    <s v="web"/>
    <n v="42377.70694444445"/>
    <n v="25569.000011574073"/>
    <x v="2"/>
    <n v="1"/>
    <x v="1"/>
  </r>
  <r>
    <n v="2361"/>
    <x v="2361"/>
    <s v="A website for email/sms alerts of your personal selection, comparison of prices,consolidated database, best deals around for clothing."/>
    <x v="48"/>
    <n v="0"/>
    <x v="1"/>
    <x v="5"/>
    <x v="5"/>
    <x v="2359"/>
    <n v="1459975008"/>
    <b v="0"/>
    <n v="0"/>
    <b v="0"/>
    <s v="technology/web"/>
    <n v="0"/>
    <n v="0"/>
    <x v="2"/>
    <s v="web"/>
    <n v="42466.858888888892"/>
    <n v="25569"/>
    <x v="2"/>
    <n v="4"/>
    <x v="6"/>
  </r>
  <r>
    <n v="2362"/>
    <x v="2362"/>
    <s v="The Columbus Ruby Brigade has brought monthly ruby goodness and camaraderie to all participants."/>
    <x v="329"/>
    <n v="120"/>
    <x v="1"/>
    <x v="0"/>
    <x v="0"/>
    <x v="2360"/>
    <n v="1415723470"/>
    <b v="0"/>
    <n v="2"/>
    <b v="0"/>
    <s v="technology/web"/>
    <n v="29"/>
    <n v="60"/>
    <x v="2"/>
    <s v="web"/>
    <n v="41954.688310185185"/>
    <n v="25569.00002314815"/>
    <x v="3"/>
    <n v="11"/>
    <x v="4"/>
  </r>
  <r>
    <n v="2363"/>
    <x v="2363"/>
    <s v="This is an affordable social lead based web-site to help anyone who wants extra work or start their own business. We find your customer"/>
    <x v="164"/>
    <n v="0"/>
    <x v="1"/>
    <x v="0"/>
    <x v="0"/>
    <x v="2361"/>
    <n v="1447460200"/>
    <b v="0"/>
    <n v="0"/>
    <b v="0"/>
    <s v="technology/web"/>
    <n v="0"/>
    <n v="0"/>
    <x v="2"/>
    <s v="web"/>
    <n v="42322.011574074073"/>
    <n v="25569"/>
    <x v="0"/>
    <n v="11"/>
    <x v="4"/>
  </r>
  <r>
    <n v="2364"/>
    <x v="2364"/>
    <s v="Making a Minecraft server and Website and I need your help to fund it. Thanks in Advance!"/>
    <x v="342"/>
    <n v="0"/>
    <x v="1"/>
    <x v="0"/>
    <x v="0"/>
    <x v="2362"/>
    <n v="1441146356"/>
    <b v="0"/>
    <n v="0"/>
    <b v="0"/>
    <s v="technology/web"/>
    <n v="0"/>
    <n v="0"/>
    <x v="2"/>
    <s v="web"/>
    <n v="42248.934675925921"/>
    <n v="25569"/>
    <x v="0"/>
    <n v="9"/>
    <x v="8"/>
  </r>
  <r>
    <n v="2365"/>
    <x v="2365"/>
    <s v="A website that could group all your social 'identities' and online property together and find new followers or creators to follow"/>
    <x v="28"/>
    <n v="0"/>
    <x v="1"/>
    <x v="13"/>
    <x v="3"/>
    <x v="2363"/>
    <n v="1449596425"/>
    <b v="0"/>
    <n v="0"/>
    <b v="0"/>
    <s v="technology/web"/>
    <n v="0"/>
    <n v="0"/>
    <x v="2"/>
    <s v="web"/>
    <n v="42346.736400462964"/>
    <n v="25569"/>
    <x v="0"/>
    <n v="12"/>
    <x v="11"/>
  </r>
  <r>
    <n v="2366"/>
    <x v="2366"/>
    <s v="iDEA virtual activities, the perfect way to encourage children and families to get active - physically, socially and mentally."/>
    <x v="31"/>
    <n v="2630"/>
    <x v="1"/>
    <x v="1"/>
    <x v="1"/>
    <x v="2364"/>
    <n v="1442839533"/>
    <b v="0"/>
    <n v="27"/>
    <b v="0"/>
    <s v="technology/web"/>
    <n v="11"/>
    <n v="97.41"/>
    <x v="2"/>
    <s v="web"/>
    <n v="42268.531631944439"/>
    <n v="25569.0003125"/>
    <x v="0"/>
    <n v="9"/>
    <x v="8"/>
  </r>
  <r>
    <n v="2367"/>
    <x v="2367"/>
    <s v="Our goal is to create a completely free website similar to Chegg.com for students to benefit from without raping their wallet!"/>
    <x v="63"/>
    <n v="670"/>
    <x v="1"/>
    <x v="0"/>
    <x v="0"/>
    <x v="2365"/>
    <n v="1456442216"/>
    <b v="0"/>
    <n v="14"/>
    <b v="0"/>
    <s v="technology/web"/>
    <n v="1"/>
    <n v="47.86"/>
    <x v="2"/>
    <s v="web"/>
    <n v="42425.970092592594"/>
    <n v="25569.000162037039"/>
    <x v="2"/>
    <n v="2"/>
    <x v="2"/>
  </r>
  <r>
    <n v="2368"/>
    <x v="2368"/>
    <s v="A professional and social media environment created to effectively match job seekers to jobs based on an algorithms-matching system"/>
    <x v="79"/>
    <n v="100"/>
    <x v="1"/>
    <x v="0"/>
    <x v="0"/>
    <x v="2366"/>
    <n v="1425143965"/>
    <b v="0"/>
    <n v="2"/>
    <b v="0"/>
    <s v="technology/web"/>
    <n v="0"/>
    <n v="50"/>
    <x v="2"/>
    <s v="web"/>
    <n v="42063.721817129626"/>
    <n v="25569.00002314815"/>
    <x v="0"/>
    <n v="2"/>
    <x v="2"/>
  </r>
  <r>
    <n v="2369"/>
    <x v="2369"/>
    <s v="A website that lets local businesses offer deals to customers and be found online. They pay a small yearly fee and keep %100 of profit."/>
    <x v="31"/>
    <n v="0"/>
    <x v="1"/>
    <x v="0"/>
    <x v="0"/>
    <x v="2367"/>
    <n v="1452540611"/>
    <b v="0"/>
    <n v="0"/>
    <b v="0"/>
    <s v="technology/web"/>
    <n v="0"/>
    <n v="0"/>
    <x v="2"/>
    <s v="web"/>
    <n v="42380.812627314815"/>
    <n v="25569"/>
    <x v="2"/>
    <n v="1"/>
    <x v="1"/>
  </r>
  <r>
    <n v="2370"/>
    <x v="2370"/>
    <s v="Let's go get it back! Most people can get $5,000 to $6,000 more a year in tax deductions. Stop the abuse and get back your share!"/>
    <x v="31"/>
    <n v="82"/>
    <x v="1"/>
    <x v="0"/>
    <x v="0"/>
    <x v="2368"/>
    <n v="1416285141"/>
    <b v="0"/>
    <n v="4"/>
    <b v="0"/>
    <s v="technology/web"/>
    <n v="0"/>
    <n v="20.5"/>
    <x v="2"/>
    <s v="web"/>
    <n v="41961.18913194444"/>
    <n v="25569.000046296296"/>
    <x v="3"/>
    <n v="11"/>
    <x v="4"/>
  </r>
  <r>
    <n v="2371"/>
    <x v="2371"/>
    <s v="ProjectPetal.com is an all in one website for all Makers to share projects and ideas. A Facebook(R) Twitter(R) &amp; Github(R) all in one."/>
    <x v="13"/>
    <n v="0"/>
    <x v="1"/>
    <x v="0"/>
    <x v="0"/>
    <x v="2369"/>
    <n v="1432665596"/>
    <b v="0"/>
    <n v="0"/>
    <b v="0"/>
    <s v="technology/web"/>
    <n v="0"/>
    <n v="0"/>
    <x v="2"/>
    <s v="web"/>
    <n v="42150.777731481481"/>
    <n v="25569"/>
    <x v="0"/>
    <n v="5"/>
    <x v="5"/>
  </r>
  <r>
    <n v="2372"/>
    <x v="2372"/>
    <s v="An online platform that will notify every listed individual, vet, council, pound and so on in a geographical area when a pet is lost!"/>
    <x v="62"/>
    <n v="180"/>
    <x v="1"/>
    <x v="2"/>
    <x v="2"/>
    <x v="2370"/>
    <n v="1427247571"/>
    <b v="0"/>
    <n v="6"/>
    <b v="0"/>
    <s v="technology/web"/>
    <n v="3"/>
    <n v="30"/>
    <x v="2"/>
    <s v="web"/>
    <n v="42088.069108796291"/>
    <n v="25569.000069444446"/>
    <x v="0"/>
    <n v="3"/>
    <x v="7"/>
  </r>
  <r>
    <n v="2373"/>
    <x v="2373"/>
    <s v="We want to create a safe marketplace for buying and selling bicycles."/>
    <x v="343"/>
    <n v="50"/>
    <x v="1"/>
    <x v="11"/>
    <x v="9"/>
    <x v="2371"/>
    <n v="1438271624"/>
    <b v="0"/>
    <n v="1"/>
    <b v="0"/>
    <s v="technology/web"/>
    <n v="0"/>
    <n v="50"/>
    <x v="2"/>
    <s v="web"/>
    <n v="42215.662314814821"/>
    <n v="25569.000011574073"/>
    <x v="0"/>
    <n v="7"/>
    <x v="3"/>
  </r>
  <r>
    <n v="2374"/>
    <x v="2374"/>
    <s v="Next time you want a beer, put down your keys and pick up your phone. We prevent drunk driving by delivering alcohol to you at home."/>
    <x v="29"/>
    <n v="10"/>
    <x v="1"/>
    <x v="0"/>
    <x v="0"/>
    <x v="2372"/>
    <n v="1421180060"/>
    <b v="0"/>
    <n v="1"/>
    <b v="0"/>
    <s v="technology/web"/>
    <n v="0"/>
    <n v="10"/>
    <x v="2"/>
    <s v="web"/>
    <n v="42017.843287037031"/>
    <n v="25569.000011574073"/>
    <x v="0"/>
    <n v="1"/>
    <x v="1"/>
  </r>
  <r>
    <n v="2375"/>
    <x v="2375"/>
    <s v="Slice Trade is a new way to trade in your old phones. We buy back phones in any condition and pay you cash or give you a new one free!"/>
    <x v="3"/>
    <n v="0"/>
    <x v="1"/>
    <x v="0"/>
    <x v="0"/>
    <x v="2373"/>
    <n v="1470859437"/>
    <b v="0"/>
    <n v="0"/>
    <b v="0"/>
    <s v="technology/web"/>
    <n v="0"/>
    <n v="0"/>
    <x v="2"/>
    <s v="web"/>
    <n v="42592.836076388892"/>
    <n v="25569"/>
    <x v="2"/>
    <n v="8"/>
    <x v="10"/>
  </r>
  <r>
    <n v="2376"/>
    <x v="2376"/>
    <s v="Tough, pre-manufactured lost and found stickers that forward messages to the owners email and cellphone."/>
    <x v="9"/>
    <n v="326.33"/>
    <x v="1"/>
    <x v="0"/>
    <x v="0"/>
    <x v="2374"/>
    <n v="1447193566"/>
    <b v="0"/>
    <n v="4"/>
    <b v="0"/>
    <s v="technology/web"/>
    <n v="11"/>
    <n v="81.58"/>
    <x v="2"/>
    <s v="web"/>
    <n v="42318.925532407404"/>
    <n v="25569.000046296296"/>
    <x v="0"/>
    <n v="11"/>
    <x v="4"/>
  </r>
  <r>
    <n v="2377"/>
    <x v="2377"/>
    <s v="Fluttify is an Online Video Sharing Platform allowing friends to share their favorite Trending Content with each other."/>
    <x v="30"/>
    <n v="0"/>
    <x v="1"/>
    <x v="5"/>
    <x v="5"/>
    <x v="2375"/>
    <n v="1477515183"/>
    <b v="0"/>
    <n v="0"/>
    <b v="0"/>
    <s v="technology/web"/>
    <n v="0"/>
    <n v="0"/>
    <x v="2"/>
    <s v="web"/>
    <n v="42669.870173611111"/>
    <n v="25569"/>
    <x v="2"/>
    <n v="10"/>
    <x v="9"/>
  </r>
  <r>
    <n v="2378"/>
    <x v="2378"/>
    <s v="KEEPUP allows you to extend your social circle by introducing you to new people via your friends."/>
    <x v="74"/>
    <n v="0"/>
    <x v="1"/>
    <x v="0"/>
    <x v="0"/>
    <x v="2376"/>
    <n v="1438042730"/>
    <b v="0"/>
    <n v="0"/>
    <b v="0"/>
    <s v="technology/web"/>
    <n v="0"/>
    <n v="0"/>
    <x v="2"/>
    <s v="web"/>
    <n v="42213.013078703705"/>
    <n v="25569"/>
    <x v="0"/>
    <n v="7"/>
    <x v="3"/>
  </r>
  <r>
    <n v="2379"/>
    <x v="2379"/>
    <s v="Selectcooks.com is a community marketplace for people to list, find and hire chefs."/>
    <x v="11"/>
    <n v="0"/>
    <x v="1"/>
    <x v="0"/>
    <x v="0"/>
    <x v="2377"/>
    <n v="1440116616"/>
    <b v="0"/>
    <n v="0"/>
    <b v="0"/>
    <s v="technology/web"/>
    <n v="0"/>
    <n v="0"/>
    <x v="2"/>
    <s v="web"/>
    <n v="42237.016388888893"/>
    <n v="25569"/>
    <x v="0"/>
    <n v="8"/>
    <x v="10"/>
  </r>
  <r>
    <n v="2380"/>
    <x v="2380"/>
    <s v="Tired of waiting for likes? Here is a brand new social network centered on real-time hashtag chatting. Just chat and enjoy!"/>
    <x v="36"/>
    <n v="55"/>
    <x v="1"/>
    <x v="0"/>
    <x v="0"/>
    <x v="2378"/>
    <n v="1441134142"/>
    <b v="0"/>
    <n v="3"/>
    <b v="0"/>
    <s v="technology/web"/>
    <n v="0"/>
    <n v="18.329999999999998"/>
    <x v="2"/>
    <s v="web"/>
    <n v="42248.793310185181"/>
    <n v="25569.000034722223"/>
    <x v="0"/>
    <n v="9"/>
    <x v="8"/>
  </r>
  <r>
    <n v="2381"/>
    <x v="2381"/>
    <s v="Social Media Platform for the Marijuana Industry to create professionalism and a stable lasting market."/>
    <x v="344"/>
    <n v="1571"/>
    <x v="1"/>
    <x v="0"/>
    <x v="0"/>
    <x v="2379"/>
    <n v="1426112848"/>
    <b v="0"/>
    <n v="7"/>
    <b v="0"/>
    <s v="technology/web"/>
    <n v="2"/>
    <n v="224.43"/>
    <x v="2"/>
    <s v="web"/>
    <n v="42074.935740740737"/>
    <n v="25569.000081018519"/>
    <x v="0"/>
    <n v="3"/>
    <x v="7"/>
  </r>
  <r>
    <n v="2382"/>
    <x v="2382"/>
    <s v="Netiquette classes to teach our youth how make proper use of computer-mediated communications for personal and educational success."/>
    <x v="9"/>
    <n v="75"/>
    <x v="1"/>
    <x v="0"/>
    <x v="0"/>
    <x v="2380"/>
    <n v="1436502603"/>
    <b v="0"/>
    <n v="2"/>
    <b v="0"/>
    <s v="technology/web"/>
    <n v="3"/>
    <n v="37.5"/>
    <x v="2"/>
    <s v="web"/>
    <n v="42195.187534722223"/>
    <n v="25569.00002314815"/>
    <x v="0"/>
    <n v="7"/>
    <x v="3"/>
  </r>
  <r>
    <n v="2383"/>
    <x v="2383"/>
    <s v="A quirky online shop where you can buy, sell and discover stuff that's &quot;a little bit different&quot;. We think &quot;it's right up your alley!&quot;"/>
    <x v="3"/>
    <n v="435"/>
    <x v="1"/>
    <x v="4"/>
    <x v="4"/>
    <x v="2381"/>
    <n v="1421976107"/>
    <b v="0"/>
    <n v="3"/>
    <b v="0"/>
    <s v="technology/web"/>
    <n v="4"/>
    <n v="145"/>
    <x v="2"/>
    <s v="web"/>
    <n v="42027.056793981479"/>
    <n v="25569.000034722223"/>
    <x v="0"/>
    <n v="1"/>
    <x v="1"/>
  </r>
  <r>
    <n v="2384"/>
    <x v="2384"/>
    <s v="We're seeking to reward our members for their social behavior. The members win on two levels- compensation and increased viral sharing!"/>
    <x v="28"/>
    <n v="8"/>
    <x v="1"/>
    <x v="0"/>
    <x v="0"/>
    <x v="2382"/>
    <n v="1413337043"/>
    <b v="0"/>
    <n v="8"/>
    <b v="0"/>
    <s v="technology/web"/>
    <n v="1"/>
    <n v="1"/>
    <x v="2"/>
    <s v="web"/>
    <n v="41927.067627314813"/>
    <n v="25569.000092592592"/>
    <x v="3"/>
    <n v="10"/>
    <x v="9"/>
  </r>
  <r>
    <n v="2385"/>
    <x v="2385"/>
    <s v="Lyka will allow you to search for shoes in every sneaker store and website and then buy for in-store pickup or same-day delivery."/>
    <x v="99"/>
    <n v="788"/>
    <x v="1"/>
    <x v="0"/>
    <x v="0"/>
    <x v="2383"/>
    <n v="1436201432"/>
    <b v="0"/>
    <n v="7"/>
    <b v="0"/>
    <s v="technology/web"/>
    <n v="1"/>
    <n v="112.57"/>
    <x v="2"/>
    <s v="web"/>
    <n v="42191.70175925926"/>
    <n v="25569.000081018519"/>
    <x v="0"/>
    <n v="7"/>
    <x v="3"/>
  </r>
  <r>
    <n v="2386"/>
    <x v="2386"/>
    <s v="Realjobmatch is not just a job search site but a matching site , matching the right jobseekers with the best jobs."/>
    <x v="11"/>
    <n v="0"/>
    <x v="1"/>
    <x v="5"/>
    <x v="5"/>
    <x v="2384"/>
    <n v="1415736424"/>
    <b v="0"/>
    <n v="0"/>
    <b v="0"/>
    <s v="technology/web"/>
    <n v="0"/>
    <n v="0"/>
    <x v="2"/>
    <s v="web"/>
    <n v="41954.838240740741"/>
    <n v="25569"/>
    <x v="3"/>
    <n v="11"/>
    <x v="4"/>
  </r>
  <r>
    <n v="2387"/>
    <x v="2387"/>
    <s v="Learning should be fun! Effective health education includes the person's learning strengths, preferences and cultural perspective."/>
    <x v="60"/>
    <n v="1026"/>
    <x v="1"/>
    <x v="0"/>
    <x v="0"/>
    <x v="2385"/>
    <n v="1465311740"/>
    <b v="0"/>
    <n v="3"/>
    <b v="0"/>
    <s v="technology/web"/>
    <n v="1"/>
    <n v="342"/>
    <x v="2"/>
    <s v="web"/>
    <n v="42528.626620370371"/>
    <n v="25569.000034722223"/>
    <x v="2"/>
    <n v="6"/>
    <x v="0"/>
  </r>
  <r>
    <n v="2388"/>
    <x v="2388"/>
    <s v="The first ever trend-powered stock-market where you can buy and sell shares of you and your loved ones. Let's explore life together."/>
    <x v="258"/>
    <n v="463"/>
    <x v="1"/>
    <x v="0"/>
    <x v="0"/>
    <x v="2386"/>
    <n v="1418761759"/>
    <b v="0"/>
    <n v="8"/>
    <b v="0"/>
    <s v="technology/web"/>
    <n v="1"/>
    <n v="57.88"/>
    <x v="2"/>
    <s v="web"/>
    <n v="41989.853692129633"/>
    <n v="25569.000092592592"/>
    <x v="3"/>
    <n v="12"/>
    <x v="11"/>
  </r>
  <r>
    <n v="2389"/>
    <x v="2389"/>
    <s v="Kiwwi va dÃ©poussiÃ©rer le marchÃ© de l'emploi, avec peu de moyens mais de trÃ¨s bonnes idÃ©es, cependant, nous avons besoin de vous !"/>
    <x v="194"/>
    <n v="30"/>
    <x v="1"/>
    <x v="6"/>
    <x v="3"/>
    <x v="2387"/>
    <n v="1435160452"/>
    <b v="0"/>
    <n v="1"/>
    <b v="0"/>
    <s v="technology/web"/>
    <n v="0"/>
    <n v="30"/>
    <x v="2"/>
    <s v="web"/>
    <n v="42179.653379629628"/>
    <n v="25569.000011574073"/>
    <x v="0"/>
    <n v="6"/>
    <x v="0"/>
  </r>
  <r>
    <n v="2390"/>
    <x v="2390"/>
    <s v="A SaaS solution for Businesses to align their strategies with customer value, using realtime strategic roadmaps &amp; visualisations."/>
    <x v="345"/>
    <n v="0"/>
    <x v="1"/>
    <x v="2"/>
    <x v="2"/>
    <x v="2388"/>
    <n v="1416896264"/>
    <b v="0"/>
    <n v="0"/>
    <b v="0"/>
    <s v="technology/web"/>
    <n v="0"/>
    <n v="0"/>
    <x v="2"/>
    <s v="web"/>
    <n v="41968.262314814812"/>
    <n v="25569"/>
    <x v="3"/>
    <n v="11"/>
    <x v="4"/>
  </r>
  <r>
    <n v="2391"/>
    <x v="2391"/>
    <s v="Using the power of internet to help people save hundreds in car repair."/>
    <x v="22"/>
    <n v="25"/>
    <x v="1"/>
    <x v="0"/>
    <x v="0"/>
    <x v="2389"/>
    <n v="1425236644"/>
    <b v="0"/>
    <n v="1"/>
    <b v="0"/>
    <s v="technology/web"/>
    <n v="0"/>
    <n v="25"/>
    <x v="2"/>
    <s v="web"/>
    <n v="42064.794490740736"/>
    <n v="25569.000011574073"/>
    <x v="0"/>
    <n v="3"/>
    <x v="7"/>
  </r>
  <r>
    <n v="2392"/>
    <x v="2392"/>
    <s v="I am asking for $4,200 to launch a unique website serving professionals in any and all industries seeking additional income in Oregon."/>
    <x v="285"/>
    <n v="0"/>
    <x v="1"/>
    <x v="0"/>
    <x v="0"/>
    <x v="2390"/>
    <n v="1443495223"/>
    <b v="0"/>
    <n v="0"/>
    <b v="0"/>
    <s v="technology/web"/>
    <n v="0"/>
    <n v="0"/>
    <x v="2"/>
    <s v="web"/>
    <n v="42276.120636574073"/>
    <n v="25569"/>
    <x v="0"/>
    <n v="9"/>
    <x v="8"/>
  </r>
  <r>
    <n v="2393"/>
    <x v="2393"/>
    <s v="Imagine a world where you can swap a video game you're tired of playing for a video game you actually want to play for just $1.50!"/>
    <x v="57"/>
    <n v="50"/>
    <x v="1"/>
    <x v="0"/>
    <x v="0"/>
    <x v="2391"/>
    <n v="1436456017"/>
    <b v="0"/>
    <n v="1"/>
    <b v="0"/>
    <s v="technology/web"/>
    <n v="0"/>
    <n v="50"/>
    <x v="2"/>
    <s v="web"/>
    <n v="42194.648344907408"/>
    <n v="25569.000011574073"/>
    <x v="0"/>
    <n v="7"/>
    <x v="3"/>
  </r>
  <r>
    <n v="2394"/>
    <x v="2394"/>
    <s v="We want to create the &quot;Facebook&quot; for Writers. We are working on a new world for people who like to write. Check out more wriyon.com"/>
    <x v="10"/>
    <n v="3"/>
    <x v="1"/>
    <x v="17"/>
    <x v="3"/>
    <x v="2392"/>
    <n v="1422348093"/>
    <b v="0"/>
    <n v="2"/>
    <b v="0"/>
    <s v="technology/web"/>
    <n v="0"/>
    <n v="1.5"/>
    <x v="2"/>
    <s v="web"/>
    <n v="42031.362187499995"/>
    <n v="25569.00002314815"/>
    <x v="0"/>
    <n v="1"/>
    <x v="1"/>
  </r>
  <r>
    <n v="2395"/>
    <x v="2395"/>
    <s v="I am making a social website where people can anonymously or openly vent, All walks of life all over the world"/>
    <x v="287"/>
    <n v="0"/>
    <x v="1"/>
    <x v="0"/>
    <x v="0"/>
    <x v="2393"/>
    <n v="1481597687"/>
    <b v="0"/>
    <n v="0"/>
    <b v="0"/>
    <s v="technology/web"/>
    <n v="0"/>
    <n v="0"/>
    <x v="2"/>
    <s v="web"/>
    <n v="42717.121377314819"/>
    <n v="25569"/>
    <x v="2"/>
    <n v="12"/>
    <x v="11"/>
  </r>
  <r>
    <n v="2396"/>
    <x v="2396"/>
    <s v="I'm creating a website with projects which I'll create later / Ich erstelle eine Webseite mit Projekten, welche ich spÃ¤ter erstelle."/>
    <x v="10"/>
    <n v="10"/>
    <x v="1"/>
    <x v="16"/>
    <x v="11"/>
    <x v="2394"/>
    <n v="1442348558"/>
    <b v="0"/>
    <n v="1"/>
    <b v="0"/>
    <s v="technology/web"/>
    <n v="0"/>
    <n v="10"/>
    <x v="2"/>
    <s v="web"/>
    <n v="42262.849050925928"/>
    <n v="25569.000011574073"/>
    <x v="0"/>
    <n v="9"/>
    <x v="8"/>
  </r>
  <r>
    <n v="2397"/>
    <x v="2397"/>
    <s v="Matching refugees with sponsors in the US for 5 years. Our goal is to assist 300 Rohingya refugee families with supportive communities."/>
    <x v="346"/>
    <n v="0"/>
    <x v="1"/>
    <x v="0"/>
    <x v="0"/>
    <x v="2395"/>
    <n v="1417641256"/>
    <b v="0"/>
    <n v="0"/>
    <b v="0"/>
    <s v="technology/web"/>
    <n v="0"/>
    <n v="0"/>
    <x v="2"/>
    <s v="web"/>
    <n v="41976.88490740741"/>
    <n v="25569"/>
    <x v="3"/>
    <n v="12"/>
    <x v="11"/>
  </r>
  <r>
    <n v="2398"/>
    <x v="2398"/>
    <s v="The internets new search engine. Looking for funding to develop our backend web indexing software with an emphasis on automation."/>
    <x v="23"/>
    <n v="0"/>
    <x v="1"/>
    <x v="0"/>
    <x v="0"/>
    <x v="2396"/>
    <n v="1433282384"/>
    <b v="0"/>
    <n v="0"/>
    <b v="0"/>
    <s v="technology/web"/>
    <n v="0"/>
    <n v="0"/>
    <x v="2"/>
    <s v="web"/>
    <n v="42157.916481481487"/>
    <n v="25569"/>
    <x v="0"/>
    <n v="6"/>
    <x v="0"/>
  </r>
  <r>
    <n v="2399"/>
    <x v="2399"/>
    <s v="SheLifts is going to be the number One international social HUB &amp; information resource for women into weight lifting"/>
    <x v="93"/>
    <n v="0"/>
    <x v="1"/>
    <x v="11"/>
    <x v="9"/>
    <x v="2397"/>
    <n v="1415910506"/>
    <b v="0"/>
    <n v="0"/>
    <b v="0"/>
    <s v="technology/web"/>
    <n v="0"/>
    <n v="0"/>
    <x v="2"/>
    <s v="web"/>
    <n v="41956.853078703702"/>
    <n v="25569"/>
    <x v="3"/>
    <n v="11"/>
    <x v="4"/>
  </r>
  <r>
    <n v="2400"/>
    <x v="2400"/>
    <s v="New Innovation of Social Media with New Technology created to bring users even closer togethor - Tabs &amp; Features never seen before!"/>
    <x v="63"/>
    <n v="0"/>
    <x v="1"/>
    <x v="2"/>
    <x v="2"/>
    <x v="2398"/>
    <n v="1458023164"/>
    <b v="0"/>
    <n v="0"/>
    <b v="0"/>
    <s v="technology/web"/>
    <n v="0"/>
    <n v="0"/>
    <x v="2"/>
    <s v="web"/>
    <n v="42444.268101851849"/>
    <n v="25569"/>
    <x v="2"/>
    <n v="3"/>
    <x v="7"/>
  </r>
  <r>
    <n v="2401"/>
    <x v="2401"/>
    <s v="A &quot;Hypo-allergenic&quot; food cart that specializes in making traditional Indian Meals with a delicious American flavor combination."/>
    <x v="89"/>
    <n v="201"/>
    <x v="2"/>
    <x v="0"/>
    <x v="0"/>
    <x v="2399"/>
    <n v="1452023096"/>
    <b v="0"/>
    <n v="9"/>
    <b v="0"/>
    <s v="food/food trucks"/>
    <n v="1"/>
    <n v="22.33"/>
    <x v="7"/>
    <s v="food trucks"/>
    <n v="42374.822870370372"/>
    <n v="25569.000104166666"/>
    <x v="2"/>
    <n v="1"/>
    <x v="1"/>
  </r>
  <r>
    <n v="2402"/>
    <x v="2402"/>
    <s v="Small town, delicious treats, and a mobile truck"/>
    <x v="14"/>
    <n v="52"/>
    <x v="2"/>
    <x v="0"/>
    <x v="0"/>
    <x v="2400"/>
    <n v="1428941931"/>
    <b v="0"/>
    <n v="1"/>
    <b v="0"/>
    <s v="food/food trucks"/>
    <n v="0"/>
    <n v="52"/>
    <x v="7"/>
    <s v="food trucks"/>
    <n v="42107.679756944446"/>
    <n v="25569.000011574073"/>
    <x v="0"/>
    <n v="4"/>
    <x v="6"/>
  </r>
  <r>
    <n v="2403"/>
    <x v="2403"/>
    <s v="The aim is to start a business/service serving the finest green tea to my local area by trike as well as selling tea online."/>
    <x v="38"/>
    <n v="202"/>
    <x v="2"/>
    <x v="1"/>
    <x v="1"/>
    <x v="2401"/>
    <n v="1454188258"/>
    <b v="0"/>
    <n v="12"/>
    <b v="0"/>
    <s v="food/food trucks"/>
    <n v="17"/>
    <n v="16.829999999999998"/>
    <x v="7"/>
    <s v="food trucks"/>
    <n v="42399.882615740738"/>
    <n v="25569.000138888889"/>
    <x v="2"/>
    <n v="1"/>
    <x v="1"/>
  </r>
  <r>
    <n v="2404"/>
    <x v="2404"/>
    <s v="We would love another Donut Food Truck for your famous Square Donuts.  We have one successful truck and retail store open already!"/>
    <x v="36"/>
    <n v="0"/>
    <x v="2"/>
    <x v="0"/>
    <x v="0"/>
    <x v="2402"/>
    <n v="1449190607"/>
    <b v="0"/>
    <n v="0"/>
    <b v="0"/>
    <s v="food/food trucks"/>
    <n v="0"/>
    <n v="0"/>
    <x v="7"/>
    <s v="food trucks"/>
    <n v="42342.03943287037"/>
    <n v="25569"/>
    <x v="0"/>
    <n v="12"/>
    <x v="11"/>
  </r>
  <r>
    <n v="2405"/>
    <x v="2405"/>
    <s v="We are the first gaming-themed food truck, bringing gourmet pub fare to the Jacksonville area."/>
    <x v="10"/>
    <n v="1126"/>
    <x v="2"/>
    <x v="0"/>
    <x v="0"/>
    <x v="2403"/>
    <n v="1471096975"/>
    <b v="0"/>
    <n v="20"/>
    <b v="0"/>
    <s v="food/food trucks"/>
    <n v="23"/>
    <n v="56.3"/>
    <x v="7"/>
    <s v="food trucks"/>
    <n v="42595.585358796292"/>
    <n v="25569.000231481481"/>
    <x v="2"/>
    <n v="8"/>
    <x v="10"/>
  </r>
  <r>
    <n v="2406"/>
    <x v="2406"/>
    <s v="Be a part of something BIG, support us in opening the best burger truck in Tacoma! ~ &quot;So I donâ€™t have to dream alone!&quot;"/>
    <x v="53"/>
    <n v="1345"/>
    <x v="2"/>
    <x v="0"/>
    <x v="0"/>
    <x v="2404"/>
    <n v="1418179190"/>
    <b v="0"/>
    <n v="16"/>
    <b v="0"/>
    <s v="food/food trucks"/>
    <n v="41"/>
    <n v="84.06"/>
    <x v="7"/>
    <s v="food trucks"/>
    <n v="41983.110995370371"/>
    <n v="25569.000185185185"/>
    <x v="3"/>
    <n v="12"/>
    <x v="11"/>
  </r>
  <r>
    <n v="2407"/>
    <x v="2407"/>
    <s v="Hummus-mediterranean diet, real food, organic, vegan, kosher._x000a_An original great health oriented street food in Santa Fe NM."/>
    <x v="29"/>
    <n v="5557"/>
    <x v="2"/>
    <x v="0"/>
    <x v="0"/>
    <x v="2405"/>
    <n v="1426772928"/>
    <b v="0"/>
    <n v="33"/>
    <b v="0"/>
    <s v="food/food trucks"/>
    <n v="25"/>
    <n v="168.39"/>
    <x v="7"/>
    <s v="food trucks"/>
    <n v="42082.575555555552"/>
    <n v="25569.000381944443"/>
    <x v="0"/>
    <n v="3"/>
    <x v="7"/>
  </r>
  <r>
    <n v="2408"/>
    <x v="2408"/>
    <s v="A US Army Vet trying to get a Peruvian food truck going! Really good Peruvian food now mobile!"/>
    <x v="36"/>
    <n v="30"/>
    <x v="2"/>
    <x v="0"/>
    <x v="0"/>
    <x v="2406"/>
    <n v="1412652157"/>
    <b v="0"/>
    <n v="2"/>
    <b v="0"/>
    <s v="food/food trucks"/>
    <n v="0"/>
    <n v="15"/>
    <x v="7"/>
    <s v="food trucks"/>
    <n v="41919.140706018516"/>
    <n v="25569.00002314815"/>
    <x v="3"/>
    <n v="10"/>
    <x v="9"/>
  </r>
  <r>
    <n v="2409"/>
    <x v="2409"/>
    <s v="I am looking to start a food truck with an infusion of my Puerto Rican heritage and my love for BBQ."/>
    <x v="31"/>
    <n v="460"/>
    <x v="2"/>
    <x v="0"/>
    <x v="0"/>
    <x v="2407"/>
    <n v="1437339675"/>
    <b v="0"/>
    <n v="6"/>
    <b v="0"/>
    <s v="food/food trucks"/>
    <n v="2"/>
    <n v="76.67"/>
    <x v="7"/>
    <s v="food trucks"/>
    <n v="42204.875868055555"/>
    <n v="25569.000069444446"/>
    <x v="0"/>
    <n v="7"/>
    <x v="3"/>
  </r>
  <r>
    <n v="2410"/>
    <x v="2410"/>
    <s v="Websters grill truck the best slow cooked meats on hot coals_x000a_Beef bisket, roast Lamb, roast chicken, Ribs, burgers, sliders,"/>
    <x v="36"/>
    <n v="0"/>
    <x v="2"/>
    <x v="2"/>
    <x v="2"/>
    <x v="2408"/>
    <n v="1439027275"/>
    <b v="0"/>
    <n v="0"/>
    <b v="0"/>
    <s v="food/food trucks"/>
    <n v="0"/>
    <n v="0"/>
    <x v="7"/>
    <s v="food trucks"/>
    <n v="42224.408275462964"/>
    <n v="25569"/>
    <x v="0"/>
    <n v="8"/>
    <x v="10"/>
  </r>
  <r>
    <n v="2411"/>
    <x v="2411"/>
    <s v="I want to create an authentic German food truck to travel all over the US. Spreading amazing German Food to Summer Time Music Festivals"/>
    <x v="31"/>
    <n v="151"/>
    <x v="2"/>
    <x v="0"/>
    <x v="0"/>
    <x v="2409"/>
    <n v="1437932082"/>
    <b v="0"/>
    <n v="3"/>
    <b v="0"/>
    <s v="food/food trucks"/>
    <n v="1"/>
    <n v="50.33"/>
    <x v="7"/>
    <s v="food trucks"/>
    <n v="42211.732430555552"/>
    <n v="25569.000034722223"/>
    <x v="0"/>
    <n v="7"/>
    <x v="3"/>
  </r>
  <r>
    <n v="2412"/>
    <x v="2412"/>
    <s v="Fini les burgers ou les sandwichs : Ã  votre pause dÃ©jeuner, repartez avec votre barquette de grillade de bÅ“uf, canard ou poulet !"/>
    <x v="6"/>
    <n v="0"/>
    <x v="2"/>
    <x v="6"/>
    <x v="3"/>
    <x v="2410"/>
    <n v="1476294073"/>
    <b v="0"/>
    <n v="0"/>
    <b v="0"/>
    <s v="food/food trucks"/>
    <n v="0"/>
    <n v="0"/>
    <x v="7"/>
    <s v="food trucks"/>
    <n v="42655.736956018518"/>
    <n v="25569"/>
    <x v="2"/>
    <n v="10"/>
    <x v="9"/>
  </r>
  <r>
    <n v="2413"/>
    <x v="2413"/>
    <s v="Lone Pine Coffee Brewery will be a portable third-wave coffee shop available for wedding receptions and other events!"/>
    <x v="9"/>
    <n v="25"/>
    <x v="2"/>
    <x v="0"/>
    <x v="0"/>
    <x v="2411"/>
    <n v="1398911882"/>
    <b v="0"/>
    <n v="3"/>
    <b v="0"/>
    <s v="food/food trucks"/>
    <n v="1"/>
    <n v="8.33"/>
    <x v="7"/>
    <s v="food trucks"/>
    <n v="41760.10974537037"/>
    <n v="25569.000034722223"/>
    <x v="3"/>
    <n v="5"/>
    <x v="5"/>
  </r>
  <r>
    <n v="2414"/>
    <x v="2414"/>
    <s v="95th St. Tacos needs your help in purchasing a food truck so that we can deliver the flavors of LA Tacos right to your neighborhood"/>
    <x v="36"/>
    <n v="460"/>
    <x v="2"/>
    <x v="0"/>
    <x v="0"/>
    <x v="2412"/>
    <n v="1436805660"/>
    <b v="0"/>
    <n v="13"/>
    <b v="0"/>
    <s v="food/food trucks"/>
    <n v="3"/>
    <n v="35.380000000000003"/>
    <x v="7"/>
    <s v="food trucks"/>
    <n v="42198.695138888885"/>
    <n v="25569.000150462962"/>
    <x v="0"/>
    <n v="7"/>
    <x v="3"/>
  </r>
  <r>
    <n v="2415"/>
    <x v="2415"/>
    <s v="It will be ridiculously easy to become addicted to the full, rich flavor of locally raised beef, pork, and more..."/>
    <x v="127"/>
    <n v="335"/>
    <x v="2"/>
    <x v="0"/>
    <x v="0"/>
    <x v="2413"/>
    <n v="1466023346"/>
    <b v="0"/>
    <n v="6"/>
    <b v="0"/>
    <s v="food/food trucks"/>
    <n v="1"/>
    <n v="55.83"/>
    <x v="7"/>
    <s v="food trucks"/>
    <n v="42536.862800925926"/>
    <n v="25569.000069444446"/>
    <x v="2"/>
    <n v="6"/>
    <x v="0"/>
  </r>
  <r>
    <n v="2416"/>
    <x v="2416"/>
    <s v="ex school bus redesigned into pickup truck complete with giant meat smoker in &quot;bed&quot; of truck and kitchen in the &quot;cab&quot; of the truck."/>
    <x v="22"/>
    <n v="5"/>
    <x v="2"/>
    <x v="0"/>
    <x v="0"/>
    <x v="2414"/>
    <n v="1421343743"/>
    <b v="0"/>
    <n v="1"/>
    <b v="0"/>
    <s v="food/food trucks"/>
    <n v="0"/>
    <n v="5"/>
    <x v="7"/>
    <s v="food trucks"/>
    <n v="42019.737766203703"/>
    <n v="25569.000011574073"/>
    <x v="0"/>
    <n v="1"/>
    <x v="1"/>
  </r>
  <r>
    <n v="2417"/>
    <x v="2417"/>
    <s v="I have been working on a recipe for 20 years now and need to perfect it!  Also want to do a gluten free version, then open a food truck"/>
    <x v="28"/>
    <n v="0"/>
    <x v="2"/>
    <x v="0"/>
    <x v="0"/>
    <x v="2415"/>
    <n v="1405113187"/>
    <b v="0"/>
    <n v="0"/>
    <b v="0"/>
    <s v="food/food trucks"/>
    <n v="0"/>
    <n v="0"/>
    <x v="7"/>
    <s v="food trucks"/>
    <n v="41831.884108796294"/>
    <n v="25569"/>
    <x v="3"/>
    <n v="7"/>
    <x v="3"/>
  </r>
  <r>
    <n v="2418"/>
    <x v="2418"/>
    <s v="I want to start my food truck business."/>
    <x v="31"/>
    <n v="5"/>
    <x v="2"/>
    <x v="0"/>
    <x v="0"/>
    <x v="2416"/>
    <n v="1422045244"/>
    <b v="0"/>
    <n v="5"/>
    <b v="0"/>
    <s v="food/food trucks"/>
    <n v="0"/>
    <n v="1"/>
    <x v="7"/>
    <s v="food trucks"/>
    <n v="42027.856990740736"/>
    <n v="25569.000057870369"/>
    <x v="0"/>
    <n v="1"/>
    <x v="1"/>
  </r>
  <r>
    <n v="2419"/>
    <x v="2419"/>
    <s v="Farm to table, gourmet hippy hot dogs made from scratch with free range meats and organic produce: mind expanding recipes: TasteBudTrip"/>
    <x v="9"/>
    <n v="0"/>
    <x v="2"/>
    <x v="0"/>
    <x v="0"/>
    <x v="2417"/>
    <n v="1419097389"/>
    <b v="0"/>
    <n v="0"/>
    <b v="0"/>
    <s v="food/food trucks"/>
    <n v="0"/>
    <n v="0"/>
    <x v="7"/>
    <s v="food trucks"/>
    <n v="41993.738298611104"/>
    <n v="25569"/>
    <x v="3"/>
    <n v="12"/>
    <x v="11"/>
  </r>
  <r>
    <n v="2420"/>
    <x v="2420"/>
    <s v="Pangea Cuisines offers authentic hand crafted dishes, utilizing fresh ingredients selected that very morning."/>
    <x v="347"/>
    <n v="2501"/>
    <x v="2"/>
    <x v="0"/>
    <x v="0"/>
    <x v="2418"/>
    <n v="1410396095"/>
    <b v="0"/>
    <n v="36"/>
    <b v="0"/>
    <s v="food/food trucks"/>
    <n v="15"/>
    <n v="69.47"/>
    <x v="7"/>
    <s v="food trucks"/>
    <n v="41893.028877314813"/>
    <n v="25569.000416666666"/>
    <x v="3"/>
    <n v="9"/>
    <x v="8"/>
  </r>
  <r>
    <n v="2421"/>
    <x v="2421"/>
    <s v="help me start Merrill's first hot dog cart in this empty lot"/>
    <x v="12"/>
    <n v="1"/>
    <x v="2"/>
    <x v="0"/>
    <x v="0"/>
    <x v="2419"/>
    <n v="1421944196"/>
    <b v="0"/>
    <n v="1"/>
    <b v="0"/>
    <s v="food/food trucks"/>
    <n v="0"/>
    <n v="1"/>
    <x v="7"/>
    <s v="food trucks"/>
    <n v="42026.687453703707"/>
    <n v="25569.000011574073"/>
    <x v="0"/>
    <n v="1"/>
    <x v="1"/>
  </r>
  <r>
    <n v="2422"/>
    <x v="2422"/>
    <s v="Family owned business serving BBQ and seafood to the public"/>
    <x v="2"/>
    <n v="1"/>
    <x v="2"/>
    <x v="0"/>
    <x v="0"/>
    <x v="2420"/>
    <n v="1423502636"/>
    <b v="0"/>
    <n v="1"/>
    <b v="0"/>
    <s v="food/food trucks"/>
    <n v="0"/>
    <n v="1"/>
    <x v="7"/>
    <s v="food trucks"/>
    <n v="42044.724953703699"/>
    <n v="25569.000011574073"/>
    <x v="0"/>
    <n v="2"/>
    <x v="2"/>
  </r>
  <r>
    <n v="2423"/>
    <x v="2423"/>
    <s v="FBTR is a Texas-style, North Carolina based, homemade BBQ company looking to bring good meat to the masses."/>
    <x v="127"/>
    <n v="8"/>
    <x v="2"/>
    <x v="0"/>
    <x v="0"/>
    <x v="2421"/>
    <n v="1417452890"/>
    <b v="0"/>
    <n v="1"/>
    <b v="0"/>
    <s v="food/food trucks"/>
    <n v="0"/>
    <n v="8"/>
    <x v="7"/>
    <s v="food trucks"/>
    <n v="41974.704745370371"/>
    <n v="25569.000011574073"/>
    <x v="3"/>
    <n v="12"/>
    <x v="11"/>
  </r>
  <r>
    <n v="2424"/>
    <x v="2424"/>
    <s v="Great and creative food from the heart in the form of a sweet food truck!"/>
    <x v="31"/>
    <n v="310"/>
    <x v="2"/>
    <x v="0"/>
    <x v="0"/>
    <x v="2422"/>
    <n v="1411853108"/>
    <b v="0"/>
    <n v="9"/>
    <b v="0"/>
    <s v="food/food trucks"/>
    <n v="1"/>
    <n v="34.44"/>
    <x v="7"/>
    <s v="food trucks"/>
    <n v="41909.892453703702"/>
    <n v="25569.000104166666"/>
    <x v="3"/>
    <n v="9"/>
    <x v="8"/>
  </r>
  <r>
    <n v="2425"/>
    <x v="2425"/>
    <s v="I have the chance to take my Food Cart Business on the road. This is a major opportunity for a lot of people to learn and prosper."/>
    <x v="8"/>
    <n v="1"/>
    <x v="2"/>
    <x v="0"/>
    <x v="0"/>
    <x v="2423"/>
    <n v="1463090149"/>
    <b v="0"/>
    <n v="1"/>
    <b v="0"/>
    <s v="food/food trucks"/>
    <n v="0"/>
    <n v="1"/>
    <x v="7"/>
    <s v="food trucks"/>
    <n v="42502.913761574076"/>
    <n v="25569.000011574073"/>
    <x v="2"/>
    <n v="5"/>
    <x v="5"/>
  </r>
  <r>
    <n v="2426"/>
    <x v="2426"/>
    <s v="Aspiring to create a food truck with many delicious low calorie meals to encourage healthy eating while enjoying every bite."/>
    <x v="22"/>
    <n v="0"/>
    <x v="2"/>
    <x v="0"/>
    <x v="0"/>
    <x v="2424"/>
    <n v="1433822692"/>
    <b v="0"/>
    <n v="0"/>
    <b v="0"/>
    <s v="food/food trucks"/>
    <n v="0"/>
    <n v="0"/>
    <x v="7"/>
    <s v="food trucks"/>
    <n v="42164.170046296291"/>
    <n v="25569"/>
    <x v="0"/>
    <n v="6"/>
    <x v="0"/>
  </r>
  <r>
    <n v="2427"/>
    <x v="2427"/>
    <s v="Fast and simple lunches for those on the go.  All (lunch) deals $10 or less."/>
    <x v="63"/>
    <n v="1"/>
    <x v="2"/>
    <x v="0"/>
    <x v="0"/>
    <x v="2425"/>
    <n v="1455262733"/>
    <b v="0"/>
    <n v="1"/>
    <b v="0"/>
    <s v="food/food trucks"/>
    <n v="0"/>
    <n v="1"/>
    <x v="7"/>
    <s v="food trucks"/>
    <n v="42412.318668981476"/>
    <n v="25569.000011574073"/>
    <x v="2"/>
    <n v="2"/>
    <x v="2"/>
  </r>
  <r>
    <n v="2428"/>
    <x v="2428"/>
    <s v="From Moo 2 You! We want to offer premium burgers to a taco flooded environment."/>
    <x v="19"/>
    <n v="1"/>
    <x v="2"/>
    <x v="0"/>
    <x v="0"/>
    <x v="2426"/>
    <n v="1423594151"/>
    <b v="0"/>
    <n v="1"/>
    <b v="0"/>
    <s v="food/food trucks"/>
    <n v="0"/>
    <n v="1"/>
    <x v="7"/>
    <s v="food trucks"/>
    <n v="42045.784155092595"/>
    <n v="25569.000011574073"/>
    <x v="0"/>
    <n v="2"/>
    <x v="2"/>
  </r>
  <r>
    <n v="2429"/>
    <x v="2429"/>
    <s v="Den tÃ¸ffeste foodtrucken i gata, bbq, ribs, briskets, pulled pork, frites, pickle, alt laget i en spesialbygd rÃ¸ykovn i bussen, av meg."/>
    <x v="348"/>
    <n v="2005"/>
    <x v="2"/>
    <x v="10"/>
    <x v="8"/>
    <x v="2427"/>
    <n v="1483131966"/>
    <b v="0"/>
    <n v="4"/>
    <b v="0"/>
    <s v="food/food trucks"/>
    <n v="1"/>
    <n v="501.25"/>
    <x v="7"/>
    <s v="food trucks"/>
    <n v="42734.879236111112"/>
    <n v="25569.000046296296"/>
    <x v="2"/>
    <n v="12"/>
    <x v="11"/>
  </r>
  <r>
    <n v="2430"/>
    <x v="2430"/>
    <s v="This little guy will be circling the streets of Brickell &amp; Wynwood in Miami serving Venezuelan dishes. It needs TLC and some equipment"/>
    <x v="9"/>
    <n v="21"/>
    <x v="2"/>
    <x v="0"/>
    <x v="0"/>
    <x v="2428"/>
    <n v="1452654504"/>
    <b v="0"/>
    <n v="2"/>
    <b v="0"/>
    <s v="food/food trucks"/>
    <n v="1"/>
    <n v="10.5"/>
    <x v="7"/>
    <s v="food trucks"/>
    <n v="42382.130833333329"/>
    <n v="25569.00002314815"/>
    <x v="2"/>
    <n v="1"/>
    <x v="1"/>
  </r>
  <r>
    <n v="2431"/>
    <x v="2431"/>
    <s v="Go to Colorado and run a food truck with homemade food of all kinds."/>
    <x v="57"/>
    <n v="2"/>
    <x v="2"/>
    <x v="0"/>
    <x v="0"/>
    <x v="2429"/>
    <n v="1461896613"/>
    <b v="0"/>
    <n v="2"/>
    <b v="0"/>
    <s v="food/food trucks"/>
    <n v="0"/>
    <n v="1"/>
    <x v="7"/>
    <s v="food trucks"/>
    <n v="42489.099687499998"/>
    <n v="25569.00002314815"/>
    <x v="2"/>
    <n v="4"/>
    <x v="6"/>
  </r>
  <r>
    <n v="2432"/>
    <x v="2432"/>
    <s v="Looking to start competition cooking and need start-up help.  Offering brisket tasting to all contributors."/>
    <x v="32"/>
    <n v="2"/>
    <x v="2"/>
    <x v="0"/>
    <x v="0"/>
    <x v="2430"/>
    <n v="1423199697"/>
    <b v="0"/>
    <n v="2"/>
    <b v="0"/>
    <s v="food/food trucks"/>
    <n v="0"/>
    <n v="1"/>
    <x v="7"/>
    <s v="food trucks"/>
    <n v="42041.218715277777"/>
    <n v="25569.00002314815"/>
    <x v="0"/>
    <n v="2"/>
    <x v="2"/>
  </r>
  <r>
    <n v="2433"/>
    <x v="2433"/>
    <s v="I want to create an amazing menu that no one eals has.I have great ideas like a non-traditional pb&amp;j thats wraped in an eggroll &amp; fried"/>
    <x v="3"/>
    <n v="0"/>
    <x v="2"/>
    <x v="0"/>
    <x v="0"/>
    <x v="2431"/>
    <n v="1454016943"/>
    <b v="0"/>
    <n v="0"/>
    <b v="0"/>
    <s v="food/food trucks"/>
    <n v="0"/>
    <n v="0"/>
    <x v="7"/>
    <s v="food trucks"/>
    <n v="42397.89980324074"/>
    <n v="25569"/>
    <x v="2"/>
    <n v="1"/>
    <x v="1"/>
  </r>
  <r>
    <n v="2434"/>
    <x v="2434"/>
    <s v="Mobile food truck loaded with locally grown fresh fruits and veggies. Caters to the inner-city and zip codes known as food deserts."/>
    <x v="22"/>
    <n v="26"/>
    <x v="2"/>
    <x v="0"/>
    <x v="0"/>
    <x v="2432"/>
    <n v="1435206474"/>
    <b v="0"/>
    <n v="2"/>
    <b v="0"/>
    <s v="food/food trucks"/>
    <n v="0"/>
    <n v="13"/>
    <x v="7"/>
    <s v="food trucks"/>
    <n v="42180.18604166666"/>
    <n v="25569.00002314815"/>
    <x v="0"/>
    <n v="6"/>
    <x v="0"/>
  </r>
  <r>
    <n v="2435"/>
    <x v="2435"/>
    <s v="Healthy, paleo food nearby gym and office areas. You pic your order and pay in the app and pic your time for just pic up the food."/>
    <x v="65"/>
    <n v="1224"/>
    <x v="2"/>
    <x v="11"/>
    <x v="9"/>
    <x v="2433"/>
    <n v="1441435186"/>
    <b v="0"/>
    <n v="4"/>
    <b v="0"/>
    <s v="food/food trucks"/>
    <n v="0"/>
    <n v="306"/>
    <x v="7"/>
    <s v="food trucks"/>
    <n v="42252.277615740735"/>
    <n v="25569.000046296296"/>
    <x v="0"/>
    <n v="9"/>
    <x v="8"/>
  </r>
  <r>
    <n v="2436"/>
    <x v="2436"/>
    <s v="A sustainable vegan food truck. Locally and solar powered. Mission: hydroponic farms &amp; non profit eateries in impoverished lands by'30."/>
    <x v="349"/>
    <n v="45"/>
    <x v="2"/>
    <x v="5"/>
    <x v="5"/>
    <x v="2434"/>
    <n v="1448894770"/>
    <b v="0"/>
    <n v="2"/>
    <b v="0"/>
    <s v="food/food trucks"/>
    <n v="0"/>
    <n v="22.5"/>
    <x v="7"/>
    <s v="food trucks"/>
    <n v="42338.615393518514"/>
    <n v="25569.00002314815"/>
    <x v="0"/>
    <n v="11"/>
    <x v="4"/>
  </r>
  <r>
    <n v="2437"/>
    <x v="2437"/>
    <s v="Homemade Gumbo, Stews and Curry to be served hot and fresh everyday at any festival or concert we can attend."/>
    <x v="6"/>
    <n v="0"/>
    <x v="2"/>
    <x v="0"/>
    <x v="0"/>
    <x v="2435"/>
    <n v="1422400188"/>
    <b v="0"/>
    <n v="0"/>
    <b v="0"/>
    <s v="food/food trucks"/>
    <n v="0"/>
    <n v="0"/>
    <x v="7"/>
    <s v="food trucks"/>
    <n v="42031.965138888889"/>
    <n v="25569"/>
    <x v="0"/>
    <n v="1"/>
    <x v="1"/>
  </r>
  <r>
    <n v="2438"/>
    <x v="2438"/>
    <s v="I'm starting a catering and food truck business of southern comfort food. My FOOD is my Art!  _x000a_Thanks for you help!"/>
    <x v="36"/>
    <n v="50"/>
    <x v="2"/>
    <x v="0"/>
    <x v="0"/>
    <x v="2436"/>
    <n v="1444341462"/>
    <b v="0"/>
    <n v="1"/>
    <b v="0"/>
    <s v="food/food trucks"/>
    <n v="0"/>
    <n v="50"/>
    <x v="7"/>
    <s v="food trucks"/>
    <n v="42285.91506944444"/>
    <n v="25569.000011574073"/>
    <x v="0"/>
    <n v="10"/>
    <x v="9"/>
  </r>
  <r>
    <n v="2439"/>
    <x v="2439"/>
    <s v="Expand cotton candy concession to include other foods and purchase a trailer to haul._x000a_Purchase unstuffed pets to fill with cotton candy"/>
    <x v="3"/>
    <n v="0"/>
    <x v="2"/>
    <x v="0"/>
    <x v="0"/>
    <x v="2437"/>
    <n v="1442605129"/>
    <b v="0"/>
    <n v="0"/>
    <b v="0"/>
    <s v="food/food trucks"/>
    <n v="0"/>
    <n v="0"/>
    <x v="7"/>
    <s v="food trucks"/>
    <n v="42265.818622685183"/>
    <n v="25569"/>
    <x v="0"/>
    <n v="9"/>
    <x v="8"/>
  </r>
  <r>
    <n v="2440"/>
    <x v="2440"/>
    <s v="Starting a entire clean energy food truck and set a new standard for Cambodia"/>
    <x v="10"/>
    <n v="10"/>
    <x v="2"/>
    <x v="18"/>
    <x v="3"/>
    <x v="2438"/>
    <n v="1452807313"/>
    <b v="0"/>
    <n v="2"/>
    <b v="0"/>
    <s v="food/food trucks"/>
    <n v="0"/>
    <n v="5"/>
    <x v="7"/>
    <s v="food trucks"/>
    <n v="42383.899456018517"/>
    <n v="25569.00002314815"/>
    <x v="2"/>
    <n v="1"/>
    <x v="1"/>
  </r>
  <r>
    <n v="2441"/>
    <x v="2441"/>
    <s v="YOU can help Alchemy Pops POP up on a street near you!"/>
    <x v="51"/>
    <n v="8091"/>
    <x v="0"/>
    <x v="0"/>
    <x v="0"/>
    <x v="2439"/>
    <n v="1435806054"/>
    <b v="0"/>
    <n v="109"/>
    <b v="1"/>
    <s v="food/small batch"/>
    <n v="108"/>
    <n v="74.23"/>
    <x v="7"/>
    <s v="small batch"/>
    <n v="42187.125625000001"/>
    <n v="25569.001261574074"/>
    <x v="0"/>
    <n v="7"/>
    <x v="3"/>
  </r>
  <r>
    <n v="2442"/>
    <x v="2442"/>
    <s v="The first tea from a new sustainable tea region in India's young, rising Himalayas."/>
    <x v="95"/>
    <n v="30226"/>
    <x v="0"/>
    <x v="0"/>
    <x v="0"/>
    <x v="2440"/>
    <n v="1424188828"/>
    <b v="0"/>
    <n v="372"/>
    <b v="1"/>
    <s v="food/small batch"/>
    <n v="126"/>
    <n v="81.25"/>
    <x v="7"/>
    <s v="small batch"/>
    <n v="42052.666990740734"/>
    <n v="25569.004305555554"/>
    <x v="0"/>
    <n v="2"/>
    <x v="2"/>
  </r>
  <r>
    <n v="2443"/>
    <x v="2443"/>
    <s v="We empower coffee farmers to process their own premium beans, and connect them directly with coffee lovers on our online marketplace."/>
    <x v="22"/>
    <n v="40502.99"/>
    <x v="0"/>
    <x v="0"/>
    <x v="0"/>
    <x v="2441"/>
    <n v="1405522822"/>
    <b v="0"/>
    <n v="311"/>
    <b v="1"/>
    <s v="food/small batch"/>
    <n v="203"/>
    <n v="130.22999999999999"/>
    <x v="7"/>
    <s v="small batch"/>
    <n v="41836.625254629631"/>
    <n v="25569.003599537038"/>
    <x v="3"/>
    <n v="7"/>
    <x v="3"/>
  </r>
  <r>
    <n v="2444"/>
    <x v="2444"/>
    <s v="Chocolate Truffles &amp; Sweet Treats handcrafted the European traditional way.  One bite and you will always want to eat dessert first!"/>
    <x v="9"/>
    <n v="3258"/>
    <x v="0"/>
    <x v="0"/>
    <x v="0"/>
    <x v="2442"/>
    <n v="1461607591"/>
    <b v="0"/>
    <n v="61"/>
    <b v="1"/>
    <s v="food/small batch"/>
    <n v="109"/>
    <n v="53.41"/>
    <x v="7"/>
    <s v="small batch"/>
    <n v="42485.754525462966"/>
    <n v="25569.00070601852"/>
    <x v="2"/>
    <n v="4"/>
    <x v="6"/>
  </r>
  <r>
    <n v="2445"/>
    <x v="2445"/>
    <s v="Joe's Cellar is locally prepared old world Italian &quot;cellar food&quot;. _x000a_This is the stuff that makes non-Italians wish they were Italian!"/>
    <x v="10"/>
    <n v="8640"/>
    <x v="0"/>
    <x v="0"/>
    <x v="0"/>
    <x v="2443"/>
    <n v="1440650021"/>
    <b v="0"/>
    <n v="115"/>
    <b v="1"/>
    <s v="food/small batch"/>
    <n v="173"/>
    <n v="75.13"/>
    <x v="7"/>
    <s v="small batch"/>
    <n v="42243.190057870372"/>
    <n v="25569.001331018517"/>
    <x v="0"/>
    <n v="8"/>
    <x v="10"/>
  </r>
  <r>
    <n v="2446"/>
    <x v="2446"/>
    <s v="The Brooklyn Cookie Company plans to bring our signature &quot;Mushroom&quot; Meringue Cookies and Just Meringues! to stores around the country!"/>
    <x v="10"/>
    <n v="8399"/>
    <x v="0"/>
    <x v="0"/>
    <x v="0"/>
    <x v="2444"/>
    <n v="1477578471"/>
    <b v="0"/>
    <n v="111"/>
    <b v="1"/>
    <s v="food/small batch"/>
    <n v="168"/>
    <n v="75.67"/>
    <x v="7"/>
    <s v="small batch"/>
    <n v="42670.602673611109"/>
    <n v="25569.001284722221"/>
    <x v="2"/>
    <n v="10"/>
    <x v="9"/>
  </r>
  <r>
    <n v="2447"/>
    <x v="2447"/>
    <s v="Some days you just need cake! Homemade cake, wild (and classic) flavors, icing on the inside and shipped fresh to your home or office!"/>
    <x v="30"/>
    <n v="10680"/>
    <x v="0"/>
    <x v="0"/>
    <x v="0"/>
    <x v="2445"/>
    <n v="1476184593"/>
    <b v="0"/>
    <n v="337"/>
    <b v="1"/>
    <s v="food/small batch"/>
    <n v="427"/>
    <n v="31.69"/>
    <x v="7"/>
    <s v="small batch"/>
    <n v="42654.469826388886"/>
    <n v="25569.003900462962"/>
    <x v="2"/>
    <n v="10"/>
    <x v="9"/>
  </r>
  <r>
    <n v="2448"/>
    <x v="2448"/>
    <s v="New ninja-cool campfire coffee mug from Ninja Narwhal Coffee Company. Perfect for holding 13oz of the best coffee in the universe!"/>
    <x v="44"/>
    <n v="430"/>
    <x v="0"/>
    <x v="0"/>
    <x v="0"/>
    <x v="2446"/>
    <n v="1472110513"/>
    <b v="0"/>
    <n v="9"/>
    <b v="1"/>
    <s v="food/small batch"/>
    <n v="108"/>
    <n v="47.78"/>
    <x v="7"/>
    <s v="small batch"/>
    <n v="42607.316122685181"/>
    <n v="25569.000104166666"/>
    <x v="2"/>
    <n v="8"/>
    <x v="10"/>
  </r>
  <r>
    <n v="2449"/>
    <x v="2449"/>
    <s v="Wholesome, gluten-free, crunchy granola hand-baked in Jackson, WY. Rich in protein, omega 3's, and fiber. Help me get it to you!"/>
    <x v="3"/>
    <n v="10800"/>
    <x v="0"/>
    <x v="0"/>
    <x v="0"/>
    <x v="2447"/>
    <n v="1414725915"/>
    <b v="0"/>
    <n v="120"/>
    <b v="1"/>
    <s v="food/small batch"/>
    <n v="108"/>
    <n v="90"/>
    <x v="7"/>
    <s v="small batch"/>
    <n v="41943.142534722225"/>
    <n v="25569.00138888889"/>
    <x v="3"/>
    <n v="10"/>
    <x v="9"/>
  </r>
  <r>
    <n v="2450"/>
    <x v="2450"/>
    <s v="Old Coast Ales will be St. Augustine's very own micro brewery where our focus will be on creating unique and traditional beer styles."/>
    <x v="36"/>
    <n v="15230.03"/>
    <x v="0"/>
    <x v="0"/>
    <x v="0"/>
    <x v="2448"/>
    <n v="1411177456"/>
    <b v="0"/>
    <n v="102"/>
    <b v="1"/>
    <s v="food/small batch"/>
    <n v="102"/>
    <n v="149.31"/>
    <x v="7"/>
    <s v="small batch"/>
    <n v="41902.07240740741"/>
    <n v="25569.001180555555"/>
    <x v="3"/>
    <n v="9"/>
    <x v="8"/>
  </r>
  <r>
    <n v="2451"/>
    <x v="2451"/>
    <s v="Meet the best tasting high protein, low sugar protein snack on the planet. Guaranteed to turn you into a stone cold fox."/>
    <x v="3"/>
    <n v="11545"/>
    <x v="0"/>
    <x v="0"/>
    <x v="0"/>
    <x v="2449"/>
    <n v="1487022490"/>
    <b v="0"/>
    <n v="186"/>
    <b v="1"/>
    <s v="food/small batch"/>
    <n v="115"/>
    <n v="62.07"/>
    <x v="7"/>
    <s v="small batch"/>
    <n v="42779.908449074079"/>
    <n v="25569.002152777779"/>
    <x v="1"/>
    <n v="2"/>
    <x v="2"/>
  </r>
  <r>
    <n v="2452"/>
    <x v="2452"/>
    <s v="Italian inspired sauce with a spice and heat that make this simple Red Sauce unique! This company name still remains a secret, for now!"/>
    <x v="20"/>
    <n v="801"/>
    <x v="0"/>
    <x v="0"/>
    <x v="0"/>
    <x v="2450"/>
    <n v="1448914500"/>
    <b v="0"/>
    <n v="15"/>
    <b v="1"/>
    <s v="food/small batch"/>
    <n v="134"/>
    <n v="53.4"/>
    <x v="7"/>
    <s v="small batch"/>
    <n v="42338.84375"/>
    <n v="25569.000173611112"/>
    <x v="0"/>
    <n v="11"/>
    <x v="4"/>
  </r>
  <r>
    <n v="2453"/>
    <x v="2453"/>
    <s v="Creating naturally smoked Jerky without the use of artificial ingredients or preservatives. A healthier snack that taste great!"/>
    <x v="9"/>
    <n v="4641"/>
    <x v="0"/>
    <x v="0"/>
    <x v="0"/>
    <x v="2451"/>
    <n v="1483461409"/>
    <b v="0"/>
    <n v="67"/>
    <b v="1"/>
    <s v="food/small batch"/>
    <n v="155"/>
    <n v="69.27"/>
    <x v="7"/>
    <s v="small batch"/>
    <n v="42738.692233796297"/>
    <n v="25569.000775462962"/>
    <x v="1"/>
    <n v="1"/>
    <x v="1"/>
  </r>
  <r>
    <n v="2454"/>
    <x v="2454"/>
    <s v="Beer. Delicious, Salem made beer. Only the freshest, small batch beer straight from the source. Our beer is brewed within reach."/>
    <x v="19"/>
    <n v="35296"/>
    <x v="0"/>
    <x v="0"/>
    <x v="0"/>
    <x v="2452"/>
    <n v="1486183808"/>
    <b v="0"/>
    <n v="130"/>
    <b v="1"/>
    <s v="food/small batch"/>
    <n v="101"/>
    <n v="271.51"/>
    <x v="7"/>
    <s v="small batch"/>
    <n v="42770.201481481476"/>
    <n v="25569.001504629628"/>
    <x v="1"/>
    <n v="2"/>
    <x v="2"/>
  </r>
  <r>
    <n v="2455"/>
    <x v="2455"/>
    <s v="Mama wants everyone to try her secret recipes for sauces and rubs. She uses only the freshest ingredients for them."/>
    <x v="43"/>
    <n v="546"/>
    <x v="0"/>
    <x v="0"/>
    <x v="0"/>
    <x v="2453"/>
    <n v="1458758750"/>
    <b v="0"/>
    <n v="16"/>
    <b v="1"/>
    <s v="food/small batch"/>
    <n v="182"/>
    <n v="34.130000000000003"/>
    <x v="7"/>
    <s v="small batch"/>
    <n v="42452.781828703708"/>
    <n v="25569.000185185185"/>
    <x v="2"/>
    <n v="3"/>
    <x v="7"/>
  </r>
  <r>
    <n v="2456"/>
    <x v="2456"/>
    <s v="These beef sticks will make your taste buds dance with happiness. Plus they are healthier than most available today!"/>
    <x v="15"/>
    <n v="2713"/>
    <x v="0"/>
    <x v="0"/>
    <x v="0"/>
    <x v="2454"/>
    <n v="1485471839"/>
    <b v="0"/>
    <n v="67"/>
    <b v="1"/>
    <s v="food/small batch"/>
    <n v="181"/>
    <n v="40.49"/>
    <x v="7"/>
    <s v="small batch"/>
    <n v="42761.961099537039"/>
    <n v="25569.000775462962"/>
    <x v="1"/>
    <n v="1"/>
    <x v="1"/>
  </r>
  <r>
    <n v="2457"/>
    <x v="2457"/>
    <s v="If you love wine, and have ever dreamed of crafting your own. You can in 3 easy steps.  Sample~Sprinkle~Savor."/>
    <x v="165"/>
    <n v="23530"/>
    <x v="0"/>
    <x v="0"/>
    <x v="0"/>
    <x v="2455"/>
    <n v="1456237656"/>
    <b v="0"/>
    <n v="124"/>
    <b v="1"/>
    <s v="food/small batch"/>
    <n v="102"/>
    <n v="189.76"/>
    <x v="7"/>
    <s v="small batch"/>
    <n v="42423.602500000001"/>
    <n v="25569.001435185186"/>
    <x v="2"/>
    <n v="2"/>
    <x v="2"/>
  </r>
  <r>
    <n v="2458"/>
    <x v="2458"/>
    <s v="Three ladies starting a small bakery/toast bar concept @SmorgasburgLA.  House made pastries and bread using local and fun ingredients."/>
    <x v="10"/>
    <n v="5509"/>
    <x v="0"/>
    <x v="0"/>
    <x v="0"/>
    <x v="2456"/>
    <n v="1462481718"/>
    <b v="0"/>
    <n v="80"/>
    <b v="1"/>
    <s v="food/small batch"/>
    <n v="110"/>
    <n v="68.86"/>
    <x v="7"/>
    <s v="small batch"/>
    <n v="42495.871736111112"/>
    <n v="25569.000925925928"/>
    <x v="2"/>
    <n v="5"/>
    <x v="5"/>
  </r>
  <r>
    <n v="2459"/>
    <x v="2459"/>
    <s v="Bringing delicious, scratch-made, baked goods to mainstreet Hopkins, MN. Specializing in cupcakes, cakes, cookies, and French macarons."/>
    <x v="11"/>
    <n v="30675"/>
    <x v="0"/>
    <x v="0"/>
    <x v="0"/>
    <x v="2457"/>
    <n v="1454858285"/>
    <b v="0"/>
    <n v="282"/>
    <b v="1"/>
    <s v="food/small batch"/>
    <n v="102"/>
    <n v="108.78"/>
    <x v="7"/>
    <s v="small batch"/>
    <n v="42407.637557870374"/>
    <n v="25569.003263888888"/>
    <x v="2"/>
    <n v="2"/>
    <x v="2"/>
  </r>
  <r>
    <n v="2460"/>
    <x v="2460"/>
    <s v="A humble and homey bakery passionately obsessed with good bread. Grano will fast become your favorite neighborhood food hub."/>
    <x v="0"/>
    <n v="8567"/>
    <x v="0"/>
    <x v="0"/>
    <x v="0"/>
    <x v="2458"/>
    <n v="1480480167"/>
    <b v="0"/>
    <n v="68"/>
    <b v="1"/>
    <s v="food/small batch"/>
    <n v="101"/>
    <n v="125.99"/>
    <x v="7"/>
    <s v="small batch"/>
    <n v="42704.187118055561"/>
    <n v="25569.000787037035"/>
    <x v="2"/>
    <n v="11"/>
    <x v="4"/>
  </r>
  <r>
    <n v="2461"/>
    <x v="2461"/>
    <s v="Songs of faith and worship that are so deeply spiritual you could sing them in church, so down to earth you could play them in a bar."/>
    <x v="51"/>
    <n v="7785"/>
    <x v="0"/>
    <x v="0"/>
    <x v="0"/>
    <x v="1837"/>
    <n v="1314577097"/>
    <b v="0"/>
    <n v="86"/>
    <b v="1"/>
    <s v="music/indie rock"/>
    <n v="104"/>
    <n v="90.52"/>
    <x v="4"/>
    <s v="indie rock"/>
    <n v="40784.012696759259"/>
    <n v="25569.00099537037"/>
    <x v="6"/>
    <n v="8"/>
    <x v="10"/>
  </r>
  <r>
    <n v="2462"/>
    <x v="2462"/>
    <s v="CHURCHES, an indie rock band from Oakland, CA, is recording a new single about marriage equality and pressing it to 7&quot; vinyl."/>
    <x v="9"/>
    <n v="3321.25"/>
    <x v="0"/>
    <x v="0"/>
    <x v="0"/>
    <x v="2459"/>
    <n v="1340944096"/>
    <b v="0"/>
    <n v="115"/>
    <b v="1"/>
    <s v="music/indie rock"/>
    <n v="111"/>
    <n v="28.88"/>
    <x v="4"/>
    <s v="indie rock"/>
    <n v="41089.186296296299"/>
    <n v="25569.001331018517"/>
    <x v="5"/>
    <n v="6"/>
    <x v="0"/>
  </r>
  <r>
    <n v="2463"/>
    <x v="2463"/>
    <s v="Emma Ate The Lion's debut full length album"/>
    <x v="13"/>
    <n v="2325"/>
    <x v="0"/>
    <x v="0"/>
    <x v="0"/>
    <x v="2460"/>
    <n v="1362710425"/>
    <b v="0"/>
    <n v="75"/>
    <b v="1"/>
    <s v="music/indie rock"/>
    <n v="116"/>
    <n v="31"/>
    <x v="4"/>
    <s v="indie rock"/>
    <n v="41341.111400462964"/>
    <n v="25569.000868055555"/>
    <x v="4"/>
    <n v="3"/>
    <x v="7"/>
  </r>
  <r>
    <n v="2464"/>
    <x v="2464"/>
    <s v="The Enemy Feathers are passing the proverbial hat to see if we can raise enough money to complete Our NEW EP"/>
    <x v="13"/>
    <n v="2222"/>
    <x v="0"/>
    <x v="5"/>
    <x v="5"/>
    <x v="2461"/>
    <n v="1441143397"/>
    <b v="0"/>
    <n v="43"/>
    <b v="1"/>
    <s v="music/indie rock"/>
    <n v="111"/>
    <n v="51.67"/>
    <x v="4"/>
    <s v="indie rock"/>
    <n v="42248.90042824074"/>
    <n v="25569.000497685185"/>
    <x v="0"/>
    <n v="9"/>
    <x v="8"/>
  </r>
  <r>
    <n v="2465"/>
    <x v="2465"/>
    <s v="An indie band from Spokane, WA looking to master and package their first full length album."/>
    <x v="176"/>
    <n v="1261"/>
    <x v="0"/>
    <x v="0"/>
    <x v="0"/>
    <x v="2462"/>
    <n v="1345828548"/>
    <b v="0"/>
    <n v="48"/>
    <b v="1"/>
    <s v="music/indie rock"/>
    <n v="180"/>
    <n v="26.27"/>
    <x v="4"/>
    <s v="indie rock"/>
    <n v="41145.719305555554"/>
    <n v="25569.000555555554"/>
    <x v="5"/>
    <n v="8"/>
    <x v="10"/>
  </r>
  <r>
    <n v="2466"/>
    <x v="2466"/>
    <s v="With big dreams and big sounds, Jesse Alexander's Debut album titled &quot;For Once&quot; brings Indie Rock to a whole new level."/>
    <x v="30"/>
    <n v="2500"/>
    <x v="0"/>
    <x v="0"/>
    <x v="0"/>
    <x v="2463"/>
    <n v="1365474453"/>
    <b v="0"/>
    <n v="52"/>
    <b v="1"/>
    <s v="music/indie rock"/>
    <n v="100"/>
    <n v="48.08"/>
    <x v="4"/>
    <s v="indie rock"/>
    <n v="41373.102465277778"/>
    <n v="25569.000601851851"/>
    <x v="4"/>
    <n v="4"/>
    <x v="6"/>
  </r>
  <r>
    <n v="2467"/>
    <x v="2467"/>
    <s v="We've finished our first EP and we're taking it on the road in three weeks! Help us fund manufacturing?"/>
    <x v="28"/>
    <n v="1185"/>
    <x v="0"/>
    <x v="0"/>
    <x v="0"/>
    <x v="2464"/>
    <n v="1335473931"/>
    <b v="0"/>
    <n v="43"/>
    <b v="1"/>
    <s v="music/indie rock"/>
    <n v="119"/>
    <n v="27.56"/>
    <x v="4"/>
    <s v="indie rock"/>
    <n v="41025.874201388891"/>
    <n v="25569.000497685185"/>
    <x v="5"/>
    <n v="4"/>
    <x v="6"/>
  </r>
  <r>
    <n v="2468"/>
    <x v="2468"/>
    <s v="Please donate, support &amp; share this project so that I may be able to record my new EP this fall!"/>
    <x v="13"/>
    <n v="2144.34"/>
    <x v="0"/>
    <x v="0"/>
    <x v="0"/>
    <x v="2465"/>
    <n v="1348285321"/>
    <b v="0"/>
    <n v="58"/>
    <b v="1"/>
    <s v="music/indie rock"/>
    <n v="107"/>
    <n v="36.97"/>
    <x v="4"/>
    <s v="indie rock"/>
    <n v="41174.154178240737"/>
    <n v="25569.000671296297"/>
    <x v="5"/>
    <n v="9"/>
    <x v="8"/>
  </r>
  <r>
    <n v="2469"/>
    <x v="2469"/>
    <s v="All the music for my EP of cello-fusion originals is complete. All I need now is your help to get it mastered &amp; pressed to CD &amp; vinyl!"/>
    <x v="38"/>
    <n v="1364"/>
    <x v="0"/>
    <x v="0"/>
    <x v="0"/>
    <x v="2466"/>
    <n v="1295000329"/>
    <b v="0"/>
    <n v="47"/>
    <b v="1"/>
    <s v="music/indie rock"/>
    <n v="114"/>
    <n v="29.02"/>
    <x v="4"/>
    <s v="indie rock"/>
    <n v="40557.429733796293"/>
    <n v="25569.000543981481"/>
    <x v="6"/>
    <n v="1"/>
    <x v="1"/>
  </r>
  <r>
    <n v="2470"/>
    <x v="2470"/>
    <s v="Music is my passion.  I've been recording this album for 2 years now, and I just want the world to finally hear it!"/>
    <x v="28"/>
    <n v="1031.6400000000001"/>
    <x v="0"/>
    <x v="0"/>
    <x v="0"/>
    <x v="2467"/>
    <n v="1335232055"/>
    <b v="0"/>
    <n v="36"/>
    <b v="1"/>
    <s v="music/indie rock"/>
    <n v="103"/>
    <n v="28.66"/>
    <x v="4"/>
    <s v="indie rock"/>
    <n v="41023.07471064815"/>
    <n v="25569.000416666666"/>
    <x v="5"/>
    <n v="4"/>
    <x v="6"/>
  </r>
  <r>
    <n v="2471"/>
    <x v="2471"/>
    <s v="Confused Disciples' debut album &quot;Sleepamation&quot; is (finally) all recorded and mixed, now all that's left is mastering and duplication."/>
    <x v="2"/>
    <n v="640"/>
    <x v="0"/>
    <x v="0"/>
    <x v="0"/>
    <x v="2468"/>
    <n v="1324079392"/>
    <b v="0"/>
    <n v="17"/>
    <b v="1"/>
    <s v="music/indie rock"/>
    <n v="128"/>
    <n v="37.65"/>
    <x v="4"/>
    <s v="indie rock"/>
    <n v="40893.992962962962"/>
    <n v="25569.000196759258"/>
    <x v="6"/>
    <n v="12"/>
    <x v="11"/>
  </r>
  <r>
    <n v="2472"/>
    <x v="2472"/>
    <s v="Help Ben Hardt release 3 albums in a 9 month span, telling the story of two lovers in London during WWII. All with strings, a rock band and more..."/>
    <x v="51"/>
    <n v="10182.02"/>
    <x v="0"/>
    <x v="0"/>
    <x v="0"/>
    <x v="2469"/>
    <n v="1277433980"/>
    <b v="0"/>
    <n v="104"/>
    <b v="1"/>
    <s v="music/indie rock"/>
    <n v="136"/>
    <n v="97.9"/>
    <x v="4"/>
    <s v="indie rock"/>
    <n v="40354.11550925926"/>
    <n v="25569.001203703705"/>
    <x v="7"/>
    <n v="6"/>
    <x v="0"/>
  </r>
  <r>
    <n v="2473"/>
    <x v="2473"/>
    <s v="Wrote some new songs and it turned into an album. I even have a title already, &quot;Oh My Soul&quot;. Would love your support!"/>
    <x v="13"/>
    <n v="2000"/>
    <x v="0"/>
    <x v="0"/>
    <x v="0"/>
    <x v="2470"/>
    <n v="1349978269"/>
    <b v="0"/>
    <n v="47"/>
    <b v="1"/>
    <s v="music/indie rock"/>
    <n v="100"/>
    <n v="42.55"/>
    <x v="4"/>
    <s v="indie rock"/>
    <n v="41193.748483796298"/>
    <n v="25569.000543981481"/>
    <x v="5"/>
    <n v="10"/>
    <x v="9"/>
  </r>
  <r>
    <n v="2474"/>
    <x v="2474"/>
    <s v="Even though were still recording our first album, were taking pre orders to help with manufacturing costs. We have a lot to cover with this CD/ DVD. "/>
    <x v="10"/>
    <n v="5000.18"/>
    <x v="0"/>
    <x v="0"/>
    <x v="0"/>
    <x v="2471"/>
    <n v="1282868176"/>
    <b v="0"/>
    <n v="38"/>
    <b v="1"/>
    <s v="music/indie rock"/>
    <n v="100"/>
    <n v="131.58000000000001"/>
    <x v="4"/>
    <s v="indie rock"/>
    <n v="40417.011296296296"/>
    <n v="25569.000439814816"/>
    <x v="7"/>
    <n v="8"/>
    <x v="10"/>
  </r>
  <r>
    <n v="2475"/>
    <x v="2475"/>
    <s v="Help BRANDTSON and DREAMOVERrecords press their 2004 record, &quot;Send Us A Signal&quot;."/>
    <x v="30"/>
    <n v="2618"/>
    <x v="0"/>
    <x v="0"/>
    <x v="0"/>
    <x v="2472"/>
    <n v="1273647255"/>
    <b v="0"/>
    <n v="81"/>
    <b v="1"/>
    <s v="music/indie rock"/>
    <n v="105"/>
    <n v="32.32"/>
    <x v="4"/>
    <s v="indie rock"/>
    <n v="40310.287673611114"/>
    <n v="25569.000937500001"/>
    <x v="7"/>
    <n v="5"/>
    <x v="5"/>
  </r>
  <r>
    <n v="2476"/>
    <x v="2476"/>
    <s v="Eleven songs, the accumulation of several memorable occurrences in a sleepy town; stories of fiction &amp; fact."/>
    <x v="50"/>
    <n v="3360.72"/>
    <x v="0"/>
    <x v="0"/>
    <x v="0"/>
    <x v="2473"/>
    <n v="1412149970"/>
    <b v="0"/>
    <n v="55"/>
    <b v="1"/>
    <s v="music/indie rock"/>
    <n v="105"/>
    <n v="61.1"/>
    <x v="4"/>
    <s v="indie rock"/>
    <n v="41913.328356481477"/>
    <n v="25569.000636574074"/>
    <x v="3"/>
    <n v="10"/>
    <x v="9"/>
  </r>
  <r>
    <n v="2477"/>
    <x v="823"/>
    <s v="Releasing my first album in August, and I need your help in order to get it done!"/>
    <x v="47"/>
    <n v="1285"/>
    <x v="0"/>
    <x v="0"/>
    <x v="0"/>
    <x v="2474"/>
    <n v="1340901345"/>
    <b v="0"/>
    <n v="41"/>
    <b v="1"/>
    <s v="music/indie rock"/>
    <n v="171"/>
    <n v="31.34"/>
    <x v="4"/>
    <s v="indie rock"/>
    <n v="41088.691493055558"/>
    <n v="25569.000474537039"/>
    <x v="5"/>
    <n v="6"/>
    <x v="0"/>
  </r>
  <r>
    <n v="2478"/>
    <x v="2477"/>
    <s v="San Francisco Indie band, Should We Run, gets set to launch their debut EP capped with a tour to South by Southwest Music Conference."/>
    <x v="6"/>
    <n v="10200"/>
    <x v="0"/>
    <x v="0"/>
    <x v="0"/>
    <x v="2475"/>
    <n v="1355525313"/>
    <b v="0"/>
    <n v="79"/>
    <b v="1"/>
    <s v="music/indie rock"/>
    <n v="128"/>
    <n v="129.11000000000001"/>
    <x v="4"/>
    <s v="indie rock"/>
    <n v="41257.950381944444"/>
    <n v="25569.000914351851"/>
    <x v="5"/>
    <n v="12"/>
    <x v="11"/>
  </r>
  <r>
    <n v="2479"/>
    <x v="2478"/>
    <s v="Fake Natives is headed on tour this summer. Help them fill their tank with fossil fuels."/>
    <x v="43"/>
    <n v="400.33"/>
    <x v="0"/>
    <x v="0"/>
    <x v="0"/>
    <x v="2476"/>
    <n v="1342545994"/>
    <b v="0"/>
    <n v="16"/>
    <b v="1"/>
    <s v="music/indie rock"/>
    <n v="133"/>
    <n v="25.02"/>
    <x v="4"/>
    <s v="indie rock"/>
    <n v="41107.726782407408"/>
    <n v="25569.000185185185"/>
    <x v="5"/>
    <n v="7"/>
    <x v="3"/>
  </r>
  <r>
    <n v="2480"/>
    <x v="2479"/>
    <s v="We are a band from Long Beach, Ca looking to record our first EP. Any little bit counts and your support would mean the world to us!"/>
    <x v="13"/>
    <n v="2000"/>
    <x v="0"/>
    <x v="0"/>
    <x v="0"/>
    <x v="2477"/>
    <n v="1439332084"/>
    <b v="0"/>
    <n v="8"/>
    <b v="1"/>
    <s v="music/indie rock"/>
    <n v="100"/>
    <n v="250"/>
    <x v="4"/>
    <s v="indie rock"/>
    <n v="42227.936157407406"/>
    <n v="25569.000092592592"/>
    <x v="0"/>
    <n v="8"/>
    <x v="10"/>
  </r>
  <r>
    <n v="2481"/>
    <x v="2480"/>
    <s v="To support the media blitz for their brand-new album, the band is offering a Kickstarter-only EP and other amazing premiums."/>
    <x v="23"/>
    <n v="4516.4399999999996"/>
    <x v="0"/>
    <x v="0"/>
    <x v="0"/>
    <x v="2478"/>
    <n v="1333207808"/>
    <b v="0"/>
    <n v="95"/>
    <b v="1"/>
    <s v="music/indie rock"/>
    <n v="113"/>
    <n v="47.54"/>
    <x v="4"/>
    <s v="indie rock"/>
    <n v="40999.645925925928"/>
    <n v="25569.001099537036"/>
    <x v="5"/>
    <n v="3"/>
    <x v="7"/>
  </r>
  <r>
    <n v="2482"/>
    <x v="2481"/>
    <s v="Singer Jude Roberts has been asked to perform his song &quot;The Flood&quot;  in Hiroshima.  You can assist in making this opportunity a reality."/>
    <x v="28"/>
    <n v="1001"/>
    <x v="0"/>
    <x v="0"/>
    <x v="0"/>
    <x v="2479"/>
    <n v="1308336383"/>
    <b v="0"/>
    <n v="25"/>
    <b v="1"/>
    <s v="music/indie rock"/>
    <n v="100"/>
    <n v="40.04"/>
    <x v="4"/>
    <s v="indie rock"/>
    <n v="40711.782210648147"/>
    <n v="25569.00028935185"/>
    <x v="6"/>
    <n v="6"/>
    <x v="0"/>
  </r>
  <r>
    <n v="2483"/>
    <x v="2482"/>
    <s v="Send Intangible Animal on our first West Coast Tour!!! The fate of the world rests in your hands."/>
    <x v="184"/>
    <n v="1251"/>
    <x v="0"/>
    <x v="0"/>
    <x v="0"/>
    <x v="2480"/>
    <n v="1330711203"/>
    <b v="0"/>
    <n v="19"/>
    <b v="1"/>
    <s v="music/indie rock"/>
    <n v="114"/>
    <n v="65.84"/>
    <x v="4"/>
    <s v="indie rock"/>
    <n v="40970.750034722223"/>
    <n v="25569.000219907408"/>
    <x v="5"/>
    <n v="3"/>
    <x v="7"/>
  </r>
  <r>
    <n v="2484"/>
    <x v="2483"/>
    <s v="A solo roots/rock CD written by award winning singer-songwriter Kiya Heartwood and produced by Grammy nominated producer Mark Hallman."/>
    <x v="8"/>
    <n v="4176.1099999999997"/>
    <x v="0"/>
    <x v="0"/>
    <x v="0"/>
    <x v="2481"/>
    <n v="1313532003"/>
    <b v="0"/>
    <n v="90"/>
    <b v="1"/>
    <s v="music/indie rock"/>
    <n v="119"/>
    <n v="46.4"/>
    <x v="4"/>
    <s v="indie rock"/>
    <n v="40771.916701388887"/>
    <n v="25569.001041666666"/>
    <x v="6"/>
    <n v="8"/>
    <x v="10"/>
  </r>
  <r>
    <n v="2485"/>
    <x v="2484"/>
    <s v="We're trying to fund a fall tour to Dallas,  where we will record our debut album with Grammy award-winning producer, Stuart Sikes."/>
    <x v="13"/>
    <n v="2065"/>
    <x v="0"/>
    <x v="0"/>
    <x v="0"/>
    <x v="2482"/>
    <n v="1315439879"/>
    <b v="0"/>
    <n v="41"/>
    <b v="1"/>
    <s v="music/indie rock"/>
    <n v="103"/>
    <n v="50.37"/>
    <x v="4"/>
    <s v="indie rock"/>
    <n v="40793.998599537037"/>
    <n v="25569.000474537039"/>
    <x v="6"/>
    <n v="9"/>
    <x v="8"/>
  </r>
  <r>
    <n v="2486"/>
    <x v="2485"/>
    <s v="I'm just about finished recording my new EP &quot;Gypsy Wind,&quot; but I need help w/making CD's for you to hold in your hands!  And listen to!"/>
    <x v="43"/>
    <n v="797"/>
    <x v="0"/>
    <x v="0"/>
    <x v="0"/>
    <x v="2483"/>
    <n v="1332521976"/>
    <b v="0"/>
    <n v="30"/>
    <b v="1"/>
    <s v="music/indie rock"/>
    <n v="266"/>
    <n v="26.57"/>
    <x v="4"/>
    <s v="indie rock"/>
    <n v="40991.708055555559"/>
    <n v="25569.000347222223"/>
    <x v="5"/>
    <n v="3"/>
    <x v="7"/>
  </r>
  <r>
    <n v="2487"/>
    <x v="2486"/>
    <s v="Raise enough money to fund the copyright cost for the full length indie rock record we spent the year recording."/>
    <x v="15"/>
    <n v="1500.76"/>
    <x v="0"/>
    <x v="0"/>
    <x v="0"/>
    <x v="2484"/>
    <n v="1335491997"/>
    <b v="0"/>
    <n v="38"/>
    <b v="1"/>
    <s v="music/indie rock"/>
    <n v="100"/>
    <n v="39.49"/>
    <x v="4"/>
    <s v="indie rock"/>
    <n v="41026.083298611113"/>
    <n v="25569.000439814816"/>
    <x v="5"/>
    <n v="4"/>
    <x v="6"/>
  </r>
  <r>
    <n v="2488"/>
    <x v="2487"/>
    <s v="Nashville independent singer/songwriter Jameson Elder making a new album! Check out the video to preview the single &quot;Take Me Back&quot;!"/>
    <x v="9"/>
    <n v="3201"/>
    <x v="0"/>
    <x v="0"/>
    <x v="0"/>
    <x v="2485"/>
    <n v="1318864308"/>
    <b v="0"/>
    <n v="65"/>
    <b v="1"/>
    <s v="music/indie rock"/>
    <n v="107"/>
    <n v="49.25"/>
    <x v="4"/>
    <s v="indie rock"/>
    <n v="40833.633194444446"/>
    <n v="25569.000752314816"/>
    <x v="6"/>
    <n v="10"/>
    <x v="9"/>
  </r>
  <r>
    <n v="2489"/>
    <x v="2488"/>
    <s v="A new Pocket Vinyl album focusing on all things about death: what it is, feels like, leads to, and how the idea of God fits into it."/>
    <x v="8"/>
    <n v="4678.5"/>
    <x v="0"/>
    <x v="0"/>
    <x v="0"/>
    <x v="2486"/>
    <n v="1365525239"/>
    <b v="0"/>
    <n v="75"/>
    <b v="1"/>
    <s v="music/indie rock"/>
    <n v="134"/>
    <n v="62.38"/>
    <x v="4"/>
    <s v="indie rock"/>
    <n v="41373.690266203703"/>
    <n v="25569.000868055555"/>
    <x v="4"/>
    <n v="4"/>
    <x v="6"/>
  </r>
  <r>
    <n v="2490"/>
    <x v="2489"/>
    <s v="We are trying to fund our first multi-state tour this summer in an effort to get our music out to as many people as possible."/>
    <x v="2"/>
    <n v="607"/>
    <x v="0"/>
    <x v="0"/>
    <x v="0"/>
    <x v="2487"/>
    <n v="1335245276"/>
    <b v="0"/>
    <n v="16"/>
    <b v="1"/>
    <s v="music/indie rock"/>
    <n v="121"/>
    <n v="37.94"/>
    <x v="4"/>
    <s v="indie rock"/>
    <n v="41023.227731481478"/>
    <n v="25569.000185185185"/>
    <x v="5"/>
    <n v="4"/>
    <x v="6"/>
  </r>
  <r>
    <n v="2491"/>
    <x v="2490"/>
    <s v="Nathan Evans, instrumental rock guitarist and official V3fights.com artist, is releasing his first solo EP entitled Remove The Illusion"/>
    <x v="2"/>
    <n v="516"/>
    <x v="0"/>
    <x v="0"/>
    <x v="0"/>
    <x v="2488"/>
    <n v="1293739714"/>
    <b v="0"/>
    <n v="10"/>
    <b v="1"/>
    <s v="music/indie rock"/>
    <n v="103"/>
    <n v="51.6"/>
    <x v="4"/>
    <s v="indie rock"/>
    <n v="40542.839282407411"/>
    <n v="25569.000115740742"/>
    <x v="7"/>
    <n v="12"/>
    <x v="11"/>
  </r>
  <r>
    <n v="2492"/>
    <x v="2491"/>
    <s v="We're a band from Hawaii trying to produce our first EP and we need help!"/>
    <x v="20"/>
    <n v="750"/>
    <x v="0"/>
    <x v="0"/>
    <x v="0"/>
    <x v="2489"/>
    <n v="1335397188"/>
    <b v="0"/>
    <n v="27"/>
    <b v="1"/>
    <s v="music/indie rock"/>
    <n v="125"/>
    <n v="27.78"/>
    <x v="4"/>
    <s v="indie rock"/>
    <n v="41024.985972222225"/>
    <n v="25569.0003125"/>
    <x v="5"/>
    <n v="4"/>
    <x v="6"/>
  </r>
  <r>
    <n v="2493"/>
    <x v="2492"/>
    <s v="Making the record I've always dreamed of, and I want you to be part of the journey. Join me and let's make a great album together!"/>
    <x v="22"/>
    <n v="25740"/>
    <x v="0"/>
    <x v="0"/>
    <x v="0"/>
    <x v="2490"/>
    <n v="1363320140"/>
    <b v="0"/>
    <n v="259"/>
    <b v="1"/>
    <s v="music/indie rock"/>
    <n v="129"/>
    <n v="99.38"/>
    <x v="4"/>
    <s v="indie rock"/>
    <n v="41348.168287037035"/>
    <n v="25569.002997685184"/>
    <x v="4"/>
    <n v="3"/>
    <x v="7"/>
  </r>
  <r>
    <n v="2494"/>
    <x v="2493"/>
    <s v="Multi-Instrumentalist Ace Waters' new double album with 2+hours of music needs to be professionally made and replicated."/>
    <x v="15"/>
    <n v="1515.08"/>
    <x v="0"/>
    <x v="0"/>
    <x v="0"/>
    <x v="2491"/>
    <n v="1335194944"/>
    <b v="0"/>
    <n v="39"/>
    <b v="1"/>
    <s v="music/indie rock"/>
    <n v="101"/>
    <n v="38.85"/>
    <x v="4"/>
    <s v="indie rock"/>
    <n v="41022.645185185182"/>
    <n v="25569.000451388889"/>
    <x v="5"/>
    <n v="4"/>
    <x v="6"/>
  </r>
  <r>
    <n v="2495"/>
    <x v="2494"/>
    <s v="World-class musicians pay tribute to Kenny Childers, one of Indiana's best songwriters. MFT is pressing the album on double vinyl."/>
    <x v="15"/>
    <n v="1913.05"/>
    <x v="0"/>
    <x v="0"/>
    <x v="0"/>
    <x v="2492"/>
    <n v="1336430575"/>
    <b v="0"/>
    <n v="42"/>
    <b v="1"/>
    <s v="music/indie rock"/>
    <n v="128"/>
    <n v="45.55"/>
    <x v="4"/>
    <s v="indie rock"/>
    <n v="41036.946469907409"/>
    <n v="25569.000486111112"/>
    <x v="5"/>
    <n v="5"/>
    <x v="5"/>
  </r>
  <r>
    <n v="2496"/>
    <x v="2495"/>
    <s v="Be a part of making the first Lynn Haven album, &quot;Fair Weather Friends.&quot;"/>
    <x v="12"/>
    <n v="6000"/>
    <x v="0"/>
    <x v="0"/>
    <x v="0"/>
    <x v="2493"/>
    <n v="1361577292"/>
    <b v="0"/>
    <n v="10"/>
    <b v="1"/>
    <s v="music/indie rock"/>
    <n v="100"/>
    <n v="600"/>
    <x v="4"/>
    <s v="indie rock"/>
    <n v="41327.996435185189"/>
    <n v="25569.000115740742"/>
    <x v="4"/>
    <n v="2"/>
    <x v="2"/>
  </r>
  <r>
    <n v="2497"/>
    <x v="2496"/>
    <s v="Joe Rut captures his eccentrically funny and moving songs live with an 8-piece band + special guests.  Help him release it!!!"/>
    <x v="23"/>
    <n v="4510.8599999999997"/>
    <x v="0"/>
    <x v="0"/>
    <x v="0"/>
    <x v="2494"/>
    <n v="1309986338"/>
    <b v="0"/>
    <n v="56"/>
    <b v="1"/>
    <s v="music/indie rock"/>
    <n v="113"/>
    <n v="80.55"/>
    <x v="4"/>
    <s v="indie rock"/>
    <n v="40730.878912037035"/>
    <n v="25569.000648148147"/>
    <x v="6"/>
    <n v="7"/>
    <x v="3"/>
  </r>
  <r>
    <n v="2498"/>
    <x v="2497"/>
    <s v="We've been working hard on getting our music out and we are taking the final steps to releasing our EP, but we need your help."/>
    <x v="28"/>
    <n v="1056"/>
    <x v="0"/>
    <x v="0"/>
    <x v="0"/>
    <x v="2495"/>
    <n v="1421190787"/>
    <b v="0"/>
    <n v="20"/>
    <b v="1"/>
    <s v="music/indie rock"/>
    <n v="106"/>
    <n v="52.8"/>
    <x v="4"/>
    <s v="indie rock"/>
    <n v="42017.967442129629"/>
    <n v="25569.000231481481"/>
    <x v="0"/>
    <n v="1"/>
    <x v="1"/>
  </r>
  <r>
    <n v="2499"/>
    <x v="2498"/>
    <s v="Ryan is headed to the UK for a series of Private House Parties! He needs your help. Don't miss your chance to be a part of the fun!"/>
    <x v="23"/>
    <n v="8105"/>
    <x v="0"/>
    <x v="0"/>
    <x v="0"/>
    <x v="2496"/>
    <n v="1352820837"/>
    <b v="0"/>
    <n v="170"/>
    <b v="1"/>
    <s v="music/indie rock"/>
    <n v="203"/>
    <n v="47.68"/>
    <x v="4"/>
    <s v="indie rock"/>
    <n v="41226.648576388885"/>
    <n v="25569.001967592594"/>
    <x v="5"/>
    <n v="11"/>
    <x v="4"/>
  </r>
  <r>
    <n v="2500"/>
    <x v="2499"/>
    <s v="ST's 4th LP has been tracked and mixed, but before he can set it free upon the world, it needs proper mastering and pressing!"/>
    <x v="20"/>
    <n v="680"/>
    <x v="0"/>
    <x v="0"/>
    <x v="0"/>
    <x v="2497"/>
    <n v="1337884375"/>
    <b v="0"/>
    <n v="29"/>
    <b v="1"/>
    <s v="music/indie rock"/>
    <n v="113"/>
    <n v="23.45"/>
    <x v="4"/>
    <s v="indie rock"/>
    <n v="41053.772858796299"/>
    <n v="25569.000335648147"/>
    <x v="5"/>
    <n v="5"/>
    <x v="5"/>
  </r>
  <r>
    <n v="2501"/>
    <x v="2500"/>
    <s v="Locally owned board game cafÃ© focused on keeping it local with fresh food, craft beer, wine, and, of course, all your favourite games!"/>
    <x v="34"/>
    <n v="281"/>
    <x v="2"/>
    <x v="5"/>
    <x v="5"/>
    <x v="2498"/>
    <n v="1440787104"/>
    <b v="0"/>
    <n v="7"/>
    <b v="0"/>
    <s v="food/restaurants"/>
    <n v="3"/>
    <n v="40.14"/>
    <x v="7"/>
    <s v="restaurants"/>
    <n v="42244.776666666665"/>
    <n v="25569.000081018519"/>
    <x v="0"/>
    <n v="8"/>
    <x v="10"/>
  </r>
  <r>
    <n v="2502"/>
    <x v="2501"/>
    <s v="A small sweet shop featuring the cupcake variety offered by Cupcake Chaos, candy, cotton candy, shakes and malts, located in Dalhart,TX"/>
    <x v="74"/>
    <n v="86"/>
    <x v="2"/>
    <x v="0"/>
    <x v="0"/>
    <x v="2499"/>
    <n v="1407440918"/>
    <b v="0"/>
    <n v="5"/>
    <b v="0"/>
    <s v="food/restaurants"/>
    <n v="0"/>
    <n v="17.2"/>
    <x v="7"/>
    <s v="restaurants"/>
    <n v="41858.825439814813"/>
    <n v="25569.000057870369"/>
    <x v="3"/>
    <n v="8"/>
    <x v="10"/>
  </r>
  <r>
    <n v="2503"/>
    <x v="2502"/>
    <s v="Cardinal Bistro will be Contemporary American dinning establishment based in Ventnor, NJ featuring local, seasonal ingredients."/>
    <x v="3"/>
    <n v="0"/>
    <x v="2"/>
    <x v="0"/>
    <x v="0"/>
    <x v="2500"/>
    <n v="1462743308"/>
    <b v="0"/>
    <n v="0"/>
    <b v="0"/>
    <s v="food/restaurants"/>
    <n v="0"/>
    <n v="0"/>
    <x v="7"/>
    <s v="restaurants"/>
    <n v="42498.899398148147"/>
    <n v="25569"/>
    <x v="2"/>
    <n v="5"/>
    <x v="5"/>
  </r>
  <r>
    <n v="2504"/>
    <x v="2503"/>
    <s v="Halal Restaurant and Internet Cafe 20 percent of profits will go to building masjids."/>
    <x v="19"/>
    <n v="0"/>
    <x v="2"/>
    <x v="0"/>
    <x v="0"/>
    <x v="2501"/>
    <n v="1413418934"/>
    <b v="0"/>
    <n v="0"/>
    <b v="0"/>
    <s v="food/restaurants"/>
    <n v="0"/>
    <n v="0"/>
    <x v="7"/>
    <s v="restaurants"/>
    <n v="41928.015439814815"/>
    <n v="25569"/>
    <x v="3"/>
    <n v="10"/>
    <x v="9"/>
  </r>
  <r>
    <n v="2505"/>
    <x v="2504"/>
    <s v="PASTATUTION- The act or practice of engaging in Pasta Making for money.  _x000a__x000a_Help us get the Arcobaleno Pasta Extruder!"/>
    <x v="39"/>
    <n v="0"/>
    <x v="2"/>
    <x v="0"/>
    <x v="0"/>
    <x v="2502"/>
    <n v="1423704016"/>
    <b v="0"/>
    <n v="0"/>
    <b v="0"/>
    <s v="food/restaurants"/>
    <n v="0"/>
    <n v="0"/>
    <x v="7"/>
    <s v="restaurants"/>
    <n v="42047.05574074074"/>
    <n v="25569"/>
    <x v="0"/>
    <n v="2"/>
    <x v="2"/>
  </r>
  <r>
    <n v="2506"/>
    <x v="2505"/>
    <s v="Love cereal as much as we do? Then we need your help! We are opening a worldwide cereal cafe, serving the best in imported cereals!"/>
    <x v="10"/>
    <n v="30"/>
    <x v="2"/>
    <x v="1"/>
    <x v="1"/>
    <x v="2503"/>
    <n v="1441955269"/>
    <b v="0"/>
    <n v="2"/>
    <b v="0"/>
    <s v="food/restaurants"/>
    <n v="1"/>
    <n v="15"/>
    <x v="7"/>
    <s v="restaurants"/>
    <n v="42258.297094907408"/>
    <n v="25569.00002314815"/>
    <x v="0"/>
    <n v="9"/>
    <x v="8"/>
  </r>
  <r>
    <n v="2507"/>
    <x v="2506"/>
    <s v="Unique dishes for a unique city!."/>
    <x v="350"/>
    <n v="0"/>
    <x v="2"/>
    <x v="0"/>
    <x v="0"/>
    <x v="2504"/>
    <n v="1428716704"/>
    <b v="0"/>
    <n v="0"/>
    <b v="0"/>
    <s v="food/restaurants"/>
    <n v="0"/>
    <n v="0"/>
    <x v="7"/>
    <s v="restaurants"/>
    <n v="42105.072962962964"/>
    <n v="25569"/>
    <x v="0"/>
    <n v="4"/>
    <x v="6"/>
  </r>
  <r>
    <n v="2508"/>
    <x v="2507"/>
    <s v="I make Amazing homemade fudge available in 18 flavors. I want to open my own business to be able to let my area eat my incredible fudge"/>
    <x v="22"/>
    <n v="0"/>
    <x v="2"/>
    <x v="0"/>
    <x v="0"/>
    <x v="2505"/>
    <n v="1405464634"/>
    <b v="0"/>
    <n v="0"/>
    <b v="0"/>
    <s v="food/restaurants"/>
    <n v="0"/>
    <n v="0"/>
    <x v="7"/>
    <s v="restaurants"/>
    <n v="41835.951782407406"/>
    <n v="25569"/>
    <x v="3"/>
    <n v="7"/>
    <x v="3"/>
  </r>
  <r>
    <n v="2509"/>
    <x v="2508"/>
    <s v="Relax in a new Cheesecake Lounge in London, serving freshly made cheesecakes, all day and all night, along with great coffees and teas."/>
    <x v="75"/>
    <n v="1000"/>
    <x v="2"/>
    <x v="1"/>
    <x v="1"/>
    <x v="2506"/>
    <n v="1424719549"/>
    <b v="0"/>
    <n v="28"/>
    <b v="0"/>
    <s v="food/restaurants"/>
    <n v="1"/>
    <n v="35.71"/>
    <x v="7"/>
    <s v="restaurants"/>
    <n v="42058.809594907405"/>
    <n v="25569.000324074073"/>
    <x v="0"/>
    <n v="2"/>
    <x v="2"/>
  </r>
  <r>
    <n v="2510"/>
    <x v="2509"/>
    <s v="Dugout Dogs will be specializing in the many hot dog and sausage styles sold at baseball parks around Major League Baseball (MLB)."/>
    <x v="63"/>
    <n v="75"/>
    <x v="2"/>
    <x v="0"/>
    <x v="0"/>
    <x v="2507"/>
    <n v="1426463772"/>
    <b v="0"/>
    <n v="2"/>
    <b v="0"/>
    <s v="food/restaurants"/>
    <n v="0"/>
    <n v="37.5"/>
    <x v="7"/>
    <s v="restaurants"/>
    <n v="42078.997361111105"/>
    <n v="25569.00002314815"/>
    <x v="0"/>
    <n v="3"/>
    <x v="7"/>
  </r>
  <r>
    <n v="2511"/>
    <x v="2510"/>
    <s v="Fresh Fast Food. A bbq ramen bar thats healthy, tasty and made to order right in front of your eyes....... From flame to bowl"/>
    <x v="57"/>
    <n v="0"/>
    <x v="2"/>
    <x v="1"/>
    <x v="1"/>
    <x v="2508"/>
    <n v="1451731413"/>
    <b v="0"/>
    <n v="0"/>
    <b v="0"/>
    <s v="food/restaurants"/>
    <n v="0"/>
    <n v="0"/>
    <x v="7"/>
    <s v="restaurants"/>
    <n v="42371.446909722217"/>
    <n v="25569"/>
    <x v="2"/>
    <n v="1"/>
    <x v="1"/>
  </r>
  <r>
    <n v="2512"/>
    <x v="2511"/>
    <s v="Somethin' Tasty is a unique coffee, pastry &amp; retail store. We consign from all local sources: pottery, glass &amp; art."/>
    <x v="146"/>
    <n v="0"/>
    <x v="2"/>
    <x v="0"/>
    <x v="0"/>
    <x v="2509"/>
    <n v="1417208561"/>
    <b v="0"/>
    <n v="0"/>
    <b v="0"/>
    <s v="food/restaurants"/>
    <n v="0"/>
    <n v="0"/>
    <x v="7"/>
    <s v="restaurants"/>
    <n v="41971.876863425925"/>
    <n v="25569"/>
    <x v="3"/>
    <n v="11"/>
    <x v="4"/>
  </r>
  <r>
    <n v="2513"/>
    <x v="2512"/>
    <s v="Wir wollen einen Ort erschaffen an dem man sich wohlfÃ¼hlen kann, ein Ort an dem die Gedanken frei sind und man das Essen genieÃŸen kann."/>
    <x v="237"/>
    <n v="0"/>
    <x v="2"/>
    <x v="12"/>
    <x v="3"/>
    <x v="2510"/>
    <n v="1482883789"/>
    <b v="0"/>
    <n v="0"/>
    <b v="0"/>
    <s v="food/restaurants"/>
    <n v="0"/>
    <n v="0"/>
    <x v="7"/>
    <s v="restaurants"/>
    <n v="42732.00681712963"/>
    <n v="25569"/>
    <x v="2"/>
    <n v="12"/>
    <x v="11"/>
  </r>
  <r>
    <n v="2514"/>
    <x v="2513"/>
    <s v="My little cafe has been challenged to provide healthy, fun lunches to kids at a Montessori School. Local/organic as much as possible."/>
    <x v="14"/>
    <n v="210"/>
    <x v="2"/>
    <x v="0"/>
    <x v="0"/>
    <x v="2511"/>
    <n v="1407057677"/>
    <b v="0"/>
    <n v="4"/>
    <b v="0"/>
    <s v="food/restaurants"/>
    <n v="2"/>
    <n v="52.5"/>
    <x v="7"/>
    <s v="restaurants"/>
    <n v="41854.389780092592"/>
    <n v="25569.000046296296"/>
    <x v="3"/>
    <n v="8"/>
    <x v="10"/>
  </r>
  <r>
    <n v="2515"/>
    <x v="2514"/>
    <s v="The Barrel Room SF is moving to a new location in San Francisco with a 60-seat restaurant &amp; full liquor. Help us make our move amazing!"/>
    <x v="10"/>
    <n v="930"/>
    <x v="2"/>
    <x v="0"/>
    <x v="0"/>
    <x v="2512"/>
    <n v="1422043753"/>
    <b v="0"/>
    <n v="12"/>
    <b v="0"/>
    <s v="food/restaurants"/>
    <n v="19"/>
    <n v="77.5"/>
    <x v="7"/>
    <s v="restaurants"/>
    <n v="42027.839733796296"/>
    <n v="25569.000138888889"/>
    <x v="0"/>
    <n v="1"/>
    <x v="1"/>
  </r>
  <r>
    <n v="2516"/>
    <x v="2515"/>
    <s v="Hi, everyone my name is Alex, and i want to create not just a cafe spot, but a place that gives everyone a nice warm homey feeling."/>
    <x v="29"/>
    <n v="0"/>
    <x v="2"/>
    <x v="0"/>
    <x v="0"/>
    <x v="2513"/>
    <n v="1414683652"/>
    <b v="0"/>
    <n v="0"/>
    <b v="0"/>
    <s v="food/restaurants"/>
    <n v="0"/>
    <n v="0"/>
    <x v="7"/>
    <s v="restaurants"/>
    <n v="41942.653379629628"/>
    <n v="25569"/>
    <x v="3"/>
    <n v="10"/>
    <x v="9"/>
  </r>
  <r>
    <n v="2517"/>
    <x v="2516"/>
    <s v="KICK START US! Chef-driven dining experience offering a multi-course tasteful and playful menu that hems in familiar seasonal comfort."/>
    <x v="102"/>
    <n v="1767"/>
    <x v="2"/>
    <x v="5"/>
    <x v="5"/>
    <x v="2514"/>
    <n v="1424200530"/>
    <b v="0"/>
    <n v="33"/>
    <b v="0"/>
    <s v="food/restaurants"/>
    <n v="10"/>
    <n v="53.55"/>
    <x v="7"/>
    <s v="restaurants"/>
    <n v="42052.802430555559"/>
    <n v="25569.000381944443"/>
    <x v="0"/>
    <n v="2"/>
    <x v="2"/>
  </r>
  <r>
    <n v="2518"/>
    <x v="2517"/>
    <s v="I am traveling the backroads of Southern California, to discover the best out-of-the-way eateries the area has to offer"/>
    <x v="10"/>
    <n v="0"/>
    <x v="2"/>
    <x v="0"/>
    <x v="0"/>
    <x v="2515"/>
    <n v="1413303628"/>
    <b v="0"/>
    <n v="0"/>
    <b v="0"/>
    <s v="food/restaurants"/>
    <n v="0"/>
    <n v="0"/>
    <x v="7"/>
    <s v="restaurants"/>
    <n v="41926.680879629632"/>
    <n v="25569"/>
    <x v="3"/>
    <n v="10"/>
    <x v="9"/>
  </r>
  <r>
    <n v="2519"/>
    <x v="2518"/>
    <s v="Better than your mom's, better than Cracker Barrel, only at Kelli's Kitchen (all from scratch)."/>
    <x v="60"/>
    <n v="65"/>
    <x v="2"/>
    <x v="0"/>
    <x v="0"/>
    <x v="2516"/>
    <n v="1403149404"/>
    <b v="0"/>
    <n v="4"/>
    <b v="0"/>
    <s v="food/restaurants"/>
    <n v="0"/>
    <n v="16.25"/>
    <x v="7"/>
    <s v="restaurants"/>
    <n v="41809.155138888891"/>
    <n v="25569.000046296296"/>
    <x v="3"/>
    <n v="6"/>
    <x v="0"/>
  </r>
  <r>
    <n v="2520"/>
    <x v="2519"/>
    <s v="Aurora restaurant/night club, a Star Wars/Star Trek Science fiction community gathering place and club in the Tulsa/Oklahoma city area."/>
    <x v="57"/>
    <n v="0"/>
    <x v="2"/>
    <x v="0"/>
    <x v="0"/>
    <x v="2517"/>
    <n v="1472567085"/>
    <b v="0"/>
    <n v="0"/>
    <b v="0"/>
    <s v="food/restaurants"/>
    <n v="0"/>
    <n v="0"/>
    <x v="7"/>
    <s v="restaurants"/>
    <n v="42612.600520833337"/>
    <n v="25569"/>
    <x v="2"/>
    <n v="8"/>
    <x v="10"/>
  </r>
  <r>
    <n v="2521"/>
    <x v="2520"/>
    <s v="Filmharmonic Brass plays John Williams! Featuring new arrangements of classic movie themes from &quot;Star Wars&quot;, &quot;Indiana Jones&quot; &amp; more!"/>
    <x v="78"/>
    <n v="13685.99"/>
    <x v="0"/>
    <x v="0"/>
    <x v="0"/>
    <x v="2518"/>
    <n v="1442963621"/>
    <b v="0"/>
    <n v="132"/>
    <b v="1"/>
    <s v="music/classical music"/>
    <n v="109"/>
    <n v="103.68"/>
    <x v="4"/>
    <s v="classical music"/>
    <n v="42269.967835648145"/>
    <n v="25569.001527777778"/>
    <x v="0"/>
    <n v="9"/>
    <x v="8"/>
  </r>
  <r>
    <n v="2522"/>
    <x v="2521"/>
    <s v="Based on Don DeLilloâ€™s powerful post-9/11 novel, Falling Man captures the first moments of the terrorist attacks that changed the world"/>
    <x v="10"/>
    <n v="5000"/>
    <x v="0"/>
    <x v="0"/>
    <x v="0"/>
    <x v="2519"/>
    <n v="1459431960"/>
    <b v="0"/>
    <n v="27"/>
    <b v="1"/>
    <s v="music/classical music"/>
    <n v="100"/>
    <n v="185.19"/>
    <x v="4"/>
    <s v="classical music"/>
    <n v="42460.573611111111"/>
    <n v="25569.0003125"/>
    <x v="2"/>
    <n v="3"/>
    <x v="7"/>
  </r>
  <r>
    <n v="2523"/>
    <x v="2522"/>
    <s v="PATER NOSTER (2003) by Thomas Oboe Lee, scored for baritone solo and string quartet.  Hauntingly beautiful, yet never performed."/>
    <x v="42"/>
    <n v="1408"/>
    <x v="0"/>
    <x v="0"/>
    <x v="0"/>
    <x v="2520"/>
    <n v="1413674692"/>
    <b v="0"/>
    <n v="26"/>
    <b v="1"/>
    <s v="music/classical music"/>
    <n v="156"/>
    <n v="54.15"/>
    <x v="4"/>
    <s v="classical music"/>
    <n v="41930.975601851853"/>
    <n v="25569.000300925927"/>
    <x v="3"/>
    <n v="10"/>
    <x v="9"/>
  </r>
  <r>
    <n v="2524"/>
    <x v="2523"/>
    <s v="We're bringing some of our favorite music from the past 10 years to disc for the first time ever."/>
    <x v="51"/>
    <n v="7620"/>
    <x v="0"/>
    <x v="0"/>
    <x v="0"/>
    <x v="2521"/>
    <n v="1416338557"/>
    <b v="0"/>
    <n v="43"/>
    <b v="1"/>
    <s v="music/classical music"/>
    <n v="102"/>
    <n v="177.21"/>
    <x v="4"/>
    <s v="classical music"/>
    <n v="41961.807372685187"/>
    <n v="25569.000497685185"/>
    <x v="3"/>
    <n v="11"/>
    <x v="4"/>
  </r>
  <r>
    <n v="2525"/>
    <x v="2524"/>
    <s v="Husband and wife operatic team specializing in German opera. Fundraising for an audition tour of Germany."/>
    <x v="6"/>
    <n v="8026"/>
    <x v="0"/>
    <x v="0"/>
    <x v="0"/>
    <x v="2522"/>
    <n v="1338322571"/>
    <b v="0"/>
    <n v="80"/>
    <b v="1"/>
    <s v="music/classical music"/>
    <n v="100"/>
    <n v="100.33"/>
    <x v="4"/>
    <s v="classical music"/>
    <n v="41058.844571759262"/>
    <n v="25569.000925925928"/>
    <x v="5"/>
    <n v="5"/>
    <x v="5"/>
  </r>
  <r>
    <n v="2526"/>
    <x v="2525"/>
    <s v="New music and arrangements, amazing sound, brass chamber music at the highest level!  Be a part of our community!"/>
    <x v="23"/>
    <n v="4518"/>
    <x v="0"/>
    <x v="0"/>
    <x v="0"/>
    <x v="2523"/>
    <n v="1415585474"/>
    <b v="0"/>
    <n v="33"/>
    <b v="1"/>
    <s v="music/classical music"/>
    <n v="113"/>
    <n v="136.91"/>
    <x v="4"/>
    <s v="classical music"/>
    <n v="41953.091134259259"/>
    <n v="25569.000381944443"/>
    <x v="3"/>
    <n v="11"/>
    <x v="4"/>
  </r>
  <r>
    <n v="2527"/>
    <x v="2526"/>
    <s v="Five Programs of Benjamin Britten's vocal works featuring over 20 extraordinary vocalists and pianists."/>
    <x v="23"/>
    <n v="4085"/>
    <x v="0"/>
    <x v="0"/>
    <x v="0"/>
    <x v="2524"/>
    <n v="1380477691"/>
    <b v="0"/>
    <n v="71"/>
    <b v="1"/>
    <s v="music/classical music"/>
    <n v="102"/>
    <n v="57.54"/>
    <x v="4"/>
    <s v="classical music"/>
    <n v="41546.75105324074"/>
    <n v="25569.000821759259"/>
    <x v="4"/>
    <n v="9"/>
    <x v="8"/>
  </r>
  <r>
    <n v="2528"/>
    <x v="2527"/>
    <s v="I've been offered a contract with HatHut to record Feldman's 'Three Voices', which would be my first solo disc. I need your help!"/>
    <x v="23"/>
    <n v="4289.99"/>
    <x v="0"/>
    <x v="1"/>
    <x v="1"/>
    <x v="2525"/>
    <n v="1438459303"/>
    <b v="0"/>
    <n v="81"/>
    <b v="1"/>
    <s v="music/classical music"/>
    <n v="107"/>
    <n v="52.96"/>
    <x v="4"/>
    <s v="classical music"/>
    <n v="42217.834525462968"/>
    <n v="25569.000937500001"/>
    <x v="0"/>
    <n v="8"/>
    <x v="10"/>
  </r>
  <r>
    <n v="2529"/>
    <x v="2528"/>
    <s v="Opera. Short. New."/>
    <x v="12"/>
    <n v="6257"/>
    <x v="0"/>
    <x v="0"/>
    <x v="0"/>
    <x v="2526"/>
    <n v="1328752575"/>
    <b v="0"/>
    <n v="76"/>
    <b v="1"/>
    <s v="music/classical music"/>
    <n v="104"/>
    <n v="82.33"/>
    <x v="4"/>
    <s v="classical music"/>
    <n v="40948.080729166664"/>
    <n v="25569.000879629628"/>
    <x v="5"/>
    <n v="2"/>
    <x v="2"/>
  </r>
  <r>
    <n v="2530"/>
    <x v="2529"/>
    <s v="With your help the Tulsa Youth Symphony will have its premiere appearance at the opening of the OK Mozart Festival, June 6th"/>
    <x v="115"/>
    <n v="6500"/>
    <x v="0"/>
    <x v="0"/>
    <x v="0"/>
    <x v="2527"/>
    <n v="1426711505"/>
    <b v="0"/>
    <n v="48"/>
    <b v="1"/>
    <s v="music/classical music"/>
    <n v="100"/>
    <n v="135.41999999999999"/>
    <x v="4"/>
    <s v="classical music"/>
    <n v="42081.864641203705"/>
    <n v="25569.000555555554"/>
    <x v="0"/>
    <n v="3"/>
    <x v="7"/>
  </r>
  <r>
    <n v="2531"/>
    <x v="2530"/>
    <s v="The first CD of chamber music composed by John Leupold to be released on PARMA records. The album features solo, duets, and a quartet."/>
    <x v="37"/>
    <n v="4518"/>
    <x v="0"/>
    <x v="0"/>
    <x v="0"/>
    <x v="2528"/>
    <n v="1437668354"/>
    <b v="0"/>
    <n v="61"/>
    <b v="1"/>
    <s v="music/classical music"/>
    <n v="100"/>
    <n v="74.069999999999993"/>
    <x v="4"/>
    <s v="classical music"/>
    <n v="42208.680023148147"/>
    <n v="25569.00070601852"/>
    <x v="0"/>
    <n v="7"/>
    <x v="3"/>
  </r>
  <r>
    <n v="2532"/>
    <x v="2531"/>
    <s v="Please help us record our first album, which will contain an exciting collection of works, old and new, for large guitar ensemble!"/>
    <x v="23"/>
    <n v="5045"/>
    <x v="0"/>
    <x v="0"/>
    <x v="0"/>
    <x v="2529"/>
    <n v="1342556566"/>
    <b v="0"/>
    <n v="60"/>
    <b v="1"/>
    <s v="music/classical music"/>
    <n v="126"/>
    <n v="84.08"/>
    <x v="4"/>
    <s v="classical music"/>
    <n v="41107.849143518521"/>
    <n v="25569.000694444443"/>
    <x v="5"/>
    <n v="7"/>
    <x v="3"/>
  </r>
  <r>
    <n v="2533"/>
    <x v="2532"/>
    <s v="HOLOGRAPHIC is raising money for our 2013 live, four-concert new music project and to commission composer Jonathan Sokol!"/>
    <x v="51"/>
    <n v="8300"/>
    <x v="0"/>
    <x v="0"/>
    <x v="0"/>
    <x v="2530"/>
    <n v="1359568911"/>
    <b v="0"/>
    <n v="136"/>
    <b v="1"/>
    <s v="music/classical music"/>
    <n v="111"/>
    <n v="61.03"/>
    <x v="4"/>
    <s v="classical music"/>
    <n v="41304.751284722224"/>
    <n v="25569.001574074075"/>
    <x v="4"/>
    <n v="1"/>
    <x v="1"/>
  </r>
  <r>
    <n v="2534"/>
    <x v="2533"/>
    <s v="A premiere performance of my composition &quot;Songs of Yes&quot; by CUBE Contemporary Chamber Ensemble, June 11, 2010 at the Merit School of Music in Chicago."/>
    <x v="13"/>
    <n v="2100"/>
    <x v="0"/>
    <x v="0"/>
    <x v="0"/>
    <x v="2531"/>
    <n v="1257871712"/>
    <b v="0"/>
    <n v="14"/>
    <b v="1"/>
    <s v="music/classical music"/>
    <n v="105"/>
    <n v="150"/>
    <x v="4"/>
    <s v="classical music"/>
    <n v="40127.700370370374"/>
    <n v="25569.000162037039"/>
    <x v="8"/>
    <n v="11"/>
    <x v="4"/>
  </r>
  <r>
    <n v="2535"/>
    <x v="2534"/>
    <s v="Mark Hayes: Requiem Recording"/>
    <x v="22"/>
    <n v="20755"/>
    <x v="0"/>
    <x v="0"/>
    <x v="0"/>
    <x v="2532"/>
    <n v="1414781945"/>
    <b v="0"/>
    <n v="78"/>
    <b v="1"/>
    <s v="music/classical music"/>
    <n v="104"/>
    <n v="266.08999999999997"/>
    <x v="4"/>
    <s v="classical music"/>
    <n v="41943.791030092594"/>
    <n v="25569.000902777778"/>
    <x v="3"/>
    <n v="10"/>
    <x v="9"/>
  </r>
  <r>
    <n v="2536"/>
    <x v="2535"/>
    <s v="I create my solo piano Vignettes by encrypting someone's name in the melody. Next up is the fourth Vignette, and I need a subject!"/>
    <x v="251"/>
    <n v="29"/>
    <x v="0"/>
    <x v="0"/>
    <x v="0"/>
    <x v="2533"/>
    <n v="1373337166"/>
    <b v="0"/>
    <n v="4"/>
    <b v="1"/>
    <s v="music/classical music"/>
    <n v="116"/>
    <n v="7.25"/>
    <x v="4"/>
    <s v="classical music"/>
    <n v="41464.106087962966"/>
    <n v="25569.000046296296"/>
    <x v="4"/>
    <n v="7"/>
    <x v="3"/>
  </r>
  <r>
    <n v="2537"/>
    <x v="2536"/>
    <s v="When an innocent girl is seen bathing by local church elders, she becomes the target of travelling, revivalist preacher Olin Blitch."/>
    <x v="28"/>
    <n v="1100"/>
    <x v="0"/>
    <x v="0"/>
    <x v="0"/>
    <x v="2534"/>
    <n v="1307028855"/>
    <b v="0"/>
    <n v="11"/>
    <b v="1"/>
    <s v="music/classical music"/>
    <n v="110"/>
    <n v="100"/>
    <x v="4"/>
    <s v="classical music"/>
    <n v="40696.648784722223"/>
    <n v="25569.000127314815"/>
    <x v="6"/>
    <n v="6"/>
    <x v="0"/>
  </r>
  <r>
    <n v="2538"/>
    <x v="2537"/>
    <s v="I will record 2 of Tomaso Albinoni's concertos for 2 oboes playing both parts myself."/>
    <x v="102"/>
    <n v="20343.169999999998"/>
    <x v="0"/>
    <x v="0"/>
    <x v="0"/>
    <x v="2535"/>
    <n v="1359029661"/>
    <b v="0"/>
    <n v="185"/>
    <b v="1"/>
    <s v="music/classical music"/>
    <n v="113"/>
    <n v="109.96"/>
    <x v="4"/>
    <s v="classical music"/>
    <n v="41298.509965277779"/>
    <n v="25569.002141203702"/>
    <x v="4"/>
    <n v="1"/>
    <x v="1"/>
  </r>
  <r>
    <n v="2539"/>
    <x v="2538"/>
    <s v="Help ABS Academy musicians get their cellos, gambas, &amp; contrabasses to San Francisco by supporting their instruments' travel."/>
    <x v="3"/>
    <n v="10025"/>
    <x v="0"/>
    <x v="0"/>
    <x v="0"/>
    <x v="2536"/>
    <n v="1417729152"/>
    <b v="0"/>
    <n v="59"/>
    <b v="1"/>
    <s v="music/classical music"/>
    <n v="100"/>
    <n v="169.92"/>
    <x v="4"/>
    <s v="classical music"/>
    <n v="41977.902222222227"/>
    <n v="25569.00068287037"/>
    <x v="3"/>
    <n v="12"/>
    <x v="11"/>
  </r>
  <r>
    <n v="2540"/>
    <x v="2539"/>
    <s v="â€œVladimir in Butterfly Countryâ€ is a chamber opera by composer Ann Callaway and Jaime Robles, which will premiere October 30, 2011."/>
    <x v="30"/>
    <n v="2585"/>
    <x v="0"/>
    <x v="0"/>
    <x v="0"/>
    <x v="2537"/>
    <n v="1314720721"/>
    <b v="0"/>
    <n v="27"/>
    <b v="1"/>
    <s v="music/classical music"/>
    <n v="103"/>
    <n v="95.74"/>
    <x v="4"/>
    <s v="classical music"/>
    <n v="40785.675011574072"/>
    <n v="25569.0003125"/>
    <x v="6"/>
    <n v="8"/>
    <x v="10"/>
  </r>
  <r>
    <n v="2541"/>
    <x v="2540"/>
    <s v="A debut CD of romantic Fantasies by young composers Bridge, Ireland, Sibelius and a premiere recording of Bergman Trio Op. 2 from 1939"/>
    <x v="8"/>
    <n v="3746"/>
    <x v="0"/>
    <x v="1"/>
    <x v="1"/>
    <x v="2538"/>
    <n v="1375008418"/>
    <b v="0"/>
    <n v="63"/>
    <b v="1"/>
    <s v="music/classical music"/>
    <n v="107"/>
    <n v="59.46"/>
    <x v="4"/>
    <s v="classical music"/>
    <n v="41483.449282407404"/>
    <n v="25569.000729166666"/>
    <x v="4"/>
    <n v="7"/>
    <x v="3"/>
  </r>
  <r>
    <n v="2542"/>
    <x v="2541"/>
    <s v="Marquita Renee Ntim records her first Classical Album, complete with her playing the viola, cello and singing opera."/>
    <x v="176"/>
    <n v="725"/>
    <x v="0"/>
    <x v="0"/>
    <x v="0"/>
    <x v="2539"/>
    <n v="1377252857"/>
    <b v="0"/>
    <n v="13"/>
    <b v="1"/>
    <s v="music/classical music"/>
    <n v="104"/>
    <n v="55.77"/>
    <x v="4"/>
    <s v="classical music"/>
    <n v="41509.426585648151"/>
    <n v="25569.000150462962"/>
    <x v="4"/>
    <n v="8"/>
    <x v="10"/>
  </r>
  <r>
    <n v="2543"/>
    <x v="2542"/>
    <s v="The Station in Hamtramck is supplementing our studio to accommodate live in-studio performances and recordings.   You can help. "/>
    <x v="49"/>
    <n v="391"/>
    <x v="0"/>
    <x v="0"/>
    <x v="0"/>
    <x v="2540"/>
    <n v="1291257298"/>
    <b v="0"/>
    <n v="13"/>
    <b v="1"/>
    <s v="music/classical music"/>
    <n v="156"/>
    <n v="30.08"/>
    <x v="4"/>
    <s v="classical music"/>
    <n v="40514.107615740737"/>
    <n v="25569.000150462962"/>
    <x v="7"/>
    <n v="12"/>
    <x v="11"/>
  </r>
  <r>
    <n v="2544"/>
    <x v="2543"/>
    <s v="Bringing choral music and performance opportunities to under-served youth in West Philadelphia"/>
    <x v="10"/>
    <n v="5041"/>
    <x v="0"/>
    <x v="0"/>
    <x v="0"/>
    <x v="2541"/>
    <n v="1339158569"/>
    <b v="0"/>
    <n v="57"/>
    <b v="1"/>
    <s v="music/classical music"/>
    <n v="101"/>
    <n v="88.44"/>
    <x v="4"/>
    <s v="classical music"/>
    <n v="41068.520474537036"/>
    <n v="25569.000659722224"/>
    <x v="5"/>
    <n v="6"/>
    <x v="0"/>
  </r>
  <r>
    <n v="2545"/>
    <x v="2544"/>
    <s v="We're recording our debut album: a CD of the string quartet and clarinet quintet by Stephan Krehl for the Naxos label"/>
    <x v="13"/>
    <n v="3906"/>
    <x v="0"/>
    <x v="0"/>
    <x v="0"/>
    <x v="2542"/>
    <n v="1421983138"/>
    <b v="0"/>
    <n v="61"/>
    <b v="1"/>
    <s v="music/classical music"/>
    <n v="195"/>
    <n v="64.03"/>
    <x v="4"/>
    <s v="classical music"/>
    <n v="42027.13817129629"/>
    <n v="25569.00070601852"/>
    <x v="0"/>
    <n v="1"/>
    <x v="1"/>
  </r>
  <r>
    <n v="2546"/>
    <x v="2545"/>
    <s v="We want to release an album of choral music by acclaimed Finnish composer Jaakko MÃ¤ntyjÃ¤rvi in 2014"/>
    <x v="8"/>
    <n v="3910"/>
    <x v="0"/>
    <x v="0"/>
    <x v="0"/>
    <x v="2543"/>
    <n v="1378586179"/>
    <b v="0"/>
    <n v="65"/>
    <b v="1"/>
    <s v="music/classical music"/>
    <n v="112"/>
    <n v="60.15"/>
    <x v="4"/>
    <s v="classical music"/>
    <n v="41524.858553240738"/>
    <n v="25569.000752314816"/>
    <x v="4"/>
    <n v="9"/>
    <x v="8"/>
  </r>
  <r>
    <n v="2547"/>
    <x v="2546"/>
    <s v="A compilation of Guitar Music by composers Darin Au, Jeff Peterson, Byron Yasui, Bailey Matsuda, Ian O'Sullivan, and Michael Foumai."/>
    <x v="62"/>
    <n v="6592"/>
    <x v="0"/>
    <x v="0"/>
    <x v="0"/>
    <x v="2544"/>
    <n v="1330972403"/>
    <b v="0"/>
    <n v="134"/>
    <b v="1"/>
    <s v="music/classical music"/>
    <n v="120"/>
    <n v="49.19"/>
    <x v="4"/>
    <s v="classical music"/>
    <n v="40973.773182870369"/>
    <n v="25569.001550925925"/>
    <x v="5"/>
    <n v="3"/>
    <x v="7"/>
  </r>
  <r>
    <n v="2548"/>
    <x v="2547"/>
    <s v="This is the embryo of the change for future ecosystem of musical art  in Indonesia. Please support us to realize our program on Oct 9!"/>
    <x v="12"/>
    <n v="6111"/>
    <x v="0"/>
    <x v="6"/>
    <x v="3"/>
    <x v="2545"/>
    <n v="1473087637"/>
    <b v="0"/>
    <n v="37"/>
    <b v="1"/>
    <s v="music/classical music"/>
    <n v="102"/>
    <n v="165.16"/>
    <x v="4"/>
    <s v="classical music"/>
    <n v="42618.625428240746"/>
    <n v="25569.000428240739"/>
    <x v="2"/>
    <n v="9"/>
    <x v="8"/>
  </r>
  <r>
    <n v="2549"/>
    <x v="2548"/>
    <s v="A new opera in English by Mike Christie to be premiÃ¨red at the Arcola Theatre, London UK from 14th-17th August 2013."/>
    <x v="351"/>
    <n v="1614"/>
    <x v="0"/>
    <x v="1"/>
    <x v="1"/>
    <x v="2546"/>
    <n v="1366999870"/>
    <b v="0"/>
    <n v="37"/>
    <b v="1"/>
    <s v="music/classical music"/>
    <n v="103"/>
    <n v="43.62"/>
    <x v="4"/>
    <s v="classical music"/>
    <n v="41390.757754629631"/>
    <n v="25569.000428240739"/>
    <x v="4"/>
    <n v="4"/>
    <x v="6"/>
  </r>
  <r>
    <n v="2550"/>
    <x v="2549"/>
    <s v="Ashley Bathgate and Karl Larson are raising funds to make the premiere recording of Ken Thomson's brilliant, dramatic new chamber works"/>
    <x v="115"/>
    <n v="6555"/>
    <x v="0"/>
    <x v="0"/>
    <x v="0"/>
    <x v="2547"/>
    <n v="1439392406"/>
    <b v="0"/>
    <n v="150"/>
    <b v="1"/>
    <s v="music/classical music"/>
    <n v="101"/>
    <n v="43.7"/>
    <x v="4"/>
    <s v="classical music"/>
    <n v="42228.634328703702"/>
    <n v="25569.001736111109"/>
    <x v="0"/>
    <n v="8"/>
    <x v="10"/>
  </r>
  <r>
    <n v="2551"/>
    <x v="2550"/>
    <s v="KCS seeks your support to off-set the cost of assembling a professional 25 piece orchestra for two choral performances."/>
    <x v="352"/>
    <n v="3775.5"/>
    <x v="0"/>
    <x v="0"/>
    <x v="0"/>
    <x v="2548"/>
    <n v="1329890585"/>
    <b v="0"/>
    <n v="56"/>
    <b v="1"/>
    <s v="music/classical music"/>
    <n v="103"/>
    <n v="67.42"/>
    <x v="4"/>
    <s v="classical music"/>
    <n v="40961.252141203702"/>
    <n v="25569.000648148147"/>
    <x v="5"/>
    <n v="2"/>
    <x v="2"/>
  </r>
  <r>
    <n v="2552"/>
    <x v="2551"/>
    <s v="World Premiere of a new oratorio with chorus, soloists, and orchestra, based on the Old Testament king and prophet, DAVID"/>
    <x v="9"/>
    <n v="3195"/>
    <x v="0"/>
    <x v="0"/>
    <x v="0"/>
    <x v="2549"/>
    <n v="1486149981"/>
    <b v="0"/>
    <n v="18"/>
    <b v="1"/>
    <s v="music/classical music"/>
    <n v="107"/>
    <n v="177.5"/>
    <x v="4"/>
    <s v="classical music"/>
    <n v="42769.809965277775"/>
    <n v="25569.000208333335"/>
    <x v="1"/>
    <n v="2"/>
    <x v="2"/>
  </r>
  <r>
    <n v="2553"/>
    <x v="2552"/>
    <s v="Help me be one of the first to record these beautiful songs and arrangements by 18-19th century masters of the classical guitar."/>
    <x v="15"/>
    <n v="2333"/>
    <x v="0"/>
    <x v="0"/>
    <x v="0"/>
    <x v="2550"/>
    <n v="1343018807"/>
    <b v="0"/>
    <n v="60"/>
    <b v="1"/>
    <s v="music/classical music"/>
    <n v="156"/>
    <n v="38.880000000000003"/>
    <x v="4"/>
    <s v="classical music"/>
    <n v="41113.199155092596"/>
    <n v="25569.000694444443"/>
    <x v="5"/>
    <n v="7"/>
    <x v="3"/>
  </r>
  <r>
    <n v="2554"/>
    <x v="2553"/>
    <s v="Join forces with the Patagonia Winds to commission a new wind quintet to premiere at the 2015 National Flute Association Convention!"/>
    <x v="9"/>
    <n v="3684"/>
    <x v="0"/>
    <x v="0"/>
    <x v="0"/>
    <x v="2551"/>
    <n v="1430445163"/>
    <b v="0"/>
    <n v="67"/>
    <b v="1"/>
    <s v="music/classical music"/>
    <n v="123"/>
    <n v="54.99"/>
    <x v="4"/>
    <s v="classical music"/>
    <n v="42125.078275462962"/>
    <n v="25569.000775462962"/>
    <x v="0"/>
    <n v="5"/>
    <x v="5"/>
  </r>
  <r>
    <n v="2555"/>
    <x v="2554"/>
    <s v="At Brevard Music Center, a foremost summer music study program, I will compose a new work for large chamber ensemble for performance."/>
    <x v="13"/>
    <n v="2147"/>
    <x v="0"/>
    <x v="0"/>
    <x v="0"/>
    <x v="2552"/>
    <n v="1335541393"/>
    <b v="0"/>
    <n v="35"/>
    <b v="1"/>
    <s v="music/classical music"/>
    <n v="107"/>
    <n v="61.34"/>
    <x v="4"/>
    <s v="classical music"/>
    <n v="41026.655011574076"/>
    <n v="25569.000405092593"/>
    <x v="5"/>
    <n v="4"/>
    <x v="6"/>
  </r>
  <r>
    <n v="2556"/>
    <x v="2555"/>
    <s v="This is a &quot;call for scores&quot; for unaccompanied violin, recordings of the works, and a prize of at least 20 records for each composer."/>
    <x v="353"/>
    <n v="786"/>
    <x v="0"/>
    <x v="0"/>
    <x v="0"/>
    <x v="2553"/>
    <n v="1352504857"/>
    <b v="0"/>
    <n v="34"/>
    <b v="1"/>
    <s v="music/classical music"/>
    <n v="106"/>
    <n v="23.12"/>
    <x v="4"/>
    <s v="classical music"/>
    <n v="41222.991400462961"/>
    <n v="25569.00039351852"/>
    <x v="5"/>
    <n v="11"/>
    <x v="4"/>
  </r>
  <r>
    <n v="2557"/>
    <x v="2556"/>
    <s v="Raising money for our concert tour of Switzerland and Germany in June/July 2014"/>
    <x v="42"/>
    <n v="1066"/>
    <x v="0"/>
    <x v="1"/>
    <x v="1"/>
    <x v="2554"/>
    <n v="1397584386"/>
    <b v="0"/>
    <n v="36"/>
    <b v="1"/>
    <s v="music/classical music"/>
    <n v="118"/>
    <n v="29.61"/>
    <x v="4"/>
    <s v="classical music"/>
    <n v="41744.745208333334"/>
    <n v="25569.000416666666"/>
    <x v="3"/>
    <n v="4"/>
    <x v="6"/>
  </r>
  <r>
    <n v="2558"/>
    <x v="2557"/>
    <s v="The Hopkins Sinfonia is looking for your support to run our 2015 Season made up of five concerts."/>
    <x v="21"/>
    <n v="1361"/>
    <x v="0"/>
    <x v="2"/>
    <x v="2"/>
    <x v="2555"/>
    <n v="1427747906"/>
    <b v="0"/>
    <n v="18"/>
    <b v="1"/>
    <s v="music/classical music"/>
    <n v="109"/>
    <n v="75.61"/>
    <x v="4"/>
    <s v="classical music"/>
    <n v="42093.860023148154"/>
    <n v="25569.000208333335"/>
    <x v="0"/>
    <n v="3"/>
    <x v="7"/>
  </r>
  <r>
    <n v="2559"/>
    <x v="2558"/>
    <s v="A concert of new music by four composers who have lived in India and been inspired by its music, with the Momenta String Quartet"/>
    <x v="134"/>
    <n v="890"/>
    <x v="0"/>
    <x v="0"/>
    <x v="0"/>
    <x v="2556"/>
    <n v="1318539484"/>
    <b v="0"/>
    <n v="25"/>
    <b v="1"/>
    <s v="music/classical music"/>
    <n v="111"/>
    <n v="35.6"/>
    <x v="4"/>
    <s v="classical music"/>
    <n v="40829.873657407406"/>
    <n v="25569.00028935185"/>
    <x v="6"/>
    <n v="10"/>
    <x v="9"/>
  </r>
  <r>
    <n v="2560"/>
    <x v="2559"/>
    <s v="New CD of favourite chamber music by Welsh composer Michael Parkin featuring debut recordings by outstanding young musicians."/>
    <x v="9"/>
    <n v="3003"/>
    <x v="0"/>
    <x v="1"/>
    <x v="1"/>
    <x v="2557"/>
    <n v="1423090174"/>
    <b v="0"/>
    <n v="21"/>
    <b v="1"/>
    <s v="music/classical music"/>
    <n v="100"/>
    <n v="143"/>
    <x v="4"/>
    <s v="classical music"/>
    <n v="42039.951087962967"/>
    <n v="25569.000243055554"/>
    <x v="0"/>
    <n v="2"/>
    <x v="2"/>
  </r>
  <r>
    <n v="2561"/>
    <x v="2560"/>
    <s v="Ever had chicken fingers smothered in bearnaise sauce, resting on a bed of your favorite rice? We need these meals on wheels."/>
    <x v="57"/>
    <n v="0"/>
    <x v="1"/>
    <x v="5"/>
    <x v="5"/>
    <x v="2558"/>
    <n v="1442148089"/>
    <b v="0"/>
    <n v="0"/>
    <b v="0"/>
    <s v="food/food trucks"/>
    <n v="0"/>
    <n v="0"/>
    <x v="7"/>
    <s v="food trucks"/>
    <n v="42260.528807870374"/>
    <n v="25569"/>
    <x v="0"/>
    <n v="9"/>
    <x v="8"/>
  </r>
  <r>
    <n v="2562"/>
    <x v="2561"/>
    <s v="Hail up - Wah gwaan ?_x000a_We are creating a foodtruck that will serve typical, traditional Jamaican jerk chicken/pork and more!"/>
    <x v="3"/>
    <n v="75"/>
    <x v="1"/>
    <x v="12"/>
    <x v="3"/>
    <x v="2559"/>
    <n v="1471005339"/>
    <b v="0"/>
    <n v="3"/>
    <b v="0"/>
    <s v="food/food trucks"/>
    <n v="1"/>
    <n v="25"/>
    <x v="7"/>
    <s v="food trucks"/>
    <n v="42594.524756944447"/>
    <n v="25569.000034722223"/>
    <x v="2"/>
    <n v="8"/>
    <x v="10"/>
  </r>
  <r>
    <n v="2563"/>
    <x v="2562"/>
    <s v="Michigan based bubble tea and specialty ice cream food truck"/>
    <x v="22"/>
    <n v="0"/>
    <x v="1"/>
    <x v="0"/>
    <x v="0"/>
    <x v="2560"/>
    <n v="1433042451"/>
    <b v="0"/>
    <n v="0"/>
    <b v="0"/>
    <s v="food/food trucks"/>
    <n v="0"/>
    <n v="0"/>
    <x v="7"/>
    <s v="food trucks"/>
    <n v="42155.139479166668"/>
    <n v="25569"/>
    <x v="0"/>
    <n v="5"/>
    <x v="5"/>
  </r>
  <r>
    <n v="2564"/>
    <x v="2563"/>
    <s v="We want to bring the wonderful flavors of the Jersey Shore, my home, to my new home in Winnipeg, the center of Canada."/>
    <x v="79"/>
    <n v="0"/>
    <x v="1"/>
    <x v="5"/>
    <x v="5"/>
    <x v="2561"/>
    <n v="1404262699"/>
    <b v="0"/>
    <n v="0"/>
    <b v="0"/>
    <s v="food/food trucks"/>
    <n v="0"/>
    <n v="0"/>
    <x v="7"/>
    <s v="food trucks"/>
    <n v="41822.040497685186"/>
    <n v="25569"/>
    <x v="3"/>
    <n v="7"/>
    <x v="3"/>
  </r>
  <r>
    <n v="2565"/>
    <x v="2564"/>
    <s v="The Sketchy Pelican. Is my vision to bring raw, honest, soulful, creative, thoght provoking cuisine to food truck form"/>
    <x v="3"/>
    <n v="100"/>
    <x v="1"/>
    <x v="0"/>
    <x v="0"/>
    <x v="2562"/>
    <n v="1457710589"/>
    <b v="0"/>
    <n v="1"/>
    <b v="0"/>
    <s v="food/food trucks"/>
    <n v="1"/>
    <n v="100"/>
    <x v="7"/>
    <s v="food trucks"/>
    <n v="42440.650335648148"/>
    <n v="25569.000011574073"/>
    <x v="2"/>
    <n v="3"/>
    <x v="7"/>
  </r>
  <r>
    <n v="2566"/>
    <x v="2565"/>
    <s v="You can skip the hotdog cart and enjoy fresh, hot, delicious, handmade pizza when Mamma B's takes her show on the road!"/>
    <x v="19"/>
    <n v="0"/>
    <x v="1"/>
    <x v="0"/>
    <x v="0"/>
    <x v="2563"/>
    <n v="1406071948"/>
    <b v="0"/>
    <n v="0"/>
    <b v="0"/>
    <s v="food/food trucks"/>
    <n v="0"/>
    <n v="0"/>
    <x v="7"/>
    <s v="food trucks"/>
    <n v="41842.980879629627"/>
    <n v="25569"/>
    <x v="3"/>
    <n v="7"/>
    <x v="3"/>
  </r>
  <r>
    <n v="2567"/>
    <x v="2566"/>
    <s v="You're leaving a Bar/Nightclub what else would you want more than to have a Juicy Burger and to see Beautiful Girls making it."/>
    <x v="101"/>
    <n v="120"/>
    <x v="1"/>
    <x v="0"/>
    <x v="0"/>
    <x v="2564"/>
    <n v="1427231138"/>
    <b v="0"/>
    <n v="2"/>
    <b v="0"/>
    <s v="food/food trucks"/>
    <n v="0"/>
    <n v="60"/>
    <x v="7"/>
    <s v="food trucks"/>
    <n v="42087.878912037035"/>
    <n v="25569.00002314815"/>
    <x v="0"/>
    <n v="3"/>
    <x v="7"/>
  </r>
  <r>
    <n v="2568"/>
    <x v="2567"/>
    <s v="Barney's is seriously delicious New York food. Cooking everything from scratch on our American food truck. London here we come..."/>
    <x v="3"/>
    <n v="50"/>
    <x v="1"/>
    <x v="1"/>
    <x v="1"/>
    <x v="2565"/>
    <n v="1470153594"/>
    <b v="0"/>
    <n v="1"/>
    <b v="0"/>
    <s v="food/food trucks"/>
    <n v="1"/>
    <n v="50"/>
    <x v="7"/>
    <s v="food trucks"/>
    <n v="42584.666597222225"/>
    <n v="25569.000011574073"/>
    <x v="2"/>
    <n v="8"/>
    <x v="10"/>
  </r>
  <r>
    <n v="2569"/>
    <x v="2568"/>
    <s v="With your help, I would be able to get a truck and start the process of getting it ready for the 2016 season."/>
    <x v="115"/>
    <n v="145"/>
    <x v="1"/>
    <x v="0"/>
    <x v="0"/>
    <x v="2566"/>
    <n v="1439865112"/>
    <b v="0"/>
    <n v="2"/>
    <b v="0"/>
    <s v="food/food trucks"/>
    <n v="2"/>
    <n v="72.5"/>
    <x v="7"/>
    <s v="food trucks"/>
    <n v="42234.105462962965"/>
    <n v="25569.00002314815"/>
    <x v="0"/>
    <n v="8"/>
    <x v="10"/>
  </r>
  <r>
    <n v="2570"/>
    <x v="2569"/>
    <s v="A family run mobile wood fired pizza oven serving up unique artisan pizzas created by award winning Chef Brandon Mathias!"/>
    <x v="39"/>
    <n v="59"/>
    <x v="1"/>
    <x v="0"/>
    <x v="0"/>
    <x v="2567"/>
    <n v="1483998035"/>
    <b v="0"/>
    <n v="2"/>
    <b v="0"/>
    <s v="food/food trucks"/>
    <n v="1"/>
    <n v="29.5"/>
    <x v="7"/>
    <s v="food trucks"/>
    <n v="42744.903182870374"/>
    <n v="25569.00002314815"/>
    <x v="1"/>
    <n v="1"/>
    <x v="1"/>
  </r>
  <r>
    <n v="2571"/>
    <x v="2570"/>
    <s v="Perth locals who dream of opening a health food van, and serving treats that not only taste amazing but also benefit your body."/>
    <x v="57"/>
    <n v="250"/>
    <x v="1"/>
    <x v="2"/>
    <x v="2"/>
    <x v="2568"/>
    <n v="1458461521"/>
    <b v="0"/>
    <n v="4"/>
    <b v="0"/>
    <s v="food/food trucks"/>
    <n v="0"/>
    <n v="62.5"/>
    <x v="7"/>
    <s v="food trucks"/>
    <n v="42449.341678240744"/>
    <n v="25569.000046296296"/>
    <x v="2"/>
    <n v="3"/>
    <x v="7"/>
  </r>
  <r>
    <n v="2572"/>
    <x v="2571"/>
    <s v="Mesquite smoked brisket nachos, food truck style, with homemade salsa to make your taste buds dance."/>
    <x v="11"/>
    <n v="0"/>
    <x v="1"/>
    <x v="0"/>
    <x v="0"/>
    <x v="2569"/>
    <n v="1426301517"/>
    <b v="0"/>
    <n v="0"/>
    <b v="0"/>
    <s v="food/food trucks"/>
    <n v="0"/>
    <n v="0"/>
    <x v="7"/>
    <s v="food trucks"/>
    <n v="42077.119409722218"/>
    <n v="25569"/>
    <x v="0"/>
    <n v="3"/>
    <x v="7"/>
  </r>
  <r>
    <n v="2573"/>
    <x v="2572"/>
    <s v="I have perfected my porkkabob recipe.I'm ready to start my own business!I need funds for the bbq pit and trailer and start up supplies."/>
    <x v="6"/>
    <n v="0"/>
    <x v="1"/>
    <x v="0"/>
    <x v="0"/>
    <x v="2570"/>
    <n v="1404915149"/>
    <b v="0"/>
    <n v="0"/>
    <b v="0"/>
    <s v="food/food trucks"/>
    <n v="0"/>
    <n v="0"/>
    <x v="7"/>
    <s v="food trucks"/>
    <n v="41829.592002314814"/>
    <n v="25569"/>
    <x v="3"/>
    <n v="7"/>
    <x v="3"/>
  </r>
  <r>
    <n v="2574"/>
    <x v="2573"/>
    <s v="The Best Jamaican Jerk outside of Kingston! The name means &quot;for the children&quot;, my children, the reasons why I cook and why I live!"/>
    <x v="3"/>
    <n v="0"/>
    <x v="1"/>
    <x v="0"/>
    <x v="0"/>
    <x v="2571"/>
    <n v="1461786545"/>
    <b v="0"/>
    <n v="0"/>
    <b v="0"/>
    <s v="food/food trucks"/>
    <n v="0"/>
    <n v="0"/>
    <x v="7"/>
    <s v="food trucks"/>
    <n v="42487.825752314813"/>
    <n v="25569"/>
    <x v="2"/>
    <n v="4"/>
    <x v="6"/>
  </r>
  <r>
    <n v="2575"/>
    <x v="2574"/>
    <s v="Hello everyone, Iv'e decided to put my love for old Volkswagen buses and my love for cooking together! Support vdub dogs hot dog bus!"/>
    <x v="94"/>
    <n v="0"/>
    <x v="1"/>
    <x v="0"/>
    <x v="0"/>
    <x v="2572"/>
    <n v="1418438194"/>
    <b v="0"/>
    <n v="0"/>
    <b v="0"/>
    <s v="food/food trucks"/>
    <n v="0"/>
    <n v="0"/>
    <x v="7"/>
    <s v="food trucks"/>
    <n v="41986.108726851846"/>
    <n v="25569"/>
    <x v="3"/>
    <n v="12"/>
    <x v="11"/>
  </r>
  <r>
    <n v="2576"/>
    <x v="2575"/>
    <s v="A New Twist with an American and Philippine fast food Mobile Trailer."/>
    <x v="3"/>
    <n v="0"/>
    <x v="1"/>
    <x v="0"/>
    <x v="0"/>
    <x v="2573"/>
    <n v="1424823247"/>
    <b v="0"/>
    <n v="0"/>
    <b v="0"/>
    <s v="food/food trucks"/>
    <n v="0"/>
    <n v="0"/>
    <x v="7"/>
    <s v="food trucks"/>
    <n v="42060.00980324074"/>
    <n v="25569"/>
    <x v="0"/>
    <n v="2"/>
    <x v="2"/>
  </r>
  <r>
    <n v="2577"/>
    <x v="2576"/>
    <s v="This is not your average cake, it's fruit with yogurt fruit dip icing and fruit toppings! Great for events, parties, weddings and more!"/>
    <x v="36"/>
    <n v="0"/>
    <x v="1"/>
    <x v="0"/>
    <x v="0"/>
    <x v="2574"/>
    <n v="1405021297"/>
    <b v="0"/>
    <n v="0"/>
    <b v="0"/>
    <s v="food/food trucks"/>
    <n v="0"/>
    <n v="0"/>
    <x v="7"/>
    <s v="food trucks"/>
    <n v="41830.820567129631"/>
    <n v="25569"/>
    <x v="3"/>
    <n v="7"/>
    <x v="3"/>
  </r>
  <r>
    <n v="2578"/>
    <x v="2577"/>
    <s v="Madhuri means &quot;inner beauty, inner sweetness&quot;. At Madhuri Kitchen, we're bringing the spiritual practice of food to festivals &amp; events."/>
    <x v="12"/>
    <n v="0"/>
    <x v="1"/>
    <x v="0"/>
    <x v="0"/>
    <x v="2575"/>
    <n v="1440203579"/>
    <b v="0"/>
    <n v="0"/>
    <b v="0"/>
    <s v="food/food trucks"/>
    <n v="0"/>
    <n v="0"/>
    <x v="7"/>
    <s v="food trucks"/>
    <n v="42238.022905092599"/>
    <n v="25569"/>
    <x v="0"/>
    <n v="8"/>
    <x v="10"/>
  </r>
  <r>
    <n v="2579"/>
    <x v="2578"/>
    <s v="For those who know me, I love to bake &amp; I'm pretty good at it. My dream is to own a food truck that is a bakery &amp; Coffee shop."/>
    <x v="61"/>
    <n v="277"/>
    <x v="1"/>
    <x v="0"/>
    <x v="0"/>
    <x v="2576"/>
    <n v="1405626903"/>
    <b v="0"/>
    <n v="12"/>
    <b v="0"/>
    <s v="food/food trucks"/>
    <n v="0"/>
    <n v="23.08"/>
    <x v="7"/>
    <s v="food trucks"/>
    <n v="41837.829895833333"/>
    <n v="25569.000138888889"/>
    <x v="3"/>
    <n v="7"/>
    <x v="3"/>
  </r>
  <r>
    <n v="2580"/>
    <x v="2579"/>
    <s v="Planning to build this truck into a full rolling fold out cook shack,providing clean cold drinking water to all festival goers"/>
    <x v="0"/>
    <n v="51"/>
    <x v="1"/>
    <x v="0"/>
    <x v="0"/>
    <x v="2577"/>
    <n v="1429170603"/>
    <b v="0"/>
    <n v="2"/>
    <b v="0"/>
    <s v="food/food trucks"/>
    <n v="1"/>
    <n v="25.5"/>
    <x v="7"/>
    <s v="food trucks"/>
    <n v="42110.326423611114"/>
    <n v="25569.00002314815"/>
    <x v="0"/>
    <n v="4"/>
    <x v="6"/>
  </r>
  <r>
    <n v="2581"/>
    <x v="2580"/>
    <s v="Creating a Food Truck to bring gourmet sausage sliders to Jacksonville, FL for breakfast, lunch, and special events."/>
    <x v="10"/>
    <n v="530"/>
    <x v="2"/>
    <x v="0"/>
    <x v="0"/>
    <x v="2578"/>
    <n v="1445094298"/>
    <b v="0"/>
    <n v="11"/>
    <b v="0"/>
    <s v="food/food trucks"/>
    <n v="11"/>
    <n v="48.18"/>
    <x v="7"/>
    <s v="food trucks"/>
    <n v="42294.628449074073"/>
    <n v="25569.000127314815"/>
    <x v="0"/>
    <n v="10"/>
    <x v="9"/>
  </r>
  <r>
    <n v="2582"/>
    <x v="2581"/>
    <s v="The place where chicken meets liquor for the first time!"/>
    <x v="161"/>
    <n v="1"/>
    <x v="2"/>
    <x v="0"/>
    <x v="0"/>
    <x v="2579"/>
    <n v="1475192634"/>
    <b v="0"/>
    <n v="1"/>
    <b v="0"/>
    <s v="food/food trucks"/>
    <n v="0"/>
    <n v="1"/>
    <x v="7"/>
    <s v="food trucks"/>
    <n v="42642.988819444443"/>
    <n v="25569.000011574073"/>
    <x v="2"/>
    <n v="9"/>
    <x v="8"/>
  </r>
  <r>
    <n v="2583"/>
    <x v="2582"/>
    <s v="Crazy Daisy will become the newest member of the food truck distributors in Kansas City, Missouri."/>
    <x v="28"/>
    <n v="5"/>
    <x v="2"/>
    <x v="0"/>
    <x v="0"/>
    <x v="2580"/>
    <n v="1421346480"/>
    <b v="0"/>
    <n v="5"/>
    <b v="0"/>
    <s v="food/food trucks"/>
    <n v="1"/>
    <n v="1"/>
    <x v="7"/>
    <s v="food trucks"/>
    <n v="42019.76944444445"/>
    <n v="25569.000057870369"/>
    <x v="0"/>
    <n v="1"/>
    <x v="1"/>
  </r>
  <r>
    <n v="2584"/>
    <x v="2583"/>
    <s v="Bringing quality food to the masses using local premium ingredients, but at a food truck price!"/>
    <x v="3"/>
    <n v="0"/>
    <x v="2"/>
    <x v="0"/>
    <x v="0"/>
    <x v="2581"/>
    <n v="1431749369"/>
    <b v="0"/>
    <n v="0"/>
    <b v="0"/>
    <s v="food/food trucks"/>
    <n v="0"/>
    <n v="0"/>
    <x v="7"/>
    <s v="food trucks"/>
    <n v="42140.173252314817"/>
    <n v="25569"/>
    <x v="0"/>
    <n v="5"/>
    <x v="5"/>
  </r>
  <r>
    <n v="2585"/>
    <x v="2584"/>
    <s v="Evie's Eats uses local ingredients to create sweet treats, healthy snacks and on the go meals, all with the family budget in mind!"/>
    <x v="11"/>
    <n v="50"/>
    <x v="2"/>
    <x v="0"/>
    <x v="0"/>
    <x v="2582"/>
    <n v="1402009632"/>
    <b v="0"/>
    <n v="1"/>
    <b v="0"/>
    <s v="food/food trucks"/>
    <n v="0"/>
    <n v="50"/>
    <x v="7"/>
    <s v="food trucks"/>
    <n v="41795.963333333333"/>
    <n v="25569.000011574073"/>
    <x v="3"/>
    <n v="6"/>
    <x v="0"/>
  </r>
  <r>
    <n v="2586"/>
    <x v="2585"/>
    <s v="I would like to bring fresh salad and food to the streets of London at a reasonable price."/>
    <x v="9"/>
    <n v="5"/>
    <x v="2"/>
    <x v="1"/>
    <x v="1"/>
    <x v="2583"/>
    <n v="1448438136"/>
    <b v="0"/>
    <n v="1"/>
    <b v="0"/>
    <s v="food/food trucks"/>
    <n v="0"/>
    <n v="5"/>
    <x v="7"/>
    <s v="food trucks"/>
    <n v="42333.330277777779"/>
    <n v="25569.000011574073"/>
    <x v="0"/>
    <n v="11"/>
    <x v="4"/>
  </r>
  <r>
    <n v="2587"/>
    <x v="2586"/>
    <s v="Providing creative, healthy signature dishes for active, conscientious lifestylers through a community of culinary artists."/>
    <x v="63"/>
    <n v="1217"/>
    <x v="2"/>
    <x v="0"/>
    <x v="0"/>
    <x v="2584"/>
    <n v="1448899953"/>
    <b v="0"/>
    <n v="6"/>
    <b v="0"/>
    <s v="food/food trucks"/>
    <n v="2"/>
    <n v="202.83"/>
    <x v="7"/>
    <s v="food trucks"/>
    <n v="42338.675381944442"/>
    <n v="25569.000069444446"/>
    <x v="0"/>
    <n v="11"/>
    <x v="4"/>
  </r>
  <r>
    <n v="2588"/>
    <x v="2587"/>
    <s v="We are a Asian fusion inspired American Fare Food Truck Home of the Freak Sandwich So that means Come And Get Your Freak On! eat big."/>
    <x v="12"/>
    <n v="233"/>
    <x v="2"/>
    <x v="0"/>
    <x v="0"/>
    <x v="2585"/>
    <n v="1423325626"/>
    <b v="0"/>
    <n v="8"/>
    <b v="0"/>
    <s v="food/food trucks"/>
    <n v="4"/>
    <n v="29.13"/>
    <x v="7"/>
    <s v="food trucks"/>
    <n v="42042.676226851851"/>
    <n v="25569.000092592592"/>
    <x v="0"/>
    <n v="2"/>
    <x v="2"/>
  </r>
  <r>
    <n v="2589"/>
    <x v="2588"/>
    <s v="A Brazilian-inspired food truck in one of the busiest spots in Copenhagen, delicious pancakes made by the healthy tapiÃ³ca flour"/>
    <x v="63"/>
    <n v="5"/>
    <x v="2"/>
    <x v="8"/>
    <x v="7"/>
    <x v="2586"/>
    <n v="1456145527"/>
    <b v="0"/>
    <n v="1"/>
    <b v="0"/>
    <s v="food/food trucks"/>
    <n v="0"/>
    <n v="5"/>
    <x v="7"/>
    <s v="food trucks"/>
    <n v="42422.536192129628"/>
    <n v="25569.000011574073"/>
    <x v="2"/>
    <n v="2"/>
    <x v="2"/>
  </r>
  <r>
    <n v="2590"/>
    <x v="2589"/>
    <s v="First in Perth self-contained eco-friendly coffee car based on Ford Fiesta. In the end of the projrct I need your help to make it real!"/>
    <x v="9"/>
    <n v="0"/>
    <x v="2"/>
    <x v="2"/>
    <x v="2"/>
    <x v="2587"/>
    <n v="1453212497"/>
    <b v="0"/>
    <n v="0"/>
    <b v="0"/>
    <s v="food/food trucks"/>
    <n v="0"/>
    <n v="0"/>
    <x v="7"/>
    <s v="food trucks"/>
    <n v="42388.589085648149"/>
    <n v="25569"/>
    <x v="2"/>
    <n v="1"/>
    <x v="1"/>
  </r>
  <r>
    <n v="2591"/>
    <x v="2590"/>
    <s v="Hi everyone I am a 26 year old single mom trying to start her own food business! I need to first afford the patent to reveal more!"/>
    <x v="15"/>
    <n v="26"/>
    <x v="2"/>
    <x v="0"/>
    <x v="0"/>
    <x v="2588"/>
    <n v="1452721524"/>
    <b v="0"/>
    <n v="2"/>
    <b v="0"/>
    <s v="food/food trucks"/>
    <n v="2"/>
    <n v="13"/>
    <x v="7"/>
    <s v="food trucks"/>
    <n v="42382.906527777777"/>
    <n v="25569.00002314815"/>
    <x v="2"/>
    <n v="1"/>
    <x v="1"/>
  </r>
  <r>
    <n v="2592"/>
    <x v="2591"/>
    <s v="El Carte is revolutionizing the food truck industry. Meet the new food trike. #oneandonly  we going to spread the awesomeness all over!"/>
    <x v="11"/>
    <n v="50"/>
    <x v="2"/>
    <x v="0"/>
    <x v="0"/>
    <x v="2589"/>
    <n v="1409944421"/>
    <b v="0"/>
    <n v="1"/>
    <b v="0"/>
    <s v="food/food trucks"/>
    <n v="0"/>
    <n v="50"/>
    <x v="7"/>
    <s v="food trucks"/>
    <n v="41887.801168981481"/>
    <n v="25569.000011574073"/>
    <x v="3"/>
    <n v="9"/>
    <x v="8"/>
  </r>
  <r>
    <n v="2593"/>
    <x v="2592"/>
    <s v="What could be better than satisfying your hunger with ice cream or a taco (or both) from a 1970's mural van blastin disco music!"/>
    <x v="3"/>
    <n v="0"/>
    <x v="2"/>
    <x v="0"/>
    <x v="0"/>
    <x v="2590"/>
    <n v="1427401026"/>
    <b v="0"/>
    <n v="0"/>
    <b v="0"/>
    <s v="food/food trucks"/>
    <n v="0"/>
    <n v="0"/>
    <x v="7"/>
    <s v="food trucks"/>
    <n v="42089.84520833334"/>
    <n v="25569"/>
    <x v="0"/>
    <n v="3"/>
    <x v="7"/>
  </r>
  <r>
    <n v="2594"/>
    <x v="2593"/>
    <s v="New, small home business, looking to take some Granny's old recipes along with some of my own creations to the streets!"/>
    <x v="58"/>
    <n v="1"/>
    <x v="2"/>
    <x v="0"/>
    <x v="0"/>
    <x v="2591"/>
    <n v="1404861228"/>
    <b v="0"/>
    <n v="1"/>
    <b v="0"/>
    <s v="food/food trucks"/>
    <n v="0"/>
    <n v="1"/>
    <x v="7"/>
    <s v="food trucks"/>
    <n v="41828.967916666668"/>
    <n v="25569.000011574073"/>
    <x v="3"/>
    <n v="7"/>
    <x v="3"/>
  </r>
  <r>
    <n v="2595"/>
    <x v="2594"/>
    <s v="Looking to put the best baked goods in Bowling Green on wheels"/>
    <x v="36"/>
    <n v="1825"/>
    <x v="2"/>
    <x v="0"/>
    <x v="0"/>
    <x v="2592"/>
    <n v="1485323500"/>
    <b v="0"/>
    <n v="19"/>
    <b v="0"/>
    <s v="food/food trucks"/>
    <n v="12"/>
    <n v="96.05"/>
    <x v="7"/>
    <s v="food trucks"/>
    <n v="42760.244212962964"/>
    <n v="25569.000219907408"/>
    <x v="1"/>
    <n v="1"/>
    <x v="1"/>
  </r>
  <r>
    <n v="2596"/>
    <x v="2595"/>
    <s v="I'm bringing passion, talent, and most importantly some amazing gourmet food to the streets of Lethbridge and southern Alberta."/>
    <x v="19"/>
    <n v="8256"/>
    <x v="2"/>
    <x v="5"/>
    <x v="5"/>
    <x v="2593"/>
    <n v="1404835009"/>
    <b v="0"/>
    <n v="27"/>
    <b v="0"/>
    <s v="food/food trucks"/>
    <n v="24"/>
    <n v="305.77999999999997"/>
    <x v="7"/>
    <s v="food trucks"/>
    <n v="41828.664456018516"/>
    <n v="25569.0003125"/>
    <x v="3"/>
    <n v="7"/>
    <x v="3"/>
  </r>
  <r>
    <n v="2597"/>
    <x v="2596"/>
    <s v="We have a great little coffee business but the van is currently limping! We don't have the capital to replace it. Please help us!"/>
    <x v="15"/>
    <n v="85"/>
    <x v="2"/>
    <x v="1"/>
    <x v="1"/>
    <x v="2594"/>
    <n v="1463731917"/>
    <b v="0"/>
    <n v="7"/>
    <b v="0"/>
    <s v="food/food trucks"/>
    <n v="6"/>
    <n v="12.14"/>
    <x v="7"/>
    <s v="food trucks"/>
    <n v="42510.341631944444"/>
    <n v="25569.000081018519"/>
    <x v="2"/>
    <n v="5"/>
    <x v="5"/>
  </r>
  <r>
    <n v="2598"/>
    <x v="2597"/>
    <s v="I'm ready to make Tulsa happy and aware that love and kindness go hand in hand with good food!"/>
    <x v="9"/>
    <n v="1170"/>
    <x v="2"/>
    <x v="0"/>
    <x v="0"/>
    <x v="2595"/>
    <n v="1440447001"/>
    <b v="0"/>
    <n v="14"/>
    <b v="0"/>
    <s v="food/food trucks"/>
    <n v="39"/>
    <n v="83.57"/>
    <x v="7"/>
    <s v="food trucks"/>
    <n v="42240.840289351851"/>
    <n v="25569.000162037039"/>
    <x v="0"/>
    <n v="8"/>
    <x v="10"/>
  </r>
  <r>
    <n v="2599"/>
    <x v="2598"/>
    <s v="The Empty Ramekins Catering Group is looking for your help to start up in Miami Florida!!!!"/>
    <x v="354"/>
    <n v="90"/>
    <x v="2"/>
    <x v="0"/>
    <x v="0"/>
    <x v="2596"/>
    <n v="1403201147"/>
    <b v="0"/>
    <n v="5"/>
    <b v="0"/>
    <s v="food/food trucks"/>
    <n v="1"/>
    <n v="18"/>
    <x v="7"/>
    <s v="food trucks"/>
    <n v="41809.754016203704"/>
    <n v="25569.000057870369"/>
    <x v="3"/>
    <n v="6"/>
    <x v="0"/>
  </r>
  <r>
    <n v="2600"/>
    <x v="2599"/>
    <s v="On Sunday November 8, 2015 our food truck burned to the ground. Please help us get rebuilt."/>
    <x v="63"/>
    <n v="3466"/>
    <x v="2"/>
    <x v="0"/>
    <x v="0"/>
    <x v="2597"/>
    <n v="1453757800"/>
    <b v="0"/>
    <n v="30"/>
    <b v="0"/>
    <s v="food/food trucks"/>
    <n v="7"/>
    <n v="115.53"/>
    <x v="7"/>
    <s v="food trucks"/>
    <n v="42394.900462962964"/>
    <n v="25569.000347222223"/>
    <x v="2"/>
    <n v="1"/>
    <x v="1"/>
  </r>
  <r>
    <n v="2601"/>
    <x v="2600"/>
    <s v="I'll be launching a small model TARDIS into (near) SPACE and filming the ascension and descension as a mini-documentary for YouTube."/>
    <x v="2"/>
    <n v="3307"/>
    <x v="0"/>
    <x v="0"/>
    <x v="0"/>
    <x v="2598"/>
    <n v="1346276349"/>
    <b v="1"/>
    <n v="151"/>
    <b v="1"/>
    <s v="technology/space exploration"/>
    <n v="661"/>
    <n v="21.9"/>
    <x v="2"/>
    <s v="space exploration"/>
    <n v="41150.902187499996"/>
    <n v="25569.001747685186"/>
    <x v="5"/>
    <n v="8"/>
    <x v="10"/>
  </r>
  <r>
    <n v="2602"/>
    <x v="2601"/>
    <s v="Three screen-printed posters celebrating the most popular and most notable interplanetary robotic space missions."/>
    <x v="14"/>
    <n v="39131"/>
    <x v="0"/>
    <x v="0"/>
    <x v="0"/>
    <x v="2599"/>
    <n v="1412358968"/>
    <b v="1"/>
    <n v="489"/>
    <b v="1"/>
    <s v="technology/space exploration"/>
    <n v="326"/>
    <n v="80.02"/>
    <x v="2"/>
    <s v="space exploration"/>
    <n v="41915.747314814813"/>
    <n v="25569.005659722221"/>
    <x v="3"/>
    <n v="10"/>
    <x v="9"/>
  </r>
  <r>
    <n v="2603"/>
    <x v="2602"/>
    <s v="I will be building a mock space station and simulate living on Mars for two weeks."/>
    <x v="257"/>
    <n v="1776"/>
    <x v="0"/>
    <x v="0"/>
    <x v="0"/>
    <x v="2600"/>
    <n v="1386626054"/>
    <b v="1"/>
    <n v="50"/>
    <b v="1"/>
    <s v="technology/space exploration"/>
    <n v="101"/>
    <n v="35.520000000000003"/>
    <x v="2"/>
    <s v="space exploration"/>
    <n v="41617.912662037037"/>
    <n v="25569.000578703704"/>
    <x v="4"/>
    <n v="12"/>
    <x v="11"/>
  </r>
  <r>
    <n v="2604"/>
    <x v="2603"/>
    <s v="We're building a full size rocket motor for our Hermes Spacecraft.  Help us Kickstart the next generation of space travel!"/>
    <x v="22"/>
    <n v="20843.599999999999"/>
    <x v="0"/>
    <x v="0"/>
    <x v="0"/>
    <x v="2601"/>
    <n v="1333070023"/>
    <b v="1"/>
    <n v="321"/>
    <b v="1"/>
    <s v="technology/space exploration"/>
    <n v="104"/>
    <n v="64.930000000000007"/>
    <x v="2"/>
    <s v="space exploration"/>
    <n v="40998.051192129627"/>
    <n v="25569.003715277777"/>
    <x v="5"/>
    <n v="3"/>
    <x v="7"/>
  </r>
  <r>
    <n v="2605"/>
    <x v="2604"/>
    <s v="Help astronomers get the data they need to unravel one of the biggest mysteries of all time, KIC 8462852 --- Whereâ€™s the Flux?"/>
    <x v="57"/>
    <n v="107421.57"/>
    <x v="0"/>
    <x v="0"/>
    <x v="0"/>
    <x v="2602"/>
    <n v="1463576390"/>
    <b v="1"/>
    <n v="1762"/>
    <b v="1"/>
    <s v="technology/space exploration"/>
    <n v="107"/>
    <n v="60.97"/>
    <x v="2"/>
    <s v="space exploration"/>
    <n v="42508.541550925926"/>
    <n v="25569.02039351852"/>
    <x v="2"/>
    <n v="5"/>
    <x v="5"/>
  </r>
  <r>
    <n v="2606"/>
    <x v="2605"/>
    <s v="PongSat 2 !!!!!_x000a__x000a_On September 27, 2014 we are going to send 2000 student projects to the edge of space."/>
    <x v="34"/>
    <n v="12106"/>
    <x v="0"/>
    <x v="0"/>
    <x v="0"/>
    <x v="2603"/>
    <n v="1396026382"/>
    <b v="1"/>
    <n v="385"/>
    <b v="1"/>
    <s v="technology/space exploration"/>
    <n v="110"/>
    <n v="31.44"/>
    <x v="2"/>
    <s v="space exploration"/>
    <n v="41726.712754629632"/>
    <n v="25569.00445601852"/>
    <x v="3"/>
    <n v="3"/>
    <x v="7"/>
  </r>
  <r>
    <n v="2607"/>
    <x v="2606"/>
    <s v="Chop Shopâ€™s second series of posters celebrating the most popular and most notable robotic space exploration missions."/>
    <x v="6"/>
    <n v="32616"/>
    <x v="0"/>
    <x v="0"/>
    <x v="0"/>
    <x v="2604"/>
    <n v="1435611572"/>
    <b v="1"/>
    <n v="398"/>
    <b v="1"/>
    <s v="technology/space exploration"/>
    <n v="408"/>
    <n v="81.95"/>
    <x v="2"/>
    <s v="space exploration"/>
    <n v="42184.874675925923"/>
    <n v="25569.004606481481"/>
    <x v="0"/>
    <n v="6"/>
    <x v="0"/>
  </r>
  <r>
    <n v="2608"/>
    <x v="2607"/>
    <s v="Giant Leaps featuring the historic missions of human spaceflight is the third in our series of space exploration prints"/>
    <x v="6"/>
    <n v="17914"/>
    <x v="0"/>
    <x v="0"/>
    <x v="0"/>
    <x v="2605"/>
    <n v="1485976468"/>
    <b v="1"/>
    <n v="304"/>
    <b v="1"/>
    <s v="technology/space exploration"/>
    <n v="224"/>
    <n v="58.93"/>
    <x v="2"/>
    <s v="space exploration"/>
    <n v="42767.801712962959"/>
    <n v="25569.003518518519"/>
    <x v="1"/>
    <n v="2"/>
    <x v="2"/>
  </r>
  <r>
    <n v="2609"/>
    <x v="2608"/>
    <s v="We love Arduino and we love space exploration. So we decided to combine them and let people run their own space experiments!"/>
    <x v="19"/>
    <n v="106330.39"/>
    <x v="0"/>
    <x v="0"/>
    <x v="0"/>
    <x v="2606"/>
    <n v="1339738951"/>
    <b v="1"/>
    <n v="676"/>
    <b v="1"/>
    <s v="technology/space exploration"/>
    <n v="304"/>
    <n v="157.29"/>
    <x v="2"/>
    <s v="space exploration"/>
    <n v="41075.237858796296"/>
    <n v="25569.007824074073"/>
    <x v="5"/>
    <n v="6"/>
    <x v="0"/>
  </r>
  <r>
    <n v="2610"/>
    <x v="2609"/>
    <s v="Preserve the telescope that Clyde Tombaugh used to discover Pluto for generations to come!"/>
    <x v="355"/>
    <n v="32172.66"/>
    <x v="0"/>
    <x v="0"/>
    <x v="0"/>
    <x v="2607"/>
    <n v="1468444125"/>
    <b v="1"/>
    <n v="577"/>
    <b v="1"/>
    <s v="technology/space exploration"/>
    <n v="141"/>
    <n v="55.76"/>
    <x v="2"/>
    <s v="space exploration"/>
    <n v="42564.881076388891"/>
    <n v="25569.006678240741"/>
    <x v="2"/>
    <n v="7"/>
    <x v="3"/>
  </r>
  <r>
    <n v="2611"/>
    <x v="2610"/>
    <s v="Laniakea is the name of the supercluster of galaxies we are part of.This tremendous structure of 380,000 Galaxies can now be yours! 39â‚¬"/>
    <x v="34"/>
    <n v="306970"/>
    <x v="0"/>
    <x v="12"/>
    <x v="3"/>
    <x v="2608"/>
    <n v="1480493014"/>
    <b v="1"/>
    <n v="3663"/>
    <b v="1"/>
    <s v="technology/space exploration"/>
    <n v="2791"/>
    <n v="83.8"/>
    <x v="2"/>
    <s v="space exploration"/>
    <n v="42704.335810185185"/>
    <n v="25569.042395833334"/>
    <x v="2"/>
    <n v="11"/>
    <x v="4"/>
  </r>
  <r>
    <n v="2612"/>
    <x v="2611"/>
    <s v="What if we built a rocket that is better than a NASA or commercially available rocket? What if we did it with students?"/>
    <x v="3"/>
    <n v="17176.13"/>
    <x v="0"/>
    <x v="0"/>
    <x v="0"/>
    <x v="2609"/>
    <n v="1418095570"/>
    <b v="1"/>
    <n v="294"/>
    <b v="1"/>
    <s v="technology/space exploration"/>
    <n v="172"/>
    <n v="58.42"/>
    <x v="2"/>
    <s v="space exploration"/>
    <n v="41982.143171296295"/>
    <n v="25569.003402777777"/>
    <x v="3"/>
    <n v="12"/>
    <x v="11"/>
  </r>
  <r>
    <n v="2613"/>
    <x v="2612"/>
    <s v="Re-inventing the way we look at our planet by sending 5 cameras to near space to create the first 360 panoramic view of the earth."/>
    <x v="51"/>
    <n v="7576"/>
    <x v="0"/>
    <x v="0"/>
    <x v="0"/>
    <x v="2610"/>
    <n v="1345664294"/>
    <b v="1"/>
    <n v="28"/>
    <b v="1"/>
    <s v="technology/space exploration"/>
    <n v="101"/>
    <n v="270.57"/>
    <x v="2"/>
    <s v="space exploration"/>
    <n v="41143.81821759259"/>
    <n v="25569.000324074073"/>
    <x v="5"/>
    <n v="8"/>
    <x v="10"/>
  </r>
  <r>
    <n v="2614"/>
    <x v="2613"/>
    <s v="Middle-schoolers designed a microgravity experiment that's going to the ISS! Help us send them to the launch in Wallops Island, VA."/>
    <x v="124"/>
    <n v="10710"/>
    <x v="0"/>
    <x v="0"/>
    <x v="0"/>
    <x v="2611"/>
    <n v="1396371612"/>
    <b v="1"/>
    <n v="100"/>
    <b v="1"/>
    <s v="technology/space exploration"/>
    <n v="102"/>
    <n v="107.1"/>
    <x v="2"/>
    <s v="space exploration"/>
    <n v="41730.708472222221"/>
    <n v="25569.001157407409"/>
    <x v="3"/>
    <n v="4"/>
    <x v="6"/>
  </r>
  <r>
    <n v="2615"/>
    <x v="2614"/>
    <s v="Mission to launch a vintage Action Man and Space Capsule into space and film from his birthplace in UK to mark his 50th Anniversary."/>
    <x v="356"/>
    <n v="3397"/>
    <x v="0"/>
    <x v="1"/>
    <x v="1"/>
    <x v="2612"/>
    <n v="1458820564"/>
    <b v="0"/>
    <n v="72"/>
    <b v="1"/>
    <s v="technology/space exploration"/>
    <n v="170"/>
    <n v="47.18"/>
    <x v="2"/>
    <s v="space exploration"/>
    <n v="42453.49726851852"/>
    <n v="25569.000833333332"/>
    <x v="2"/>
    <n v="3"/>
    <x v="7"/>
  </r>
  <r>
    <n v="2616"/>
    <x v="2615"/>
    <s v="Production of variously-sized deployable models of NASA's James Webb Space Telescope to promote hands-on learning."/>
    <x v="31"/>
    <n v="28633.5"/>
    <x v="0"/>
    <x v="0"/>
    <x v="0"/>
    <x v="2613"/>
    <n v="1437954729"/>
    <b v="1"/>
    <n v="238"/>
    <b v="1"/>
    <s v="technology/space exploration"/>
    <n v="115"/>
    <n v="120.31"/>
    <x v="2"/>
    <s v="space exploration"/>
    <n v="42211.99454861111"/>
    <n v="25569.00275462963"/>
    <x v="0"/>
    <n v="7"/>
    <x v="3"/>
  </r>
  <r>
    <n v="2617"/>
    <x v="2616"/>
    <s v="A simple way to learn and teach complex astronomical concepts. Awesome educational experiment, class demo or desktop display."/>
    <x v="2"/>
    <n v="4388"/>
    <x v="0"/>
    <x v="0"/>
    <x v="0"/>
    <x v="2614"/>
    <n v="1411246751"/>
    <b v="1"/>
    <n v="159"/>
    <b v="1"/>
    <s v="technology/space exploration"/>
    <n v="878"/>
    <n v="27.6"/>
    <x v="2"/>
    <s v="space exploration"/>
    <n v="41902.874432870369"/>
    <n v="25569.001840277779"/>
    <x v="3"/>
    <n v="9"/>
    <x v="8"/>
  </r>
  <r>
    <n v="2618"/>
    <x v="2617"/>
    <s v="LTD ED COLLECTIBLE SPACE ART FEAT. ASTRONAUTS"/>
    <x v="36"/>
    <n v="15808"/>
    <x v="0"/>
    <x v="0"/>
    <x v="0"/>
    <x v="2615"/>
    <n v="1443812461"/>
    <b v="1"/>
    <n v="77"/>
    <b v="1"/>
    <s v="technology/space exploration"/>
    <n v="105"/>
    <n v="205.3"/>
    <x v="2"/>
    <s v="space exploration"/>
    <n v="42279.792372685188"/>
    <n v="25569.000891203705"/>
    <x v="0"/>
    <n v="10"/>
    <x v="9"/>
  </r>
  <r>
    <n v="2619"/>
    <x v="2618"/>
    <s v="Help a fine art photographer continue her project about space exploration, Mars, and the scientists who are going to make it possible!"/>
    <x v="28"/>
    <n v="1884"/>
    <x v="0"/>
    <x v="0"/>
    <x v="0"/>
    <x v="2616"/>
    <n v="1443302004"/>
    <b v="1"/>
    <n v="53"/>
    <b v="1"/>
    <s v="technology/space exploration"/>
    <n v="188"/>
    <n v="35.549999999999997"/>
    <x v="2"/>
    <s v="space exploration"/>
    <n v="42273.884305555555"/>
    <n v="25569.000613425927"/>
    <x v="0"/>
    <n v="9"/>
    <x v="8"/>
  </r>
  <r>
    <n v="2620"/>
    <x v="2619"/>
    <s v="Come and join us on a voyage of interstellar exploration as we chart the least known part of the Milky Way â€“ its Delta Quadrant."/>
    <x v="99"/>
    <n v="93374"/>
    <x v="0"/>
    <x v="2"/>
    <x v="2"/>
    <x v="2617"/>
    <n v="1441339242"/>
    <b v="1"/>
    <n v="1251"/>
    <b v="1"/>
    <s v="technology/space exploration"/>
    <n v="144"/>
    <n v="74.64"/>
    <x v="2"/>
    <s v="space exploration"/>
    <n v="42251.16715277778"/>
    <n v="25569.014479166668"/>
    <x v="0"/>
    <n v="9"/>
    <x v="8"/>
  </r>
  <r>
    <n v="2621"/>
    <x v="2620"/>
    <s v="Team of undergraduates racing to be the first student organization to successfully launch a rocket powered by a 3D-printed engine."/>
    <x v="36"/>
    <n v="21882"/>
    <x v="0"/>
    <x v="0"/>
    <x v="0"/>
    <x v="2618"/>
    <n v="1429638988"/>
    <b v="1"/>
    <n v="465"/>
    <b v="1"/>
    <s v="technology/space exploration"/>
    <n v="146"/>
    <n v="47.06"/>
    <x v="2"/>
    <s v="space exploration"/>
    <n v="42115.74754629629"/>
    <n v="25569.005381944444"/>
    <x v="0"/>
    <n v="4"/>
    <x v="6"/>
  </r>
  <r>
    <n v="2622"/>
    <x v="2621"/>
    <s v="University team from Pisa in collaboration with ESA, creating an innovative heat transfer device that will be tested into space."/>
    <x v="15"/>
    <n v="1967.76"/>
    <x v="0"/>
    <x v="13"/>
    <x v="3"/>
    <x v="2619"/>
    <n v="1479232216"/>
    <b v="0"/>
    <n v="74"/>
    <b v="1"/>
    <s v="technology/space exploration"/>
    <n v="131"/>
    <n v="26.59"/>
    <x v="2"/>
    <s v="space exploration"/>
    <n v="42689.74324074074"/>
    <n v="25569.000856481482"/>
    <x v="2"/>
    <n v="11"/>
    <x v="4"/>
  </r>
  <r>
    <n v="2623"/>
    <x v="2622"/>
    <s v="We have designed an antimatter thruster capable of reaching the nearest star.  A plan for antimatter fuel production is now needed."/>
    <x v="13"/>
    <n v="2280"/>
    <x v="0"/>
    <x v="0"/>
    <x v="0"/>
    <x v="2620"/>
    <n v="1479449366"/>
    <b v="0"/>
    <n v="62"/>
    <b v="1"/>
    <s v="technology/space exploration"/>
    <n v="114"/>
    <n v="36.770000000000003"/>
    <x v="2"/>
    <s v="space exploration"/>
    <n v="42692.256550925929"/>
    <n v="25569.000717592593"/>
    <x v="2"/>
    <n v="11"/>
    <x v="4"/>
  </r>
  <r>
    <n v="2624"/>
    <x v="2623"/>
    <s v="Itâ€™s Space Elevator research! Smart robots climbing 2 km straight up. The Ribbon is held aloft by large helium balloons."/>
    <x v="6"/>
    <n v="110353.65"/>
    <x v="0"/>
    <x v="0"/>
    <x v="0"/>
    <x v="2621"/>
    <n v="1345716422"/>
    <b v="0"/>
    <n v="3468"/>
    <b v="1"/>
    <s v="technology/space exploration"/>
    <n v="1379"/>
    <n v="31.82"/>
    <x v="2"/>
    <s v="space exploration"/>
    <n v="41144.42155092593"/>
    <n v="25569.040138888889"/>
    <x v="5"/>
    <n v="8"/>
    <x v="10"/>
  </r>
  <r>
    <n v="2625"/>
    <x v="2624"/>
    <s v="We are two upper sixth-form students specialized in physics who wanna take some majestic pictures from stratosphere - about 35km high"/>
    <x v="325"/>
    <n v="1434"/>
    <x v="0"/>
    <x v="12"/>
    <x v="3"/>
    <x v="2622"/>
    <n v="1476559608"/>
    <b v="0"/>
    <n v="52"/>
    <b v="1"/>
    <s v="technology/space exploration"/>
    <n v="956"/>
    <n v="27.58"/>
    <x v="2"/>
    <s v="space exploration"/>
    <n v="42658.810277777782"/>
    <n v="25569.000601851851"/>
    <x v="2"/>
    <n v="10"/>
    <x v="9"/>
  </r>
  <r>
    <n v="2626"/>
    <x v="2625"/>
    <s v="Support the accreditation of our online STEM Mentoring Program with the International Mentoring Association"/>
    <x v="30"/>
    <n v="2800"/>
    <x v="0"/>
    <x v="0"/>
    <x v="0"/>
    <x v="2623"/>
    <n v="1430751869"/>
    <b v="0"/>
    <n v="50"/>
    <b v="1"/>
    <s v="technology/space exploration"/>
    <n v="112"/>
    <n v="56"/>
    <x v="2"/>
    <s v="space exploration"/>
    <n v="42128.628113425926"/>
    <n v="25569.000578703704"/>
    <x v="0"/>
    <n v="5"/>
    <x v="5"/>
  </r>
  <r>
    <n v="2627"/>
    <x v="2626"/>
    <s v="A group of high school students are building a near-space balloon, that will capture stunning HD video of the earth from near-space."/>
    <x v="325"/>
    <n v="970"/>
    <x v="0"/>
    <x v="0"/>
    <x v="0"/>
    <x v="2624"/>
    <n v="1445975661"/>
    <b v="0"/>
    <n v="45"/>
    <b v="1"/>
    <s v="technology/space exploration"/>
    <n v="647"/>
    <n v="21.56"/>
    <x v="2"/>
    <s v="space exploration"/>
    <n v="42304.829409722224"/>
    <n v="25569.000520833335"/>
    <x v="0"/>
    <n v="10"/>
    <x v="9"/>
  </r>
  <r>
    <n v="2628"/>
    <x v="2627"/>
    <s v="A high school freshman is sending pie into space and you can be a part of it.  GO SCIENCE!!!"/>
    <x v="357"/>
    <n v="926"/>
    <x v="0"/>
    <x v="0"/>
    <x v="0"/>
    <x v="2625"/>
    <n v="1415661067"/>
    <b v="0"/>
    <n v="21"/>
    <b v="1"/>
    <s v="technology/space exploration"/>
    <n v="110"/>
    <n v="44.1"/>
    <x v="2"/>
    <s v="space exploration"/>
    <n v="41953.966053240743"/>
    <n v="25569.000243055554"/>
    <x v="3"/>
    <n v="11"/>
    <x v="4"/>
  </r>
  <r>
    <n v="2629"/>
    <x v="2628"/>
    <s v="The first international contest to let students shape the future of interstellar travel."/>
    <x v="10"/>
    <n v="6387"/>
    <x v="0"/>
    <x v="1"/>
    <x v="1"/>
    <x v="2626"/>
    <n v="1429016122"/>
    <b v="0"/>
    <n v="100"/>
    <b v="1"/>
    <s v="technology/space exploration"/>
    <n v="128"/>
    <n v="63.87"/>
    <x v="2"/>
    <s v="space exploration"/>
    <n v="42108.538449074069"/>
    <n v="25569.001157407409"/>
    <x v="0"/>
    <n v="4"/>
    <x v="6"/>
  </r>
  <r>
    <n v="2630"/>
    <x v="2629"/>
    <s v="Free and easy to use information when asteroids pass closer than the Moon. Stretch - take photos of all of these asteroids"/>
    <x v="13"/>
    <n v="3158"/>
    <x v="0"/>
    <x v="2"/>
    <x v="2"/>
    <x v="2627"/>
    <n v="1464921112"/>
    <b v="0"/>
    <n v="81"/>
    <b v="1"/>
    <s v="technology/space exploration"/>
    <n v="158"/>
    <n v="38.99"/>
    <x v="2"/>
    <s v="space exploration"/>
    <n v="42524.105462962965"/>
    <n v="25569.000937500001"/>
    <x v="2"/>
    <n v="6"/>
    <x v="0"/>
  </r>
  <r>
    <n v="2631"/>
    <x v="2630"/>
    <s v="Starship Congress 2015 is a deep-space &amp; interstellar science summit staged by Icarus Interstellar."/>
    <x v="22"/>
    <n v="22933.05"/>
    <x v="0"/>
    <x v="0"/>
    <x v="0"/>
    <x v="2628"/>
    <n v="1438488227"/>
    <b v="0"/>
    <n v="286"/>
    <b v="1"/>
    <s v="technology/space exploration"/>
    <n v="115"/>
    <n v="80.19"/>
    <x v="2"/>
    <s v="space exploration"/>
    <n v="42218.169293981482"/>
    <n v="25569.003310185184"/>
    <x v="0"/>
    <n v="8"/>
    <x v="10"/>
  </r>
  <r>
    <n v="2632"/>
    <x v="2631"/>
    <s v="Students from 3 universities are designing a dual stage rocket to test experimental rocket technology."/>
    <x v="358"/>
    <n v="1466"/>
    <x v="0"/>
    <x v="0"/>
    <x v="0"/>
    <x v="2629"/>
    <n v="1462325339"/>
    <b v="0"/>
    <n v="42"/>
    <b v="1"/>
    <s v="technology/space exploration"/>
    <n v="137"/>
    <n v="34.9"/>
    <x v="2"/>
    <s v="space exploration"/>
    <n v="42494.061793981484"/>
    <n v="25569.000486111112"/>
    <x v="2"/>
    <n v="5"/>
    <x v="5"/>
  </r>
  <r>
    <n v="2633"/>
    <x v="2632"/>
    <s v="A device that lights up whenever the International Space Station is nearby (that happens more often than you might expect)"/>
    <x v="10"/>
    <n v="17731"/>
    <x v="0"/>
    <x v="0"/>
    <x v="0"/>
    <x v="2630"/>
    <n v="1390938332"/>
    <b v="0"/>
    <n v="199"/>
    <b v="1"/>
    <s v="technology/space exploration"/>
    <n v="355"/>
    <n v="89.1"/>
    <x v="2"/>
    <s v="space exploration"/>
    <n v="41667.823287037041"/>
    <n v="25569.002303240741"/>
    <x v="3"/>
    <n v="1"/>
    <x v="1"/>
  </r>
  <r>
    <n v="2634"/>
    <x v="2633"/>
    <s v="After a unsuccessful recovery last time we are trying again to successfully launch and recover a weather balloon from space."/>
    <x v="359"/>
    <n v="986"/>
    <x v="0"/>
    <x v="0"/>
    <x v="0"/>
    <x v="2631"/>
    <n v="1472571921"/>
    <b v="0"/>
    <n v="25"/>
    <b v="1"/>
    <s v="technology/space exploration"/>
    <n v="106"/>
    <n v="39.44"/>
    <x v="2"/>
    <s v="space exploration"/>
    <n v="42612.656493055561"/>
    <n v="25569.00028935185"/>
    <x v="2"/>
    <n v="8"/>
    <x v="10"/>
  </r>
  <r>
    <n v="2635"/>
    <x v="2634"/>
    <s v="Help UTS Ontario students raise money to get their experiments on the ISS. Promote space science in Canada! We can't do it without you!"/>
    <x v="236"/>
    <n v="11500"/>
    <x v="0"/>
    <x v="5"/>
    <x v="5"/>
    <x v="2632"/>
    <n v="1422917361"/>
    <b v="0"/>
    <n v="84"/>
    <b v="1"/>
    <s v="technology/space exploration"/>
    <n v="100"/>
    <n v="136.9"/>
    <x v="2"/>
    <s v="space exploration"/>
    <n v="42037.950937500005"/>
    <n v="25569.000972222224"/>
    <x v="0"/>
    <n v="2"/>
    <x v="2"/>
  </r>
  <r>
    <n v="2636"/>
    <x v="2635"/>
    <s v="Real-time high-altitude weather balloon tracking using amateur radios - capturing stunning near-space visuals - now with more science!"/>
    <x v="28"/>
    <n v="1873"/>
    <x v="0"/>
    <x v="0"/>
    <x v="0"/>
    <x v="2633"/>
    <n v="1474641914"/>
    <b v="0"/>
    <n v="50"/>
    <b v="1"/>
    <s v="technology/space exploration"/>
    <n v="187"/>
    <n v="37.46"/>
    <x v="2"/>
    <s v="space exploration"/>
    <n v="42636.614745370374"/>
    <n v="25569.000578703704"/>
    <x v="2"/>
    <n v="9"/>
    <x v="8"/>
  </r>
  <r>
    <n v="2637"/>
    <x v="2636"/>
    <s v="Help us collect the data to solve the mystery of the century: Is light slowing down?"/>
    <x v="2"/>
    <n v="831"/>
    <x v="0"/>
    <x v="0"/>
    <x v="0"/>
    <x v="2634"/>
    <n v="1474895475"/>
    <b v="0"/>
    <n v="26"/>
    <b v="1"/>
    <s v="technology/space exploration"/>
    <n v="166"/>
    <n v="31.96"/>
    <x v="2"/>
    <s v="space exploration"/>
    <n v="42639.549479166672"/>
    <n v="25569.000300925927"/>
    <x v="2"/>
    <n v="9"/>
    <x v="8"/>
  </r>
  <r>
    <n v="2638"/>
    <x v="2637"/>
    <s v="The second round of funding for the most amazing project ever where a high school freshman is sending pie into SPACE!!!"/>
    <x v="360"/>
    <n v="353"/>
    <x v="0"/>
    <x v="0"/>
    <x v="0"/>
    <x v="2635"/>
    <n v="1418766895"/>
    <b v="0"/>
    <n v="14"/>
    <b v="1"/>
    <s v="technology/space exploration"/>
    <n v="102"/>
    <n v="25.21"/>
    <x v="2"/>
    <s v="space exploration"/>
    <n v="41989.913136574076"/>
    <n v="25569.000162037039"/>
    <x v="3"/>
    <n v="12"/>
    <x v="11"/>
  </r>
  <r>
    <n v="2639"/>
    <x v="2638"/>
    <s v="Mission Space is run by me, a teenager who has a passion for space! I will fly a weather balloon to the edge of space with your help."/>
    <x v="43"/>
    <n v="492"/>
    <x v="0"/>
    <x v="1"/>
    <x v="1"/>
    <x v="2636"/>
    <n v="1421786748"/>
    <b v="0"/>
    <n v="49"/>
    <b v="1"/>
    <s v="technology/space exploration"/>
    <n v="164"/>
    <n v="10.039999999999999"/>
    <x v="2"/>
    <s v="space exploration"/>
    <n v="42024.86513888889"/>
    <n v="25569.000567129631"/>
    <x v="0"/>
    <n v="1"/>
    <x v="1"/>
  </r>
  <r>
    <n v="2640"/>
    <x v="2639"/>
    <s v="Hi,_x000a_My Name is David Frey and I Provide Free Public Astronomy programs in San Francisco, Mt. Tamalpias, Yosemite and Novato CA."/>
    <x v="9"/>
    <n v="3170"/>
    <x v="0"/>
    <x v="0"/>
    <x v="0"/>
    <x v="2637"/>
    <n v="1428551474"/>
    <b v="0"/>
    <n v="69"/>
    <b v="1"/>
    <s v="technology/space exploration"/>
    <n v="106"/>
    <n v="45.94"/>
    <x v="2"/>
    <s v="space exploration"/>
    <n v="42103.160578703704"/>
    <n v="25569.000798611112"/>
    <x v="0"/>
    <n v="4"/>
    <x v="6"/>
  </r>
  <r>
    <n v="2641"/>
    <x v="2640"/>
    <s v="Building a Flying saucer that has Artificial Intelligent made from sea shell."/>
    <x v="15"/>
    <n v="15"/>
    <x v="2"/>
    <x v="0"/>
    <x v="0"/>
    <x v="2638"/>
    <n v="1409341863"/>
    <b v="0"/>
    <n v="1"/>
    <b v="0"/>
    <s v="technology/space exploration"/>
    <n v="1"/>
    <n v="15"/>
    <x v="2"/>
    <s v="space exploration"/>
    <n v="41880.827118055553"/>
    <n v="25569.000011574073"/>
    <x v="3"/>
    <n v="8"/>
    <x v="10"/>
  </r>
  <r>
    <n v="2642"/>
    <x v="2641"/>
    <s v="Innovatives MAschinenbau projekt mit verarbeitende Metalle vom Mars_x000a_Stehe mit Mars one einer hollÃ¤ndischen space company in cooperatio"/>
    <x v="69"/>
    <n v="0"/>
    <x v="2"/>
    <x v="12"/>
    <x v="3"/>
    <x v="2639"/>
    <n v="1465970108"/>
    <b v="0"/>
    <n v="0"/>
    <b v="0"/>
    <s v="technology/space exploration"/>
    <n v="0"/>
    <n v="0"/>
    <x v="2"/>
    <s v="space exploration"/>
    <n v="42536.246620370366"/>
    <n v="25569"/>
    <x v="2"/>
    <n v="6"/>
    <x v="0"/>
  </r>
  <r>
    <n v="2643"/>
    <x v="2642"/>
    <s v="A mission to build and launch a telescope to observe and photograph Earth-like planets around our nearest star system, Alpha Centauri."/>
    <x v="80"/>
    <n v="335597.31"/>
    <x v="1"/>
    <x v="0"/>
    <x v="0"/>
    <x v="323"/>
    <n v="1479218315"/>
    <b v="1"/>
    <n v="1501"/>
    <b v="0"/>
    <s v="technology/space exploration"/>
    <n v="34"/>
    <n v="223.58"/>
    <x v="2"/>
    <s v="space exploration"/>
    <n v="42689.582349537035"/>
    <n v="25569.017372685186"/>
    <x v="2"/>
    <n v="11"/>
    <x v="4"/>
  </r>
  <r>
    <n v="2644"/>
    <x v="2643"/>
    <s v="A historic manned launch into near space by 3 brave pilots to capture the 2017 total solar eclipse in virtual reality."/>
    <x v="57"/>
    <n v="2053"/>
    <x v="1"/>
    <x v="0"/>
    <x v="0"/>
    <x v="2640"/>
    <n v="1486580435"/>
    <b v="1"/>
    <n v="52"/>
    <b v="0"/>
    <s v="technology/space exploration"/>
    <n v="2"/>
    <n v="39.479999999999997"/>
    <x v="2"/>
    <s v="space exploration"/>
    <n v="42774.792071759264"/>
    <n v="25569.000601851851"/>
    <x v="1"/>
    <n v="2"/>
    <x v="2"/>
  </r>
  <r>
    <n v="2645"/>
    <x v="2644"/>
    <s v="Phase one of a small winged reentry craft. This phase will be testing the supersonic stability of a small craft traveling at 1,800kph"/>
    <x v="22"/>
    <n v="2100"/>
    <x v="1"/>
    <x v="2"/>
    <x v="2"/>
    <x v="2641"/>
    <n v="1412885603"/>
    <b v="1"/>
    <n v="23"/>
    <b v="0"/>
    <s v="technology/space exploration"/>
    <n v="11"/>
    <n v="91.3"/>
    <x v="2"/>
    <s v="space exploration"/>
    <n v="41921.842627314814"/>
    <n v="25569.000266203704"/>
    <x v="3"/>
    <n v="10"/>
    <x v="9"/>
  </r>
  <r>
    <n v="2646"/>
    <x v="2645"/>
    <s v="We're a small group with a big mission: making it possible for everyone to explore space using the power of virtual reality."/>
    <x v="69"/>
    <n v="42086.42"/>
    <x v="1"/>
    <x v="0"/>
    <x v="0"/>
    <x v="2642"/>
    <n v="1439191869"/>
    <b v="1"/>
    <n v="535"/>
    <b v="0"/>
    <s v="technology/space exploration"/>
    <n v="8"/>
    <n v="78.67"/>
    <x v="2"/>
    <s v="space exploration"/>
    <n v="42226.313298611116"/>
    <n v="25569.006192129629"/>
    <x v="0"/>
    <n v="8"/>
    <x v="10"/>
  </r>
  <r>
    <n v="2647"/>
    <x v="2646"/>
    <s v="The telescope will serve as a path for the youth of Toronto to the skies, it will be 18&quot; easily portable meant for schools in the GTA."/>
    <x v="30"/>
    <n v="36"/>
    <x v="1"/>
    <x v="5"/>
    <x v="5"/>
    <x v="2643"/>
    <n v="1436941019"/>
    <b v="0"/>
    <n v="3"/>
    <b v="0"/>
    <s v="technology/space exploration"/>
    <n v="1"/>
    <n v="12"/>
    <x v="2"/>
    <s v="space exploration"/>
    <n v="42200.261793981481"/>
    <n v="25569.000034722223"/>
    <x v="0"/>
    <n v="7"/>
    <x v="3"/>
  </r>
  <r>
    <n v="2648"/>
    <x v="2647"/>
    <s v="Calvert Co 1977 planetarium acquired by Spaceflight America! Education science program star projector needs overhaul, upgrade, repairs!"/>
    <x v="14"/>
    <n v="106"/>
    <x v="1"/>
    <x v="0"/>
    <x v="0"/>
    <x v="2644"/>
    <n v="1454951360"/>
    <b v="0"/>
    <n v="6"/>
    <b v="0"/>
    <s v="technology/space exploration"/>
    <n v="1"/>
    <n v="17.670000000000002"/>
    <x v="2"/>
    <s v="space exploration"/>
    <n v="42408.714814814812"/>
    <n v="25569.000069444446"/>
    <x v="2"/>
    <n v="2"/>
    <x v="2"/>
  </r>
  <r>
    <n v="2649"/>
    <x v="2648"/>
    <s v="They have launched a Kickstarter."/>
    <x v="152"/>
    <n v="124"/>
    <x v="1"/>
    <x v="0"/>
    <x v="0"/>
    <x v="2645"/>
    <n v="1449186941"/>
    <b v="0"/>
    <n v="3"/>
    <b v="0"/>
    <s v="technology/space exploration"/>
    <n v="0"/>
    <n v="41.33"/>
    <x v="2"/>
    <s v="space exploration"/>
    <n v="42341.99700231482"/>
    <n v="25569.000034722223"/>
    <x v="0"/>
    <n v="12"/>
    <x v="11"/>
  </r>
  <r>
    <n v="2650"/>
    <x v="2649"/>
    <s v="A fully stabilized, mobile, research grade telescope/media platform, used to bring outreach astronomy to those who don't have access."/>
    <x v="127"/>
    <n v="358"/>
    <x v="1"/>
    <x v="0"/>
    <x v="0"/>
    <x v="2646"/>
    <n v="1479740343"/>
    <b v="0"/>
    <n v="5"/>
    <b v="0"/>
    <s v="technology/space exploration"/>
    <n v="1"/>
    <n v="71.599999999999994"/>
    <x v="2"/>
    <s v="space exploration"/>
    <n v="42695.624340277776"/>
    <n v="25569.000057870369"/>
    <x v="2"/>
    <n v="11"/>
    <x v="4"/>
  </r>
  <r>
    <n v="2651"/>
    <x v="2650"/>
    <s v="Conceived at NASA JPL, FireSat is a satellite-installed sensor constellation for the near real-time detection of global thermal events."/>
    <x v="361"/>
    <n v="5233"/>
    <x v="1"/>
    <x v="0"/>
    <x v="0"/>
    <x v="2647"/>
    <n v="1447960809"/>
    <b v="0"/>
    <n v="17"/>
    <b v="0"/>
    <s v="technology/space exploration"/>
    <n v="2"/>
    <n v="307.82"/>
    <x v="2"/>
    <s v="space exploration"/>
    <n v="42327.805659722217"/>
    <n v="25569.000196759258"/>
    <x v="0"/>
    <n v="11"/>
    <x v="4"/>
  </r>
  <r>
    <n v="2652"/>
    <x v="2651"/>
    <s v="We're looking to set an Australian Amateur Rocketry record of 100 000 ft. You are invited on this 4500km per hour ride into history"/>
    <x v="57"/>
    <n v="885"/>
    <x v="1"/>
    <x v="2"/>
    <x v="2"/>
    <x v="2648"/>
    <n v="1415591325"/>
    <b v="0"/>
    <n v="11"/>
    <b v="0"/>
    <s v="technology/space exploration"/>
    <n v="1"/>
    <n v="80.45"/>
    <x v="2"/>
    <s v="space exploration"/>
    <n v="41953.158854166672"/>
    <n v="25569.000127314815"/>
    <x v="3"/>
    <n v="11"/>
    <x v="4"/>
  </r>
  <r>
    <n v="2653"/>
    <x v="2652"/>
    <s v="DREAM BIG. Explore the universe through STEAM education. (Science, Technology, Engineering, Art, Mathematics)"/>
    <x v="362"/>
    <n v="5876"/>
    <x v="1"/>
    <x v="0"/>
    <x v="0"/>
    <x v="2649"/>
    <n v="1399909127"/>
    <b v="0"/>
    <n v="70"/>
    <b v="0"/>
    <s v="technology/space exploration"/>
    <n v="12"/>
    <n v="83.94"/>
    <x v="2"/>
    <s v="space exploration"/>
    <n v="41771.651932870373"/>
    <n v="25569.000810185185"/>
    <x v="3"/>
    <n v="5"/>
    <x v="5"/>
  </r>
  <r>
    <n v="2654"/>
    <x v="2653"/>
    <s v="I want to launch a rocket to the moon, I plan on having this lunar rocket carry a small payload of solar internet connected cameras"/>
    <x v="57"/>
    <n v="51"/>
    <x v="1"/>
    <x v="0"/>
    <x v="0"/>
    <x v="2650"/>
    <n v="1424442326"/>
    <b v="0"/>
    <n v="6"/>
    <b v="0"/>
    <s v="technology/space exploration"/>
    <n v="0"/>
    <n v="8.5"/>
    <x v="2"/>
    <s v="space exploration"/>
    <n v="42055.600995370376"/>
    <n v="25569.000069444446"/>
    <x v="0"/>
    <n v="2"/>
    <x v="2"/>
  </r>
  <r>
    <n v="2655"/>
    <x v="2654"/>
    <s v="Thank you for your support!"/>
    <x v="36"/>
    <n v="3155"/>
    <x v="1"/>
    <x v="0"/>
    <x v="0"/>
    <x v="2651"/>
    <n v="1452631647"/>
    <b v="0"/>
    <n v="43"/>
    <b v="0"/>
    <s v="technology/space exploration"/>
    <n v="21"/>
    <n v="73.37"/>
    <x v="2"/>
    <s v="space exploration"/>
    <n v="42381.866284722222"/>
    <n v="25569.000497685185"/>
    <x v="2"/>
    <n v="1"/>
    <x v="1"/>
  </r>
  <r>
    <n v="2656"/>
    <x v="2655"/>
    <s v="MoonWatcher will be bringing the Moon closer to all of us."/>
    <x v="60"/>
    <n v="17155"/>
    <x v="1"/>
    <x v="0"/>
    <x v="0"/>
    <x v="2652"/>
    <n v="1485966688"/>
    <b v="0"/>
    <n v="152"/>
    <b v="0"/>
    <s v="technology/space exploration"/>
    <n v="11"/>
    <n v="112.86"/>
    <x v="2"/>
    <s v="space exploration"/>
    <n v="42767.688518518517"/>
    <n v="25569.001759259259"/>
    <x v="1"/>
    <n v="2"/>
    <x v="2"/>
  </r>
  <r>
    <n v="2657"/>
    <x v="2656"/>
    <s v="Miles, a team of citizen scientists is reaching for the moon. We've bootstrapped our way to the top and now we need your help."/>
    <x v="11"/>
    <n v="5621.38"/>
    <x v="1"/>
    <x v="0"/>
    <x v="0"/>
    <x v="2653"/>
    <n v="1467325053"/>
    <b v="0"/>
    <n v="59"/>
    <b v="0"/>
    <s v="technology/space exploration"/>
    <n v="19"/>
    <n v="95.28"/>
    <x v="2"/>
    <s v="space exploration"/>
    <n v="42551.928854166668"/>
    <n v="25569.00068287037"/>
    <x v="2"/>
    <n v="6"/>
    <x v="0"/>
  </r>
  <r>
    <n v="2658"/>
    <x v="2657"/>
    <s v="Funding will allow free participation for 20 schools, grades 4-12, (thousands of students) anywhere in the nation."/>
    <x v="316"/>
    <n v="91"/>
    <x v="1"/>
    <x v="0"/>
    <x v="0"/>
    <x v="2654"/>
    <n v="1467321194"/>
    <b v="0"/>
    <n v="4"/>
    <b v="0"/>
    <s v="technology/space exploration"/>
    <n v="0"/>
    <n v="22.75"/>
    <x v="2"/>
    <s v="space exploration"/>
    <n v="42551.884189814817"/>
    <n v="25569.000046296296"/>
    <x v="2"/>
    <n v="6"/>
    <x v="0"/>
  </r>
  <r>
    <n v="2659"/>
    <x v="2658"/>
    <s v="test"/>
    <x v="197"/>
    <n v="1333"/>
    <x v="1"/>
    <x v="0"/>
    <x v="0"/>
    <x v="2655"/>
    <n v="1426729210"/>
    <b v="0"/>
    <n v="10"/>
    <b v="0"/>
    <s v="technology/space exploration"/>
    <n v="3"/>
    <n v="133.30000000000001"/>
    <x v="2"/>
    <s v="space exploration"/>
    <n v="42082.069560185191"/>
    <n v="25569.000115740742"/>
    <x v="0"/>
    <n v="3"/>
    <x v="7"/>
  </r>
  <r>
    <n v="2660"/>
    <x v="2659"/>
    <s v="COAS is an organization that does community outreach programs to encourage and educate children and adults on Astronomy related subject"/>
    <x v="22"/>
    <n v="19"/>
    <x v="1"/>
    <x v="0"/>
    <x v="0"/>
    <x v="2656"/>
    <n v="1443200818"/>
    <b v="0"/>
    <n v="5"/>
    <b v="0"/>
    <s v="technology/space exploration"/>
    <n v="0"/>
    <n v="3.8"/>
    <x v="2"/>
    <s v="space exploration"/>
    <n v="42272.713171296295"/>
    <n v="25569.000057870369"/>
    <x v="0"/>
    <n v="9"/>
    <x v="8"/>
  </r>
  <r>
    <n v="2661"/>
    <x v="2660"/>
    <s v="Summer Camp is an old gas station that will have workshops, custom art framing, and carry vintage &amp; home goods."/>
    <x v="10"/>
    <n v="5145"/>
    <x v="0"/>
    <x v="0"/>
    <x v="0"/>
    <x v="2657"/>
    <n v="1380150010"/>
    <b v="0"/>
    <n v="60"/>
    <b v="1"/>
    <s v="technology/makerspaces"/>
    <n v="103"/>
    <n v="85.75"/>
    <x v="2"/>
    <s v="makerspaces"/>
    <n v="41542.958449074074"/>
    <n v="25569.000694444443"/>
    <x v="4"/>
    <n v="9"/>
    <x v="8"/>
  </r>
  <r>
    <n v="2662"/>
    <x v="2661"/>
    <s v="The Mini Maker is Lansing Michigan's new kid friendly makerspace. We're dedicated to help kids imagine, develop and build."/>
    <x v="22"/>
    <n v="21360"/>
    <x v="0"/>
    <x v="0"/>
    <x v="0"/>
    <x v="2658"/>
    <n v="1437587713"/>
    <b v="0"/>
    <n v="80"/>
    <b v="1"/>
    <s v="technology/makerspaces"/>
    <n v="107"/>
    <n v="267"/>
    <x v="2"/>
    <s v="makerspaces"/>
    <n v="42207.746678240743"/>
    <n v="25569.000925925928"/>
    <x v="0"/>
    <n v="7"/>
    <x v="3"/>
  </r>
  <r>
    <n v="2663"/>
    <x v="2662"/>
    <s v="The Ville. A local cooperative helping communities learn, share and grow in the spirit of health, wellness and sustainability."/>
    <x v="22"/>
    <n v="20919.25"/>
    <x v="0"/>
    <x v="5"/>
    <x v="5"/>
    <x v="2659"/>
    <n v="1438873007"/>
    <b v="0"/>
    <n v="56"/>
    <b v="1"/>
    <s v="technology/makerspaces"/>
    <n v="105"/>
    <n v="373.56"/>
    <x v="2"/>
    <s v="makerspaces"/>
    <n v="42222.622766203705"/>
    <n v="25569.000648148147"/>
    <x v="0"/>
    <n v="8"/>
    <x v="10"/>
  </r>
  <r>
    <n v="2664"/>
    <x v="2663"/>
    <s v="We believe that the true purpose of education is to enable people to create real things that make the world better. Join us!"/>
    <x v="178"/>
    <n v="18100"/>
    <x v="0"/>
    <x v="0"/>
    <x v="0"/>
    <x v="2660"/>
    <n v="1446683797"/>
    <b v="0"/>
    <n v="104"/>
    <b v="1"/>
    <s v="technology/makerspaces"/>
    <n v="103"/>
    <n v="174.04"/>
    <x v="2"/>
    <s v="makerspaces"/>
    <n v="42313.02542824074"/>
    <n v="25569.001203703705"/>
    <x v="0"/>
    <n v="11"/>
    <x v="4"/>
  </r>
  <r>
    <n v="2665"/>
    <x v="2664"/>
    <s v="Giving the best tech access and tools to Bayview Hunters Point youth - developing the next generation of tech savvy youth who excel!"/>
    <x v="8"/>
    <n v="4310"/>
    <x v="0"/>
    <x v="0"/>
    <x v="0"/>
    <x v="2661"/>
    <n v="1426886974"/>
    <b v="0"/>
    <n v="46"/>
    <b v="1"/>
    <s v="technology/makerspaces"/>
    <n v="123"/>
    <n v="93.7"/>
    <x v="2"/>
    <s v="makerspaces"/>
    <n v="42083.895532407405"/>
    <n v="25569.000532407408"/>
    <x v="0"/>
    <n v="3"/>
    <x v="7"/>
  </r>
  <r>
    <n v="2666"/>
    <x v="2665"/>
    <s v="StartMart is a 35,000 sqft entrepreneurial hub and co-working space located on the 2nd floor of the Terminal Tower in Cleveland, Ohio."/>
    <x v="3"/>
    <n v="15929.51"/>
    <x v="0"/>
    <x v="0"/>
    <x v="0"/>
    <x v="2662"/>
    <n v="1440008439"/>
    <b v="0"/>
    <n v="206"/>
    <b v="1"/>
    <s v="technology/makerspaces"/>
    <n v="159"/>
    <n v="77.33"/>
    <x v="2"/>
    <s v="makerspaces"/>
    <n v="42235.764340277776"/>
    <n v="25569.00238425926"/>
    <x v="0"/>
    <n v="8"/>
    <x v="10"/>
  </r>
  <r>
    <n v="2667"/>
    <x v="2666"/>
    <s v="Websmith Studio is a makerspace where the people most impacted by broken systems are empowered to think, build, and own the solution."/>
    <x v="15"/>
    <n v="1660"/>
    <x v="0"/>
    <x v="0"/>
    <x v="0"/>
    <x v="2663"/>
    <n v="1452550416"/>
    <b v="0"/>
    <n v="18"/>
    <b v="1"/>
    <s v="technology/makerspaces"/>
    <n v="111"/>
    <n v="92.22"/>
    <x v="2"/>
    <s v="makerspaces"/>
    <n v="42380.926111111112"/>
    <n v="25569.000208333335"/>
    <x v="2"/>
    <n v="1"/>
    <x v="1"/>
  </r>
  <r>
    <n v="2668"/>
    <x v="2667"/>
    <s v="Creativity on the go! |_x000a_CrÃ©ativitÃ© en mouvement !"/>
    <x v="28"/>
    <n v="1707"/>
    <x v="0"/>
    <x v="5"/>
    <x v="5"/>
    <x v="2664"/>
    <n v="1443449265"/>
    <b v="0"/>
    <n v="28"/>
    <b v="1"/>
    <s v="technology/makerspaces"/>
    <n v="171"/>
    <n v="60.96"/>
    <x v="2"/>
    <s v="makerspaces"/>
    <n v="42275.588715277772"/>
    <n v="25569.000324074073"/>
    <x v="0"/>
    <n v="9"/>
    <x v="8"/>
  </r>
  <r>
    <n v="2669"/>
    <x v="2668"/>
    <s v="The brand new Makers Club wants something to draw the students into science and engineering and also be very inclusive."/>
    <x v="134"/>
    <n v="1001"/>
    <x v="0"/>
    <x v="0"/>
    <x v="0"/>
    <x v="2665"/>
    <n v="1447203096"/>
    <b v="0"/>
    <n v="11"/>
    <b v="1"/>
    <s v="technology/makerspaces"/>
    <n v="125"/>
    <n v="91"/>
    <x v="2"/>
    <s v="makerspaces"/>
    <n v="42319.035833333335"/>
    <n v="25569.000127314815"/>
    <x v="0"/>
    <n v="11"/>
    <x v="4"/>
  </r>
  <r>
    <n v="2670"/>
    <x v="2669"/>
    <s v="A revolution in the rapidly growing container housing space. Transportable, expandable, green and versatile. A global game-changer."/>
    <x v="363"/>
    <n v="2495"/>
    <x v="2"/>
    <x v="2"/>
    <x v="2"/>
    <x v="2666"/>
    <n v="1404174580"/>
    <b v="1"/>
    <n v="60"/>
    <b v="0"/>
    <s v="technology/makerspaces"/>
    <n v="6"/>
    <n v="41.58"/>
    <x v="2"/>
    <s v="makerspaces"/>
    <n v="41821.020601851851"/>
    <n v="25569.000694444443"/>
    <x v="3"/>
    <n v="7"/>
    <x v="3"/>
  </r>
  <r>
    <n v="2671"/>
    <x v="2670"/>
    <s v="We will build hubs so that teens can use tech to develop business solutions to their communities greatest challenges. Help us!"/>
    <x v="31"/>
    <n v="2836"/>
    <x v="2"/>
    <x v="0"/>
    <x v="0"/>
    <x v="2667"/>
    <n v="1416419916"/>
    <b v="1"/>
    <n v="84"/>
    <b v="0"/>
    <s v="technology/makerspaces"/>
    <n v="11"/>
    <n v="33.76"/>
    <x v="2"/>
    <s v="makerspaces"/>
    <n v="41962.749027777783"/>
    <n v="25569.000972222224"/>
    <x v="3"/>
    <n v="11"/>
    <x v="4"/>
  </r>
  <r>
    <n v="2672"/>
    <x v="2671"/>
    <s v="Manylabs aims to help support 20 new residents working on open, low-cost, accessible tools for science and science education."/>
    <x v="3"/>
    <n v="3319"/>
    <x v="2"/>
    <x v="0"/>
    <x v="0"/>
    <x v="2668"/>
    <n v="1449436390"/>
    <b v="1"/>
    <n v="47"/>
    <b v="0"/>
    <s v="technology/makerspaces"/>
    <n v="33"/>
    <n v="70.62"/>
    <x v="2"/>
    <s v="makerspaces"/>
    <n v="42344.884143518517"/>
    <n v="25569.000543981481"/>
    <x v="0"/>
    <n v="12"/>
    <x v="11"/>
  </r>
  <r>
    <n v="2673"/>
    <x v="2672"/>
    <s v="We're opening up a Pixel Academy in Manhattan and we need your help to fill it with technology and tools for New York City's kids!"/>
    <x v="79"/>
    <n v="11032"/>
    <x v="2"/>
    <x v="0"/>
    <x v="0"/>
    <x v="2669"/>
    <n v="1412081999"/>
    <b v="1"/>
    <n v="66"/>
    <b v="0"/>
    <s v="technology/makerspaces"/>
    <n v="28"/>
    <n v="167.15"/>
    <x v="2"/>
    <s v="makerspaces"/>
    <n v="41912.541655092595"/>
    <n v="25569.000763888889"/>
    <x v="3"/>
    <n v="9"/>
    <x v="8"/>
  </r>
  <r>
    <n v="2674"/>
    <x v="2673"/>
    <s v="A project to give the people of Playa Blanca an independent, energized future - _x000a_â€œLocal de Mariposas EÃ³licas Para un Futuro Mejorâ€"/>
    <x v="19"/>
    <n v="21994"/>
    <x v="2"/>
    <x v="0"/>
    <x v="0"/>
    <x v="2670"/>
    <n v="1465398670"/>
    <b v="1"/>
    <n v="171"/>
    <b v="0"/>
    <s v="technology/makerspaces"/>
    <n v="63"/>
    <n v="128.62"/>
    <x v="2"/>
    <s v="makerspaces"/>
    <n v="42529.632754629631"/>
    <n v="25569.001979166667"/>
    <x v="2"/>
    <n v="6"/>
    <x v="0"/>
  </r>
  <r>
    <n v="2675"/>
    <x v="2674"/>
    <s v="We are working to establish a collaborative work-space with the goal of creating a community of knowledge, design, and creativity."/>
    <x v="31"/>
    <n v="1897"/>
    <x v="2"/>
    <x v="0"/>
    <x v="0"/>
    <x v="2671"/>
    <n v="1413059689"/>
    <b v="1"/>
    <n v="29"/>
    <b v="0"/>
    <s v="technology/makerspaces"/>
    <n v="8"/>
    <n v="65.41"/>
    <x v="2"/>
    <s v="makerspaces"/>
    <n v="41923.857511574075"/>
    <n v="25569.000335648147"/>
    <x v="3"/>
    <n v="10"/>
    <x v="9"/>
  </r>
  <r>
    <n v="2676"/>
    <x v="2675"/>
    <s v="Our aim is to provide high-end equipment and space for Toronto coders, filmmakers, and artists to develop cutting-edge VR content."/>
    <x v="190"/>
    <n v="1058"/>
    <x v="2"/>
    <x v="5"/>
    <x v="5"/>
    <x v="2672"/>
    <n v="1461337174"/>
    <b v="0"/>
    <n v="9"/>
    <b v="0"/>
    <s v="technology/makerspaces"/>
    <n v="50"/>
    <n v="117.56"/>
    <x v="2"/>
    <s v="makerspaces"/>
    <n v="42482.624699074076"/>
    <n v="25569.000104166666"/>
    <x v="2"/>
    <n v="4"/>
    <x v="6"/>
  </r>
  <r>
    <n v="2677"/>
    <x v="2676"/>
    <s v="A mobile tech lab with cutting edge maker tools that travels to schools to offer free creative workshops for school age kids."/>
    <x v="330"/>
    <n v="3415"/>
    <x v="2"/>
    <x v="0"/>
    <x v="0"/>
    <x v="2673"/>
    <n v="1401756143"/>
    <b v="0"/>
    <n v="27"/>
    <b v="0"/>
    <s v="technology/makerspaces"/>
    <n v="18"/>
    <n v="126.48"/>
    <x v="2"/>
    <s v="makerspaces"/>
    <n v="41793.029432870368"/>
    <n v="25569.0003125"/>
    <x v="3"/>
    <n v="6"/>
    <x v="0"/>
  </r>
  <r>
    <n v="2678"/>
    <x v="2677"/>
    <s v="Wavegarden is the worldâ€™s longest man-made wave that creates ideal conditions for surfing. Help us and let's open one in Malaga!!"/>
    <x v="364"/>
    <n v="1100"/>
    <x v="2"/>
    <x v="3"/>
    <x v="3"/>
    <x v="2674"/>
    <n v="1440529765"/>
    <b v="0"/>
    <n v="2"/>
    <b v="0"/>
    <s v="technology/makerspaces"/>
    <n v="0"/>
    <n v="550"/>
    <x v="2"/>
    <s v="makerspaces"/>
    <n v="42241.798206018517"/>
    <n v="25569.00002314815"/>
    <x v="0"/>
    <n v="8"/>
    <x v="10"/>
  </r>
  <r>
    <n v="2679"/>
    <x v="2678"/>
    <s v="A do-it-yourself auto garage in Des Moines, Iowa where people can learn how to work on cars &amp; those who know can share their knowledge."/>
    <x v="79"/>
    <n v="132"/>
    <x v="2"/>
    <x v="0"/>
    <x v="0"/>
    <x v="2675"/>
    <n v="1422489694"/>
    <b v="0"/>
    <n v="3"/>
    <b v="0"/>
    <s v="technology/makerspaces"/>
    <n v="0"/>
    <n v="44"/>
    <x v="2"/>
    <s v="makerspaces"/>
    <n v="42033.001087962963"/>
    <n v="25569.000034722223"/>
    <x v="0"/>
    <n v="1"/>
    <x v="1"/>
  </r>
  <r>
    <n v="2680"/>
    <x v="2679"/>
    <s v="iHeartPillow, Connecting loved ones"/>
    <x v="261"/>
    <n v="276"/>
    <x v="2"/>
    <x v="3"/>
    <x v="3"/>
    <x v="2676"/>
    <n v="1457327091"/>
    <b v="0"/>
    <n v="4"/>
    <b v="0"/>
    <s v="technology/makerspaces"/>
    <n v="1"/>
    <n v="69"/>
    <x v="2"/>
    <s v="makerspaces"/>
    <n v="42436.211701388893"/>
    <n v="25569.000046296296"/>
    <x v="2"/>
    <n v="3"/>
    <x v="7"/>
  </r>
  <r>
    <n v="2681"/>
    <x v="2680"/>
    <s v="Jolly's Hot Dogs: A beef hot dog topped with deliciously seasoned ground beef, mustard and minced onions."/>
    <x v="6"/>
    <n v="55"/>
    <x v="2"/>
    <x v="0"/>
    <x v="0"/>
    <x v="2677"/>
    <n v="1402867750"/>
    <b v="0"/>
    <n v="2"/>
    <b v="0"/>
    <s v="food/food trucks"/>
    <n v="1"/>
    <n v="27.5"/>
    <x v="7"/>
    <s v="food trucks"/>
    <n v="41805.895254629628"/>
    <n v="25569.00002314815"/>
    <x v="3"/>
    <n v="6"/>
    <x v="0"/>
  </r>
  <r>
    <n v="2682"/>
    <x v="2681"/>
    <s v="Gourmet Toast is the culinary combination, neigh, perfection of America's most under-utilized snack: Toast."/>
    <x v="12"/>
    <n v="1698"/>
    <x v="2"/>
    <x v="0"/>
    <x v="0"/>
    <x v="2678"/>
    <n v="1413838540"/>
    <b v="0"/>
    <n v="20"/>
    <b v="0"/>
    <s v="food/food trucks"/>
    <n v="28"/>
    <n v="84.9"/>
    <x v="7"/>
    <s v="food trucks"/>
    <n v="41932.871990740743"/>
    <n v="25569.000231481481"/>
    <x v="3"/>
    <n v="10"/>
    <x v="9"/>
  </r>
  <r>
    <n v="2683"/>
    <x v="2682"/>
    <s v="Cereal isn't only for breakfast! Help me bring cereal to the 92% of Americans who eat cereal everyday. Out of the home and to you!"/>
    <x v="36"/>
    <n v="36"/>
    <x v="2"/>
    <x v="0"/>
    <x v="0"/>
    <x v="2679"/>
    <n v="1422641240"/>
    <b v="0"/>
    <n v="3"/>
    <b v="0"/>
    <s v="food/food trucks"/>
    <n v="0"/>
    <n v="12"/>
    <x v="7"/>
    <s v="food trucks"/>
    <n v="42034.75509259259"/>
    <n v="25569.000034722223"/>
    <x v="0"/>
    <n v="1"/>
    <x v="1"/>
  </r>
  <r>
    <n v="2684"/>
    <x v="2683"/>
    <s v="Not all wings are created equal. We believe ours take flight above the rest. Come judge for yourself. To us it Ain't No Thang..."/>
    <x v="54"/>
    <n v="800"/>
    <x v="2"/>
    <x v="0"/>
    <x v="0"/>
    <x v="2680"/>
    <n v="1404165425"/>
    <b v="0"/>
    <n v="4"/>
    <b v="0"/>
    <s v="food/food trucks"/>
    <n v="1"/>
    <n v="200"/>
    <x v="7"/>
    <s v="food trucks"/>
    <n v="41820.914641203701"/>
    <n v="25569.000046296296"/>
    <x v="3"/>
    <n v="6"/>
    <x v="0"/>
  </r>
  <r>
    <n v="2685"/>
    <x v="2684"/>
    <s v="Home cooked meals made by Nana. Indiana's famous tenderloin sandwiches, Nana's homemade cole slaw and so much more."/>
    <x v="63"/>
    <n v="10"/>
    <x v="2"/>
    <x v="0"/>
    <x v="0"/>
    <x v="2681"/>
    <n v="1424968930"/>
    <b v="0"/>
    <n v="1"/>
    <b v="0"/>
    <s v="food/food trucks"/>
    <n v="0"/>
    <n v="10"/>
    <x v="7"/>
    <s v="food trucks"/>
    <n v="42061.69594907407"/>
    <n v="25569.000011574073"/>
    <x v="0"/>
    <n v="2"/>
    <x v="2"/>
  </r>
  <r>
    <n v="2686"/>
    <x v="2685"/>
    <s v="2 years after a car accident, I was told that I could no longer work... I want to change that AND create something amazing Fair FOOD!"/>
    <x v="11"/>
    <n v="0"/>
    <x v="2"/>
    <x v="0"/>
    <x v="0"/>
    <x v="2682"/>
    <n v="1410391423"/>
    <b v="0"/>
    <n v="0"/>
    <b v="0"/>
    <s v="food/food trucks"/>
    <n v="0"/>
    <n v="0"/>
    <x v="7"/>
    <s v="food trucks"/>
    <n v="41892.974803240737"/>
    <n v="25569"/>
    <x v="3"/>
    <n v="9"/>
    <x v="8"/>
  </r>
  <r>
    <n v="2687"/>
    <x v="2686"/>
    <s v="Your American Pizzas, Wings, Stuffed Gouda Burger, Sweet &amp; Russet Potato Fries served on a food Truck!!"/>
    <x v="36"/>
    <n v="0"/>
    <x v="2"/>
    <x v="0"/>
    <x v="0"/>
    <x v="2683"/>
    <n v="1432999318"/>
    <b v="0"/>
    <n v="0"/>
    <b v="0"/>
    <s v="food/food trucks"/>
    <n v="0"/>
    <n v="0"/>
    <x v="7"/>
    <s v="food trucks"/>
    <n v="42154.64025462963"/>
    <n v="25569"/>
    <x v="0"/>
    <n v="5"/>
    <x v="5"/>
  </r>
  <r>
    <n v="2688"/>
    <x v="2687"/>
    <s v="The amazing gourmet Mac N Cheez Food Truck Campaigne!"/>
    <x v="63"/>
    <n v="74"/>
    <x v="2"/>
    <x v="0"/>
    <x v="0"/>
    <x v="2684"/>
    <n v="1422067870"/>
    <b v="0"/>
    <n v="14"/>
    <b v="0"/>
    <s v="food/food trucks"/>
    <n v="0"/>
    <n v="5.29"/>
    <x v="7"/>
    <s v="food trucks"/>
    <n v="42028.118865740747"/>
    <n v="25569.000162037039"/>
    <x v="0"/>
    <n v="1"/>
    <x v="1"/>
  </r>
  <r>
    <n v="2689"/>
    <x v="2688"/>
    <s v="I am creating a high quality, local product only, concession trailer for local and remote events. Dearborn Brand, Winter's Brand, more."/>
    <x v="19"/>
    <n v="1"/>
    <x v="2"/>
    <x v="0"/>
    <x v="0"/>
    <x v="2685"/>
    <n v="1467327890"/>
    <b v="0"/>
    <n v="1"/>
    <b v="0"/>
    <s v="food/food trucks"/>
    <n v="0"/>
    <n v="1"/>
    <x v="7"/>
    <s v="food trucks"/>
    <n v="42551.961689814809"/>
    <n v="25569.000011574073"/>
    <x v="2"/>
    <n v="6"/>
    <x v="0"/>
  </r>
  <r>
    <n v="2690"/>
    <x v="2689"/>
    <s v="The stuffed chicken wing originators need YOUR help starting a restaurant so our AMAZING wings will be available to you 7 days a week!"/>
    <x v="58"/>
    <n v="8586"/>
    <x v="2"/>
    <x v="0"/>
    <x v="0"/>
    <x v="2686"/>
    <n v="1429410676"/>
    <b v="0"/>
    <n v="118"/>
    <b v="0"/>
    <s v="food/food trucks"/>
    <n v="11"/>
    <n v="72.760000000000005"/>
    <x v="7"/>
    <s v="food trucks"/>
    <n v="42113.105046296296"/>
    <n v="25569.00136574074"/>
    <x v="0"/>
    <n v="4"/>
    <x v="6"/>
  </r>
  <r>
    <n v="2691"/>
    <x v="2690"/>
    <s v="A Great New local Food Truck serving up ethnic fusion inspired eats in Ottawa."/>
    <x v="99"/>
    <n v="35"/>
    <x v="2"/>
    <x v="5"/>
    <x v="5"/>
    <x v="2687"/>
    <n v="1427390557"/>
    <b v="0"/>
    <n v="2"/>
    <b v="0"/>
    <s v="food/food trucks"/>
    <n v="0"/>
    <n v="17.5"/>
    <x v="7"/>
    <s v="food trucks"/>
    <n v="42089.724039351851"/>
    <n v="25569.00002314815"/>
    <x v="0"/>
    <n v="3"/>
    <x v="7"/>
  </r>
  <r>
    <n v="2692"/>
    <x v="2691"/>
    <s v="Our food truck will bring you -_x000a_                       Fast, Fresh, Food -_x000a_                            Throughout the Omaha area"/>
    <x v="8"/>
    <n v="25"/>
    <x v="2"/>
    <x v="0"/>
    <x v="0"/>
    <x v="2688"/>
    <n v="1424678460"/>
    <b v="0"/>
    <n v="1"/>
    <b v="0"/>
    <s v="food/food trucks"/>
    <n v="1"/>
    <n v="25"/>
    <x v="7"/>
    <s v="food trucks"/>
    <n v="42058.334027777775"/>
    <n v="25569.000011574073"/>
    <x v="0"/>
    <n v="2"/>
    <x v="2"/>
  </r>
  <r>
    <n v="2693"/>
    <x v="2692"/>
    <s v="I want to start a food truck that specializes in chili cheese dogs, using new kinds of meats, cheeses and toppings you wouldn't imagine"/>
    <x v="10"/>
    <n v="40"/>
    <x v="2"/>
    <x v="0"/>
    <x v="0"/>
    <x v="2689"/>
    <n v="1405307966"/>
    <b v="0"/>
    <n v="3"/>
    <b v="0"/>
    <s v="food/food trucks"/>
    <n v="1"/>
    <n v="13.33"/>
    <x v="7"/>
    <s v="food trucks"/>
    <n v="41834.138495370367"/>
    <n v="25569.000034722223"/>
    <x v="3"/>
    <n v="7"/>
    <x v="3"/>
  </r>
  <r>
    <n v="2694"/>
    <x v="2693"/>
    <s v="Gourmet taco truck infusing savory smoky flavors into your tacos, so when you open your container the aroma and actual smoke  flows out"/>
    <x v="11"/>
    <n v="1"/>
    <x v="2"/>
    <x v="0"/>
    <x v="0"/>
    <x v="2690"/>
    <n v="1409109739"/>
    <b v="0"/>
    <n v="1"/>
    <b v="0"/>
    <s v="food/food trucks"/>
    <n v="0"/>
    <n v="1"/>
    <x v="7"/>
    <s v="food trucks"/>
    <n v="41878.140497685185"/>
    <n v="25569.000011574073"/>
    <x v="3"/>
    <n v="8"/>
    <x v="10"/>
  </r>
  <r>
    <n v="2695"/>
    <x v="2694"/>
    <s v="I am creating food magic on the go! Amazing food isn't just for sitdown restaraunts anymore!"/>
    <x v="36"/>
    <n v="71"/>
    <x v="2"/>
    <x v="0"/>
    <x v="0"/>
    <x v="2691"/>
    <n v="1423801318"/>
    <b v="0"/>
    <n v="3"/>
    <b v="0"/>
    <s v="food/food trucks"/>
    <n v="0"/>
    <n v="23.67"/>
    <x v="7"/>
    <s v="food trucks"/>
    <n v="42048.181921296295"/>
    <n v="25569.000034722223"/>
    <x v="0"/>
    <n v="2"/>
    <x v="2"/>
  </r>
  <r>
    <n v="2696"/>
    <x v="2695"/>
    <s v="The dream to own a food truck, rolling wherever the army sends me, hiring other military spouses and veterans alike! Giving back!"/>
    <x v="127"/>
    <n v="3390"/>
    <x v="2"/>
    <x v="0"/>
    <x v="0"/>
    <x v="2692"/>
    <n v="1416600960"/>
    <b v="0"/>
    <n v="38"/>
    <b v="0"/>
    <s v="food/food trucks"/>
    <n v="6"/>
    <n v="89.21"/>
    <x v="7"/>
    <s v="food trucks"/>
    <n v="41964.844444444447"/>
    <n v="25569.000439814816"/>
    <x v="3"/>
    <n v="11"/>
    <x v="4"/>
  </r>
  <r>
    <n v="2697"/>
    <x v="2696"/>
    <s v="Stuffed waffles made from Dough. Sweet, savory, salty and then stuffed with meats, fruits, and sauces!"/>
    <x v="165"/>
    <n v="6061"/>
    <x v="2"/>
    <x v="0"/>
    <x v="0"/>
    <x v="2693"/>
    <n v="1435876423"/>
    <b v="0"/>
    <n v="52"/>
    <b v="0"/>
    <s v="food/food trucks"/>
    <n v="26"/>
    <n v="116.56"/>
    <x v="7"/>
    <s v="food trucks"/>
    <n v="42187.940081018518"/>
    <n v="25569.000601851851"/>
    <x v="0"/>
    <n v="7"/>
    <x v="3"/>
  </r>
  <r>
    <n v="2698"/>
    <x v="2697"/>
    <s v="We 'd love to give some TLC to our vintage pink taco trailer so we can continue to cook our signature Baja style shrimp tacos!"/>
    <x v="6"/>
    <n v="26.01"/>
    <x v="2"/>
    <x v="0"/>
    <x v="0"/>
    <x v="2694"/>
    <n v="1401312808"/>
    <b v="0"/>
    <n v="2"/>
    <b v="0"/>
    <s v="food/food trucks"/>
    <n v="0"/>
    <n v="13.01"/>
    <x v="7"/>
    <s v="food trucks"/>
    <n v="41787.898240740738"/>
    <n v="25569.00002314815"/>
    <x v="3"/>
    <n v="5"/>
    <x v="5"/>
  </r>
  <r>
    <n v="2699"/>
    <x v="2698"/>
    <s v="Hi, I want make my first bakery. Food truck was great, but I not have a car licence. So, help me to be my dream!"/>
    <x v="365"/>
    <n v="0"/>
    <x v="2"/>
    <x v="5"/>
    <x v="5"/>
    <x v="2695"/>
    <n v="1404941463"/>
    <b v="0"/>
    <n v="0"/>
    <b v="0"/>
    <s v="food/food trucks"/>
    <n v="0"/>
    <n v="0"/>
    <x v="7"/>
    <s v="food trucks"/>
    <n v="41829.896562499998"/>
    <n v="25569"/>
    <x v="3"/>
    <n v="7"/>
    <x v="3"/>
  </r>
  <r>
    <n v="2700"/>
    <x v="2699"/>
    <s v="I currently own and operate a hot dog cart. I am hoping to purchase a used food truck so I can do business year round!"/>
    <x v="204"/>
    <n v="70"/>
    <x v="2"/>
    <x v="0"/>
    <x v="0"/>
    <x v="2696"/>
    <n v="1408481972"/>
    <b v="0"/>
    <n v="4"/>
    <b v="0"/>
    <s v="food/food trucks"/>
    <n v="1"/>
    <n v="17.5"/>
    <x v="7"/>
    <s v="food trucks"/>
    <n v="41870.87467592593"/>
    <n v="25569.000046296296"/>
    <x v="3"/>
    <n v="8"/>
    <x v="10"/>
  </r>
  <r>
    <n v="2701"/>
    <x v="2700"/>
    <s v="We have been working extra hard to get our new training space ready and with a little extra help we hope to dream big for the future!"/>
    <x v="104"/>
    <n v="1570"/>
    <x v="3"/>
    <x v="17"/>
    <x v="3"/>
    <x v="2697"/>
    <n v="1488911734"/>
    <b v="0"/>
    <n v="46"/>
    <b v="0"/>
    <s v="theater/spaces"/>
    <n v="46"/>
    <n v="34.130000000000003"/>
    <x v="1"/>
    <s v="spaces"/>
    <n v="42801.774699074071"/>
    <n v="25569.000532407408"/>
    <x v="1"/>
    <n v="3"/>
    <x v="7"/>
  </r>
  <r>
    <n v="2702"/>
    <x v="2701"/>
    <s v="The next phase of the evolution of Hygienic Art is the building of New London's first amphitheater, a covering for the Art Park."/>
    <x v="3"/>
    <n v="3441"/>
    <x v="3"/>
    <x v="0"/>
    <x v="0"/>
    <x v="2698"/>
    <n v="1488827677"/>
    <b v="1"/>
    <n v="26"/>
    <b v="0"/>
    <s v="theater/spaces"/>
    <n v="34"/>
    <n v="132.35"/>
    <x v="1"/>
    <s v="spaces"/>
    <n v="42800.801817129628"/>
    <n v="25569.000300925927"/>
    <x v="1"/>
    <n v="3"/>
    <x v="7"/>
  </r>
  <r>
    <n v="2703"/>
    <x v="2702"/>
    <s v="Â¡Tu nuevo espacio cultural multidisciplinario en el centro de Pachuca, Hidalgo"/>
    <x v="79"/>
    <n v="41500"/>
    <x v="3"/>
    <x v="14"/>
    <x v="10"/>
    <x v="2699"/>
    <n v="1485016430"/>
    <b v="0"/>
    <n v="45"/>
    <b v="0"/>
    <s v="theater/spaces"/>
    <n v="104"/>
    <n v="922.22"/>
    <x v="1"/>
    <s v="spaces"/>
    <n v="42756.690162037034"/>
    <n v="25569.000520833335"/>
    <x v="1"/>
    <n v="1"/>
    <x v="1"/>
  </r>
  <r>
    <n v="2704"/>
    <x v="2703"/>
    <s v="We plan to rescue, relocate, and repurpose, a historic Little Red Brick House, to be incorporated into a riverfront amphitheater."/>
    <x v="266"/>
    <n v="1145"/>
    <x v="3"/>
    <x v="0"/>
    <x v="0"/>
    <x v="2700"/>
    <n v="1487709714"/>
    <b v="0"/>
    <n v="7"/>
    <b v="0"/>
    <s v="theater/spaces"/>
    <n v="6"/>
    <n v="163.57"/>
    <x v="1"/>
    <s v="spaces"/>
    <n v="42787.862430555557"/>
    <n v="25569.000081018519"/>
    <x v="1"/>
    <n v="2"/>
    <x v="2"/>
  </r>
  <r>
    <n v="2705"/>
    <x v="2704"/>
    <s v="Help light the lights at the historic Fischer Theatre in Danville, IL."/>
    <x v="281"/>
    <n v="1739"/>
    <x v="3"/>
    <x v="0"/>
    <x v="0"/>
    <x v="2701"/>
    <n v="1486504758"/>
    <b v="0"/>
    <n v="8"/>
    <b v="0"/>
    <s v="theater/spaces"/>
    <n v="11"/>
    <n v="217.38"/>
    <x v="1"/>
    <s v="spaces"/>
    <n v="42773.916180555556"/>
    <n v="25569.000092592592"/>
    <x v="1"/>
    <n v="2"/>
    <x v="2"/>
  </r>
  <r>
    <n v="2706"/>
    <x v="2705"/>
    <s v="A place where innovation, food, creativity and performance live year round in a historic building in Pioneer Square."/>
    <x v="19"/>
    <n v="39304"/>
    <x v="0"/>
    <x v="0"/>
    <x v="0"/>
    <x v="2702"/>
    <n v="1410937483"/>
    <b v="1"/>
    <n v="263"/>
    <b v="1"/>
    <s v="theater/spaces"/>
    <n v="112"/>
    <n v="149.44"/>
    <x v="1"/>
    <s v="spaces"/>
    <n v="41899.294942129629"/>
    <n v="25569.00304398148"/>
    <x v="3"/>
    <n v="9"/>
    <x v="8"/>
  </r>
  <r>
    <n v="2707"/>
    <x v="2706"/>
    <s v="A new performance space in Seattle. A place for artists, comedians, and audiences to meet and collaborate!"/>
    <x v="6"/>
    <n v="28067.57"/>
    <x v="0"/>
    <x v="0"/>
    <x v="0"/>
    <x v="2703"/>
    <n v="1367088443"/>
    <b v="1"/>
    <n v="394"/>
    <b v="1"/>
    <s v="theater/spaces"/>
    <n v="351"/>
    <n v="71.239999999999995"/>
    <x v="1"/>
    <s v="spaces"/>
    <n v="41391.782905092594"/>
    <n v="25569.004560185185"/>
    <x v="4"/>
    <n v="4"/>
    <x v="6"/>
  </r>
  <r>
    <n v="2708"/>
    <x v="2707"/>
    <s v="Angel Comedy Club: A permanent home for Londonâ€™s loveliest comedy night - a community comedy club"/>
    <x v="22"/>
    <n v="46643.07"/>
    <x v="0"/>
    <x v="1"/>
    <x v="1"/>
    <x v="2704"/>
    <n v="1463935526"/>
    <b v="1"/>
    <n v="1049"/>
    <b v="1"/>
    <s v="theater/spaces"/>
    <n v="233"/>
    <n v="44.46"/>
    <x v="1"/>
    <s v="spaces"/>
    <n v="42512.698217592595"/>
    <n v="25569.012141203704"/>
    <x v="2"/>
    <n v="5"/>
    <x v="5"/>
  </r>
  <r>
    <n v="2709"/>
    <x v="2708"/>
    <s v="Give contemporary circus an artistic home in America.  Help us launch the nationâ€™s first higher education program for circus."/>
    <x v="63"/>
    <n v="50803"/>
    <x v="0"/>
    <x v="0"/>
    <x v="0"/>
    <x v="2705"/>
    <n v="1472528141"/>
    <b v="1"/>
    <n v="308"/>
    <b v="1"/>
    <s v="theater/spaces"/>
    <n v="102"/>
    <n v="164.94"/>
    <x v="1"/>
    <s v="spaces"/>
    <n v="42612.149780092594"/>
    <n v="25569.003564814815"/>
    <x v="2"/>
    <n v="8"/>
    <x v="10"/>
  </r>
  <r>
    <n v="2710"/>
    <x v="2709"/>
    <s v="Building Brooklyn's own creative venue for circus, theater and events of all types."/>
    <x v="127"/>
    <n v="92340.21"/>
    <x v="0"/>
    <x v="0"/>
    <x v="0"/>
    <x v="2706"/>
    <n v="1404797428"/>
    <b v="1"/>
    <n v="1088"/>
    <b v="1"/>
    <s v="theater/spaces"/>
    <n v="154"/>
    <n v="84.87"/>
    <x v="1"/>
    <s v="spaces"/>
    <n v="41828.229490740741"/>
    <n v="25569.012592592593"/>
    <x v="3"/>
    <n v="7"/>
    <x v="3"/>
  </r>
  <r>
    <n v="2711"/>
    <x v="2710"/>
    <s v="We're aiming to launch a production involving circus performers, musicians and artists in a new space, creating a night of live art."/>
    <x v="366"/>
    <n v="3938"/>
    <x v="0"/>
    <x v="1"/>
    <x v="1"/>
    <x v="2707"/>
    <n v="1400694790"/>
    <b v="1"/>
    <n v="73"/>
    <b v="1"/>
    <s v="theater/spaces"/>
    <n v="101"/>
    <n v="53.95"/>
    <x v="1"/>
    <s v="spaces"/>
    <n v="41780.745254629634"/>
    <n v="25569.000844907408"/>
    <x v="3"/>
    <n v="5"/>
    <x v="5"/>
  </r>
  <r>
    <n v="2712"/>
    <x v="2711"/>
    <s v="Voix de Ville is a pop-up imaginarium of neo-vaudeville, musical extravaganza, circus arts, comedy, and theatre in a tiny circus tent!"/>
    <x v="62"/>
    <n v="7226"/>
    <x v="0"/>
    <x v="0"/>
    <x v="0"/>
    <x v="2708"/>
    <n v="1370568560"/>
    <b v="1"/>
    <n v="143"/>
    <b v="1"/>
    <s v="theater/spaces"/>
    <n v="131"/>
    <n v="50.53"/>
    <x v="1"/>
    <s v="spaces"/>
    <n v="41432.062037037038"/>
    <n v="25569.001655092594"/>
    <x v="4"/>
    <n v="6"/>
    <x v="0"/>
  </r>
  <r>
    <n v="2713"/>
    <x v="2712"/>
    <s v="Help support the Acro-Cats kitten and cat rescue and adoption effort! They need a bus to continue finding felines homes across the US."/>
    <x v="60"/>
    <n v="153362"/>
    <x v="0"/>
    <x v="0"/>
    <x v="0"/>
    <x v="2709"/>
    <n v="1447515684"/>
    <b v="1"/>
    <n v="1420"/>
    <b v="1"/>
    <s v="theater/spaces"/>
    <n v="102"/>
    <n v="108"/>
    <x v="1"/>
    <s v="spaces"/>
    <n v="42322.653749999998"/>
    <n v="25569.016435185185"/>
    <x v="0"/>
    <n v="11"/>
    <x v="4"/>
  </r>
  <r>
    <n v="2714"/>
    <x v="2713"/>
    <s v="The Crane will be the new home for independent theater in Northeast Minneapolis"/>
    <x v="31"/>
    <n v="29089"/>
    <x v="0"/>
    <x v="0"/>
    <x v="0"/>
    <x v="2710"/>
    <n v="1474040596"/>
    <b v="1"/>
    <n v="305"/>
    <b v="1"/>
    <s v="theater/spaces"/>
    <n v="116"/>
    <n v="95.37"/>
    <x v="1"/>
    <s v="spaces"/>
    <n v="42629.655046296291"/>
    <n v="25569.003530092592"/>
    <x v="2"/>
    <n v="9"/>
    <x v="8"/>
  </r>
  <r>
    <n v="2715"/>
    <x v="2714"/>
    <s v="The creators of Five Dollar Comedy Week are building a permanent home for affordable live comedy shows and classes in Philadelphia."/>
    <x v="14"/>
    <n v="31754.69"/>
    <x v="0"/>
    <x v="0"/>
    <x v="0"/>
    <x v="2711"/>
    <n v="1453109628"/>
    <b v="1"/>
    <n v="551"/>
    <b v="1"/>
    <s v="theater/spaces"/>
    <n v="265"/>
    <n v="57.63"/>
    <x v="1"/>
    <s v="spaces"/>
    <n v="42387.398472222223"/>
    <n v="25569.006377314814"/>
    <x v="2"/>
    <n v="1"/>
    <x v="1"/>
  </r>
  <r>
    <n v="2716"/>
    <x v="2715"/>
    <s v="Love comedy? Get involved in creating a dedicated space for alternative comedy in Berlin._x000a__x000a_(Das Video ist untertitelt. Klicke auf CC)"/>
    <x v="3"/>
    <n v="11998.01"/>
    <x v="0"/>
    <x v="12"/>
    <x v="3"/>
    <x v="2712"/>
    <n v="1441699193"/>
    <b v="1"/>
    <n v="187"/>
    <b v="1"/>
    <s v="theater/spaces"/>
    <n v="120"/>
    <n v="64.16"/>
    <x v="1"/>
    <s v="spaces"/>
    <n v="42255.333252314813"/>
    <n v="25569.002164351852"/>
    <x v="0"/>
    <n v="9"/>
    <x v="8"/>
  </r>
  <r>
    <n v="2717"/>
    <x v="2716"/>
    <s v="ONLY HOURS LEFT ON THE CAMPAIGN! Our stretch goal is $35k; let's build a home for standup/improv shows &amp; classes in VT!"/>
    <x v="31"/>
    <n v="30026"/>
    <x v="0"/>
    <x v="0"/>
    <x v="0"/>
    <x v="2713"/>
    <n v="1414015049"/>
    <b v="1"/>
    <n v="325"/>
    <b v="1"/>
    <s v="theater/spaces"/>
    <n v="120"/>
    <n v="92.39"/>
    <x v="1"/>
    <s v="spaces"/>
    <n v="41934.914918981485"/>
    <n v="25569.003761574073"/>
    <x v="3"/>
    <n v="10"/>
    <x v="9"/>
  </r>
  <r>
    <n v="2718"/>
    <x v="2717"/>
    <s v="The Bard has burst beyond the big top and we're reaching out to our Beloved Benefactors to help build our festival's future."/>
    <x v="102"/>
    <n v="18645"/>
    <x v="0"/>
    <x v="0"/>
    <x v="0"/>
    <x v="2714"/>
    <n v="1459865945"/>
    <b v="1"/>
    <n v="148"/>
    <b v="1"/>
    <s v="theater/spaces"/>
    <n v="104"/>
    <n v="125.98"/>
    <x v="1"/>
    <s v="spaces"/>
    <n v="42465.596585648149"/>
    <n v="25569.001712962963"/>
    <x v="2"/>
    <n v="4"/>
    <x v="6"/>
  </r>
  <r>
    <n v="2719"/>
    <x v="2718"/>
    <s v="Our high school theater in Allentown, New Jersey was rad - in 1972. Help us bring our theater into present day and light up our stage!"/>
    <x v="12"/>
    <n v="6530"/>
    <x v="0"/>
    <x v="0"/>
    <x v="0"/>
    <x v="2715"/>
    <n v="1455756294"/>
    <b v="0"/>
    <n v="69"/>
    <b v="1"/>
    <s v="theater/spaces"/>
    <n v="109"/>
    <n v="94.64"/>
    <x v="1"/>
    <s v="spaces"/>
    <n v="42418.031180555554"/>
    <n v="25569.000798611112"/>
    <x v="2"/>
    <n v="2"/>
    <x v="2"/>
  </r>
  <r>
    <n v="2720"/>
    <x v="2719"/>
    <s v="An improv, sketch and experimental comedy and cocktail venue in downtown Grand Rapids, Michigan"/>
    <x v="31"/>
    <n v="29531"/>
    <x v="0"/>
    <x v="0"/>
    <x v="0"/>
    <x v="2716"/>
    <n v="1476270653"/>
    <b v="0"/>
    <n v="173"/>
    <b v="1"/>
    <s v="theater/spaces"/>
    <n v="118"/>
    <n v="170.7"/>
    <x v="1"/>
    <s v="spaces"/>
    <n v="42655.465891203698"/>
    <n v="25569.002002314814"/>
    <x v="2"/>
    <n v="10"/>
    <x v="9"/>
  </r>
  <r>
    <n v="2721"/>
    <x v="2720"/>
    <s v="Pi Crust is a breakout board for the Raspberry Pi that makes it easier to connect electronics - help us to bring this into kit form!"/>
    <x v="47"/>
    <n v="10965"/>
    <x v="0"/>
    <x v="1"/>
    <x v="1"/>
    <x v="2717"/>
    <n v="1375880598"/>
    <b v="0"/>
    <n v="269"/>
    <b v="1"/>
    <s v="technology/hardware"/>
    <n v="1462"/>
    <n v="40.76"/>
    <x v="2"/>
    <s v="hardware"/>
    <n v="41493.543958333335"/>
    <n v="25569.003113425926"/>
    <x v="4"/>
    <n v="8"/>
    <x v="10"/>
  </r>
  <r>
    <n v="2722"/>
    <x v="2721"/>
    <s v="Want people to put down their phone more often? Ransomly creates 'quiet' spaces to help us reconnect with the real people in our lives."/>
    <x v="10"/>
    <n v="12627"/>
    <x v="0"/>
    <x v="0"/>
    <x v="0"/>
    <x v="2718"/>
    <n v="1480538053"/>
    <b v="0"/>
    <n v="185"/>
    <b v="1"/>
    <s v="technology/hardware"/>
    <n v="253"/>
    <n v="68.25"/>
    <x v="2"/>
    <s v="hardware"/>
    <n v="42704.857094907406"/>
    <n v="25569.002141203702"/>
    <x v="2"/>
    <n v="11"/>
    <x v="4"/>
  </r>
  <r>
    <n v="2723"/>
    <x v="2722"/>
    <s v="The most compact and versatile workout product designed to give you unlimited exercise options in the comfort of your home or office."/>
    <x v="14"/>
    <n v="16806"/>
    <x v="0"/>
    <x v="0"/>
    <x v="0"/>
    <x v="2719"/>
    <n v="1414872488"/>
    <b v="0"/>
    <n v="176"/>
    <b v="1"/>
    <s v="technology/hardware"/>
    <n v="140"/>
    <n v="95.49"/>
    <x v="2"/>
    <s v="hardware"/>
    <n v="41944.83898148148"/>
    <n v="25569.002037037037"/>
    <x v="3"/>
    <n v="11"/>
    <x v="4"/>
  </r>
  <r>
    <n v="2724"/>
    <x v="2723"/>
    <s v="RPi.GPIO Quick reference for GPIO programming on Raspberry Pi. Python code &amp; port ID labels in a convenient 6&quot; PCB ruler"/>
    <x v="367"/>
    <n v="7326.88"/>
    <x v="0"/>
    <x v="1"/>
    <x v="1"/>
    <x v="2720"/>
    <n v="1436860259"/>
    <b v="0"/>
    <n v="1019"/>
    <b v="1"/>
    <s v="technology/hardware"/>
    <n v="297"/>
    <n v="7.19"/>
    <x v="2"/>
    <s v="hardware"/>
    <n v="42199.32707175926"/>
    <n v="25569.011793981481"/>
    <x v="0"/>
    <n v="7"/>
    <x v="3"/>
  </r>
  <r>
    <n v="2725"/>
    <x v="2724"/>
    <s v="Best Net Zero energy solution for new or existing house (no more heating or electricity bills)."/>
    <x v="79"/>
    <n v="57817"/>
    <x v="0"/>
    <x v="5"/>
    <x v="5"/>
    <x v="2721"/>
    <n v="1484070735"/>
    <b v="0"/>
    <n v="113"/>
    <b v="1"/>
    <s v="technology/hardware"/>
    <n v="145"/>
    <n v="511.65"/>
    <x v="2"/>
    <s v="hardware"/>
    <n v="42745.744618055556"/>
    <n v="25569.001307870371"/>
    <x v="1"/>
    <n v="1"/>
    <x v="1"/>
  </r>
  <r>
    <n v="2726"/>
    <x v="2725"/>
    <s v="Krimston TWO: iPhone Dual SIM Case"/>
    <x v="57"/>
    <n v="105745"/>
    <x v="0"/>
    <x v="0"/>
    <x v="0"/>
    <x v="2722"/>
    <n v="1458741311"/>
    <b v="0"/>
    <n v="404"/>
    <b v="1"/>
    <s v="technology/hardware"/>
    <n v="106"/>
    <n v="261.75"/>
    <x v="2"/>
    <s v="hardware"/>
    <n v="42452.579988425925"/>
    <n v="25569.004675925928"/>
    <x v="2"/>
    <n v="3"/>
    <x v="7"/>
  </r>
  <r>
    <n v="2727"/>
    <x v="2726"/>
    <s v="Introducing the PiDrive, a high capacity Solid State Drive (SSD) expansion card for the Raspberry Pi B+, A+, and B+ v2!"/>
    <x v="3"/>
    <n v="49321"/>
    <x v="0"/>
    <x v="0"/>
    <x v="0"/>
    <x v="2723"/>
    <n v="1436804063"/>
    <b v="0"/>
    <n v="707"/>
    <b v="1"/>
    <s v="technology/hardware"/>
    <n v="493"/>
    <n v="69.760000000000005"/>
    <x v="2"/>
    <s v="hardware"/>
    <n v="42198.676655092597"/>
    <n v="25569.00818287037"/>
    <x v="0"/>
    <n v="7"/>
    <x v="3"/>
  </r>
  <r>
    <n v="2728"/>
    <x v="2727"/>
    <s v="SSD, WiFi, RTC w/Battery and high power USB all in one shield."/>
    <x v="36"/>
    <n v="30274"/>
    <x v="0"/>
    <x v="0"/>
    <x v="0"/>
    <x v="2724"/>
    <n v="1448461434"/>
    <b v="0"/>
    <n v="392"/>
    <b v="1"/>
    <s v="technology/hardware"/>
    <n v="202"/>
    <n v="77.23"/>
    <x v="2"/>
    <s v="hardware"/>
    <n v="42333.59993055556"/>
    <n v="25569.004537037035"/>
    <x v="0"/>
    <n v="11"/>
    <x v="4"/>
  </r>
  <r>
    <n v="2729"/>
    <x v="2728"/>
    <s v="A luggage that is more than a luggage! It is what you want it to be."/>
    <x v="51"/>
    <n v="7833"/>
    <x v="0"/>
    <x v="0"/>
    <x v="0"/>
    <x v="2725"/>
    <n v="1427867197"/>
    <b v="0"/>
    <n v="23"/>
    <b v="1"/>
    <s v="technology/hardware"/>
    <n v="104"/>
    <n v="340.57"/>
    <x v="2"/>
    <s v="hardware"/>
    <n v="42095.240706018521"/>
    <n v="25569.000266203704"/>
    <x v="0"/>
    <n v="4"/>
    <x v="6"/>
  </r>
  <r>
    <n v="2730"/>
    <x v="2729"/>
    <s v="The world's most powerful portable speaker and guitar amplifier. Turns any surface into a speaker."/>
    <x v="100"/>
    <n v="45979.01"/>
    <x v="0"/>
    <x v="0"/>
    <x v="0"/>
    <x v="2726"/>
    <n v="1363611575"/>
    <b v="0"/>
    <n v="682"/>
    <b v="1"/>
    <s v="technology/hardware"/>
    <n v="170"/>
    <n v="67.42"/>
    <x v="2"/>
    <s v="hardware"/>
    <n v="41351.541377314818"/>
    <n v="25569.007893518519"/>
    <x v="4"/>
    <n v="3"/>
    <x v="7"/>
  </r>
  <r>
    <n v="2731"/>
    <x v="2730"/>
    <s v="Providing a control system and cybersecurity hands-on educational platform for professionals, home-use, and academic institutions."/>
    <x v="11"/>
    <n v="31291"/>
    <x v="0"/>
    <x v="0"/>
    <x v="0"/>
    <x v="2727"/>
    <n v="1408624622"/>
    <b v="0"/>
    <n v="37"/>
    <b v="1"/>
    <s v="technology/hardware"/>
    <n v="104"/>
    <n v="845.7"/>
    <x v="2"/>
    <s v="hardware"/>
    <n v="41872.525717592594"/>
    <n v="25569.000428240739"/>
    <x v="3"/>
    <n v="8"/>
    <x v="10"/>
  </r>
  <r>
    <n v="2732"/>
    <x v="2731"/>
    <s v="BrightFingers' lighting keyboard, gloves and software give kids a multi-sensory way to learn to type â€” and the desire to practice."/>
    <x v="14"/>
    <n v="14190"/>
    <x v="0"/>
    <x v="0"/>
    <x v="0"/>
    <x v="2728"/>
    <n v="1366917828"/>
    <b v="0"/>
    <n v="146"/>
    <b v="1"/>
    <s v="technology/hardware"/>
    <n v="118"/>
    <n v="97.19"/>
    <x v="2"/>
    <s v="hardware"/>
    <n v="41389.808194444442"/>
    <n v="25569.001689814813"/>
    <x v="4"/>
    <n v="4"/>
    <x v="6"/>
  </r>
  <r>
    <n v="2733"/>
    <x v="2732"/>
    <s v="Students, makers, and engineers can write Linux software applications to achieve any network functions, such as NAS, VPN and Firewall."/>
    <x v="63"/>
    <n v="53769"/>
    <x v="0"/>
    <x v="0"/>
    <x v="0"/>
    <x v="2729"/>
    <n v="1423463574"/>
    <b v="0"/>
    <n v="119"/>
    <b v="1"/>
    <s v="technology/hardware"/>
    <n v="108"/>
    <n v="451.84"/>
    <x v="2"/>
    <s v="hardware"/>
    <n v="42044.272847222222"/>
    <n v="25569.001377314813"/>
    <x v="0"/>
    <n v="2"/>
    <x v="2"/>
  </r>
  <r>
    <n v="2734"/>
    <x v="2733"/>
    <s v="Award-Winning Audio Design Experts Voix are back with their latest product. The amazing mi8| Retro Duo Wireless Stereo Sound System."/>
    <x v="332"/>
    <n v="22603"/>
    <x v="0"/>
    <x v="0"/>
    <x v="0"/>
    <x v="2730"/>
    <n v="1473782592"/>
    <b v="0"/>
    <n v="163"/>
    <b v="1"/>
    <s v="technology/hardware"/>
    <n v="2260300"/>
    <n v="138.66999999999999"/>
    <x v="2"/>
    <s v="hardware"/>
    <n v="42626.668888888889"/>
    <n v="25569.001886574075"/>
    <x v="2"/>
    <n v="9"/>
    <x v="8"/>
  </r>
  <r>
    <n v="2735"/>
    <x v="2734"/>
    <s v="The Pi Supply is an intelligent power switch for the Raspberry Pi which includes hard on and off switches and auto-off on shutdown."/>
    <x v="47"/>
    <n v="7336.01"/>
    <x v="0"/>
    <x v="1"/>
    <x v="1"/>
    <x v="2731"/>
    <n v="1360551250"/>
    <b v="0"/>
    <n v="339"/>
    <b v="1"/>
    <s v="technology/hardware"/>
    <n v="978"/>
    <n v="21.64"/>
    <x v="2"/>
    <s v="hardware"/>
    <n v="41316.120949074073"/>
    <n v="25569.003923611112"/>
    <x v="4"/>
    <n v="2"/>
    <x v="2"/>
  </r>
  <r>
    <n v="2736"/>
    <x v="2735"/>
    <s v="Fully Programmable Solar BMS ( Battery Management System ) Learn to program microcontrollers and HW design video tutorials_x000a_Open Source"/>
    <x v="6"/>
    <n v="9832"/>
    <x v="0"/>
    <x v="5"/>
    <x v="5"/>
    <x v="2732"/>
    <n v="1395676773"/>
    <b v="0"/>
    <n v="58"/>
    <b v="1"/>
    <s v="technology/hardware"/>
    <n v="123"/>
    <n v="169.52"/>
    <x v="2"/>
    <s v="hardware"/>
    <n v="41722.666354166664"/>
    <n v="25569.000671296297"/>
    <x v="3"/>
    <n v="3"/>
    <x v="7"/>
  </r>
  <r>
    <n v="2737"/>
    <x v="2736"/>
    <s v="An innovative portable generator that turns heat into electricity. Now with 10 Watts of power at your fingertips... all while you cook!"/>
    <x v="11"/>
    <n v="73818.240000000005"/>
    <x v="0"/>
    <x v="0"/>
    <x v="0"/>
    <x v="2733"/>
    <n v="1386108087"/>
    <b v="0"/>
    <n v="456"/>
    <b v="1"/>
    <s v="technology/hardware"/>
    <n v="246"/>
    <n v="161.88"/>
    <x v="2"/>
    <s v="hardware"/>
    <n v="41611.917673611111"/>
    <n v="25569.005277777778"/>
    <x v="4"/>
    <n v="12"/>
    <x v="11"/>
  </r>
  <r>
    <n v="2738"/>
    <x v="2737"/>
    <s v="Bringing back the Mojo to the new iPhone with our award winning  removable battery case with customized 3D printed top cover"/>
    <x v="10"/>
    <n v="7397"/>
    <x v="0"/>
    <x v="0"/>
    <x v="0"/>
    <x v="2734"/>
    <n v="1473218804"/>
    <b v="0"/>
    <n v="15"/>
    <b v="1"/>
    <s v="technology/hardware"/>
    <n v="148"/>
    <n v="493.13"/>
    <x v="2"/>
    <s v="hardware"/>
    <n v="42620.143564814818"/>
    <n v="25569.000173611112"/>
    <x v="2"/>
    <n v="9"/>
    <x v="8"/>
  </r>
  <r>
    <n v="2739"/>
    <x v="2738"/>
    <s v="LPLC Board; A powerful, low cost, ultra low power microcontroller development board with template software and online tutorials."/>
    <x v="184"/>
    <n v="4225"/>
    <x v="0"/>
    <x v="1"/>
    <x v="1"/>
    <x v="2735"/>
    <n v="1395436717"/>
    <b v="0"/>
    <n v="191"/>
    <b v="1"/>
    <s v="technology/hardware"/>
    <n v="384"/>
    <n v="22.12"/>
    <x v="2"/>
    <s v="hardware"/>
    <n v="41719.887928240743"/>
    <n v="25569.002210648148"/>
    <x v="3"/>
    <n v="3"/>
    <x v="7"/>
  </r>
  <r>
    <n v="2740"/>
    <x v="2739"/>
    <s v="I am interested in testing the plant yields of this vertical garden as well as some other applications"/>
    <x v="43"/>
    <n v="310"/>
    <x v="0"/>
    <x v="0"/>
    <x v="0"/>
    <x v="2736"/>
    <n v="1423529152"/>
    <b v="0"/>
    <n v="17"/>
    <b v="1"/>
    <s v="technology/hardware"/>
    <n v="103"/>
    <n v="18.239999999999998"/>
    <x v="2"/>
    <s v="hardware"/>
    <n v="42045.031851851847"/>
    <n v="25569.000196759258"/>
    <x v="0"/>
    <n v="2"/>
    <x v="2"/>
  </r>
  <r>
    <n v="2741"/>
    <x v="2740"/>
    <s v="Help me publish my 1st children's book as an aspiring author!"/>
    <x v="6"/>
    <n v="35"/>
    <x v="2"/>
    <x v="0"/>
    <x v="0"/>
    <x v="2737"/>
    <n v="1412005602"/>
    <b v="0"/>
    <n v="4"/>
    <b v="0"/>
    <s v="publishing/children's books"/>
    <n v="0"/>
    <n v="8.75"/>
    <x v="3"/>
    <s v="children's books"/>
    <n v="41911.657430555555"/>
    <n v="25569.000046296296"/>
    <x v="3"/>
    <n v="9"/>
    <x v="8"/>
  </r>
  <r>
    <n v="2742"/>
    <x v="2741"/>
    <s v="The pachyderms at the Denver Zoo are moving. Follow along on the convoluted journey to their new home."/>
    <x v="30"/>
    <n v="731"/>
    <x v="2"/>
    <x v="0"/>
    <x v="0"/>
    <x v="2738"/>
    <n v="1335892587"/>
    <b v="0"/>
    <n v="18"/>
    <b v="0"/>
    <s v="publishing/children's books"/>
    <n v="29"/>
    <n v="40.61"/>
    <x v="3"/>
    <s v="children's books"/>
    <n v="41030.719756944447"/>
    <n v="25569.000208333335"/>
    <x v="5"/>
    <n v="5"/>
    <x v="5"/>
  </r>
  <r>
    <n v="2743"/>
    <x v="2742"/>
    <s v="One Christmas every child was naughty, and Santa's son _x000a_St. Nick Jr sacrifices all his gifts over his whole life, for the children"/>
    <x v="368"/>
    <n v="0"/>
    <x v="2"/>
    <x v="0"/>
    <x v="0"/>
    <x v="2739"/>
    <n v="1474271607"/>
    <b v="0"/>
    <n v="0"/>
    <b v="0"/>
    <s v="publishing/children's books"/>
    <n v="0"/>
    <n v="0"/>
    <x v="3"/>
    <s v="children's books"/>
    <n v="42632.328784722224"/>
    <n v="25569"/>
    <x v="2"/>
    <n v="9"/>
    <x v="8"/>
  </r>
  <r>
    <n v="2744"/>
    <x v="2743"/>
    <s v="A fun &amp; exciting story to educate kids and their parents about the importance of honeybees &amp; the easy &amp; fun ways we can help the world."/>
    <x v="194"/>
    <n v="835"/>
    <x v="2"/>
    <x v="0"/>
    <x v="0"/>
    <x v="2740"/>
    <n v="1327886998"/>
    <b v="0"/>
    <n v="22"/>
    <b v="0"/>
    <s v="publishing/children's books"/>
    <n v="5"/>
    <n v="37.950000000000003"/>
    <x v="3"/>
    <s v="children's books"/>
    <n v="40938.062476851854"/>
    <n v="25569.000254629631"/>
    <x v="5"/>
    <n v="1"/>
    <x v="1"/>
  </r>
  <r>
    <n v="2745"/>
    <x v="2744"/>
    <s v="A spunky little girl, driven by a love of pumpkin pie, overcomes her fears and serendipitiously discovers what she'll be for Halloween"/>
    <x v="6"/>
    <n v="1751"/>
    <x v="2"/>
    <x v="0"/>
    <x v="0"/>
    <x v="2741"/>
    <n v="1337125368"/>
    <b v="0"/>
    <n v="49"/>
    <b v="0"/>
    <s v="publishing/children's books"/>
    <n v="22"/>
    <n v="35.729999999999997"/>
    <x v="3"/>
    <s v="children's books"/>
    <n v="41044.988055555557"/>
    <n v="25569.000567129631"/>
    <x v="5"/>
    <n v="5"/>
    <x v="5"/>
  </r>
  <r>
    <n v="2746"/>
    <x v="2745"/>
    <s v="An easy fun way for children to understand the physical limitations of someone with CFIDS and Fibromyalgia using marbles and a jar."/>
    <x v="9"/>
    <n v="801"/>
    <x v="2"/>
    <x v="0"/>
    <x v="0"/>
    <x v="2742"/>
    <n v="1406745911"/>
    <b v="0"/>
    <n v="19"/>
    <b v="0"/>
    <s v="publishing/children's books"/>
    <n v="27"/>
    <n v="42.16"/>
    <x v="3"/>
    <s v="children's books"/>
    <n v="41850.781377314815"/>
    <n v="25569.000219907408"/>
    <x v="3"/>
    <n v="7"/>
    <x v="3"/>
  </r>
  <r>
    <n v="2747"/>
    <x v="2746"/>
    <s v="A collection of childrens poems written to educate, inspire and create quality time with parents. Beautifully illustrated, 44 pp."/>
    <x v="2"/>
    <n v="140"/>
    <x v="2"/>
    <x v="0"/>
    <x v="0"/>
    <x v="2743"/>
    <n v="1337095997"/>
    <b v="0"/>
    <n v="4"/>
    <b v="0"/>
    <s v="publishing/children's books"/>
    <n v="28"/>
    <n v="35"/>
    <x v="3"/>
    <s v="children's books"/>
    <n v="41044.64811342593"/>
    <n v="25569.000046296296"/>
    <x v="5"/>
    <n v="5"/>
    <x v="5"/>
  </r>
  <r>
    <n v="2748"/>
    <x v="2747"/>
    <s v="Interactive Book with Audio to learn the Ojibwe Language for Children.  Website, Ebook and more!"/>
    <x v="10"/>
    <n v="53"/>
    <x v="2"/>
    <x v="0"/>
    <x v="0"/>
    <x v="2744"/>
    <n v="1470243802"/>
    <b v="0"/>
    <n v="4"/>
    <b v="0"/>
    <s v="publishing/children's books"/>
    <n v="1"/>
    <n v="13.25"/>
    <x v="3"/>
    <s v="children's books"/>
    <n v="42585.7106712963"/>
    <n v="25569.000046296296"/>
    <x v="2"/>
    <n v="8"/>
    <x v="10"/>
  </r>
  <r>
    <n v="2749"/>
    <x v="2748"/>
    <s v="Self-publishing my children's book."/>
    <x v="3"/>
    <n v="110"/>
    <x v="2"/>
    <x v="0"/>
    <x v="0"/>
    <x v="2745"/>
    <n v="1425582637"/>
    <b v="0"/>
    <n v="2"/>
    <b v="0"/>
    <s v="publishing/children's books"/>
    <n v="1"/>
    <n v="55"/>
    <x v="3"/>
    <s v="children's books"/>
    <n v="42068.799039351856"/>
    <n v="25569.00002314815"/>
    <x v="0"/>
    <n v="3"/>
    <x v="7"/>
  </r>
  <r>
    <n v="2750"/>
    <x v="2749"/>
    <s v="This is a journal where parents daily write something positive about their child.  Places for pictures, too."/>
    <x v="369"/>
    <n v="0"/>
    <x v="2"/>
    <x v="0"/>
    <x v="0"/>
    <x v="2746"/>
    <n v="1340055345"/>
    <b v="0"/>
    <n v="0"/>
    <b v="0"/>
    <s v="publishing/children's books"/>
    <n v="0"/>
    <n v="0"/>
    <x v="3"/>
    <s v="children's books"/>
    <n v="41078.899826388886"/>
    <n v="25569"/>
    <x v="5"/>
    <n v="6"/>
    <x v="0"/>
  </r>
  <r>
    <n v="2751"/>
    <x v="2750"/>
    <s v="&quot;Daddy what's a divorce?&quot; A child gains insight and wisdom to the miracles of GOD and helps a family reunite; in &quot; GRACE SAVES THE DAY&quot;"/>
    <x v="370"/>
    <n v="0"/>
    <x v="2"/>
    <x v="0"/>
    <x v="0"/>
    <x v="2747"/>
    <n v="1397855842"/>
    <b v="0"/>
    <n v="0"/>
    <b v="0"/>
    <s v="publishing/children's books"/>
    <n v="0"/>
    <n v="0"/>
    <x v="3"/>
    <s v="children's books"/>
    <n v="41747.887060185189"/>
    <n v="25569"/>
    <x v="3"/>
    <n v="4"/>
    <x v="6"/>
  </r>
  <r>
    <n v="2752"/>
    <x v="2751"/>
    <s v="Andrew wonders if his life would be more exciting if he'd been hatched a frog. Shiny and green just seems more exciting to him. Until.."/>
    <x v="225"/>
    <n v="550"/>
    <x v="2"/>
    <x v="0"/>
    <x v="0"/>
    <x v="2748"/>
    <n v="1320776504"/>
    <b v="0"/>
    <n v="14"/>
    <b v="0"/>
    <s v="publishing/children's books"/>
    <n v="11"/>
    <n v="39.29"/>
    <x v="3"/>
    <s v="children's books"/>
    <n v="40855.765092592592"/>
    <n v="25569.000162037039"/>
    <x v="6"/>
    <n v="11"/>
    <x v="4"/>
  </r>
  <r>
    <n v="2753"/>
    <x v="2752"/>
    <s v="Written by my daughter and myself, illustrated by Jack Wiens. Everything is complete except for publishing."/>
    <x v="13"/>
    <n v="380"/>
    <x v="2"/>
    <x v="0"/>
    <x v="0"/>
    <x v="2749"/>
    <n v="1343425023"/>
    <b v="0"/>
    <n v="8"/>
    <b v="0"/>
    <s v="publishing/children's books"/>
    <n v="19"/>
    <n v="47.5"/>
    <x v="3"/>
    <s v="children's books"/>
    <n v="41117.900729166664"/>
    <n v="25569.000092592592"/>
    <x v="5"/>
    <n v="7"/>
    <x v="3"/>
  </r>
  <r>
    <n v="2754"/>
    <x v="2753"/>
    <s v="I have been a writer all my life. But until recently never a parent. I want to write a children book for my children, and yours!"/>
    <x v="3"/>
    <n v="0"/>
    <x v="2"/>
    <x v="0"/>
    <x v="0"/>
    <x v="2750"/>
    <n v="1407856551"/>
    <b v="0"/>
    <n v="0"/>
    <b v="0"/>
    <s v="publishing/children's books"/>
    <n v="0"/>
    <n v="0"/>
    <x v="3"/>
    <s v="children's books"/>
    <n v="41863.636006944449"/>
    <n v="25569"/>
    <x v="3"/>
    <n v="8"/>
    <x v="10"/>
  </r>
  <r>
    <n v="2755"/>
    <x v="2754"/>
    <s v="Colourful and imaginative book app for children, will be relished especially by those with Irish roots."/>
    <x v="2"/>
    <n v="260"/>
    <x v="2"/>
    <x v="17"/>
    <x v="3"/>
    <x v="2751"/>
    <n v="1425927527"/>
    <b v="0"/>
    <n v="15"/>
    <b v="0"/>
    <s v="publishing/children's books"/>
    <n v="52"/>
    <n v="17.329999999999998"/>
    <x v="3"/>
    <s v="children's books"/>
    <n v="42072.790821759263"/>
    <n v="25569.000173611112"/>
    <x v="0"/>
    <n v="3"/>
    <x v="7"/>
  </r>
  <r>
    <n v="2756"/>
    <x v="2755"/>
    <s v="We all pray to the same God no matter what name we might refer to Him as.  Our children deserve to know this basic truth."/>
    <x v="3"/>
    <n v="1048"/>
    <x v="2"/>
    <x v="0"/>
    <x v="0"/>
    <x v="2752"/>
    <n v="1386884201"/>
    <b v="0"/>
    <n v="33"/>
    <b v="0"/>
    <s v="publishing/children's books"/>
    <n v="10"/>
    <n v="31.76"/>
    <x v="3"/>
    <s v="children's books"/>
    <n v="41620.90047453704"/>
    <n v="25569.000381944443"/>
    <x v="4"/>
    <n v="12"/>
    <x v="11"/>
  </r>
  <r>
    <n v="2757"/>
    <x v="2756"/>
    <s v="A children's letter book that Lampoons Hillary Clinton"/>
    <x v="15"/>
    <n v="10"/>
    <x v="2"/>
    <x v="0"/>
    <x v="0"/>
    <x v="2753"/>
    <n v="1469202332"/>
    <b v="0"/>
    <n v="2"/>
    <b v="0"/>
    <s v="publishing/children's books"/>
    <n v="1"/>
    <n v="5"/>
    <x v="3"/>
    <s v="children's books"/>
    <n v="42573.65662037037"/>
    <n v="25569.00002314815"/>
    <x v="2"/>
    <n v="7"/>
    <x v="3"/>
  </r>
  <r>
    <n v="2758"/>
    <x v="2757"/>
    <s v="Water Bomb Fight, Swooped &amp; Moon You Are Unique by Soraya Yvette are Christ centred Aussie outdoor fun adventure books for tween/teens"/>
    <x v="13"/>
    <n v="234"/>
    <x v="2"/>
    <x v="2"/>
    <x v="2"/>
    <x v="2754"/>
    <n v="1474886183"/>
    <b v="0"/>
    <n v="6"/>
    <b v="0"/>
    <s v="publishing/children's books"/>
    <n v="12"/>
    <n v="39"/>
    <x v="3"/>
    <s v="children's books"/>
    <n v="42639.441932870366"/>
    <n v="25569.000069444446"/>
    <x v="2"/>
    <n v="9"/>
    <x v="8"/>
  </r>
  <r>
    <n v="2759"/>
    <x v="2758"/>
    <s v="READY TO PRINT. A fun 38 page full color, hand illustrated children's book based on Australian animals and Indigenous Legends."/>
    <x v="28"/>
    <n v="105"/>
    <x v="2"/>
    <x v="2"/>
    <x v="2"/>
    <x v="2755"/>
    <n v="1464943666"/>
    <b v="0"/>
    <n v="2"/>
    <b v="0"/>
    <s v="publishing/children's books"/>
    <n v="11"/>
    <n v="52.5"/>
    <x v="3"/>
    <s v="children's books"/>
    <n v="42524.36650462963"/>
    <n v="25569.00002314815"/>
    <x v="2"/>
    <n v="6"/>
    <x v="0"/>
  </r>
  <r>
    <n v="2760"/>
    <x v="2759"/>
    <s v="A fantastic Doggie Adventure filled with laughter, tears and heroics. Lets get a fresh New Edition of Bosley published for all to enjoy"/>
    <x v="10"/>
    <n v="0"/>
    <x v="2"/>
    <x v="1"/>
    <x v="1"/>
    <x v="2756"/>
    <n v="1369134258"/>
    <b v="0"/>
    <n v="0"/>
    <b v="0"/>
    <s v="publishing/children's books"/>
    <n v="0"/>
    <n v="0"/>
    <x v="3"/>
    <s v="children's books"/>
    <n v="41415.461319444446"/>
    <n v="25569"/>
    <x v="4"/>
    <n v="5"/>
    <x v="5"/>
  </r>
  <r>
    <n v="2761"/>
    <x v="2760"/>
    <s v="Help me give away 500 copies of my picture book so more kids will know US geography!"/>
    <x v="10"/>
    <n v="36"/>
    <x v="2"/>
    <x v="0"/>
    <x v="0"/>
    <x v="2757"/>
    <n v="1354584693"/>
    <b v="0"/>
    <n v="4"/>
    <b v="0"/>
    <s v="publishing/children's books"/>
    <n v="1"/>
    <n v="9"/>
    <x v="3"/>
    <s v="children's books"/>
    <n v="41247.063576388886"/>
    <n v="25569.000046296296"/>
    <x v="5"/>
    <n v="12"/>
    <x v="11"/>
  </r>
  <r>
    <n v="2762"/>
    <x v="2761"/>
    <s v="How-to book of toys and games constructed from materials found in nature, recyclable and easily available."/>
    <x v="53"/>
    <n v="25"/>
    <x v="2"/>
    <x v="0"/>
    <x v="0"/>
    <x v="2758"/>
    <n v="1326934395"/>
    <b v="0"/>
    <n v="1"/>
    <b v="0"/>
    <s v="publishing/children's books"/>
    <n v="1"/>
    <n v="25"/>
    <x v="3"/>
    <s v="children's books"/>
    <n v="40927.036979166667"/>
    <n v="25569.000011574073"/>
    <x v="5"/>
    <n v="1"/>
    <x v="1"/>
  </r>
  <r>
    <n v="2763"/>
    <x v="2762"/>
    <s v="How Santa finds childrens homes without getting lost by following certain stars."/>
    <x v="371"/>
    <n v="90"/>
    <x v="2"/>
    <x v="0"/>
    <x v="0"/>
    <x v="2759"/>
    <n v="1365515684"/>
    <b v="0"/>
    <n v="3"/>
    <b v="0"/>
    <s v="publishing/children's books"/>
    <n v="0"/>
    <n v="30"/>
    <x v="3"/>
    <s v="children's books"/>
    <n v="41373.579675925925"/>
    <n v="25569.000034722223"/>
    <x v="4"/>
    <n v="4"/>
    <x v="6"/>
  </r>
  <r>
    <n v="2764"/>
    <x v="2763"/>
    <s v="My Budding Bears are four teddy bears living in an enchanted garden sharing friendship, tea parties and delightful adventures."/>
    <x v="23"/>
    <n v="45"/>
    <x v="2"/>
    <x v="0"/>
    <x v="0"/>
    <x v="2760"/>
    <n v="1335855631"/>
    <b v="0"/>
    <n v="4"/>
    <b v="0"/>
    <s v="publishing/children's books"/>
    <n v="1"/>
    <n v="11.25"/>
    <x v="3"/>
    <s v="children's books"/>
    <n v="41030.292025462964"/>
    <n v="25569.000046296296"/>
    <x v="5"/>
    <n v="5"/>
    <x v="5"/>
  </r>
  <r>
    <n v="2765"/>
    <x v="2764"/>
    <s v="I am writing an illustrated book for children ages 3 to 7 that meshes technology in everyday life stories."/>
    <x v="23"/>
    <n v="0"/>
    <x v="2"/>
    <x v="0"/>
    <x v="0"/>
    <x v="2761"/>
    <n v="1350050028"/>
    <b v="0"/>
    <n v="0"/>
    <b v="0"/>
    <s v="publishing/children's books"/>
    <n v="0"/>
    <n v="0"/>
    <x v="3"/>
    <s v="children's books"/>
    <n v="41194.579027777778"/>
    <n v="25569"/>
    <x v="5"/>
    <n v="10"/>
    <x v="9"/>
  </r>
  <r>
    <n v="2766"/>
    <x v="2765"/>
    <s v="Jambie is a children's book geared towards kids ages 4-9 years of age. This book teaches young children about making wise decisions."/>
    <x v="10"/>
    <n v="100"/>
    <x v="2"/>
    <x v="0"/>
    <x v="0"/>
    <x v="2762"/>
    <n v="1310486518"/>
    <b v="0"/>
    <n v="4"/>
    <b v="0"/>
    <s v="publishing/children's books"/>
    <n v="2"/>
    <n v="25"/>
    <x v="3"/>
    <s v="children's books"/>
    <n v="40736.668032407404"/>
    <n v="25569.000046296296"/>
    <x v="6"/>
    <n v="7"/>
    <x v="3"/>
  </r>
  <r>
    <n v="2767"/>
    <x v="2766"/>
    <s v="An animated bedtime story with Dedka, Babka and the rest of the family working together on a BIG problem"/>
    <x v="23"/>
    <n v="34"/>
    <x v="2"/>
    <x v="5"/>
    <x v="5"/>
    <x v="2763"/>
    <n v="1434582050"/>
    <b v="0"/>
    <n v="3"/>
    <b v="0"/>
    <s v="publishing/children's books"/>
    <n v="1"/>
    <n v="11.33"/>
    <x v="3"/>
    <s v="children's books"/>
    <n v="42172.958912037036"/>
    <n v="25569.000034722223"/>
    <x v="0"/>
    <n v="6"/>
    <x v="0"/>
  </r>
  <r>
    <n v="2768"/>
    <x v="2767"/>
    <s v="â€œItâ€™s Okay to Waitâ€ is the story of a father who sits down with his adolescent daughter to have â€œthe talkâ€ about sex."/>
    <x v="39"/>
    <n v="1002"/>
    <x v="2"/>
    <x v="0"/>
    <x v="0"/>
    <x v="2764"/>
    <n v="1330440323"/>
    <b v="0"/>
    <n v="34"/>
    <b v="0"/>
    <s v="publishing/children's books"/>
    <n v="14"/>
    <n v="29.47"/>
    <x v="3"/>
    <s v="children's books"/>
    <n v="40967.614849537036"/>
    <n v="25569.00039351852"/>
    <x v="5"/>
    <n v="2"/>
    <x v="2"/>
  </r>
  <r>
    <n v="2769"/>
    <x v="2768"/>
    <s v="Raph the Ninja Giraffe is a project that is my 5 year old sons idea, &amp; I am working with him to bring his idea to life."/>
    <x v="134"/>
    <n v="2"/>
    <x v="2"/>
    <x v="1"/>
    <x v="1"/>
    <x v="2765"/>
    <n v="1397677790"/>
    <b v="0"/>
    <n v="2"/>
    <b v="0"/>
    <s v="publishing/children's books"/>
    <n v="0"/>
    <n v="1"/>
    <x v="3"/>
    <s v="children's books"/>
    <n v="41745.826273148145"/>
    <n v="25569.00002314815"/>
    <x v="3"/>
    <n v="4"/>
    <x v="6"/>
  </r>
  <r>
    <n v="2770"/>
    <x v="2769"/>
    <s v="A story about two friends who part ways because they are different, then reunite after learning they both are made of atoms."/>
    <x v="22"/>
    <n v="2082.25"/>
    <x v="2"/>
    <x v="0"/>
    <x v="0"/>
    <x v="2766"/>
    <n v="1392569730"/>
    <b v="0"/>
    <n v="33"/>
    <b v="0"/>
    <s v="publishing/children's books"/>
    <n v="10"/>
    <n v="63.1"/>
    <x v="3"/>
    <s v="children's books"/>
    <n v="41686.705208333333"/>
    <n v="25569.000381944443"/>
    <x v="3"/>
    <n v="2"/>
    <x v="2"/>
  </r>
  <r>
    <n v="2771"/>
    <x v="2770"/>
    <s v="Hello Vermont are books that demonstrate the 4 seasons. Subtitles: Soggy Spring, Sizzling Summer, Fabulous Fall &amp; Winter Wonderland."/>
    <x v="372"/>
    <n v="0"/>
    <x v="2"/>
    <x v="0"/>
    <x v="0"/>
    <x v="2767"/>
    <n v="1355489140"/>
    <b v="0"/>
    <n v="0"/>
    <b v="0"/>
    <s v="publishing/children's books"/>
    <n v="0"/>
    <n v="0"/>
    <x v="3"/>
    <s v="children's books"/>
    <n v="41257.531712962962"/>
    <n v="25569"/>
    <x v="5"/>
    <n v="12"/>
    <x v="11"/>
  </r>
  <r>
    <n v="2772"/>
    <x v="2771"/>
    <s v="See the little boy in the photo? Doesn't he look angelic? Wouldn't you like to read his story? Take a look at this......."/>
    <x v="6"/>
    <n v="0"/>
    <x v="2"/>
    <x v="0"/>
    <x v="0"/>
    <x v="2768"/>
    <n v="1379710294"/>
    <b v="0"/>
    <n v="0"/>
    <b v="0"/>
    <s v="publishing/children's books"/>
    <n v="0"/>
    <n v="0"/>
    <x v="3"/>
    <s v="children's books"/>
    <n v="41537.869143518517"/>
    <n v="25569"/>
    <x v="4"/>
    <n v="9"/>
    <x v="8"/>
  </r>
  <r>
    <n v="2773"/>
    <x v="2772"/>
    <s v="Parents know the pain of rereading bad bedtime stories. I want to write stories that all ages will enjoy"/>
    <x v="373"/>
    <n v="1"/>
    <x v="2"/>
    <x v="5"/>
    <x v="5"/>
    <x v="2769"/>
    <n v="1460666721"/>
    <b v="0"/>
    <n v="1"/>
    <b v="0"/>
    <s v="publishing/children's books"/>
    <n v="0"/>
    <n v="1"/>
    <x v="3"/>
    <s v="children's books"/>
    <n v="42474.86482638889"/>
    <n v="25569.000011574073"/>
    <x v="2"/>
    <n v="4"/>
    <x v="6"/>
  </r>
  <r>
    <n v="2774"/>
    <x v="2773"/>
    <s v="Building the inner wealth of children builds stronger families, schools and communities. Peaceful and positive relationships flourish."/>
    <x v="23"/>
    <n v="570"/>
    <x v="2"/>
    <x v="0"/>
    <x v="0"/>
    <x v="2770"/>
    <n v="1360119728"/>
    <b v="0"/>
    <n v="13"/>
    <b v="0"/>
    <s v="publishing/children's books"/>
    <n v="14"/>
    <n v="43.85"/>
    <x v="3"/>
    <s v="children's books"/>
    <n v="41311.126481481479"/>
    <n v="25569.000150462962"/>
    <x v="4"/>
    <n v="2"/>
    <x v="2"/>
  </r>
  <r>
    <n v="2775"/>
    <x v="2774"/>
    <s v="Kids Radio Theatre is a radio show played on National Pubic Radio to teach children all about theatre every Sunday 20 states."/>
    <x v="10"/>
    <n v="150"/>
    <x v="2"/>
    <x v="0"/>
    <x v="0"/>
    <x v="2771"/>
    <n v="1321402754"/>
    <b v="0"/>
    <n v="2"/>
    <b v="0"/>
    <s v="publishing/children's books"/>
    <n v="3"/>
    <n v="75"/>
    <x v="3"/>
    <s v="children's books"/>
    <n v="40863.013356481482"/>
    <n v="25569.00002314815"/>
    <x v="6"/>
    <n v="11"/>
    <x v="4"/>
  </r>
  <r>
    <n v="2776"/>
    <x v="2775"/>
    <s v="A young girlâ€™s journey into a world of superheroesâ€”exploring love, compassion and acceptance with mystical creatures from far away."/>
    <x v="223"/>
    <n v="1655"/>
    <x v="2"/>
    <x v="0"/>
    <x v="0"/>
    <x v="2772"/>
    <n v="1431414476"/>
    <b v="0"/>
    <n v="36"/>
    <b v="0"/>
    <s v="publishing/children's books"/>
    <n v="8"/>
    <n v="45.97"/>
    <x v="3"/>
    <s v="children's books"/>
    <n v="42136.297175925924"/>
    <n v="25569.000416666666"/>
    <x v="0"/>
    <n v="5"/>
    <x v="5"/>
  </r>
  <r>
    <n v="2777"/>
    <x v="2776"/>
    <s v="Thisis a children's story.It teaches family values and about other animals in the forest.It teaches the value of friendship also.Thanks"/>
    <x v="9"/>
    <n v="10"/>
    <x v="2"/>
    <x v="0"/>
    <x v="0"/>
    <x v="2773"/>
    <n v="1434557004"/>
    <b v="0"/>
    <n v="1"/>
    <b v="0"/>
    <s v="publishing/children's books"/>
    <n v="0"/>
    <n v="10"/>
    <x v="3"/>
    <s v="children's books"/>
    <n v="42172.669027777782"/>
    <n v="25569.000011574073"/>
    <x v="0"/>
    <n v="6"/>
    <x v="0"/>
  </r>
  <r>
    <n v="2778"/>
    <x v="2777"/>
    <s v="Mariah is an illustrated story of a girl and a tiny Mermaid._x000a_Make  your own Mermaid Doll with the included knitting or sewing pattern!"/>
    <x v="62"/>
    <n v="1405"/>
    <x v="2"/>
    <x v="0"/>
    <x v="0"/>
    <x v="2774"/>
    <n v="1406417306"/>
    <b v="0"/>
    <n v="15"/>
    <b v="0"/>
    <s v="publishing/children's books"/>
    <n v="26"/>
    <n v="93.67"/>
    <x v="3"/>
    <s v="children's books"/>
    <n v="41846.978078703702"/>
    <n v="25569.000173611112"/>
    <x v="3"/>
    <n v="7"/>
    <x v="3"/>
  </r>
  <r>
    <n v="2779"/>
    <x v="2778"/>
    <s v="Our Moon is a simple book based on a nightly tradition my mother and youngest son started while I was working away."/>
    <x v="30"/>
    <n v="53"/>
    <x v="2"/>
    <x v="0"/>
    <x v="0"/>
    <x v="2775"/>
    <n v="1445609021"/>
    <b v="0"/>
    <n v="1"/>
    <b v="0"/>
    <s v="publishing/children's books"/>
    <n v="2"/>
    <n v="53"/>
    <x v="3"/>
    <s v="children's books"/>
    <n v="42300.585891203707"/>
    <n v="25569.000011574073"/>
    <x v="0"/>
    <n v="10"/>
    <x v="9"/>
  </r>
  <r>
    <n v="2780"/>
    <x v="2779"/>
    <s v="Turn the World with my kids, and then write a book with the advice for traveling with baby"/>
    <x v="57"/>
    <n v="0"/>
    <x v="2"/>
    <x v="13"/>
    <x v="3"/>
    <x v="2776"/>
    <n v="1486550688"/>
    <b v="0"/>
    <n v="0"/>
    <b v="0"/>
    <s v="publishing/children's books"/>
    <n v="0"/>
    <n v="0"/>
    <x v="3"/>
    <s v="children's books"/>
    <n v="42774.447777777779"/>
    <n v="25569"/>
    <x v="1"/>
    <n v="2"/>
    <x v="2"/>
  </r>
  <r>
    <n v="2781"/>
    <x v="2780"/>
    <s v="STRIKE, DANCE AND RISE with us at the University of Utah to end violence against women and girls!"/>
    <x v="21"/>
    <n v="1316"/>
    <x v="0"/>
    <x v="0"/>
    <x v="0"/>
    <x v="2777"/>
    <n v="1421274954"/>
    <b v="0"/>
    <n v="28"/>
    <b v="1"/>
    <s v="theater/plays"/>
    <n v="105"/>
    <n v="47"/>
    <x v="1"/>
    <s v="plays"/>
    <n v="42018.94159722222"/>
    <n v="25569.000324074073"/>
    <x v="0"/>
    <n v="1"/>
    <x v="1"/>
  </r>
  <r>
    <n v="2782"/>
    <x v="2781"/>
    <s v="The premiere theatre troupe in SE Michigan offering acting opportunities for the 50+ actor."/>
    <x v="28"/>
    <n v="1200"/>
    <x v="0"/>
    <x v="0"/>
    <x v="0"/>
    <x v="2778"/>
    <n v="1421964718"/>
    <b v="0"/>
    <n v="18"/>
    <b v="1"/>
    <s v="theater/plays"/>
    <n v="120"/>
    <n v="66.67"/>
    <x v="1"/>
    <s v="plays"/>
    <n v="42026.924976851849"/>
    <n v="25569.000208333335"/>
    <x v="0"/>
    <n v="1"/>
    <x v="1"/>
  </r>
  <r>
    <n v="2783"/>
    <x v="2782"/>
    <s v="A new, LGBTQ focused adaptation of As You Like It that puts Celia and Rosalind's romantic relationship centre stage for the first time."/>
    <x v="28"/>
    <n v="1145"/>
    <x v="0"/>
    <x v="1"/>
    <x v="1"/>
    <x v="2779"/>
    <n v="1428583846"/>
    <b v="0"/>
    <n v="61"/>
    <b v="1"/>
    <s v="theater/plays"/>
    <n v="115"/>
    <n v="18.77"/>
    <x v="1"/>
    <s v="plays"/>
    <n v="42103.535254629634"/>
    <n v="25569.00070601852"/>
    <x v="0"/>
    <n v="4"/>
    <x v="6"/>
  </r>
  <r>
    <n v="2784"/>
    <x v="2783"/>
    <s v="David Sedaris' &quot;The Santaland Diaries&quot; starring Matt Crabtree at The Working Stage Theatre in Hollywood!"/>
    <x v="12"/>
    <n v="7140"/>
    <x v="0"/>
    <x v="0"/>
    <x v="0"/>
    <x v="2780"/>
    <n v="1412794443"/>
    <b v="0"/>
    <n v="108"/>
    <b v="1"/>
    <s v="theater/plays"/>
    <n v="119"/>
    <n v="66.11"/>
    <x v="1"/>
    <s v="plays"/>
    <n v="41920.787534722222"/>
    <n v="25569.001250000001"/>
    <x v="3"/>
    <n v="10"/>
    <x v="9"/>
  </r>
  <r>
    <n v="2785"/>
    <x v="2784"/>
    <s v="Bare Theatre and Raleigh Little Theatre present Shakespeare's epic, set in a post-apocalyptic dystopia."/>
    <x v="10"/>
    <n v="5234"/>
    <x v="0"/>
    <x v="0"/>
    <x v="0"/>
    <x v="2781"/>
    <n v="1467865967"/>
    <b v="0"/>
    <n v="142"/>
    <b v="1"/>
    <s v="theater/plays"/>
    <n v="105"/>
    <n v="36.86"/>
    <x v="1"/>
    <s v="plays"/>
    <n v="42558.189432870371"/>
    <n v="25569.001643518517"/>
    <x v="2"/>
    <n v="7"/>
    <x v="3"/>
  </r>
  <r>
    <n v="2786"/>
    <x v="2785"/>
    <s v="A heart-melting farce about sex, art and the lovelorn lay-abouts of London-town."/>
    <x v="30"/>
    <n v="2946"/>
    <x v="0"/>
    <x v="1"/>
    <x v="1"/>
    <x v="2782"/>
    <n v="1403703580"/>
    <b v="0"/>
    <n v="74"/>
    <b v="1"/>
    <s v="theater/plays"/>
    <n v="118"/>
    <n v="39.81"/>
    <x v="1"/>
    <s v="plays"/>
    <n v="41815.569212962961"/>
    <n v="25569.000856481482"/>
    <x v="3"/>
    <n v="6"/>
    <x v="0"/>
  </r>
  <r>
    <n v="2787"/>
    <x v="2786"/>
    <s v="Orson Welles and Superman meet up to record a radio drama version of their &quot;true&quot; adventure triumphing over Fascist Martians."/>
    <x v="28"/>
    <n v="1197"/>
    <x v="0"/>
    <x v="0"/>
    <x v="0"/>
    <x v="2783"/>
    <n v="1403066752"/>
    <b v="0"/>
    <n v="38"/>
    <b v="1"/>
    <s v="theater/plays"/>
    <n v="120"/>
    <n v="31.5"/>
    <x v="1"/>
    <s v="plays"/>
    <n v="41808.198518518519"/>
    <n v="25569.000439814816"/>
    <x v="3"/>
    <n v="6"/>
    <x v="0"/>
  </r>
  <r>
    <n v="2788"/>
    <x v="2787"/>
    <s v="MOVING FORWARD! WE HAVE REACHED GOAL BUT HAVE MORE TIME!! PLEASE CONSIDER PLEDGING."/>
    <x v="13"/>
    <n v="2050"/>
    <x v="0"/>
    <x v="0"/>
    <x v="0"/>
    <x v="2784"/>
    <n v="1467219043"/>
    <b v="0"/>
    <n v="20"/>
    <b v="1"/>
    <s v="theater/plays"/>
    <n v="103"/>
    <n v="102.5"/>
    <x v="1"/>
    <s v="plays"/>
    <n v="42550.701886574068"/>
    <n v="25569.000231481481"/>
    <x v="2"/>
    <n v="6"/>
    <x v="0"/>
  </r>
  <r>
    <n v="2789"/>
    <x v="2788"/>
    <s v="BNT's Biggest Adventure So Far: Our 2015 full length production!"/>
    <x v="9"/>
    <n v="3035"/>
    <x v="0"/>
    <x v="0"/>
    <x v="0"/>
    <x v="2785"/>
    <n v="1424477934"/>
    <b v="0"/>
    <n v="24"/>
    <b v="1"/>
    <s v="theater/plays"/>
    <n v="101"/>
    <n v="126.46"/>
    <x v="1"/>
    <s v="plays"/>
    <n v="42056.013124999998"/>
    <n v="25569.000277777777"/>
    <x v="0"/>
    <n v="2"/>
    <x v="2"/>
  </r>
  <r>
    <n v="2790"/>
    <x v="2789"/>
    <s v="We want to perform the one act play &quot;Old Friends&quot; at the El Portal Theatre in North Hollywood, CA.!!  Help us to get on the stage!!"/>
    <x v="9"/>
    <n v="3160"/>
    <x v="0"/>
    <x v="0"/>
    <x v="0"/>
    <x v="2786"/>
    <n v="1421101903"/>
    <b v="0"/>
    <n v="66"/>
    <b v="1"/>
    <s v="theater/plays"/>
    <n v="105"/>
    <n v="47.88"/>
    <x v="1"/>
    <s v="plays"/>
    <n v="42016.938692129625"/>
    <n v="25569.000763888889"/>
    <x v="0"/>
    <n v="1"/>
    <x v="1"/>
  </r>
  <r>
    <n v="2791"/>
    <x v="2790"/>
    <s v="A one act play, one act cabaret focusing on various social issues to remind us that when we come together, beautiful things can happen."/>
    <x v="13"/>
    <n v="2050"/>
    <x v="0"/>
    <x v="0"/>
    <x v="0"/>
    <x v="2787"/>
    <n v="1470778559"/>
    <b v="0"/>
    <n v="28"/>
    <b v="1"/>
    <s v="theater/plays"/>
    <n v="103"/>
    <n v="73.209999999999994"/>
    <x v="1"/>
    <s v="plays"/>
    <n v="42591.899988425925"/>
    <n v="25569.000324074073"/>
    <x v="2"/>
    <n v="8"/>
    <x v="10"/>
  </r>
  <r>
    <n v="2792"/>
    <x v="2791"/>
    <s v="Homeless and hopeless, this prequel tells the story of a Colorado youth who leans on her friends when family leaves her behind."/>
    <x v="13"/>
    <n v="2152"/>
    <x v="0"/>
    <x v="0"/>
    <x v="0"/>
    <x v="2788"/>
    <n v="1435469559"/>
    <b v="0"/>
    <n v="24"/>
    <b v="1"/>
    <s v="theater/plays"/>
    <n v="108"/>
    <n v="89.67"/>
    <x v="1"/>
    <s v="plays"/>
    <n v="42183.231006944443"/>
    <n v="25569.000277777777"/>
    <x v="0"/>
    <n v="6"/>
    <x v="0"/>
  </r>
  <r>
    <n v="2793"/>
    <x v="2792"/>
    <s v="THE GOODS are Premiering the NEW Australian play DROPPED by Katy Warner @ OLD FITZ THEATRE Dec 8-20 _x000a_Its Godot with Gals n Grenades"/>
    <x v="3"/>
    <n v="11056.75"/>
    <x v="0"/>
    <x v="2"/>
    <x v="2"/>
    <x v="2789"/>
    <n v="1434881005"/>
    <b v="0"/>
    <n v="73"/>
    <b v="1"/>
    <s v="theater/plays"/>
    <n v="111"/>
    <n v="151.46"/>
    <x v="1"/>
    <s v="plays"/>
    <n v="42176.419039351851"/>
    <n v="25569.000844907408"/>
    <x v="0"/>
    <n v="6"/>
    <x v="0"/>
  </r>
  <r>
    <n v="2794"/>
    <x v="2793"/>
    <s v="Dusk Theatre have created a brand new adaptation of the hilarious BBC4 comedy &quot;Macbeth Rebothered&quot; originally by The Penny Dreadfuls."/>
    <x v="45"/>
    <n v="75"/>
    <x v="0"/>
    <x v="1"/>
    <x v="1"/>
    <x v="2790"/>
    <n v="1455640559"/>
    <b v="0"/>
    <n v="3"/>
    <b v="1"/>
    <s v="theater/plays"/>
    <n v="150"/>
    <n v="25"/>
    <x v="1"/>
    <s v="plays"/>
    <n v="42416.691655092596"/>
    <n v="25569.000034722223"/>
    <x v="2"/>
    <n v="2"/>
    <x v="2"/>
  </r>
  <r>
    <n v="2795"/>
    <x v="2794"/>
    <s v="A new play about five bad bitches who fought in the Civil War disguised as men, premiering at Ars Nova's ANT Fest."/>
    <x v="176"/>
    <n v="730"/>
    <x v="0"/>
    <x v="0"/>
    <x v="0"/>
    <x v="2791"/>
    <n v="1400675841"/>
    <b v="0"/>
    <n v="20"/>
    <b v="1"/>
    <s v="theater/plays"/>
    <n v="104"/>
    <n v="36.5"/>
    <x v="1"/>
    <s v="plays"/>
    <n v="41780.525937500002"/>
    <n v="25569.000231481481"/>
    <x v="3"/>
    <n v="5"/>
    <x v="5"/>
  </r>
  <r>
    <n v="2796"/>
    <x v="2795"/>
    <s v="Fishcakes is a piece of new writing for the Camden Fringe that explores a story of love, loss, and all the â€˜little things'."/>
    <x v="134"/>
    <n v="924"/>
    <x v="0"/>
    <x v="1"/>
    <x v="1"/>
    <x v="2792"/>
    <n v="1401972028"/>
    <b v="0"/>
    <n v="21"/>
    <b v="1"/>
    <s v="theater/plays"/>
    <n v="116"/>
    <n v="44"/>
    <x v="1"/>
    <s v="plays"/>
    <n v="41795.528101851851"/>
    <n v="25569.000243055554"/>
    <x v="3"/>
    <n v="6"/>
    <x v="0"/>
  </r>
  <r>
    <n v="2797"/>
    <x v="2796"/>
    <s v="&quot;Labyrinth&quot; meets &quot;Jumanji&quot;  in this dark adventure fantasy play from the makers of the five star fringe hit &quot;Death Ship 666&quot;"/>
    <x v="6"/>
    <n v="8211.61"/>
    <x v="0"/>
    <x v="1"/>
    <x v="1"/>
    <x v="2793"/>
    <n v="1402266840"/>
    <b v="0"/>
    <n v="94"/>
    <b v="1"/>
    <s v="theater/plays"/>
    <n v="103"/>
    <n v="87.36"/>
    <x v="1"/>
    <s v="plays"/>
    <n v="41798.94027777778"/>
    <n v="25569.001087962963"/>
    <x v="3"/>
    <n v="6"/>
    <x v="0"/>
  </r>
  <r>
    <n v="2798"/>
    <x v="2797"/>
    <s v="A darkly funny new play about the supermarket industry and its impact on all of our lives by award-nominated playwright Michael Ross."/>
    <x v="10"/>
    <n v="5070"/>
    <x v="0"/>
    <x v="1"/>
    <x v="1"/>
    <x v="2794"/>
    <n v="1437063121"/>
    <b v="0"/>
    <n v="139"/>
    <b v="1"/>
    <s v="theater/plays"/>
    <n v="101"/>
    <n v="36.47"/>
    <x v="1"/>
    <s v="plays"/>
    <n v="42201.675011574072"/>
    <n v="25569.001608796298"/>
    <x v="0"/>
    <n v="7"/>
    <x v="3"/>
  </r>
  <r>
    <n v="2799"/>
    <x v="2798"/>
    <s v="August012 make their debut at Edinburgh Fringe with their play about the absurdity of wanting to bring children into a deranged world"/>
    <x v="10"/>
    <n v="5831.74"/>
    <x v="0"/>
    <x v="1"/>
    <x v="1"/>
    <x v="2795"/>
    <n v="1463466070"/>
    <b v="0"/>
    <n v="130"/>
    <b v="1"/>
    <s v="theater/plays"/>
    <n v="117"/>
    <n v="44.86"/>
    <x v="1"/>
    <s v="plays"/>
    <n v="42507.264699074076"/>
    <n v="25569.001504629628"/>
    <x v="2"/>
    <n v="5"/>
    <x v="5"/>
  </r>
  <r>
    <n v="2800"/>
    <x v="2799"/>
    <s v="Exeter University Theatre Company is bringing the award winning play by Dale Wasserman to Exeter's Northcott Theatre"/>
    <x v="28"/>
    <n v="1330"/>
    <x v="0"/>
    <x v="1"/>
    <x v="1"/>
    <x v="2796"/>
    <n v="1415193366"/>
    <b v="0"/>
    <n v="31"/>
    <b v="1"/>
    <s v="theater/plays"/>
    <n v="133"/>
    <n v="42.9"/>
    <x v="1"/>
    <s v="plays"/>
    <n v="41948.552847222221"/>
    <n v="25569.000358796296"/>
    <x v="3"/>
    <n v="11"/>
    <x v="4"/>
  </r>
  <r>
    <n v="2801"/>
    <x v="2800"/>
    <s v="Arise Theatre Company's production of August Strindberg's expressionist masterpiece 'A Dream Play'."/>
    <x v="2"/>
    <n v="666"/>
    <x v="0"/>
    <x v="2"/>
    <x v="2"/>
    <x v="2797"/>
    <n v="1411019409"/>
    <b v="0"/>
    <n v="13"/>
    <b v="1"/>
    <s v="theater/plays"/>
    <n v="133"/>
    <n v="51.23"/>
    <x v="1"/>
    <s v="plays"/>
    <n v="41900.243159722224"/>
    <n v="25569.000150462962"/>
    <x v="3"/>
    <n v="9"/>
    <x v="8"/>
  </r>
  <r>
    <n v="2802"/>
    <x v="2801"/>
    <s v="An honest &amp; inspiring journey with cancer, discovery of self-mortality &amp; celebration of life. Winner of IdeasTap Underbelly Award 2015."/>
    <x v="9"/>
    <n v="3055"/>
    <x v="0"/>
    <x v="1"/>
    <x v="1"/>
    <x v="2798"/>
    <n v="1436283107"/>
    <b v="0"/>
    <n v="90"/>
    <b v="1"/>
    <s v="theater/plays"/>
    <n v="102"/>
    <n v="33.94"/>
    <x v="1"/>
    <s v="plays"/>
    <n v="42192.64707175926"/>
    <n v="25569.001041666666"/>
    <x v="0"/>
    <n v="7"/>
    <x v="3"/>
  </r>
  <r>
    <n v="2803"/>
    <x v="2802"/>
    <s v="An original theatrical production using music, movement and monologues to tell the story of a TN native growing up within a sex ring."/>
    <x v="3"/>
    <n v="12795"/>
    <x v="0"/>
    <x v="0"/>
    <x v="0"/>
    <x v="2799"/>
    <n v="1433295276"/>
    <b v="0"/>
    <n v="141"/>
    <b v="1"/>
    <s v="theater/plays"/>
    <n v="128"/>
    <n v="90.74"/>
    <x v="1"/>
    <s v="plays"/>
    <n v="42158.065694444449"/>
    <n v="25569.001631944444"/>
    <x v="0"/>
    <n v="6"/>
    <x v="0"/>
  </r>
  <r>
    <n v="2804"/>
    <x v="2803"/>
    <s v="The real-life story of the mysterious 'Piano Man' who washed ashore with no memory; with no speech; but with an amazing ability..."/>
    <x v="28"/>
    <n v="1150"/>
    <x v="0"/>
    <x v="1"/>
    <x v="1"/>
    <x v="2800"/>
    <n v="1409395990"/>
    <b v="0"/>
    <n v="23"/>
    <b v="1"/>
    <s v="theater/plays"/>
    <n v="115"/>
    <n v="50"/>
    <x v="1"/>
    <s v="plays"/>
    <n v="41881.453587962962"/>
    <n v="25569.000266203704"/>
    <x v="3"/>
    <n v="8"/>
    <x v="10"/>
  </r>
  <r>
    <n v="2805"/>
    <x v="2804"/>
    <s v="1 game, 7 levels, 45 attempts; Lorraine, Esbe &amp; David; 1 Grandmaester._x000a_Help us take our metatheatrical nutshell volcano to the Fringe!"/>
    <x v="44"/>
    <n v="440"/>
    <x v="0"/>
    <x v="1"/>
    <x v="1"/>
    <x v="2801"/>
    <n v="1438085273"/>
    <b v="0"/>
    <n v="18"/>
    <b v="1"/>
    <s v="theater/plays"/>
    <n v="110"/>
    <n v="24.44"/>
    <x v="1"/>
    <s v="plays"/>
    <n v="42213.505474537036"/>
    <n v="25569.000208333335"/>
    <x v="0"/>
    <n v="7"/>
    <x v="3"/>
  </r>
  <r>
    <n v="2806"/>
    <x v="2805"/>
    <s v="A one woman show about the challenges of being a feminist in a digital age. Touring 6 UK cities. Now with Stretch Goals!"/>
    <x v="9"/>
    <n v="3363"/>
    <x v="0"/>
    <x v="1"/>
    <x v="1"/>
    <x v="2802"/>
    <n v="1435645490"/>
    <b v="0"/>
    <n v="76"/>
    <b v="1"/>
    <s v="theater/plays"/>
    <n v="112"/>
    <n v="44.25"/>
    <x v="1"/>
    <s v="plays"/>
    <n v="42185.267245370371"/>
    <n v="25569.000879629628"/>
    <x v="0"/>
    <n v="6"/>
    <x v="0"/>
  </r>
  <r>
    <n v="2807"/>
    <x v="2806"/>
    <s v="Bringing Shakespeare back to the Playwrights"/>
    <x v="10"/>
    <n v="6300"/>
    <x v="0"/>
    <x v="0"/>
    <x v="0"/>
    <x v="2803"/>
    <n v="1433019438"/>
    <b v="0"/>
    <n v="93"/>
    <b v="1"/>
    <s v="theater/plays"/>
    <n v="126"/>
    <n v="67.739999999999995"/>
    <x v="1"/>
    <s v="plays"/>
    <n v="42154.873124999998"/>
    <n v="25569.001076388889"/>
    <x v="0"/>
    <n v="5"/>
    <x v="5"/>
  </r>
  <r>
    <n v="2808"/>
    <x v="2807"/>
    <s v="Seat of the Pants mounts our first show in a black box space that could become permanent; can you help us excel and seal the deal?"/>
    <x v="37"/>
    <n v="4511"/>
    <x v="0"/>
    <x v="0"/>
    <x v="0"/>
    <x v="2804"/>
    <n v="1437682735"/>
    <b v="0"/>
    <n v="69"/>
    <b v="1"/>
    <s v="theater/plays"/>
    <n v="100"/>
    <n v="65.38"/>
    <x v="1"/>
    <s v="plays"/>
    <n v="42208.84646990741"/>
    <n v="25569.000798611112"/>
    <x v="0"/>
    <n v="7"/>
    <x v="3"/>
  </r>
  <r>
    <n v="2809"/>
    <x v="2808"/>
    <s v="Sugarglass is a Dublin based theatre company committed to international collaboration. 2016 sees the launch of their NYC division."/>
    <x v="30"/>
    <n v="2560"/>
    <x v="0"/>
    <x v="0"/>
    <x v="0"/>
    <x v="2805"/>
    <n v="1458647725"/>
    <b v="0"/>
    <n v="21"/>
    <b v="1"/>
    <s v="theater/plays"/>
    <n v="102"/>
    <n v="121.9"/>
    <x v="1"/>
    <s v="plays"/>
    <n v="42451.496817129635"/>
    <n v="25569.000243055554"/>
    <x v="2"/>
    <n v="3"/>
    <x v="7"/>
  </r>
  <r>
    <n v="2810"/>
    <x v="2809"/>
    <s v="We're remounting the musical that brought down the Bush Administration: A Brief History of the Earth And Everything In It!"/>
    <x v="30"/>
    <n v="2705"/>
    <x v="0"/>
    <x v="0"/>
    <x v="0"/>
    <x v="2806"/>
    <n v="1398828064"/>
    <b v="0"/>
    <n v="57"/>
    <b v="1"/>
    <s v="theater/plays"/>
    <n v="108"/>
    <n v="47.46"/>
    <x v="1"/>
    <s v="plays"/>
    <n v="41759.13962962963"/>
    <n v="25569.000659722224"/>
    <x v="3"/>
    <n v="4"/>
    <x v="6"/>
  </r>
  <r>
    <n v="2811"/>
    <x v="2810"/>
    <s v="Ray Gunn and Starburst is an audio sci-fi/comedy sending up the tropes of classic and pulp science-fiction."/>
    <x v="3"/>
    <n v="10027"/>
    <x v="0"/>
    <x v="1"/>
    <x v="1"/>
    <x v="2807"/>
    <n v="1422100503"/>
    <b v="0"/>
    <n v="108"/>
    <b v="1"/>
    <s v="theater/plays"/>
    <n v="100"/>
    <n v="92.84"/>
    <x v="1"/>
    <s v="plays"/>
    <n v="42028.496562500004"/>
    <n v="25569.001250000001"/>
    <x v="0"/>
    <n v="1"/>
    <x v="1"/>
  </r>
  <r>
    <n v="2812"/>
    <x v="2811"/>
    <s v="&quot;A short, nasty and razor sharp play in one of Toronto's hottest new &quot;off-off Broadway&quot; style venues."/>
    <x v="10"/>
    <n v="5665"/>
    <x v="0"/>
    <x v="5"/>
    <x v="5"/>
    <x v="2808"/>
    <n v="1424368298"/>
    <b v="0"/>
    <n v="83"/>
    <b v="1"/>
    <s v="theater/plays"/>
    <n v="113"/>
    <n v="68.25"/>
    <x v="1"/>
    <s v="plays"/>
    <n v="42054.74418981481"/>
    <n v="25569.000960648147"/>
    <x v="0"/>
    <n v="2"/>
    <x v="2"/>
  </r>
  <r>
    <n v="2813"/>
    <x v="2812"/>
    <s v="Ryan has a higher sex drive than you. He also has cerebral palsy. Join him for his hilarious and poignant new solo show!"/>
    <x v="70"/>
    <n v="3572.12"/>
    <x v="0"/>
    <x v="0"/>
    <x v="0"/>
    <x v="2809"/>
    <n v="1479577761"/>
    <b v="0"/>
    <n v="96"/>
    <b v="1"/>
    <s v="theater/plays"/>
    <n v="128"/>
    <n v="37.21"/>
    <x v="1"/>
    <s v="plays"/>
    <n v="42693.742604166662"/>
    <n v="25569.001111111113"/>
    <x v="2"/>
    <n v="11"/>
    <x v="4"/>
  </r>
  <r>
    <n v="2814"/>
    <x v="2813"/>
    <s v="Stitching is a play exploring how a couple cope with the loss of their child. It will run for a month at The Drayton Arms Theatre."/>
    <x v="15"/>
    <n v="1616"/>
    <x v="0"/>
    <x v="1"/>
    <x v="1"/>
    <x v="2810"/>
    <n v="1428572115"/>
    <b v="0"/>
    <n v="64"/>
    <b v="1"/>
    <s v="theater/plays"/>
    <n v="108"/>
    <n v="25.25"/>
    <x v="1"/>
    <s v="plays"/>
    <n v="42103.399479166663"/>
    <n v="25569.000740740739"/>
    <x v="0"/>
    <n v="4"/>
    <x v="6"/>
  </r>
  <r>
    <n v="2815"/>
    <x v="2814"/>
    <s v="Set in 1950s Northern Ireland, this play tells the story of two sisters in a community of Travellers, or Irish Gypsies."/>
    <x v="49"/>
    <n v="605"/>
    <x v="0"/>
    <x v="5"/>
    <x v="5"/>
    <x v="2811"/>
    <n v="1468003109"/>
    <b v="0"/>
    <n v="14"/>
    <b v="1"/>
    <s v="theater/plays"/>
    <n v="242"/>
    <n v="43.21"/>
    <x v="1"/>
    <s v="plays"/>
    <n v="42559.776724537034"/>
    <n v="25569.000162037039"/>
    <x v="2"/>
    <n v="7"/>
    <x v="3"/>
  </r>
  <r>
    <n v="2816"/>
    <x v="2815"/>
    <s v="Inspired by real life interviews 'In My Head' is a new play exploring the lives of those living with a mental health condition."/>
    <x v="9"/>
    <n v="4247"/>
    <x v="0"/>
    <x v="1"/>
    <x v="1"/>
    <x v="2812"/>
    <n v="1435921992"/>
    <b v="0"/>
    <n v="169"/>
    <b v="1"/>
    <s v="theater/plays"/>
    <n v="142"/>
    <n v="25.13"/>
    <x v="1"/>
    <s v="plays"/>
    <n v="42188.467499999999"/>
    <n v="25569.001956018517"/>
    <x v="0"/>
    <n v="7"/>
    <x v="3"/>
  </r>
  <r>
    <n v="2817"/>
    <x v="2816"/>
    <s v="Let Go Theatre Co's very first production is going ahead in June 2015. Help support a brand new theatre co as we begin our adventure"/>
    <x v="20"/>
    <n v="780"/>
    <x v="0"/>
    <x v="1"/>
    <x v="1"/>
    <x v="2813"/>
    <n v="1421680462"/>
    <b v="0"/>
    <n v="33"/>
    <b v="1"/>
    <s v="theater/plays"/>
    <n v="130"/>
    <n v="23.64"/>
    <x v="1"/>
    <s v="plays"/>
    <n v="42023.634976851856"/>
    <n v="25569.000381944443"/>
    <x v="0"/>
    <n v="1"/>
    <x v="1"/>
  </r>
  <r>
    <n v="2818"/>
    <x v="2817"/>
    <s v="Joe West and his wonderful theater company THEATER OF DEATH present original plays both horrific and comical."/>
    <x v="3"/>
    <n v="10603"/>
    <x v="0"/>
    <x v="0"/>
    <x v="0"/>
    <x v="2814"/>
    <n v="1441290086"/>
    <b v="0"/>
    <n v="102"/>
    <b v="1"/>
    <s v="theater/plays"/>
    <n v="106"/>
    <n v="103.95"/>
    <x v="1"/>
    <s v="plays"/>
    <n v="42250.598217592589"/>
    <n v="25569.001180555555"/>
    <x v="0"/>
    <n v="9"/>
    <x v="8"/>
  </r>
  <r>
    <n v="2819"/>
    <x v="2818"/>
    <s v="Years of work, my best show, and a top Edinburgh venue.  Help me expose my talents to the UK and tell an important story."/>
    <x v="10"/>
    <n v="5240"/>
    <x v="0"/>
    <x v="1"/>
    <x v="1"/>
    <x v="2815"/>
    <n v="1431693409"/>
    <b v="0"/>
    <n v="104"/>
    <b v="1"/>
    <s v="theater/plays"/>
    <n v="105"/>
    <n v="50.38"/>
    <x v="1"/>
    <s v="plays"/>
    <n v="42139.525567129633"/>
    <n v="25569.001203703705"/>
    <x v="0"/>
    <n v="5"/>
    <x v="5"/>
  </r>
  <r>
    <n v="2820"/>
    <x v="2819"/>
    <s v="Montage Theatre Arts, as part of National Theatre Connections, are performing a show - We need you help to raise vital funds!"/>
    <x v="48"/>
    <n v="272"/>
    <x v="0"/>
    <x v="1"/>
    <x v="1"/>
    <x v="2816"/>
    <n v="1454337589"/>
    <b v="0"/>
    <n v="20"/>
    <b v="1"/>
    <s v="theater/plays"/>
    <n v="136"/>
    <n v="13.6"/>
    <x v="1"/>
    <s v="plays"/>
    <n v="42401.610983796301"/>
    <n v="25569.000231481481"/>
    <x v="2"/>
    <n v="2"/>
    <x v="2"/>
  </r>
  <r>
    <n v="2821"/>
    <x v="2820"/>
    <s v="Help us share an untold story of Britain's involvement in the slave trade, in the church where Wilberforce began his abolition campaign"/>
    <x v="28"/>
    <n v="1000"/>
    <x v="0"/>
    <x v="1"/>
    <x v="1"/>
    <x v="2817"/>
    <n v="1408918135"/>
    <b v="0"/>
    <n v="35"/>
    <b v="1"/>
    <s v="theater/plays"/>
    <n v="100"/>
    <n v="28.57"/>
    <x v="1"/>
    <s v="plays"/>
    <n v="41875.922858796301"/>
    <n v="25569.000405092593"/>
    <x v="3"/>
    <n v="8"/>
    <x v="10"/>
  </r>
  <r>
    <n v="2822"/>
    <x v="2821"/>
    <s v="A campaign to support the artists creating Theatre Forever's The Nature Crown, premiering in the Guthrie Theater's Dowling Studio!"/>
    <x v="12"/>
    <n v="6000"/>
    <x v="0"/>
    <x v="0"/>
    <x v="0"/>
    <x v="2818"/>
    <n v="1424881492"/>
    <b v="0"/>
    <n v="94"/>
    <b v="1"/>
    <s v="theater/plays"/>
    <n v="100"/>
    <n v="63.83"/>
    <x v="1"/>
    <s v="plays"/>
    <n v="42060.683935185181"/>
    <n v="25569.001087962963"/>
    <x v="0"/>
    <n v="2"/>
    <x v="2"/>
  </r>
  <r>
    <n v="2823"/>
    <x v="2822"/>
    <s v="Seliges Theater is a brand new theatre company based out of Bristol. &quot;The God of Carnage&quot; will be our debut show. Help us get started!"/>
    <x v="213"/>
    <n v="124"/>
    <x v="0"/>
    <x v="1"/>
    <x v="1"/>
    <x v="2819"/>
    <n v="1425428206"/>
    <b v="0"/>
    <n v="14"/>
    <b v="1"/>
    <s v="theater/plays"/>
    <n v="124"/>
    <n v="8.86"/>
    <x v="1"/>
    <s v="plays"/>
    <n v="42067.011643518519"/>
    <n v="25569.000162037039"/>
    <x v="0"/>
    <n v="3"/>
    <x v="7"/>
  </r>
  <r>
    <n v="2824"/>
    <x v="2823"/>
    <s v="I wrote a One Act play called The Rooftop for a Female Playwright's festival. Every little bit helps!"/>
    <x v="81"/>
    <n v="760"/>
    <x v="0"/>
    <x v="0"/>
    <x v="0"/>
    <x v="2820"/>
    <n v="1431412196"/>
    <b v="0"/>
    <n v="15"/>
    <b v="1"/>
    <s v="theater/plays"/>
    <n v="117"/>
    <n v="50.67"/>
    <x v="1"/>
    <s v="plays"/>
    <n v="42136.270787037036"/>
    <n v="25569.000173611112"/>
    <x v="0"/>
    <n v="5"/>
    <x v="5"/>
  </r>
  <r>
    <n v="2825"/>
    <x v="2824"/>
    <s v="Help Saltmine Theatre Company tell the exciting story of St Nicholas and the importance of gratefulness in their new Christmas show."/>
    <x v="9"/>
    <n v="3100"/>
    <x v="0"/>
    <x v="1"/>
    <x v="1"/>
    <x v="2821"/>
    <n v="1446663686"/>
    <b v="0"/>
    <n v="51"/>
    <b v="1"/>
    <s v="theater/plays"/>
    <n v="103"/>
    <n v="60.78"/>
    <x v="1"/>
    <s v="plays"/>
    <n v="42312.792662037042"/>
    <n v="25569.000590277778"/>
    <x v="0"/>
    <n v="11"/>
    <x v="4"/>
  </r>
  <r>
    <n v="2826"/>
    <x v="2825"/>
    <s v="Mickey &amp; Worm is a Noir stage experience, written by Santa Paula playwright John McKinley and back again on tour by popular demand!"/>
    <x v="13"/>
    <n v="2155"/>
    <x v="0"/>
    <x v="0"/>
    <x v="0"/>
    <x v="2822"/>
    <n v="1434415812"/>
    <b v="0"/>
    <n v="19"/>
    <b v="1"/>
    <s v="theater/plays"/>
    <n v="108"/>
    <n v="113.42"/>
    <x v="1"/>
    <s v="plays"/>
    <n v="42171.034861111111"/>
    <n v="25569.000219907408"/>
    <x v="0"/>
    <n v="6"/>
    <x v="0"/>
  </r>
  <r>
    <n v="2827"/>
    <x v="2826"/>
    <s v="We are Capital J Theater Company and are looking to create the first production of an Alumni Theater Series at The Pennington School!"/>
    <x v="13"/>
    <n v="2405"/>
    <x v="0"/>
    <x v="0"/>
    <x v="0"/>
    <x v="2823"/>
    <n v="1462379066"/>
    <b v="0"/>
    <n v="23"/>
    <b v="1"/>
    <s v="theater/plays"/>
    <n v="120"/>
    <n v="104.57"/>
    <x v="1"/>
    <s v="plays"/>
    <n v="42494.683634259258"/>
    <n v="25569.000266203704"/>
    <x v="2"/>
    <n v="5"/>
    <x v="5"/>
  </r>
  <r>
    <n v="2828"/>
    <x v="2827"/>
    <s v="The Battle of Britain has been lost; London is occupied, who can you trust? Help produce this classic piece of theatre. Drama for now."/>
    <x v="196"/>
    <n v="9536"/>
    <x v="0"/>
    <x v="1"/>
    <x v="1"/>
    <x v="2824"/>
    <n v="1441606869"/>
    <b v="0"/>
    <n v="97"/>
    <b v="1"/>
    <s v="theater/plays"/>
    <n v="100"/>
    <n v="98.31"/>
    <x v="1"/>
    <s v="plays"/>
    <n v="42254.264687499999"/>
    <n v="25569.001122685186"/>
    <x v="0"/>
    <n v="9"/>
    <x v="8"/>
  </r>
  <r>
    <n v="2829"/>
    <x v="2828"/>
    <s v="In a visceral new play about family, grief and red meat, Sarah Kosar (Royal Court) asks how far we'd go to connect with those we love."/>
    <x v="30"/>
    <n v="2663"/>
    <x v="0"/>
    <x v="1"/>
    <x v="1"/>
    <x v="2825"/>
    <n v="1462443918"/>
    <b v="0"/>
    <n v="76"/>
    <b v="1"/>
    <s v="theater/plays"/>
    <n v="107"/>
    <n v="35.04"/>
    <x v="1"/>
    <s v="plays"/>
    <n v="42495.434236111112"/>
    <n v="25569.000879629628"/>
    <x v="2"/>
    <n v="5"/>
    <x v="5"/>
  </r>
  <r>
    <n v="2830"/>
    <x v="2829"/>
    <s v="Avalon is a new South African Township play and Nakhtik is a  danced political lecture."/>
    <x v="9"/>
    <n v="3000"/>
    <x v="0"/>
    <x v="0"/>
    <x v="0"/>
    <x v="2826"/>
    <n v="1398802148"/>
    <b v="0"/>
    <n v="11"/>
    <b v="1"/>
    <s v="theater/plays"/>
    <n v="100"/>
    <n v="272.73"/>
    <x v="1"/>
    <s v="plays"/>
    <n v="41758.839675925927"/>
    <n v="25569.000127314815"/>
    <x v="3"/>
    <n v="4"/>
    <x v="6"/>
  </r>
  <r>
    <n v="2831"/>
    <x v="2830"/>
    <s v="We each wrote a play and would like to produce them for you for nothing more than art's sake!"/>
    <x v="9"/>
    <n v="3320"/>
    <x v="0"/>
    <x v="0"/>
    <x v="0"/>
    <x v="2827"/>
    <n v="1434484070"/>
    <b v="0"/>
    <n v="52"/>
    <b v="1"/>
    <s v="theater/plays"/>
    <n v="111"/>
    <n v="63.85"/>
    <x v="1"/>
    <s v="plays"/>
    <n v="42171.824884259258"/>
    <n v="25569.000601851851"/>
    <x v="0"/>
    <n v="6"/>
    <x v="0"/>
  </r>
  <r>
    <n v="2832"/>
    <x v="2831"/>
    <s v="Charting the big stuff in life from dance routines to coming out; exploring homophobia, family, friendship &amp; finding your own voice."/>
    <x v="30"/>
    <n v="2867.99"/>
    <x v="0"/>
    <x v="1"/>
    <x v="1"/>
    <x v="2828"/>
    <n v="1414342894"/>
    <b v="0"/>
    <n v="95"/>
    <b v="1"/>
    <s v="theater/plays"/>
    <n v="115"/>
    <n v="30.19"/>
    <x v="1"/>
    <s v="plays"/>
    <n v="41938.709421296298"/>
    <n v="25569.001099537036"/>
    <x v="3"/>
    <n v="10"/>
    <x v="9"/>
  </r>
  <r>
    <n v="2833"/>
    <x v="2832"/>
    <s v="A new play about exploring outer space"/>
    <x v="200"/>
    <n v="2923"/>
    <x v="0"/>
    <x v="0"/>
    <x v="0"/>
    <x v="2829"/>
    <n v="1442804633"/>
    <b v="0"/>
    <n v="35"/>
    <b v="1"/>
    <s v="theater/plays"/>
    <n v="108"/>
    <n v="83.51"/>
    <x v="1"/>
    <s v="plays"/>
    <n v="42268.127696759257"/>
    <n v="25569.000405092593"/>
    <x v="0"/>
    <n v="9"/>
    <x v="8"/>
  </r>
  <r>
    <n v="2834"/>
    <x v="2833"/>
    <s v="Thank You For Smoking. A play about love, 5 trillion cigarettes and how the Flintstones earned the tobacco industry millions."/>
    <x v="134"/>
    <n v="1360"/>
    <x v="0"/>
    <x v="1"/>
    <x v="1"/>
    <x v="2830"/>
    <n v="1421362930"/>
    <b v="0"/>
    <n v="21"/>
    <b v="1"/>
    <s v="theater/plays"/>
    <n v="170"/>
    <n v="64.760000000000005"/>
    <x v="1"/>
    <s v="plays"/>
    <n v="42019.959837962961"/>
    <n v="25569.000243055554"/>
    <x v="0"/>
    <n v="1"/>
    <x v="1"/>
  </r>
  <r>
    <n v="2835"/>
    <x v="2834"/>
    <s v="A celebratory community theatre project about the Focus E15 Occupation of empty council homes on Carpenters Estate."/>
    <x v="28"/>
    <n v="1870.99"/>
    <x v="0"/>
    <x v="1"/>
    <x v="1"/>
    <x v="2831"/>
    <n v="1446742417"/>
    <b v="0"/>
    <n v="93"/>
    <b v="1"/>
    <s v="theater/plays"/>
    <n v="187"/>
    <n v="20.12"/>
    <x v="1"/>
    <s v="plays"/>
    <n v="42313.703900462962"/>
    <n v="25569.001076388889"/>
    <x v="0"/>
    <n v="11"/>
    <x v="4"/>
  </r>
  <r>
    <n v="2836"/>
    <x v="2835"/>
    <s v="We're fundraising $450 by Feb.17, 2017 to purchase the rights for the show &amp; any extra proceeds will be used toward props and costume."/>
    <x v="52"/>
    <n v="485"/>
    <x v="0"/>
    <x v="0"/>
    <x v="0"/>
    <x v="2832"/>
    <n v="1484115418"/>
    <b v="0"/>
    <n v="11"/>
    <b v="1"/>
    <s v="theater/plays"/>
    <n v="108"/>
    <n v="44.09"/>
    <x v="1"/>
    <s v="plays"/>
    <n v="42746.261782407411"/>
    <n v="25569.000127314815"/>
    <x v="1"/>
    <n v="1"/>
    <x v="1"/>
  </r>
  <r>
    <n v="2837"/>
    <x v="2836"/>
    <s v="Aidez-nous Ã  financer notre projet Stop the tempo prÃ©sentÃ© du 18 nov au 12 dÃ©c 2015 au ThÃ©Ã¢tre Prospero! M.E.S de Michel-Maxime Legault"/>
    <x v="16"/>
    <n v="850"/>
    <x v="0"/>
    <x v="5"/>
    <x v="5"/>
    <x v="2833"/>
    <n v="1446241684"/>
    <b v="0"/>
    <n v="21"/>
    <b v="1"/>
    <s v="theater/plays"/>
    <n v="100"/>
    <n v="40.479999999999997"/>
    <x v="1"/>
    <s v="plays"/>
    <n v="42307.908379629633"/>
    <n v="25569.000243055554"/>
    <x v="0"/>
    <n v="10"/>
    <x v="9"/>
  </r>
  <r>
    <n v="2838"/>
    <x v="2837"/>
    <s v="You like things that are funny. You (secretly) like murder. So why not support the NYC return of this hilarious whodunit?"/>
    <x v="13"/>
    <n v="2405"/>
    <x v="0"/>
    <x v="0"/>
    <x v="0"/>
    <x v="2834"/>
    <n v="1406039696"/>
    <b v="0"/>
    <n v="54"/>
    <b v="1"/>
    <s v="theater/plays"/>
    <n v="120"/>
    <n v="44.54"/>
    <x v="1"/>
    <s v="plays"/>
    <n v="41842.607592592591"/>
    <n v="25569.000625000001"/>
    <x v="3"/>
    <n v="7"/>
    <x v="3"/>
  </r>
  <r>
    <n v="2839"/>
    <x v="2838"/>
    <s v="Help us tour our brand new show &quot;Stripe and Spot (Learn to) Get Along&quot; to neighborhoods throughout the Twin Cities metro area!"/>
    <x v="8"/>
    <n v="3900"/>
    <x v="0"/>
    <x v="0"/>
    <x v="0"/>
    <x v="2835"/>
    <n v="1406958354"/>
    <b v="0"/>
    <n v="31"/>
    <b v="1"/>
    <s v="theater/plays"/>
    <n v="111"/>
    <n v="125.81"/>
    <x v="1"/>
    <s v="plays"/>
    <n v="41853.240208333329"/>
    <n v="25569.000358796296"/>
    <x v="3"/>
    <n v="8"/>
    <x v="10"/>
  </r>
  <r>
    <n v="2840"/>
    <x v="2839"/>
    <s v="The world premiere of an astounding new play at Southwark Playhouse exploring slut shaming/cyber bullying &amp; the emotional repercussions"/>
    <x v="30"/>
    <n v="2600"/>
    <x v="0"/>
    <x v="1"/>
    <x v="1"/>
    <x v="2836"/>
    <n v="1424825479"/>
    <b v="0"/>
    <n v="132"/>
    <b v="1"/>
    <s v="theater/plays"/>
    <n v="104"/>
    <n v="19.7"/>
    <x v="1"/>
    <s v="plays"/>
    <n v="42060.035636574074"/>
    <n v="25569.001527777778"/>
    <x v="0"/>
    <n v="2"/>
    <x v="2"/>
  </r>
  <r>
    <n v="2841"/>
    <x v="2840"/>
    <s v="1920's London; two brothers try to make a name for themselves in the underground crime world but encounter a ruthless Irish mob boss."/>
    <x v="28"/>
    <n v="10"/>
    <x v="2"/>
    <x v="1"/>
    <x v="1"/>
    <x v="2837"/>
    <n v="1444844697"/>
    <b v="0"/>
    <n v="1"/>
    <b v="0"/>
    <s v="theater/plays"/>
    <n v="1"/>
    <n v="10"/>
    <x v="1"/>
    <s v="plays"/>
    <n v="42291.739548611105"/>
    <n v="25569.000011574073"/>
    <x v="0"/>
    <n v="10"/>
    <x v="9"/>
  </r>
  <r>
    <n v="2842"/>
    <x v="2841"/>
    <s v="A play performed at the FCO Global Summit on the Preventing Sexual Violence Initiative, hosted by William Hague and Angelina Jolie"/>
    <x v="15"/>
    <n v="0"/>
    <x v="2"/>
    <x v="1"/>
    <x v="1"/>
    <x v="2838"/>
    <n v="1401058295"/>
    <b v="0"/>
    <n v="0"/>
    <b v="0"/>
    <s v="theater/plays"/>
    <n v="0"/>
    <n v="0"/>
    <x v="1"/>
    <s v="plays"/>
    <n v="41784.952488425923"/>
    <n v="25569"/>
    <x v="3"/>
    <n v="5"/>
    <x v="5"/>
  </r>
  <r>
    <n v="2843"/>
    <x v="2842"/>
    <s v="We're high school students directing a film adaptation of the play, Fallen Angels, written by NoÃ«l Coward and set in the 1920's."/>
    <x v="38"/>
    <n v="0"/>
    <x v="2"/>
    <x v="0"/>
    <x v="0"/>
    <x v="2839"/>
    <n v="1462210950"/>
    <b v="0"/>
    <n v="0"/>
    <b v="0"/>
    <s v="theater/plays"/>
    <n v="0"/>
    <n v="0"/>
    <x v="1"/>
    <s v="plays"/>
    <n v="42492.737847222219"/>
    <n v="25569"/>
    <x v="2"/>
    <n v="5"/>
    <x v="5"/>
  </r>
  <r>
    <n v="2844"/>
    <x v="2843"/>
    <s v="Zwei ausgebildete Schauspieler, ein Musiker - gemeinsam bringt man ein waschechtes KabarettstÃ¼ck auf die BÃ¼hne."/>
    <x v="131"/>
    <n v="30"/>
    <x v="2"/>
    <x v="15"/>
    <x v="3"/>
    <x v="2840"/>
    <n v="1480943180"/>
    <b v="0"/>
    <n v="1"/>
    <b v="0"/>
    <s v="theater/plays"/>
    <n v="5"/>
    <n v="30"/>
    <x v="1"/>
    <s v="plays"/>
    <n v="42709.546064814815"/>
    <n v="25569.000011574073"/>
    <x v="2"/>
    <n v="12"/>
    <x v="11"/>
  </r>
  <r>
    <n v="2845"/>
    <x v="2844"/>
    <s v="The Maderati: A bitingly witty absurdest comedy, which pokes wickedly perceptive fun at NY artist lifestyle."/>
    <x v="51"/>
    <n v="2366"/>
    <x v="2"/>
    <x v="0"/>
    <x v="0"/>
    <x v="2841"/>
    <n v="1428539033"/>
    <b v="0"/>
    <n v="39"/>
    <b v="0"/>
    <s v="theater/plays"/>
    <n v="32"/>
    <n v="60.67"/>
    <x v="1"/>
    <s v="plays"/>
    <n v="42103.016585648147"/>
    <n v="25569.000451388889"/>
    <x v="0"/>
    <n v="4"/>
    <x v="6"/>
  </r>
  <r>
    <n v="2846"/>
    <x v="2845"/>
    <s v="SIN, has an important message, outstanding music, uplifting performances and amazing entertainment. SIN, is a &quot;must see&quot; for everyone!"/>
    <x v="6"/>
    <n v="0"/>
    <x v="2"/>
    <x v="0"/>
    <x v="0"/>
    <x v="2842"/>
    <n v="1429029394"/>
    <b v="0"/>
    <n v="0"/>
    <b v="0"/>
    <s v="theater/plays"/>
    <n v="0"/>
    <n v="0"/>
    <x v="1"/>
    <s v="plays"/>
    <n v="42108.692060185189"/>
    <n v="25569"/>
    <x v="0"/>
    <n v="4"/>
    <x v="6"/>
  </r>
  <r>
    <n v="2847"/>
    <x v="2846"/>
    <s v="Dark secrets come to light when Mariah meets Stella. They find a way to face the south's largest elephant in the room: RACISM."/>
    <x v="13"/>
    <n v="0"/>
    <x v="2"/>
    <x v="0"/>
    <x v="0"/>
    <x v="2843"/>
    <n v="1458847265"/>
    <b v="0"/>
    <n v="0"/>
    <b v="0"/>
    <s v="theater/plays"/>
    <n v="0"/>
    <n v="0"/>
    <x v="1"/>
    <s v="plays"/>
    <n v="42453.806307870371"/>
    <n v="25569"/>
    <x v="2"/>
    <n v="3"/>
    <x v="7"/>
  </r>
  <r>
    <n v="2848"/>
    <x v="2847"/>
    <s v="Wendell Pierce stars in Brothers from the Bottom by Jackie Alexander to mark Hurricane Katrinaâ€™s 10th Anniversary. June 2015 in NoLA."/>
    <x v="19"/>
    <n v="70"/>
    <x v="2"/>
    <x v="0"/>
    <x v="0"/>
    <x v="2844"/>
    <n v="1430321659"/>
    <b v="0"/>
    <n v="3"/>
    <b v="0"/>
    <s v="theater/plays"/>
    <n v="0"/>
    <n v="23.33"/>
    <x v="1"/>
    <s v="plays"/>
    <n v="42123.648831018523"/>
    <n v="25569.000034722223"/>
    <x v="0"/>
    <n v="4"/>
    <x v="6"/>
  </r>
  <r>
    <n v="2849"/>
    <x v="2848"/>
    <s v="NonSens!cal tackles the struggles of four people with mental health issues/disorders inspired by A.A Milne's Winnie the Pooh"/>
    <x v="2"/>
    <n v="5"/>
    <x v="2"/>
    <x v="1"/>
    <x v="1"/>
    <x v="2845"/>
    <n v="1458814600"/>
    <b v="0"/>
    <n v="1"/>
    <b v="0"/>
    <s v="theater/plays"/>
    <n v="1"/>
    <n v="5"/>
    <x v="1"/>
    <s v="plays"/>
    <n v="42453.428240740745"/>
    <n v="25569.000011574073"/>
    <x v="2"/>
    <n v="3"/>
    <x v="7"/>
  </r>
  <r>
    <n v="2850"/>
    <x v="2849"/>
    <s v="Romeo and Juliet: Wouldn't it be great if they didn't all die at the end? Now YOU get to control the fate of these timeless characters!"/>
    <x v="6"/>
    <n v="311"/>
    <x v="2"/>
    <x v="0"/>
    <x v="0"/>
    <x v="2846"/>
    <n v="1407370211"/>
    <b v="0"/>
    <n v="13"/>
    <b v="0"/>
    <s v="theater/plays"/>
    <n v="4"/>
    <n v="23.92"/>
    <x v="1"/>
    <s v="plays"/>
    <n v="41858.007071759261"/>
    <n v="25569.000150462962"/>
    <x v="3"/>
    <n v="8"/>
    <x v="10"/>
  </r>
  <r>
    <n v="2851"/>
    <x v="2850"/>
    <s v="Set in Southern America â€œThe Divideâ€ is a stage play that touches on the issues that are forefront in America and the world."/>
    <x v="37"/>
    <n v="0"/>
    <x v="2"/>
    <x v="17"/>
    <x v="3"/>
    <x v="2847"/>
    <n v="1453334629"/>
    <b v="0"/>
    <n v="0"/>
    <b v="0"/>
    <s v="theater/plays"/>
    <n v="0"/>
    <n v="0"/>
    <x v="1"/>
    <s v="plays"/>
    <n v="42390.002650462964"/>
    <n v="25569"/>
    <x v="2"/>
    <n v="1"/>
    <x v="1"/>
  </r>
  <r>
    <n v="2852"/>
    <x v="2851"/>
    <s v="Just one time back to the past on the Freedom Train will open your eyes and your lives will never ever be the same!"/>
    <x v="10"/>
    <n v="95"/>
    <x v="2"/>
    <x v="0"/>
    <x v="0"/>
    <x v="2848"/>
    <n v="1400720703"/>
    <b v="0"/>
    <n v="6"/>
    <b v="0"/>
    <s v="theater/plays"/>
    <n v="2"/>
    <n v="15.83"/>
    <x v="1"/>
    <s v="plays"/>
    <n v="41781.045173611114"/>
    <n v="25569.000069444446"/>
    <x v="3"/>
    <n v="5"/>
    <x v="5"/>
  </r>
  <r>
    <n v="2853"/>
    <x v="2852"/>
    <s v="Much has been written by women on breast cancer. Yet, there is little that has been written for the theatre on this by men. I have!"/>
    <x v="196"/>
    <n v="0"/>
    <x v="2"/>
    <x v="5"/>
    <x v="5"/>
    <x v="2849"/>
    <n v="1405485297"/>
    <b v="0"/>
    <n v="0"/>
    <b v="0"/>
    <s v="theater/plays"/>
    <n v="0"/>
    <n v="0"/>
    <x v="1"/>
    <s v="plays"/>
    <n v="41836.190937499996"/>
    <n v="25569"/>
    <x v="3"/>
    <n v="7"/>
    <x v="3"/>
  </r>
  <r>
    <n v="2854"/>
    <x v="2853"/>
    <s v="Almost Random Theatre's play about a candidate - with no policies - who is seeking election in May 2015"/>
    <x v="28"/>
    <n v="417"/>
    <x v="2"/>
    <x v="1"/>
    <x v="1"/>
    <x v="2850"/>
    <n v="1429290719"/>
    <b v="0"/>
    <n v="14"/>
    <b v="0"/>
    <s v="theater/plays"/>
    <n v="42"/>
    <n v="29.79"/>
    <x v="1"/>
    <s v="plays"/>
    <n v="42111.71665509259"/>
    <n v="25569.000162037039"/>
    <x v="0"/>
    <n v="4"/>
    <x v="6"/>
  </r>
  <r>
    <n v="2855"/>
    <x v="2854"/>
    <s v="Raising funds to have a private stage reading for an upcoming play from THE ENSEMBLE THEATRE COMPANY OF NEW YORK (www.tetcny.org)"/>
    <x v="20"/>
    <n v="300"/>
    <x v="2"/>
    <x v="0"/>
    <x v="0"/>
    <x v="2851"/>
    <n v="1451607071"/>
    <b v="0"/>
    <n v="5"/>
    <b v="0"/>
    <s v="theater/plays"/>
    <n v="50"/>
    <n v="60"/>
    <x v="1"/>
    <s v="plays"/>
    <n v="42370.007766203707"/>
    <n v="25569.000057870369"/>
    <x v="2"/>
    <n v="1"/>
    <x v="1"/>
  </r>
  <r>
    <n v="2856"/>
    <x v="2855"/>
    <s v="This will be the fifth play of The Jokeress, based on the ebook/paperback novelette series. It is scifi, suspense, terror, and noir."/>
    <x v="9"/>
    <n v="146"/>
    <x v="2"/>
    <x v="0"/>
    <x v="0"/>
    <x v="2852"/>
    <n v="1433897647"/>
    <b v="0"/>
    <n v="6"/>
    <b v="0"/>
    <s v="theater/plays"/>
    <n v="5"/>
    <n v="24.33"/>
    <x v="1"/>
    <s v="plays"/>
    <n v="42165.037581018521"/>
    <n v="25569.000069444446"/>
    <x v="0"/>
    <n v="6"/>
    <x v="0"/>
  </r>
  <r>
    <n v="2857"/>
    <x v="2856"/>
    <s v="Somos una compaÃ±Ã­a de teatro independiente. Y en el 2017 queremos arrancar con el montaje de 3 obras._x000a_3 elencos, 3 espacios."/>
    <x v="114"/>
    <n v="7500"/>
    <x v="2"/>
    <x v="14"/>
    <x v="10"/>
    <x v="2853"/>
    <n v="1482444295"/>
    <b v="0"/>
    <n v="15"/>
    <b v="0"/>
    <s v="theater/plays"/>
    <n v="20"/>
    <n v="500"/>
    <x v="1"/>
    <s v="plays"/>
    <n v="42726.920081018514"/>
    <n v="25569.000173611112"/>
    <x v="2"/>
    <n v="12"/>
    <x v="11"/>
  </r>
  <r>
    <n v="2858"/>
    <x v="2857"/>
    <s v="Een Gay Party in het centrum van Amersfoort. _x000a_Een geweldige avond uit, met een show, optredens en DJ's."/>
    <x v="28"/>
    <n v="0"/>
    <x v="2"/>
    <x v="9"/>
    <x v="3"/>
    <x v="2854"/>
    <n v="1415711095"/>
    <b v="0"/>
    <n v="0"/>
    <b v="0"/>
    <s v="theater/plays"/>
    <n v="0"/>
    <n v="0"/>
    <x v="1"/>
    <s v="plays"/>
    <n v="41954.545081018514"/>
    <n v="25569"/>
    <x v="3"/>
    <n v="11"/>
    <x v="4"/>
  </r>
  <r>
    <n v="2859"/>
    <x v="2858"/>
    <s v="A theatre company that will create works to inspire young people and get everyone involved."/>
    <x v="13"/>
    <n v="35"/>
    <x v="2"/>
    <x v="2"/>
    <x v="2"/>
    <x v="2855"/>
    <n v="1439800904"/>
    <b v="0"/>
    <n v="1"/>
    <b v="0"/>
    <s v="theater/plays"/>
    <n v="2"/>
    <n v="35"/>
    <x v="1"/>
    <s v="plays"/>
    <n v="42233.362314814818"/>
    <n v="25569.000011574073"/>
    <x v="0"/>
    <n v="8"/>
    <x v="10"/>
  </r>
  <r>
    <n v="2860"/>
    <x v="2859"/>
    <s v="The Bard's classic tale set in the 2016 Presidential Campaign. Power, corruption, greed, and conspiracy. How far are you willing to go?"/>
    <x v="23"/>
    <n v="266"/>
    <x v="2"/>
    <x v="0"/>
    <x v="0"/>
    <x v="2856"/>
    <n v="1461179576"/>
    <b v="0"/>
    <n v="9"/>
    <b v="0"/>
    <s v="theater/plays"/>
    <n v="7"/>
    <n v="29.56"/>
    <x v="1"/>
    <s v="plays"/>
    <n v="42480.800648148142"/>
    <n v="25569.000104166666"/>
    <x v="2"/>
    <n v="4"/>
    <x v="6"/>
  </r>
  <r>
    <n v="2861"/>
    <x v="2860"/>
    <s v="The University of Queensland Drama Production Course is putting on an adaptation of William Shakespeares Julius Caesar"/>
    <x v="49"/>
    <n v="80"/>
    <x v="2"/>
    <x v="2"/>
    <x v="2"/>
    <x v="2857"/>
    <n v="1441894248"/>
    <b v="0"/>
    <n v="3"/>
    <b v="0"/>
    <s v="theater/plays"/>
    <n v="32"/>
    <n v="26.67"/>
    <x v="1"/>
    <s v="plays"/>
    <n v="42257.590833333335"/>
    <n v="25569.000034722223"/>
    <x v="0"/>
    <n v="9"/>
    <x v="8"/>
  </r>
  <r>
    <n v="2862"/>
    <x v="2861"/>
    <s v="&quot;Get Your Life Back&quot; is a dynamic stage play that deals with true issues of life that reign in the lives of many people everyday."/>
    <x v="83"/>
    <n v="55"/>
    <x v="2"/>
    <x v="0"/>
    <x v="0"/>
    <x v="2858"/>
    <n v="1401044229"/>
    <b v="0"/>
    <n v="3"/>
    <b v="0"/>
    <s v="theater/plays"/>
    <n v="0"/>
    <n v="18.329999999999998"/>
    <x v="1"/>
    <s v="plays"/>
    <n v="41784.789687500001"/>
    <n v="25569.000034722223"/>
    <x v="3"/>
    <n v="5"/>
    <x v="5"/>
  </r>
  <r>
    <n v="2863"/>
    <x v="2862"/>
    <s v="I would like to start a Acting Company that supports and includes LGBTQ youth and young adults in very conservative North Texas"/>
    <x v="63"/>
    <n v="20"/>
    <x v="2"/>
    <x v="0"/>
    <x v="0"/>
    <x v="2859"/>
    <n v="1405095123"/>
    <b v="0"/>
    <n v="1"/>
    <b v="0"/>
    <s v="theater/plays"/>
    <n v="0"/>
    <n v="20"/>
    <x v="1"/>
    <s v="plays"/>
    <n v="41831.675034722226"/>
    <n v="25569.000011574073"/>
    <x v="3"/>
    <n v="7"/>
    <x v="3"/>
  </r>
  <r>
    <n v="2864"/>
    <x v="2863"/>
    <s v="Accessible, original theatre for all!"/>
    <x v="30"/>
    <n v="40"/>
    <x v="2"/>
    <x v="1"/>
    <x v="1"/>
    <x v="2860"/>
    <n v="1434552207"/>
    <b v="0"/>
    <n v="3"/>
    <b v="0"/>
    <s v="theater/plays"/>
    <n v="2"/>
    <n v="13.33"/>
    <x v="1"/>
    <s v="plays"/>
    <n v="42172.613506944443"/>
    <n v="25569.000034722223"/>
    <x v="0"/>
    <n v="6"/>
    <x v="0"/>
  </r>
  <r>
    <n v="2865"/>
    <x v="2864"/>
    <s v="Prepare to be Swept Away. Three short plays from three master playwrights; LANDFALL, SNIPER and DANGERS of TOBACCO!"/>
    <x v="374"/>
    <n v="0"/>
    <x v="2"/>
    <x v="0"/>
    <x v="0"/>
    <x v="2861"/>
    <n v="1415328259"/>
    <b v="0"/>
    <n v="0"/>
    <b v="0"/>
    <s v="theater/plays"/>
    <n v="0"/>
    <n v="0"/>
    <x v="1"/>
    <s v="plays"/>
    <n v="41950.114108796297"/>
    <n v="25569"/>
    <x v="3"/>
    <n v="11"/>
    <x v="4"/>
  </r>
  <r>
    <n v="2866"/>
    <x v="2865"/>
    <s v="The reality is dark, sinister. The milieu is not as friendly as it claims. What is this place? Where is it? Is it your local church?"/>
    <x v="10"/>
    <n v="45"/>
    <x v="2"/>
    <x v="0"/>
    <x v="0"/>
    <x v="2862"/>
    <n v="1473893721"/>
    <b v="0"/>
    <n v="2"/>
    <b v="0"/>
    <s v="theater/plays"/>
    <n v="1"/>
    <n v="22.5"/>
    <x v="1"/>
    <s v="plays"/>
    <n v="42627.955104166671"/>
    <n v="25569.00002314815"/>
    <x v="2"/>
    <n v="9"/>
    <x v="8"/>
  </r>
  <r>
    <n v="2867"/>
    <x v="2866"/>
    <s v="This production is being put together by Wilson's newest professional theater company, the Wyldepine Players in conjunction w/ Taiplab"/>
    <x v="30"/>
    <n v="504"/>
    <x v="2"/>
    <x v="0"/>
    <x v="0"/>
    <x v="2863"/>
    <n v="1465533672"/>
    <b v="0"/>
    <n v="10"/>
    <b v="0"/>
    <s v="theater/plays"/>
    <n v="20"/>
    <n v="50.4"/>
    <x v="1"/>
    <s v="plays"/>
    <n v="42531.195277777777"/>
    <n v="25569.000115740742"/>
    <x v="2"/>
    <n v="6"/>
    <x v="0"/>
  </r>
  <r>
    <n v="2868"/>
    <x v="2867"/>
    <s v="7 billion people &amp; most of us feel alone.  It's time we become emotionally unzipped.  &quot;Unzipped&quot; a new play about men &amp; relationships."/>
    <x v="36"/>
    <n v="6301.76"/>
    <x v="2"/>
    <x v="0"/>
    <x v="0"/>
    <x v="2864"/>
    <n v="1473105054"/>
    <b v="0"/>
    <n v="60"/>
    <b v="0"/>
    <s v="theater/plays"/>
    <n v="42"/>
    <n v="105.03"/>
    <x v="1"/>
    <s v="plays"/>
    <n v="42618.827013888891"/>
    <n v="25569.000694444443"/>
    <x v="2"/>
    <n v="9"/>
    <x v="8"/>
  </r>
  <r>
    <n v="2869"/>
    <x v="2868"/>
    <s v="We provide performing arts training and experience to young people of low income families in NYC, building confidence and self esteem"/>
    <x v="22"/>
    <n v="177"/>
    <x v="2"/>
    <x v="0"/>
    <x v="0"/>
    <x v="2865"/>
    <n v="1466345681"/>
    <b v="0"/>
    <n v="5"/>
    <b v="0"/>
    <s v="theater/plays"/>
    <n v="1"/>
    <n v="35.4"/>
    <x v="1"/>
    <s v="plays"/>
    <n v="42540.593530092592"/>
    <n v="25569.000057870369"/>
    <x v="2"/>
    <n v="6"/>
    <x v="0"/>
  </r>
  <r>
    <n v="2870"/>
    <x v="2869"/>
    <s v="The war in Iraq changed everything -one journey from the safe haven of the 99% to the shadows of veteran. How would you persevere?"/>
    <x v="10"/>
    <n v="750"/>
    <x v="2"/>
    <x v="0"/>
    <x v="0"/>
    <x v="2866"/>
    <n v="1397709165"/>
    <b v="0"/>
    <n v="9"/>
    <b v="0"/>
    <s v="theater/plays"/>
    <n v="15"/>
    <n v="83.33"/>
    <x v="1"/>
    <s v="plays"/>
    <n v="41746.189409722225"/>
    <n v="25569.000104166666"/>
    <x v="3"/>
    <n v="4"/>
    <x v="6"/>
  </r>
  <r>
    <n v="2871"/>
    <x v="2870"/>
    <s v="America's dad or serial rapist? Or both? The stories of the Bill Cosby accusers and the society so skeptical of them."/>
    <x v="3"/>
    <n v="467"/>
    <x v="2"/>
    <x v="0"/>
    <x v="0"/>
    <x v="2867"/>
    <n v="1417455813"/>
    <b v="0"/>
    <n v="13"/>
    <b v="0"/>
    <s v="theater/plays"/>
    <n v="5"/>
    <n v="35.92"/>
    <x v="1"/>
    <s v="plays"/>
    <n v="41974.738576388889"/>
    <n v="25569.000150462962"/>
    <x v="3"/>
    <n v="12"/>
    <x v="11"/>
  </r>
  <r>
    <n v="2872"/>
    <x v="2871"/>
    <s v="Local Theatre group in Loudoun County, Virginia. Looking for funds to start producing shows!"/>
    <x v="9"/>
    <n v="0"/>
    <x v="2"/>
    <x v="0"/>
    <x v="0"/>
    <x v="2868"/>
    <n v="1429584438"/>
    <b v="0"/>
    <n v="0"/>
    <b v="0"/>
    <s v="theater/plays"/>
    <n v="0"/>
    <n v="0"/>
    <x v="1"/>
    <s v="plays"/>
    <n v="42115.11618055556"/>
    <n v="25569"/>
    <x v="0"/>
    <n v="4"/>
    <x v="6"/>
  </r>
  <r>
    <n v="2873"/>
    <x v="2872"/>
    <s v="DC/Baltimore AEA actors band together produce a world premiere of a touching, bittersweet, award winning play about letting go to live"/>
    <x v="30"/>
    <n v="953"/>
    <x v="2"/>
    <x v="0"/>
    <x v="0"/>
    <x v="2869"/>
    <n v="1419881831"/>
    <b v="0"/>
    <n v="8"/>
    <b v="0"/>
    <s v="theater/plays"/>
    <n v="38"/>
    <n v="119.13"/>
    <x v="1"/>
    <s v="plays"/>
    <n v="42002.817488425921"/>
    <n v="25569.000092592592"/>
    <x v="3"/>
    <n v="12"/>
    <x v="11"/>
  </r>
  <r>
    <n v="2874"/>
    <x v="2873"/>
    <s v="We present Classics made for the 21st Century and we need a space! Please help us rent a space for The Importance of Being Earnest!"/>
    <x v="10"/>
    <n v="271"/>
    <x v="2"/>
    <x v="0"/>
    <x v="0"/>
    <x v="2870"/>
    <n v="1482092186"/>
    <b v="0"/>
    <n v="3"/>
    <b v="0"/>
    <s v="theater/plays"/>
    <n v="5"/>
    <n v="90.33"/>
    <x v="1"/>
    <s v="plays"/>
    <n v="42722.84474537037"/>
    <n v="25569.000034722223"/>
    <x v="2"/>
    <n v="12"/>
    <x v="11"/>
  </r>
  <r>
    <n v="2875"/>
    <x v="2874"/>
    <s v="Play about Tracey a gay man trapped in his room by his Bible thumping mother. He finds love but the room can not keep the love alive."/>
    <x v="22"/>
    <n v="7"/>
    <x v="2"/>
    <x v="0"/>
    <x v="0"/>
    <x v="2871"/>
    <n v="1459825493"/>
    <b v="0"/>
    <n v="3"/>
    <b v="0"/>
    <s v="theater/plays"/>
    <n v="0"/>
    <n v="2.33"/>
    <x v="1"/>
    <s v="plays"/>
    <n v="42465.128391203703"/>
    <n v="25569.000034722223"/>
    <x v="2"/>
    <n v="4"/>
    <x v="6"/>
  </r>
  <r>
    <n v="2876"/>
    <x v="2875"/>
    <s v="Charlotte NC playwright looking to showcase a series of three stage plays.  Plays are funny, completed and ready to run!"/>
    <x v="60"/>
    <n v="0"/>
    <x v="2"/>
    <x v="0"/>
    <x v="0"/>
    <x v="2872"/>
    <n v="1434477079"/>
    <b v="0"/>
    <n v="0"/>
    <b v="0"/>
    <s v="theater/plays"/>
    <n v="0"/>
    <n v="0"/>
    <x v="1"/>
    <s v="plays"/>
    <n v="42171.743969907402"/>
    <n v="25569"/>
    <x v="0"/>
    <n v="6"/>
    <x v="0"/>
  </r>
  <r>
    <n v="2877"/>
    <x v="2876"/>
    <s v="Two of the 20th Centuryâ€™s Greatest Artists _x000a_navigate the perilous terrain of Art &amp; Fame _x000a_in a historic Collaboration."/>
    <x v="12"/>
    <n v="650"/>
    <x v="2"/>
    <x v="0"/>
    <x v="0"/>
    <x v="2873"/>
    <n v="1477781724"/>
    <b v="0"/>
    <n v="6"/>
    <b v="0"/>
    <s v="theater/plays"/>
    <n v="11"/>
    <n v="108.33"/>
    <x v="1"/>
    <s v="plays"/>
    <n v="42672.955138888887"/>
    <n v="25569.000069444446"/>
    <x v="2"/>
    <n v="10"/>
    <x v="9"/>
  </r>
  <r>
    <n v="2878"/>
    <x v="2877"/>
    <s v="World premiere of &quot;I'm Just Here to Buy Soy Sauce&quot;, a play about China &amp; the UK housing crisis by Jingan Young location TBC"/>
    <x v="9"/>
    <n v="63"/>
    <x v="2"/>
    <x v="1"/>
    <x v="1"/>
    <x v="2874"/>
    <n v="1430750795"/>
    <b v="0"/>
    <n v="4"/>
    <b v="0"/>
    <s v="theater/plays"/>
    <n v="2"/>
    <n v="15.75"/>
    <x v="1"/>
    <s v="plays"/>
    <n v="42128.615682870368"/>
    <n v="25569.000046296296"/>
    <x v="0"/>
    <n v="5"/>
    <x v="5"/>
  </r>
  <r>
    <n v="2879"/>
    <x v="2878"/>
    <s v="She that fines a husband? Wait, is that right? Girl... you better check yourself, before you wreck yourself!"/>
    <x v="375"/>
    <n v="29"/>
    <x v="2"/>
    <x v="0"/>
    <x v="0"/>
    <x v="2875"/>
    <n v="1450718661"/>
    <b v="0"/>
    <n v="1"/>
    <b v="0"/>
    <s v="theater/plays"/>
    <n v="0"/>
    <n v="29"/>
    <x v="1"/>
    <s v="plays"/>
    <n v="42359.725243055553"/>
    <n v="25569.000011574073"/>
    <x v="0"/>
    <n v="12"/>
    <x v="11"/>
  </r>
  <r>
    <n v="2880"/>
    <x v="2879"/>
    <s v="BELIEF leaves res &amp; crosses nations, swims the Atlantic, landing on Isle where Salish meets Gaelic, where humanity transcends barriers"/>
    <x v="14"/>
    <n v="2800"/>
    <x v="2"/>
    <x v="0"/>
    <x v="0"/>
    <x v="2876"/>
    <n v="1436305452"/>
    <b v="0"/>
    <n v="29"/>
    <b v="0"/>
    <s v="theater/plays"/>
    <n v="23"/>
    <n v="96.55"/>
    <x v="1"/>
    <s v="plays"/>
    <n v="42192.905694444446"/>
    <n v="25569.000335648147"/>
    <x v="0"/>
    <n v="7"/>
    <x v="3"/>
  </r>
  <r>
    <n v="2881"/>
    <x v="2880"/>
    <s v="&quot;The struggles of Alzheimer's  &amp; Alcoholism. &quot;Courage is the quiet voice at the end of the day, saying, I will try again tomorrow.&quot;"/>
    <x v="62"/>
    <n v="0"/>
    <x v="2"/>
    <x v="0"/>
    <x v="0"/>
    <x v="2877"/>
    <n v="1412432436"/>
    <b v="0"/>
    <n v="0"/>
    <b v="0"/>
    <s v="theater/plays"/>
    <n v="0"/>
    <n v="0"/>
    <x v="1"/>
    <s v="plays"/>
    <n v="41916.597638888888"/>
    <n v="25569"/>
    <x v="3"/>
    <n v="10"/>
    <x v="9"/>
  </r>
  <r>
    <n v="2882"/>
    <x v="2881"/>
    <s v="A one-woman show about the life of Eva Schloss, her time in Auschwitz, and the positive impact she has had on thousands of lives."/>
    <x v="47"/>
    <n v="252"/>
    <x v="2"/>
    <x v="0"/>
    <x v="0"/>
    <x v="2878"/>
    <n v="1459520318"/>
    <b v="0"/>
    <n v="4"/>
    <b v="0"/>
    <s v="theater/plays"/>
    <n v="34"/>
    <n v="63"/>
    <x v="1"/>
    <s v="plays"/>
    <n v="42461.596273148149"/>
    <n v="25569.000046296296"/>
    <x v="2"/>
    <n v="4"/>
    <x v="6"/>
  </r>
  <r>
    <n v="2883"/>
    <x v="2882"/>
    <s v="Ticket sales benefit Bedford Hills Maximum Security Prison, Women's College Program Library. Presented by Theater For The New City."/>
    <x v="3"/>
    <n v="1908"/>
    <x v="2"/>
    <x v="0"/>
    <x v="0"/>
    <x v="2879"/>
    <n v="1451684437"/>
    <b v="0"/>
    <n v="5"/>
    <b v="0"/>
    <s v="theater/plays"/>
    <n v="19"/>
    <n v="381.6"/>
    <x v="1"/>
    <s v="plays"/>
    <n v="42370.90320601852"/>
    <n v="25569.000057870369"/>
    <x v="2"/>
    <n v="1"/>
    <x v="1"/>
  </r>
  <r>
    <n v="2884"/>
    <x v="2883"/>
    <s v="Come explore the dream world of Jim Morrison, rock singer, mystic, poet, shaman."/>
    <x v="101"/>
    <n v="185"/>
    <x v="2"/>
    <x v="0"/>
    <x v="0"/>
    <x v="2880"/>
    <n v="1415208435"/>
    <b v="0"/>
    <n v="4"/>
    <b v="0"/>
    <s v="theater/plays"/>
    <n v="0"/>
    <n v="46.25"/>
    <x v="1"/>
    <s v="plays"/>
    <n v="41948.727256944447"/>
    <n v="25569.000046296296"/>
    <x v="3"/>
    <n v="11"/>
    <x v="4"/>
  </r>
  <r>
    <n v="2885"/>
    <x v="2884"/>
    <s v="An historic and proud work of Polish nationalistic literature performed on stage."/>
    <x v="44"/>
    <n v="130"/>
    <x v="2"/>
    <x v="0"/>
    <x v="0"/>
    <x v="2881"/>
    <n v="1423705801"/>
    <b v="0"/>
    <n v="5"/>
    <b v="0"/>
    <s v="theater/plays"/>
    <n v="33"/>
    <n v="26"/>
    <x v="1"/>
    <s v="plays"/>
    <n v="42047.07640046296"/>
    <n v="25569.000057870369"/>
    <x v="0"/>
    <n v="2"/>
    <x v="2"/>
  </r>
  <r>
    <n v="2886"/>
    <x v="2885"/>
    <s v="Help us provide half-price tickets to the 11th annual Variations Project, allowing our fellow artists to see this wonderful production."/>
    <x v="48"/>
    <n v="10"/>
    <x v="2"/>
    <x v="0"/>
    <x v="0"/>
    <x v="2882"/>
    <n v="1442243484"/>
    <b v="0"/>
    <n v="1"/>
    <b v="0"/>
    <s v="theater/plays"/>
    <n v="5"/>
    <n v="10"/>
    <x v="1"/>
    <s v="plays"/>
    <n v="42261.632916666669"/>
    <n v="25569.000011574073"/>
    <x v="0"/>
    <n v="9"/>
    <x v="8"/>
  </r>
  <r>
    <n v="2887"/>
    <x v="2886"/>
    <s v="A stage play of love, faith, &amp; relationships in a comical &amp; spirit message that is sure to make you laugh &amp; rejoice to the ART OF LOVE"/>
    <x v="9"/>
    <n v="5"/>
    <x v="2"/>
    <x v="0"/>
    <x v="0"/>
    <x v="2883"/>
    <n v="1418379324"/>
    <b v="0"/>
    <n v="1"/>
    <b v="0"/>
    <s v="theater/plays"/>
    <n v="0"/>
    <n v="5"/>
    <x v="1"/>
    <s v="plays"/>
    <n v="41985.427361111113"/>
    <n v="25569.000011574073"/>
    <x v="3"/>
    <n v="12"/>
    <x v="11"/>
  </r>
  <r>
    <n v="2888"/>
    <x v="2887"/>
    <s v="We're dedicated to writing &amp; producing plays, infusing inspirational, universal principles that aren't commonly displayed in America."/>
    <x v="11"/>
    <n v="0"/>
    <x v="2"/>
    <x v="0"/>
    <x v="0"/>
    <x v="2884"/>
    <n v="1412945440"/>
    <b v="0"/>
    <n v="0"/>
    <b v="0"/>
    <s v="theater/plays"/>
    <n v="0"/>
    <n v="0"/>
    <x v="1"/>
    <s v="plays"/>
    <n v="41922.535185185188"/>
    <n v="25569"/>
    <x v="3"/>
    <n v="10"/>
    <x v="9"/>
  </r>
  <r>
    <n v="2889"/>
    <x v="2888"/>
    <s v="Halfway, Nebraska explores the limits of hope and what it means to love someone who may be too far damaged to save."/>
    <x v="9"/>
    <n v="1142"/>
    <x v="2"/>
    <x v="0"/>
    <x v="0"/>
    <x v="2885"/>
    <n v="1406752985"/>
    <b v="0"/>
    <n v="14"/>
    <b v="0"/>
    <s v="theater/plays"/>
    <n v="38"/>
    <n v="81.569999999999993"/>
    <x v="1"/>
    <s v="plays"/>
    <n v="41850.863252314812"/>
    <n v="25569.000162037039"/>
    <x v="3"/>
    <n v="7"/>
    <x v="3"/>
  </r>
  <r>
    <n v="2890"/>
    <x v="2889"/>
    <s v="This Theological Comedy tells a story of when seemingly similar beliefs are discovered to be worlds apart; Damnation-Southern Style."/>
    <x v="13"/>
    <n v="21"/>
    <x v="2"/>
    <x v="0"/>
    <x v="0"/>
    <x v="2886"/>
    <n v="1405100992"/>
    <b v="0"/>
    <n v="3"/>
    <b v="0"/>
    <s v="theater/plays"/>
    <n v="1"/>
    <n v="7"/>
    <x v="1"/>
    <s v="plays"/>
    <n v="41831.742962962962"/>
    <n v="25569.000034722223"/>
    <x v="3"/>
    <n v="7"/>
    <x v="3"/>
  </r>
  <r>
    <n v="2891"/>
    <x v="2890"/>
    <s v="Did you know that we are enriching the lives of Brooklyn kids through literacy and educational theater? We just need a little help."/>
    <x v="3"/>
    <n v="273"/>
    <x v="2"/>
    <x v="0"/>
    <x v="0"/>
    <x v="2887"/>
    <n v="1455570728"/>
    <b v="0"/>
    <n v="10"/>
    <b v="0"/>
    <s v="theater/plays"/>
    <n v="3"/>
    <n v="27.3"/>
    <x v="1"/>
    <s v="plays"/>
    <n v="42415.883425925931"/>
    <n v="25569.000115740742"/>
    <x v="2"/>
    <n v="2"/>
    <x v="2"/>
  </r>
  <r>
    <n v="2892"/>
    <x v="2891"/>
    <s v="Something Precious is the world's first musical to alert folks to the harmful effects of technology on the human spirit."/>
    <x v="62"/>
    <n v="500"/>
    <x v="2"/>
    <x v="0"/>
    <x v="0"/>
    <x v="2888"/>
    <n v="1408381704"/>
    <b v="0"/>
    <n v="17"/>
    <b v="0"/>
    <s v="theater/plays"/>
    <n v="9"/>
    <n v="29.41"/>
    <x v="1"/>
    <s v="plays"/>
    <n v="41869.714166666665"/>
    <n v="25569.000196759258"/>
    <x v="3"/>
    <n v="8"/>
    <x v="10"/>
  </r>
  <r>
    <n v="2893"/>
    <x v="2892"/>
    <s v="Fundraising for REDISCOVERING KIA THE PLAY"/>
    <x v="10"/>
    <n v="25"/>
    <x v="2"/>
    <x v="0"/>
    <x v="0"/>
    <x v="2889"/>
    <n v="1415644395"/>
    <b v="0"/>
    <n v="2"/>
    <b v="0"/>
    <s v="theater/plays"/>
    <n v="1"/>
    <n v="12.5"/>
    <x v="1"/>
    <s v="plays"/>
    <n v="41953.773090277777"/>
    <n v="25569.00002314815"/>
    <x v="3"/>
    <n v="11"/>
    <x v="4"/>
  </r>
  <r>
    <n v="2894"/>
    <x v="2893"/>
    <s v="This Is A Story About A Woman A Man And A Woman"/>
    <x v="63"/>
    <n v="0"/>
    <x v="2"/>
    <x v="0"/>
    <x v="0"/>
    <x v="2890"/>
    <n v="1422920415"/>
    <b v="0"/>
    <n v="0"/>
    <b v="0"/>
    <s v="theater/plays"/>
    <n v="0"/>
    <n v="0"/>
    <x v="1"/>
    <s v="plays"/>
    <n v="42037.986284722225"/>
    <n v="25569"/>
    <x v="0"/>
    <n v="2"/>
    <x v="2"/>
  </r>
  <r>
    <n v="2895"/>
    <x v="2894"/>
    <s v="Alice on stage with a magical twist to brighten your smile and warm your heart. Project is in Polish with semi-pro actors and children."/>
    <x v="2"/>
    <n v="23"/>
    <x v="2"/>
    <x v="0"/>
    <x v="0"/>
    <x v="2891"/>
    <n v="1403356792"/>
    <b v="0"/>
    <n v="4"/>
    <b v="0"/>
    <s v="theater/plays"/>
    <n v="5"/>
    <n v="5.75"/>
    <x v="1"/>
    <s v="plays"/>
    <n v="41811.555462962962"/>
    <n v="25569.000046296296"/>
    <x v="3"/>
    <n v="6"/>
    <x v="0"/>
  </r>
  <r>
    <n v="2896"/>
    <x v="2895"/>
    <s v="&quot;Miracle on 34th Street&quot; is about faith and believing in others. _x000a_We believe. Do you?"/>
    <x v="9"/>
    <n v="625"/>
    <x v="2"/>
    <x v="0"/>
    <x v="0"/>
    <x v="2892"/>
    <n v="1480283321"/>
    <b v="0"/>
    <n v="12"/>
    <b v="0"/>
    <s v="theater/plays"/>
    <n v="21"/>
    <n v="52.08"/>
    <x v="1"/>
    <s v="plays"/>
    <n v="42701.908807870372"/>
    <n v="25569.000138888889"/>
    <x v="2"/>
    <n v="11"/>
    <x v="4"/>
  </r>
  <r>
    <n v="2897"/>
    <x v="2896"/>
    <s v="A unique stage play about the epic struggle of psychic Edgar Cayce to deal with his extraordinary abilities and find his place in life."/>
    <x v="14"/>
    <n v="550"/>
    <x v="2"/>
    <x v="0"/>
    <x v="0"/>
    <x v="2893"/>
    <n v="1441985458"/>
    <b v="0"/>
    <n v="3"/>
    <b v="0"/>
    <s v="theater/plays"/>
    <n v="5"/>
    <n v="183.33"/>
    <x v="1"/>
    <s v="plays"/>
    <n v="42258.646504629629"/>
    <n v="25569.000034722223"/>
    <x v="0"/>
    <n v="9"/>
    <x v="8"/>
  </r>
  <r>
    <n v="2898"/>
    <x v="2897"/>
    <s v="This is an action packed Sci-Fi stage play, using foam latex creature puppets, projected video footage, and audience participation."/>
    <x v="51"/>
    <n v="316"/>
    <x v="2"/>
    <x v="0"/>
    <x v="0"/>
    <x v="2894"/>
    <n v="1443715053"/>
    <b v="0"/>
    <n v="12"/>
    <b v="0"/>
    <s v="theater/plays"/>
    <n v="4"/>
    <n v="26.33"/>
    <x v="1"/>
    <s v="plays"/>
    <n v="42278.664965277778"/>
    <n v="25569.000138888889"/>
    <x v="0"/>
    <n v="10"/>
    <x v="9"/>
  </r>
  <r>
    <n v="2899"/>
    <x v="2898"/>
    <s v="Sex, intrigue, lust, &amp; love; follow the lives of two individuals as their romance turns from innocent online flirting to something more"/>
    <x v="3"/>
    <n v="0"/>
    <x v="2"/>
    <x v="0"/>
    <x v="0"/>
    <x v="2895"/>
    <n v="1464141158"/>
    <b v="0"/>
    <n v="0"/>
    <b v="0"/>
    <s v="theater/plays"/>
    <n v="0"/>
    <n v="0"/>
    <x v="1"/>
    <s v="plays"/>
    <n v="42515.078217592592"/>
    <n v="25569"/>
    <x v="2"/>
    <n v="5"/>
    <x v="5"/>
  </r>
  <r>
    <n v="2900"/>
    <x v="2899"/>
    <s v="In October, we plan to premiere Oedipus Revenant, a historically grounded horror adaptation of Sophoclesâ€™ classic, Oedipus the Tyrant."/>
    <x v="62"/>
    <n v="3405"/>
    <x v="2"/>
    <x v="0"/>
    <x v="0"/>
    <x v="2896"/>
    <n v="1404970632"/>
    <b v="0"/>
    <n v="7"/>
    <b v="0"/>
    <s v="theater/plays"/>
    <n v="62"/>
    <n v="486.43"/>
    <x v="1"/>
    <s v="plays"/>
    <n v="41830.234166666669"/>
    <n v="25569.000081018519"/>
    <x v="3"/>
    <n v="7"/>
    <x v="3"/>
  </r>
  <r>
    <n v="2901"/>
    <x v="2900"/>
    <s v="How can the visual age appreciate something that cant see? With these Audio Plays I will show you, if your willing to listen."/>
    <x v="47"/>
    <n v="6"/>
    <x v="2"/>
    <x v="0"/>
    <x v="0"/>
    <x v="2897"/>
    <n v="1418161339"/>
    <b v="0"/>
    <n v="2"/>
    <b v="0"/>
    <s v="theater/plays"/>
    <n v="1"/>
    <n v="3"/>
    <x v="1"/>
    <s v="plays"/>
    <n v="41982.904386574075"/>
    <n v="25569.00002314815"/>
    <x v="3"/>
    <n v="12"/>
    <x v="11"/>
  </r>
  <r>
    <n v="2902"/>
    <x v="2901"/>
    <s v="Help me honor and bring &quot;The American Soprano&quot; Leontyne Price back to the stage one more time."/>
    <x v="60"/>
    <n v="25"/>
    <x v="2"/>
    <x v="0"/>
    <x v="0"/>
    <x v="2898"/>
    <n v="1437820396"/>
    <b v="0"/>
    <n v="1"/>
    <b v="0"/>
    <s v="theater/plays"/>
    <n v="0"/>
    <n v="25"/>
    <x v="1"/>
    <s v="plays"/>
    <n v="42210.439768518518"/>
    <n v="25569.000011574073"/>
    <x v="0"/>
    <n v="7"/>
    <x v="3"/>
  </r>
  <r>
    <n v="2903"/>
    <x v="2902"/>
    <s v="We are raising funds to rent a theater hall for a play to help educate teenagers and parents on the pitfalls teenagers currently face."/>
    <x v="10"/>
    <n v="39"/>
    <x v="2"/>
    <x v="0"/>
    <x v="0"/>
    <x v="2899"/>
    <n v="1436587218"/>
    <b v="0"/>
    <n v="4"/>
    <b v="0"/>
    <s v="theater/plays"/>
    <n v="1"/>
    <n v="9.75"/>
    <x v="1"/>
    <s v="plays"/>
    <n v="42196.166874999995"/>
    <n v="25569.000046296296"/>
    <x v="0"/>
    <n v="7"/>
    <x v="3"/>
  </r>
  <r>
    <n v="2904"/>
    <x v="2903"/>
    <s v="A Tequila slammer with a slice of Tarantino, a line of the London Fringe scene and a shot of â€œBreaking Badâ€. New Writing."/>
    <x v="15"/>
    <n v="75"/>
    <x v="2"/>
    <x v="1"/>
    <x v="1"/>
    <x v="2900"/>
    <n v="1414538031"/>
    <b v="0"/>
    <n v="4"/>
    <b v="0"/>
    <s v="theater/plays"/>
    <n v="5"/>
    <n v="18.75"/>
    <x v="1"/>
    <s v="plays"/>
    <n v="41940.967951388891"/>
    <n v="25569.000046296296"/>
    <x v="3"/>
    <n v="10"/>
    <x v="9"/>
  </r>
  <r>
    <n v="2905"/>
    <x v="2904"/>
    <s v="Philly-based feminist theatre's inaugural production about a woman's friendship with an awesome lady cowboy."/>
    <x v="8"/>
    <n v="622"/>
    <x v="2"/>
    <x v="0"/>
    <x v="0"/>
    <x v="2901"/>
    <n v="1472001713"/>
    <b v="0"/>
    <n v="17"/>
    <b v="0"/>
    <s v="theater/plays"/>
    <n v="18"/>
    <n v="36.590000000000003"/>
    <x v="1"/>
    <s v="plays"/>
    <n v="42606.056863425925"/>
    <n v="25569.000196759258"/>
    <x v="2"/>
    <n v="8"/>
    <x v="10"/>
  </r>
  <r>
    <n v="2906"/>
    <x v="2905"/>
    <s v="The smash hit, award-winning comedy sashays onto the Los Angeles Theater Scene in a fabulous new production at Atwater Village Theatre."/>
    <x v="12"/>
    <n v="565"/>
    <x v="2"/>
    <x v="0"/>
    <x v="0"/>
    <x v="2902"/>
    <n v="1436888066"/>
    <b v="0"/>
    <n v="7"/>
    <b v="0"/>
    <s v="theater/plays"/>
    <n v="9"/>
    <n v="80.709999999999994"/>
    <x v="1"/>
    <s v="plays"/>
    <n v="42199.648912037039"/>
    <n v="25569.000081018519"/>
    <x v="0"/>
    <n v="7"/>
    <x v="3"/>
  </r>
  <r>
    <n v="2907"/>
    <x v="2906"/>
    <s v="Spend an evening in the afterlife with some of the greatest women who ever lived. LITTLE NELL's,by Jill Hughes, Los Angeles- June, 2016"/>
    <x v="30"/>
    <n v="2"/>
    <x v="2"/>
    <x v="0"/>
    <x v="0"/>
    <x v="2903"/>
    <n v="1458075837"/>
    <b v="0"/>
    <n v="2"/>
    <b v="0"/>
    <s v="theater/plays"/>
    <n v="0"/>
    <n v="1"/>
    <x v="1"/>
    <s v="plays"/>
    <n v="42444.877743055549"/>
    <n v="25569.00002314815"/>
    <x v="2"/>
    <n v="3"/>
    <x v="7"/>
  </r>
  <r>
    <n v="2908"/>
    <x v="2907"/>
    <s v="A dinner theatre/show about a day in the life of a Vegas &quot;Mob Boss&quot;_x000a_circa 1965- ish. It is all at once realistic,tragic, farce/comical"/>
    <x v="376"/>
    <n v="264"/>
    <x v="2"/>
    <x v="0"/>
    <x v="0"/>
    <x v="2904"/>
    <n v="1462815219"/>
    <b v="0"/>
    <n v="5"/>
    <b v="0"/>
    <s v="theater/plays"/>
    <n v="3"/>
    <n v="52.8"/>
    <x v="1"/>
    <s v="plays"/>
    <n v="42499.731701388882"/>
    <n v="25569.000057870369"/>
    <x v="2"/>
    <n v="5"/>
    <x v="5"/>
  </r>
  <r>
    <n v="2909"/>
    <x v="2908"/>
    <s v="CONVERSATIONS WITH AN AVERAGE JOE tells our stories exposing those in charge of our lives and tells how to take control of country back"/>
    <x v="237"/>
    <n v="20"/>
    <x v="2"/>
    <x v="0"/>
    <x v="0"/>
    <x v="2905"/>
    <n v="1413527001"/>
    <b v="0"/>
    <n v="1"/>
    <b v="0"/>
    <s v="theater/plays"/>
    <n v="0"/>
    <n v="20"/>
    <x v="1"/>
    <s v="plays"/>
    <n v="41929.266215277778"/>
    <n v="25569.000011574073"/>
    <x v="3"/>
    <n v="10"/>
    <x v="9"/>
  </r>
  <r>
    <n v="2910"/>
    <x v="2909"/>
    <s v="Free drama, dance and singing workshops for disadvantaged young people to inspire, create and help them follow their dreams."/>
    <x v="11"/>
    <n v="1"/>
    <x v="2"/>
    <x v="1"/>
    <x v="1"/>
    <x v="2906"/>
    <n v="1428955887"/>
    <b v="0"/>
    <n v="1"/>
    <b v="0"/>
    <s v="theater/plays"/>
    <n v="0"/>
    <n v="1"/>
    <x v="1"/>
    <s v="plays"/>
    <n v="42107.841284722221"/>
    <n v="25569.000011574073"/>
    <x v="0"/>
    <n v="4"/>
    <x v="6"/>
  </r>
  <r>
    <n v="2911"/>
    <x v="2910"/>
    <s v="The Most Beautiful Things in Japan are Hidden...Our different &amp; original play from the Japanese folk tale The Bamboo Cutters Daughter."/>
    <x v="40"/>
    <n v="657"/>
    <x v="2"/>
    <x v="0"/>
    <x v="0"/>
    <x v="2907"/>
    <n v="1431973626"/>
    <b v="0"/>
    <n v="14"/>
    <b v="0"/>
    <s v="theater/plays"/>
    <n v="37"/>
    <n v="46.93"/>
    <x v="1"/>
    <s v="plays"/>
    <n v="42142.768819444449"/>
    <n v="25569.000162037039"/>
    <x v="0"/>
    <n v="5"/>
    <x v="5"/>
  </r>
  <r>
    <n v="2912"/>
    <x v="2911"/>
    <s v="Set in Iceland, Fair Play is a a dark comedy- a play within a play. An extravaganza, fueled by Absinthe, and touched by the Surreal."/>
    <x v="377"/>
    <n v="2030"/>
    <x v="2"/>
    <x v="0"/>
    <x v="0"/>
    <x v="2908"/>
    <n v="1450235374"/>
    <b v="0"/>
    <n v="26"/>
    <b v="0"/>
    <s v="theater/plays"/>
    <n v="14"/>
    <n v="78.08"/>
    <x v="1"/>
    <s v="plays"/>
    <n v="42354.131643518514"/>
    <n v="25569.000300925927"/>
    <x v="0"/>
    <n v="12"/>
    <x v="11"/>
  </r>
  <r>
    <n v="2913"/>
    <x v="2912"/>
    <s v="A LIVE history infused, frightening magic and mind reading show in the heart of the Halloween capital of the world, Salem, MA!!"/>
    <x v="3"/>
    <n v="2"/>
    <x v="2"/>
    <x v="0"/>
    <x v="0"/>
    <x v="2909"/>
    <n v="1404857339"/>
    <b v="0"/>
    <n v="2"/>
    <b v="0"/>
    <s v="theater/plays"/>
    <n v="0"/>
    <n v="1"/>
    <x v="1"/>
    <s v="plays"/>
    <n v="41828.922905092593"/>
    <n v="25569.00002314815"/>
    <x v="3"/>
    <n v="7"/>
    <x v="3"/>
  </r>
  <r>
    <n v="2914"/>
    <x v="2913"/>
    <s v="Hercules must complete four challenges in order to meet the father he never knew"/>
    <x v="31"/>
    <n v="1"/>
    <x v="2"/>
    <x v="1"/>
    <x v="1"/>
    <x v="2910"/>
    <n v="1421185594"/>
    <b v="0"/>
    <n v="1"/>
    <b v="0"/>
    <s v="theater/plays"/>
    <n v="0"/>
    <n v="1"/>
    <x v="1"/>
    <s v="plays"/>
    <n v="42017.907337962963"/>
    <n v="25569.000011574073"/>
    <x v="0"/>
    <n v="1"/>
    <x v="1"/>
  </r>
  <r>
    <n v="2915"/>
    <x v="2914"/>
    <s v="An inclusive, cross community, multi-cultural theatre production for children aged 3 to 16 and their families"/>
    <x v="28"/>
    <n v="611"/>
    <x v="2"/>
    <x v="1"/>
    <x v="1"/>
    <x v="2911"/>
    <n v="1455528790"/>
    <b v="0"/>
    <n v="3"/>
    <b v="0"/>
    <s v="theater/plays"/>
    <n v="61"/>
    <n v="203.67"/>
    <x v="1"/>
    <s v="plays"/>
    <n v="42415.398032407407"/>
    <n v="25569.000034722223"/>
    <x v="2"/>
    <n v="2"/>
    <x v="2"/>
  </r>
  <r>
    <n v="2916"/>
    <x v="2915"/>
    <s v="The moving dramatisation of one man's journey to find the truth behind the Libyan regime change."/>
    <x v="378"/>
    <n v="145"/>
    <x v="2"/>
    <x v="1"/>
    <x v="1"/>
    <x v="2912"/>
    <n v="1398511589"/>
    <b v="0"/>
    <n v="7"/>
    <b v="0"/>
    <s v="theater/plays"/>
    <n v="8"/>
    <n v="20.71"/>
    <x v="1"/>
    <s v="plays"/>
    <n v="41755.476724537039"/>
    <n v="25569.000081018519"/>
    <x v="3"/>
    <n v="4"/>
    <x v="6"/>
  </r>
  <r>
    <n v="2917"/>
    <x v="2916"/>
    <s v="Cross dressing, cross gartering, crossed swords. Cross a bridge and come see this fantastically fun rendition of Twelfth Night"/>
    <x v="13"/>
    <n v="437"/>
    <x v="2"/>
    <x v="0"/>
    <x v="0"/>
    <x v="2913"/>
    <n v="1440826647"/>
    <b v="0"/>
    <n v="9"/>
    <b v="0"/>
    <s v="theater/plays"/>
    <n v="22"/>
    <n v="48.56"/>
    <x v="1"/>
    <s v="plays"/>
    <n v="42245.234340277777"/>
    <n v="25569.000104166666"/>
    <x v="0"/>
    <n v="8"/>
    <x v="10"/>
  </r>
  <r>
    <n v="2918"/>
    <x v="2917"/>
    <s v="A meta-theatrical retelling of Chekhov's Three Sisters, framed with Civil War Hymns, Dance, and wild theatricality."/>
    <x v="10"/>
    <n v="1362"/>
    <x v="2"/>
    <x v="0"/>
    <x v="0"/>
    <x v="2914"/>
    <n v="1443712007"/>
    <b v="0"/>
    <n v="20"/>
    <b v="0"/>
    <s v="theater/plays"/>
    <n v="27"/>
    <n v="68.099999999999994"/>
    <x v="1"/>
    <s v="plays"/>
    <n v="42278.629710648151"/>
    <n v="25569.000231481481"/>
    <x v="0"/>
    <n v="10"/>
    <x v="9"/>
  </r>
  <r>
    <n v="2919"/>
    <x v="2918"/>
    <s v="A full staged reading of a new play about a boy who learns how to be happy from the most unexpected person."/>
    <x v="20"/>
    <n v="51"/>
    <x v="2"/>
    <x v="0"/>
    <x v="0"/>
    <x v="2915"/>
    <n v="1404658329"/>
    <b v="0"/>
    <n v="6"/>
    <b v="0"/>
    <s v="theater/plays"/>
    <n v="9"/>
    <n v="8.5"/>
    <x v="1"/>
    <s v="plays"/>
    <n v="41826.61954861111"/>
    <n v="25569.000069444446"/>
    <x v="3"/>
    <n v="7"/>
    <x v="3"/>
  </r>
  <r>
    <n v="2920"/>
    <x v="2919"/>
    <s v="Help save this village theatre group. Funding required for lighting, stage equipment, &amp; ongoing productions. Involves youth  &amp; adults."/>
    <x v="30"/>
    <n v="671"/>
    <x v="2"/>
    <x v="5"/>
    <x v="5"/>
    <x v="2916"/>
    <n v="1424718070"/>
    <b v="0"/>
    <n v="13"/>
    <b v="0"/>
    <s v="theater/plays"/>
    <n v="27"/>
    <n v="51.62"/>
    <x v="1"/>
    <s v="plays"/>
    <n v="42058.792476851857"/>
    <n v="25569.000150462962"/>
    <x v="0"/>
    <n v="2"/>
    <x v="2"/>
  </r>
  <r>
    <n v="2921"/>
    <x v="2920"/>
    <s v="I'm creating a cabaret in which all donations go directly to Broadway Cares/Equity Fights AIDS."/>
    <x v="213"/>
    <n v="129"/>
    <x v="0"/>
    <x v="0"/>
    <x v="0"/>
    <x v="2917"/>
    <n v="1409087804"/>
    <b v="0"/>
    <n v="3"/>
    <b v="1"/>
    <s v="theater/musical"/>
    <n v="129"/>
    <n v="43"/>
    <x v="1"/>
    <s v="musical"/>
    <n v="41877.886620370373"/>
    <n v="25569.000034722223"/>
    <x v="3"/>
    <n v="8"/>
    <x v="10"/>
  </r>
  <r>
    <n v="2922"/>
    <x v="2921"/>
    <s v="We as a Performing Arts College are to perform 'Les Miserables'. We need backing in order to afford the set, costume and other aspects."/>
    <x v="2"/>
    <n v="500"/>
    <x v="0"/>
    <x v="1"/>
    <x v="1"/>
    <x v="2918"/>
    <n v="1428094727"/>
    <b v="0"/>
    <n v="6"/>
    <b v="1"/>
    <s v="theater/musical"/>
    <n v="100"/>
    <n v="83.33"/>
    <x v="1"/>
    <s v="musical"/>
    <n v="42097.874155092592"/>
    <n v="25569.000069444446"/>
    <x v="0"/>
    <n v="4"/>
    <x v="6"/>
  </r>
  <r>
    <n v="2923"/>
    <x v="2922"/>
    <s v="Spreading the love of theatre, one step at a time. I would like to produce a reading of one of my favorite musicals"/>
    <x v="43"/>
    <n v="300"/>
    <x v="0"/>
    <x v="0"/>
    <x v="0"/>
    <x v="2919"/>
    <n v="1420774779"/>
    <b v="0"/>
    <n v="10"/>
    <b v="1"/>
    <s v="theater/musical"/>
    <n v="100"/>
    <n v="30"/>
    <x v="1"/>
    <s v="musical"/>
    <n v="42013.15253472222"/>
    <n v="25569.000115740742"/>
    <x v="0"/>
    <n v="1"/>
    <x v="1"/>
  </r>
  <r>
    <n v="2924"/>
    <x v="2923"/>
    <s v="Theatre is home and there's no place like home!  So, click your heels three times, and come home to the magic we create for you!"/>
    <x v="31"/>
    <n v="25800"/>
    <x v="0"/>
    <x v="0"/>
    <x v="0"/>
    <x v="2920"/>
    <n v="1428585710"/>
    <b v="0"/>
    <n v="147"/>
    <b v="1"/>
    <s v="theater/musical"/>
    <n v="103"/>
    <n v="175.51"/>
    <x v="1"/>
    <s v="musical"/>
    <n v="42103.556828703702"/>
    <n v="25569.00170138889"/>
    <x v="0"/>
    <n v="4"/>
    <x v="6"/>
  </r>
  <r>
    <n v="2925"/>
    <x v="2924"/>
    <s v="Help the Gold Dust Orphans bring their new musical 'SNOW WHITE AND THE SEVEN BOTTOMS' to New York City this fall!"/>
    <x v="101"/>
    <n v="46100.69"/>
    <x v="0"/>
    <x v="0"/>
    <x v="0"/>
    <x v="2921"/>
    <n v="1407852068"/>
    <b v="0"/>
    <n v="199"/>
    <b v="1"/>
    <s v="theater/musical"/>
    <n v="102"/>
    <n v="231.66"/>
    <x v="1"/>
    <s v="musical"/>
    <n v="41863.584120370368"/>
    <n v="25569.002303240741"/>
    <x v="3"/>
    <n v="8"/>
    <x v="10"/>
  </r>
  <r>
    <n v="2926"/>
    <x v="2925"/>
    <s v="A musical, by Louis Lagalante and Patty Hamilton, that explores loss and the different ways we can choose to move on from it."/>
    <x v="9"/>
    <n v="3750"/>
    <x v="0"/>
    <x v="0"/>
    <x v="0"/>
    <x v="2922"/>
    <n v="1423506179"/>
    <b v="0"/>
    <n v="50"/>
    <b v="1"/>
    <s v="theater/musical"/>
    <n v="125"/>
    <n v="75"/>
    <x v="1"/>
    <s v="musical"/>
    <n v="42044.765960648147"/>
    <n v="25569.000578703704"/>
    <x v="0"/>
    <n v="2"/>
    <x v="2"/>
  </r>
  <r>
    <n v="2927"/>
    <x v="2926"/>
    <s v="They're Creepy, They're Kooky, And They're coming to Tuscaloosa this October! Help Us Bring the World of The Addams Family To Life!"/>
    <x v="40"/>
    <n v="2355"/>
    <x v="0"/>
    <x v="0"/>
    <x v="0"/>
    <x v="2923"/>
    <n v="1402934629"/>
    <b v="0"/>
    <n v="21"/>
    <b v="1"/>
    <s v="theater/musical"/>
    <n v="131"/>
    <n v="112.14"/>
    <x v="1"/>
    <s v="musical"/>
    <n v="41806.669317129628"/>
    <n v="25569.000243055554"/>
    <x v="3"/>
    <n v="6"/>
    <x v="0"/>
  </r>
  <r>
    <n v="2928"/>
    <x v="2927"/>
    <s v="This is a touring production for schools in the Treasure Valley!"/>
    <x v="28"/>
    <n v="1000"/>
    <x v="0"/>
    <x v="0"/>
    <x v="0"/>
    <x v="2924"/>
    <n v="1454543846"/>
    <b v="0"/>
    <n v="24"/>
    <b v="1"/>
    <s v="theater/musical"/>
    <n v="100"/>
    <n v="41.67"/>
    <x v="1"/>
    <s v="musical"/>
    <n v="42403.998217592598"/>
    <n v="25569.000277777777"/>
    <x v="2"/>
    <n v="2"/>
    <x v="2"/>
  </r>
  <r>
    <n v="2929"/>
    <x v="2928"/>
    <s v="Help fund ROCKT's first production!  We want to bring musical theater to kids who have limited access to it, and offer it free to kids."/>
    <x v="6"/>
    <n v="8165.55"/>
    <x v="0"/>
    <x v="0"/>
    <x v="0"/>
    <x v="2925"/>
    <n v="1398432758"/>
    <b v="0"/>
    <n v="32"/>
    <b v="1"/>
    <s v="theater/musical"/>
    <n v="102"/>
    <n v="255.17"/>
    <x v="1"/>
    <s v="musical"/>
    <n v="41754.564328703702"/>
    <n v="25569.00037037037"/>
    <x v="3"/>
    <n v="4"/>
    <x v="6"/>
  </r>
  <r>
    <n v="2930"/>
    <x v="2929"/>
    <s v="Forbear! is a new theatre company aiming to produce exciting and innovative theatre using performers from a variety of disciplines."/>
    <x v="3"/>
    <n v="10092"/>
    <x v="0"/>
    <x v="1"/>
    <x v="1"/>
    <x v="2926"/>
    <n v="1428415264"/>
    <b v="0"/>
    <n v="62"/>
    <b v="1"/>
    <s v="theater/musical"/>
    <n v="101"/>
    <n v="162.77000000000001"/>
    <x v="1"/>
    <s v="musical"/>
    <n v="42101.584074074075"/>
    <n v="25569.000717592593"/>
    <x v="0"/>
    <n v="4"/>
    <x v="6"/>
  </r>
  <r>
    <n v="2931"/>
    <x v="2930"/>
    <s v="And More Shenanigans Theatre is a brand new Edmonton based theatre company dedicated to creating and developing quirky original works"/>
    <x v="47"/>
    <n v="795"/>
    <x v="0"/>
    <x v="5"/>
    <x v="5"/>
    <x v="2927"/>
    <n v="1408604363"/>
    <b v="0"/>
    <n v="9"/>
    <b v="1"/>
    <s v="theater/musical"/>
    <n v="106"/>
    <n v="88.33"/>
    <x v="1"/>
    <s v="musical"/>
    <n v="41872.291238425925"/>
    <n v="25569.000104166666"/>
    <x v="3"/>
    <n v="8"/>
    <x v="10"/>
  </r>
  <r>
    <n v="2932"/>
    <x v="2931"/>
    <s v="When a rich girl fakes destitution so she can audition for a homeless talent show, she bridges our wealth gap with a tragic love."/>
    <x v="379"/>
    <n v="3258"/>
    <x v="0"/>
    <x v="2"/>
    <x v="2"/>
    <x v="2928"/>
    <n v="1421812637"/>
    <b v="0"/>
    <n v="38"/>
    <b v="1"/>
    <s v="theater/musical"/>
    <n v="105"/>
    <n v="85.74"/>
    <x v="1"/>
    <s v="musical"/>
    <n v="42025.164780092593"/>
    <n v="25569.000439814816"/>
    <x v="0"/>
    <n v="1"/>
    <x v="1"/>
  </r>
  <r>
    <n v="2933"/>
    <x v="2932"/>
    <s v="An intimate musical about friendship and time, growing up, and coming of age. Music and words that will stay with you for years to come"/>
    <x v="30"/>
    <n v="2569"/>
    <x v="0"/>
    <x v="0"/>
    <x v="0"/>
    <x v="2929"/>
    <n v="1462489053"/>
    <b v="0"/>
    <n v="54"/>
    <b v="1"/>
    <s v="theater/musical"/>
    <n v="103"/>
    <n v="47.57"/>
    <x v="1"/>
    <s v="musical"/>
    <n v="42495.956631944442"/>
    <n v="25569.000625000001"/>
    <x v="2"/>
    <n v="5"/>
    <x v="5"/>
  </r>
  <r>
    <n v="2934"/>
    <x v="2933"/>
    <s v="Powerful community theatre production of Jason Robert Brown's &quot;Songs for a New World&quot; in London, Ontario."/>
    <x v="30"/>
    <n v="2700"/>
    <x v="0"/>
    <x v="5"/>
    <x v="5"/>
    <x v="2930"/>
    <n v="1400253364"/>
    <b v="0"/>
    <n v="37"/>
    <b v="1"/>
    <s v="theater/musical"/>
    <n v="108"/>
    <n v="72.97"/>
    <x v="1"/>
    <s v="musical"/>
    <n v="41775.636157407411"/>
    <n v="25569.000428240739"/>
    <x v="3"/>
    <n v="5"/>
    <x v="5"/>
  </r>
  <r>
    <n v="2935"/>
    <x v="2934"/>
    <s v="Fresco brings a full scale operatic production to your neighborhood - SNOW WHITE, set to the world's greatest music!"/>
    <x v="8"/>
    <n v="3531"/>
    <x v="0"/>
    <x v="0"/>
    <x v="0"/>
    <x v="2931"/>
    <n v="1467468008"/>
    <b v="0"/>
    <n v="39"/>
    <b v="1"/>
    <s v="theater/musical"/>
    <n v="101"/>
    <n v="90.54"/>
    <x v="1"/>
    <s v="musical"/>
    <n v="42553.583425925928"/>
    <n v="25569.000451388889"/>
    <x v="2"/>
    <n v="7"/>
    <x v="3"/>
  </r>
  <r>
    <n v="2936"/>
    <x v="2935"/>
    <s v="We need your help to complete our musical! Help us add two more original songs to our winter show, Babes in Toyland."/>
    <x v="28"/>
    <n v="1280"/>
    <x v="0"/>
    <x v="0"/>
    <x v="0"/>
    <x v="2932"/>
    <n v="1412091423"/>
    <b v="0"/>
    <n v="34"/>
    <b v="1"/>
    <s v="theater/musical"/>
    <n v="128"/>
    <n v="37.65"/>
    <x v="1"/>
    <s v="musical"/>
    <n v="41912.650729166664"/>
    <n v="25569.00039351852"/>
    <x v="3"/>
    <n v="9"/>
    <x v="8"/>
  </r>
  <r>
    <n v="2937"/>
    <x v="2936"/>
    <s v="UCAS is a new British musical premiering at the Edinburgh Fringe Festival 2014."/>
    <x v="15"/>
    <n v="2000"/>
    <x v="0"/>
    <x v="1"/>
    <x v="1"/>
    <x v="2933"/>
    <n v="1402657113"/>
    <b v="0"/>
    <n v="55"/>
    <b v="1"/>
    <s v="theater/musical"/>
    <n v="133"/>
    <n v="36.36"/>
    <x v="1"/>
    <s v="musical"/>
    <n v="41803.457326388889"/>
    <n v="25569.000636574074"/>
    <x v="3"/>
    <n v="6"/>
    <x v="0"/>
  </r>
  <r>
    <n v="2938"/>
    <x v="2937"/>
    <s v="Keep It Spinning! Is an after-school, six week workshop, during which students create an musical based on on an overarching theme."/>
    <x v="23"/>
    <n v="4055"/>
    <x v="0"/>
    <x v="0"/>
    <x v="0"/>
    <x v="2934"/>
    <n v="1420044814"/>
    <b v="0"/>
    <n v="32"/>
    <b v="1"/>
    <s v="theater/musical"/>
    <n v="101"/>
    <n v="126.72"/>
    <x v="1"/>
    <s v="musical"/>
    <n v="42004.703865740739"/>
    <n v="25569.00037037037"/>
    <x v="3"/>
    <n v="12"/>
    <x v="11"/>
  </r>
  <r>
    <n v="2939"/>
    <x v="2938"/>
    <s v="Skyline Board Trustees have offered matching grants to help fund next season's production of Dreamgirls! Your donation will be doubled!"/>
    <x v="6"/>
    <n v="8230"/>
    <x v="0"/>
    <x v="0"/>
    <x v="0"/>
    <x v="2935"/>
    <n v="1406316312"/>
    <b v="0"/>
    <n v="25"/>
    <b v="1"/>
    <s v="theater/musical"/>
    <n v="103"/>
    <n v="329.2"/>
    <x v="1"/>
    <s v="musical"/>
    <n v="41845.809166666666"/>
    <n v="25569.00028935185"/>
    <x v="3"/>
    <n v="7"/>
    <x v="3"/>
  </r>
  <r>
    <n v="2940"/>
    <x v="2939"/>
    <s v="We are asking for people to donate to our theater club, the ITAVA Players, a public high school club from Brooklyn, NY."/>
    <x v="30"/>
    <n v="2681"/>
    <x v="0"/>
    <x v="0"/>
    <x v="0"/>
    <x v="2936"/>
    <n v="1418150018"/>
    <b v="0"/>
    <n v="33"/>
    <b v="1"/>
    <s v="theater/musical"/>
    <n v="107"/>
    <n v="81.239999999999995"/>
    <x v="1"/>
    <s v="musical"/>
    <n v="41982.773356481484"/>
    <n v="25569.000381944443"/>
    <x v="3"/>
    <n v="12"/>
    <x v="11"/>
  </r>
  <r>
    <n v="2941"/>
    <x v="2940"/>
    <s v="Ovations wants to buy property to open a variety club to become the 1st minority owned club in Cincy, focusing on artists on the rise."/>
    <x v="31"/>
    <n v="1"/>
    <x v="2"/>
    <x v="0"/>
    <x v="0"/>
    <x v="2937"/>
    <n v="1422658955"/>
    <b v="0"/>
    <n v="1"/>
    <b v="0"/>
    <s v="theater/spaces"/>
    <n v="0"/>
    <n v="1"/>
    <x v="1"/>
    <s v="spaces"/>
    <n v="42034.960127314815"/>
    <n v="25569.000011574073"/>
    <x v="0"/>
    <n v="1"/>
    <x v="1"/>
  </r>
  <r>
    <n v="2942"/>
    <x v="2941"/>
    <s v="YOUR community theatre:  provide a facility that is usable for presentation of movies, live music, live theatre and community events"/>
    <x v="61"/>
    <n v="40850"/>
    <x v="2"/>
    <x v="5"/>
    <x v="5"/>
    <x v="2938"/>
    <n v="1448565459"/>
    <b v="0"/>
    <n v="202"/>
    <b v="0"/>
    <s v="theater/spaces"/>
    <n v="20"/>
    <n v="202.23"/>
    <x v="1"/>
    <s v="spaces"/>
    <n v="42334.803923611107"/>
    <n v="25569.002337962964"/>
    <x v="0"/>
    <n v="11"/>
    <x v="4"/>
  </r>
  <r>
    <n v="2943"/>
    <x v="2942"/>
    <s v="Building a Resource Network and Funding Capacity to support, empower and promote Afrocentric Arts in Metro Columbus"/>
    <x v="9"/>
    <n v="0"/>
    <x v="2"/>
    <x v="0"/>
    <x v="0"/>
    <x v="2939"/>
    <n v="1426302380"/>
    <b v="0"/>
    <n v="0"/>
    <b v="0"/>
    <s v="theater/spaces"/>
    <n v="0"/>
    <n v="0"/>
    <x v="1"/>
    <s v="spaces"/>
    <n v="42077.129398148143"/>
    <n v="25569"/>
    <x v="0"/>
    <n v="3"/>
    <x v="7"/>
  </r>
  <r>
    <n v="2944"/>
    <x v="2943"/>
    <s v="Our vision: build and operate a Theater Arts Center for south-central Washington state in Goldendale."/>
    <x v="3"/>
    <n v="100"/>
    <x v="2"/>
    <x v="0"/>
    <x v="0"/>
    <x v="2940"/>
    <n v="1431122198"/>
    <b v="0"/>
    <n v="1"/>
    <b v="0"/>
    <s v="theater/spaces"/>
    <n v="1"/>
    <n v="100"/>
    <x v="1"/>
    <s v="spaces"/>
    <n v="42132.9143287037"/>
    <n v="25569.000011574073"/>
    <x v="0"/>
    <n v="5"/>
    <x v="5"/>
  </r>
  <r>
    <n v="2945"/>
    <x v="2944"/>
    <s v="Where people that enjoy theater, or just something new can go to have fun and experience varying types of theater in Albuquerque."/>
    <x v="63"/>
    <n v="0"/>
    <x v="2"/>
    <x v="0"/>
    <x v="0"/>
    <x v="2941"/>
    <n v="1429845660"/>
    <b v="0"/>
    <n v="0"/>
    <b v="0"/>
    <s v="theater/spaces"/>
    <n v="0"/>
    <n v="0"/>
    <x v="1"/>
    <s v="spaces"/>
    <n v="42118.139583333337"/>
    <n v="25569"/>
    <x v="0"/>
    <n v="4"/>
    <x v="6"/>
  </r>
  <r>
    <n v="2946"/>
    <x v="2945"/>
    <s v="I have set up a new theatre company, and am looking to raise funds to purchase a venue with a difference to a standard theatre."/>
    <x v="13"/>
    <n v="2"/>
    <x v="2"/>
    <x v="1"/>
    <x v="1"/>
    <x v="2942"/>
    <n v="1468673092"/>
    <b v="0"/>
    <n v="2"/>
    <b v="0"/>
    <s v="theater/spaces"/>
    <n v="0"/>
    <n v="1"/>
    <x v="1"/>
    <s v="spaces"/>
    <n v="42567.531157407408"/>
    <n v="25569.00002314815"/>
    <x v="2"/>
    <n v="7"/>
    <x v="3"/>
  </r>
  <r>
    <n v="2947"/>
    <x v="2946"/>
    <s v="Bringing Health, Wellness and Creative Empowerment to an active community in a whole new way... are you ready to 'FLOAT', Duluth?"/>
    <x v="31"/>
    <n v="1072"/>
    <x v="2"/>
    <x v="0"/>
    <x v="0"/>
    <x v="2943"/>
    <n v="1475760567"/>
    <b v="0"/>
    <n v="13"/>
    <b v="0"/>
    <s v="theater/spaces"/>
    <n v="4"/>
    <n v="82.46"/>
    <x v="1"/>
    <s v="spaces"/>
    <n v="42649.562118055561"/>
    <n v="25569.000150462962"/>
    <x v="2"/>
    <n v="10"/>
    <x v="9"/>
  </r>
  <r>
    <n v="2948"/>
    <x v="2947"/>
    <s v="The Space Opera is an action packed reenactment of Xenu's story, a sacred teaching thats considered a secret of the Scientology church"/>
    <x v="69"/>
    <n v="24"/>
    <x v="2"/>
    <x v="0"/>
    <x v="0"/>
    <x v="2944"/>
    <n v="1428075293"/>
    <b v="0"/>
    <n v="9"/>
    <b v="0"/>
    <s v="theater/spaces"/>
    <n v="0"/>
    <n v="2.67"/>
    <x v="1"/>
    <s v="spaces"/>
    <n v="42097.649224537032"/>
    <n v="25569.000104166666"/>
    <x v="0"/>
    <n v="4"/>
    <x v="6"/>
  </r>
  <r>
    <n v="2949"/>
    <x v="2948"/>
    <s v="This center will be open to any and all people regardless of their religion.   We will be offering art, music, empowerment, and more!"/>
    <x v="28"/>
    <n v="25"/>
    <x v="2"/>
    <x v="0"/>
    <x v="0"/>
    <x v="2945"/>
    <n v="1445370317"/>
    <b v="0"/>
    <n v="2"/>
    <b v="0"/>
    <s v="theater/spaces"/>
    <n v="3"/>
    <n v="12.5"/>
    <x v="1"/>
    <s v="spaces"/>
    <n v="42297.823113425926"/>
    <n v="25569.00002314815"/>
    <x v="0"/>
    <n v="10"/>
    <x v="9"/>
  </r>
  <r>
    <n v="2950"/>
    <x v="2949"/>
    <s v="Help www.KidZoneMuseum.org grow to serve children 1-18 with science, engineering, arts and PLAY especially low-income families."/>
    <x v="380"/>
    <n v="0"/>
    <x v="2"/>
    <x v="0"/>
    <x v="0"/>
    <x v="2946"/>
    <n v="1450946752"/>
    <b v="0"/>
    <n v="0"/>
    <b v="0"/>
    <s v="theater/spaces"/>
    <n v="0"/>
    <n v="0"/>
    <x v="1"/>
    <s v="spaces"/>
    <n v="42362.36518518519"/>
    <n v="25569"/>
    <x v="0"/>
    <n v="12"/>
    <x v="11"/>
  </r>
  <r>
    <n v="2951"/>
    <x v="2950"/>
    <s v="A building w/office, rehearsal space and classrooms centered on performing arts._x000a_Brentwood Theater Company is a non-profit 501(c)(3)"/>
    <x v="63"/>
    <n v="1096"/>
    <x v="1"/>
    <x v="0"/>
    <x v="0"/>
    <x v="2947"/>
    <n v="1408648573"/>
    <b v="0"/>
    <n v="58"/>
    <b v="0"/>
    <s v="theater/spaces"/>
    <n v="2"/>
    <n v="18.899999999999999"/>
    <x v="1"/>
    <s v="spaces"/>
    <n v="41872.802928240737"/>
    <n v="25569.000671296297"/>
    <x v="3"/>
    <n v="8"/>
    <x v="10"/>
  </r>
  <r>
    <n v="2952"/>
    <x v="2951"/>
    <s v="Mountain Haven transforms a former disused Mt Laguna Church into space for celebrations, events, learning, conferences, retreats &amp; more"/>
    <x v="22"/>
    <n v="1605"/>
    <x v="1"/>
    <x v="0"/>
    <x v="0"/>
    <x v="2948"/>
    <n v="1473957239"/>
    <b v="0"/>
    <n v="8"/>
    <b v="0"/>
    <s v="theater/spaces"/>
    <n v="8"/>
    <n v="200.63"/>
    <x v="1"/>
    <s v="spaces"/>
    <n v="42628.690266203703"/>
    <n v="25569.000092592592"/>
    <x v="2"/>
    <n v="9"/>
    <x v="8"/>
  </r>
  <r>
    <n v="2953"/>
    <x v="2952"/>
    <s v="I want to purchase the former Bread Of Life Church and convert it into a multipurpose theater space for local talent."/>
    <x v="307"/>
    <n v="605"/>
    <x v="1"/>
    <x v="0"/>
    <x v="0"/>
    <x v="2949"/>
    <n v="1441738821"/>
    <b v="0"/>
    <n v="3"/>
    <b v="0"/>
    <s v="theater/spaces"/>
    <n v="0"/>
    <n v="201.67"/>
    <x v="1"/>
    <s v="spaces"/>
    <n v="42255.791909722218"/>
    <n v="25569.000034722223"/>
    <x v="0"/>
    <n v="9"/>
    <x v="8"/>
  </r>
  <r>
    <n v="2954"/>
    <x v="2953"/>
    <s v="Independent film theater, studio and tech lab with storefront, open space for creative people to grow their dream into a profit."/>
    <x v="36"/>
    <n v="0"/>
    <x v="1"/>
    <x v="0"/>
    <x v="0"/>
    <x v="2950"/>
    <n v="1487944803"/>
    <b v="0"/>
    <n v="0"/>
    <b v="0"/>
    <s v="theater/spaces"/>
    <n v="0"/>
    <n v="0"/>
    <x v="1"/>
    <s v="spaces"/>
    <n v="42790.583368055552"/>
    <n v="25569"/>
    <x v="1"/>
    <n v="2"/>
    <x v="2"/>
  </r>
  <r>
    <n v="2955"/>
    <x v="2954"/>
    <s v="Stage Door Theater needs a stage for its current and future productions. Can you help?"/>
    <x v="38"/>
    <n v="715"/>
    <x v="1"/>
    <x v="0"/>
    <x v="0"/>
    <x v="2951"/>
    <n v="1431884849"/>
    <b v="0"/>
    <n v="11"/>
    <b v="0"/>
    <s v="theater/spaces"/>
    <n v="60"/>
    <n v="65"/>
    <x v="1"/>
    <s v="spaces"/>
    <n v="42141.741307870368"/>
    <n v="25569.000127314815"/>
    <x v="0"/>
    <n v="5"/>
    <x v="5"/>
  </r>
  <r>
    <n v="2956"/>
    <x v="2955"/>
    <s v="Family-owned and community-operated haunted Halloween attraction in Bladensburg, OH, needs your help to grow bigger!"/>
    <x v="278"/>
    <n v="1322"/>
    <x v="1"/>
    <x v="0"/>
    <x v="0"/>
    <x v="2952"/>
    <n v="1459810850"/>
    <b v="0"/>
    <n v="20"/>
    <b v="0"/>
    <s v="theater/spaces"/>
    <n v="17"/>
    <n v="66.099999999999994"/>
    <x v="1"/>
    <s v="spaces"/>
    <n v="42464.958912037036"/>
    <n v="25569.000231481481"/>
    <x v="2"/>
    <n v="4"/>
    <x v="6"/>
  </r>
  <r>
    <n v="2957"/>
    <x v="2956"/>
    <s v="Theatre in Tuscaloosa, AL built in the 1930s.  The headsets seem about that old. They are almost unusable."/>
    <x v="36"/>
    <n v="280"/>
    <x v="1"/>
    <x v="0"/>
    <x v="0"/>
    <x v="2953"/>
    <n v="1422317772"/>
    <b v="0"/>
    <n v="3"/>
    <b v="0"/>
    <s v="theater/spaces"/>
    <n v="2"/>
    <n v="93.33"/>
    <x v="1"/>
    <s v="spaces"/>
    <n v="42031.011249999996"/>
    <n v="25569.000034722223"/>
    <x v="0"/>
    <n v="1"/>
    <x v="1"/>
  </r>
  <r>
    <n v="2958"/>
    <x v="2957"/>
    <s v="Chicago Based Theater Company and Venue Dedicated to Social Justice and Mainstreaming the Palestinian Narrative"/>
    <x v="58"/>
    <n v="0"/>
    <x v="1"/>
    <x v="0"/>
    <x v="0"/>
    <x v="2954"/>
    <n v="1457548917"/>
    <b v="0"/>
    <n v="0"/>
    <b v="0"/>
    <s v="theater/spaces"/>
    <n v="0"/>
    <n v="0"/>
    <x v="1"/>
    <s v="spaces"/>
    <n v="42438.779131944444"/>
    <n v="25569"/>
    <x v="2"/>
    <n v="3"/>
    <x v="7"/>
  </r>
  <r>
    <n v="2959"/>
    <x v="2958"/>
    <s v="A magical, unique, theatre bus which aims to inspire the creative communities around Bath and create unique performance opportunities."/>
    <x v="3"/>
    <n v="0"/>
    <x v="1"/>
    <x v="1"/>
    <x v="1"/>
    <x v="2955"/>
    <n v="1462666325"/>
    <b v="0"/>
    <n v="0"/>
    <b v="0"/>
    <s v="theater/spaces"/>
    <n v="0"/>
    <n v="0"/>
    <x v="1"/>
    <s v="spaces"/>
    <n v="42498.008391203708"/>
    <n v="25569"/>
    <x v="2"/>
    <n v="5"/>
    <x v="5"/>
  </r>
  <r>
    <n v="2960"/>
    <x v="2959"/>
    <s v="Built in the late 1800's, this 70K sq. feet estate has fallen into disrepair.  Seeking to buy and convert to useful space"/>
    <x v="381"/>
    <n v="0"/>
    <x v="1"/>
    <x v="0"/>
    <x v="0"/>
    <x v="2956"/>
    <n v="1407867023"/>
    <b v="0"/>
    <n v="0"/>
    <b v="0"/>
    <s v="theater/spaces"/>
    <n v="0"/>
    <n v="0"/>
    <x v="1"/>
    <s v="spaces"/>
    <n v="41863.757210648146"/>
    <n v="25569"/>
    <x v="3"/>
    <n v="8"/>
    <x v="10"/>
  </r>
  <r>
    <n v="2961"/>
    <x v="2960"/>
    <s v="Teens in Take Note Troupe put on Shakespeare in the Park annually. Keep relevant, family-friendly Shakespeare in the community!"/>
    <x v="10"/>
    <n v="5481"/>
    <x v="0"/>
    <x v="0"/>
    <x v="0"/>
    <x v="2957"/>
    <n v="1424927159"/>
    <b v="0"/>
    <n v="108"/>
    <b v="1"/>
    <s v="theater/plays"/>
    <n v="110"/>
    <n v="50.75"/>
    <x v="1"/>
    <s v="plays"/>
    <n v="42061.212488425925"/>
    <n v="25569.001250000001"/>
    <x v="0"/>
    <n v="2"/>
    <x v="2"/>
  </r>
  <r>
    <n v="2962"/>
    <x v="2961"/>
    <s v="A pop-up outdoor theatre company bringing accessible Shakespeare to parks and other locations in the greater Phoenix area!"/>
    <x v="28"/>
    <n v="1218"/>
    <x v="0"/>
    <x v="0"/>
    <x v="0"/>
    <x v="2958"/>
    <n v="1422769906"/>
    <b v="0"/>
    <n v="20"/>
    <b v="1"/>
    <s v="theater/plays"/>
    <n v="122"/>
    <n v="60.9"/>
    <x v="1"/>
    <s v="plays"/>
    <n v="42036.24428240741"/>
    <n v="25569.000231481481"/>
    <x v="0"/>
    <n v="2"/>
    <x v="2"/>
  </r>
  <r>
    <n v="2963"/>
    <x v="2962"/>
    <s v="A hilarious comedy show about motherhood...through stories, videos and stand-up you'll realize YOUâ€™RE NOT CRAZY, motherhood is!"/>
    <x v="3"/>
    <n v="10685"/>
    <x v="0"/>
    <x v="0"/>
    <x v="0"/>
    <x v="2959"/>
    <n v="1433243824"/>
    <b v="0"/>
    <n v="98"/>
    <b v="1"/>
    <s v="theater/plays"/>
    <n v="107"/>
    <n v="109.03"/>
    <x v="1"/>
    <s v="plays"/>
    <n v="42157.470185185186"/>
    <n v="25569.001134259259"/>
    <x v="0"/>
    <n v="6"/>
    <x v="0"/>
  </r>
  <r>
    <n v="2964"/>
    <x v="2963"/>
    <s v="I want to produce the first-ever all-pug production of &quot;Hamlet.&quot;  As you can imagine, this will require finding very talented pugs."/>
    <x v="10"/>
    <n v="5035.6899999999996"/>
    <x v="0"/>
    <x v="0"/>
    <x v="0"/>
    <x v="2960"/>
    <n v="1404769819"/>
    <b v="0"/>
    <n v="196"/>
    <b v="1"/>
    <s v="theater/plays"/>
    <n v="101"/>
    <n v="25.69"/>
    <x v="1"/>
    <s v="plays"/>
    <n v="41827.909942129627"/>
    <n v="25569.002268518518"/>
    <x v="3"/>
    <n v="7"/>
    <x v="3"/>
  </r>
  <r>
    <n v="2965"/>
    <x v="2964"/>
    <s v="Marina's mother has disappeared at sea.  Everyone believes she has drowned.  But Marina believes her mother has become a mermaid."/>
    <x v="15"/>
    <n v="1635"/>
    <x v="0"/>
    <x v="0"/>
    <x v="0"/>
    <x v="2961"/>
    <n v="1433698233"/>
    <b v="0"/>
    <n v="39"/>
    <b v="1"/>
    <s v="theater/plays"/>
    <n v="109"/>
    <n v="41.92"/>
    <x v="1"/>
    <s v="plays"/>
    <n v="42162.729548611111"/>
    <n v="25569.000451388889"/>
    <x v="0"/>
    <n v="6"/>
    <x v="0"/>
  </r>
  <r>
    <n v="2966"/>
    <x v="2965"/>
    <s v="Bringing one of Neil LaBute's incredibly witty and viciously honest plays, about body image and the effect it has on us, to life!"/>
    <x v="3"/>
    <n v="11363"/>
    <x v="0"/>
    <x v="0"/>
    <x v="0"/>
    <x v="2962"/>
    <n v="1439833412"/>
    <b v="0"/>
    <n v="128"/>
    <b v="1"/>
    <s v="theater/plays"/>
    <n v="114"/>
    <n v="88.77"/>
    <x v="1"/>
    <s v="plays"/>
    <n v="42233.738564814819"/>
    <n v="25569.001481481482"/>
    <x v="0"/>
    <n v="8"/>
    <x v="10"/>
  </r>
  <r>
    <n v="2967"/>
    <x v="2966"/>
    <s v="Scissortail is a story of loss, grief, and recovery based on the events of the 1995 Oklahoma City Bombing."/>
    <x v="10"/>
    <n v="5696"/>
    <x v="0"/>
    <x v="0"/>
    <x v="0"/>
    <x v="2963"/>
    <n v="1423284292"/>
    <b v="0"/>
    <n v="71"/>
    <b v="1"/>
    <s v="theater/plays"/>
    <n v="114"/>
    <n v="80.23"/>
    <x v="1"/>
    <s v="plays"/>
    <n v="42042.197824074072"/>
    <n v="25569.000821759259"/>
    <x v="0"/>
    <n v="2"/>
    <x v="2"/>
  </r>
  <r>
    <n v="2968"/>
    <x v="2967"/>
    <s v="The Curse of the Babywoman is real â€” and it is coming to FringeNYC this August."/>
    <x v="8"/>
    <n v="3710"/>
    <x v="0"/>
    <x v="0"/>
    <x v="0"/>
    <x v="2964"/>
    <n v="1470227660"/>
    <b v="0"/>
    <n v="47"/>
    <b v="1"/>
    <s v="theater/plays"/>
    <n v="106"/>
    <n v="78.94"/>
    <x v="1"/>
    <s v="plays"/>
    <n v="42585.523842592593"/>
    <n v="25569.000543981481"/>
    <x v="2"/>
    <n v="8"/>
    <x v="10"/>
  </r>
  <r>
    <n v="2969"/>
    <x v="2968"/>
    <s v="A poignant &amp; hilarious tale of Charlie Brown &amp; friends navigating high school. A fresh take on the off Broadway hit by YYC artists."/>
    <x v="28"/>
    <n v="1625"/>
    <x v="0"/>
    <x v="5"/>
    <x v="5"/>
    <x v="2965"/>
    <n v="1428087153"/>
    <b v="0"/>
    <n v="17"/>
    <b v="1"/>
    <s v="theater/plays"/>
    <n v="163"/>
    <n v="95.59"/>
    <x v="1"/>
    <s v="plays"/>
    <n v="42097.786493055552"/>
    <n v="25569.000196759258"/>
    <x v="0"/>
    <n v="4"/>
    <x v="6"/>
  </r>
  <r>
    <n v="2970"/>
    <x v="2969"/>
    <s v="Kara Ayn Napolitano's latest play about a young mother's attempt to reclaim her life after making a serious mistake."/>
    <x v="12"/>
    <n v="6360"/>
    <x v="0"/>
    <x v="0"/>
    <x v="0"/>
    <x v="2966"/>
    <n v="1403107451"/>
    <b v="0"/>
    <n v="91"/>
    <b v="1"/>
    <s v="theater/plays"/>
    <n v="106"/>
    <n v="69.89"/>
    <x v="1"/>
    <s v="plays"/>
    <n v="41808.669571759259"/>
    <n v="25569.00105324074"/>
    <x v="3"/>
    <n v="6"/>
    <x v="0"/>
  </r>
  <r>
    <n v="2971"/>
    <x v="2970"/>
    <s v="An Asian-Jewish-American family collides with music, food, and identity crises in this world premiere New York theater production."/>
    <x v="50"/>
    <n v="3205"/>
    <x v="0"/>
    <x v="0"/>
    <x v="0"/>
    <x v="2967"/>
    <n v="1406908078"/>
    <b v="0"/>
    <n v="43"/>
    <b v="1"/>
    <s v="theater/plays"/>
    <n v="100"/>
    <n v="74.53"/>
    <x v="1"/>
    <s v="plays"/>
    <n v="41852.658310185187"/>
    <n v="25569.000497685185"/>
    <x v="3"/>
    <n v="8"/>
    <x v="10"/>
  </r>
  <r>
    <n v="2972"/>
    <x v="2971"/>
    <s v="A group of artists. A mythical art piece. A harrowing quest. And some margaritas."/>
    <x v="13"/>
    <n v="2107"/>
    <x v="0"/>
    <x v="0"/>
    <x v="0"/>
    <x v="2968"/>
    <n v="1479609520"/>
    <b v="0"/>
    <n v="17"/>
    <b v="1"/>
    <s v="theater/plays"/>
    <n v="105"/>
    <n v="123.94"/>
    <x v="1"/>
    <s v="plays"/>
    <n v="42694.110185185185"/>
    <n v="25569.000196759258"/>
    <x v="2"/>
    <n v="11"/>
    <x v="4"/>
  </r>
  <r>
    <n v="2973"/>
    <x v="2972"/>
    <s v="We're going to represent the entire USA at the World Festival of Children's Theater in Stratford, ON in June, 2016. Help us get there!"/>
    <x v="10"/>
    <n v="8740"/>
    <x v="0"/>
    <x v="0"/>
    <x v="0"/>
    <x v="2969"/>
    <n v="1449171508"/>
    <b v="0"/>
    <n v="33"/>
    <b v="1"/>
    <s v="theater/plays"/>
    <n v="175"/>
    <n v="264.85000000000002"/>
    <x v="1"/>
    <s v="plays"/>
    <n v="42341.818379629629"/>
    <n v="25569.000381944443"/>
    <x v="0"/>
    <n v="12"/>
    <x v="11"/>
  </r>
  <r>
    <n v="2974"/>
    <x v="2973"/>
    <s v="Known for producing gritty new work, TheatreFIRST presents an exciting new romantic comedy by the hottest playwright in the country."/>
    <x v="10"/>
    <n v="5100"/>
    <x v="0"/>
    <x v="0"/>
    <x v="0"/>
    <x v="2970"/>
    <n v="1409275671"/>
    <b v="0"/>
    <n v="87"/>
    <b v="1"/>
    <s v="theater/plays"/>
    <n v="102"/>
    <n v="58.62"/>
    <x v="1"/>
    <s v="plays"/>
    <n v="41880.061006944445"/>
    <n v="25569.001006944443"/>
    <x v="3"/>
    <n v="8"/>
    <x v="10"/>
  </r>
  <r>
    <n v="2975"/>
    <x v="2974"/>
    <s v="[By The Mummers] needs your help this holiday season to stage a full scale production of William Gibson's &quot;The Butterfingers Angel...&quot;"/>
    <x v="6"/>
    <n v="8010"/>
    <x v="0"/>
    <x v="0"/>
    <x v="0"/>
    <x v="2971"/>
    <n v="1414599886"/>
    <b v="0"/>
    <n v="113"/>
    <b v="1"/>
    <s v="theater/plays"/>
    <n v="100"/>
    <n v="70.88"/>
    <x v="1"/>
    <s v="plays"/>
    <n v="41941.683865740742"/>
    <n v="25569.001307870371"/>
    <x v="3"/>
    <n v="10"/>
    <x v="9"/>
  </r>
  <r>
    <n v="2976"/>
    <x v="2975"/>
    <s v="A play that addresses an important social issue, brought to light by members of the UoM Drama Society."/>
    <x v="159"/>
    <n v="120"/>
    <x v="0"/>
    <x v="1"/>
    <x v="1"/>
    <x v="2972"/>
    <n v="1456421530"/>
    <b v="0"/>
    <n v="14"/>
    <b v="1"/>
    <s v="theater/plays"/>
    <n v="171"/>
    <n v="8.57"/>
    <x v="1"/>
    <s v="plays"/>
    <n v="42425.730671296296"/>
    <n v="25569.000162037039"/>
    <x v="2"/>
    <n v="2"/>
    <x v="2"/>
  </r>
  <r>
    <n v="2977"/>
    <x v="2976"/>
    <s v="In celebration of THE MEDEA PROJECT: THEATER FOR INCARCERATED WOMENâ€™S 25TH ANNIVERSARY Brava Theater  presents â€œBIRTHRIGHT?&quot;"/>
    <x v="9"/>
    <n v="3407"/>
    <x v="0"/>
    <x v="0"/>
    <x v="0"/>
    <x v="2973"/>
    <n v="1421960934"/>
    <b v="0"/>
    <n v="30"/>
    <b v="1"/>
    <s v="theater/plays"/>
    <n v="114"/>
    <n v="113.57"/>
    <x v="1"/>
    <s v="plays"/>
    <n v="42026.88118055556"/>
    <n v="25569.000347222223"/>
    <x v="0"/>
    <n v="1"/>
    <x v="1"/>
  </r>
  <r>
    <n v="2978"/>
    <x v="2977"/>
    <s v="The Border Theatre presents The Fall of Wallace Winter, an exploration of American obsessions, this Nov. 7th-9th at the Plaza Theatre"/>
    <x v="47"/>
    <n v="971"/>
    <x v="0"/>
    <x v="0"/>
    <x v="0"/>
    <x v="2974"/>
    <n v="1412954547"/>
    <b v="0"/>
    <n v="16"/>
    <b v="1"/>
    <s v="theater/plays"/>
    <n v="129"/>
    <n v="60.69"/>
    <x v="1"/>
    <s v="plays"/>
    <n v="41922.640590277777"/>
    <n v="25569.000185185185"/>
    <x v="3"/>
    <n v="10"/>
    <x v="9"/>
  </r>
  <r>
    <n v="2979"/>
    <x v="2978"/>
    <s v="Dear Stone returns with Yasmina Reza's 'ART', a compelling, clever exploration of friendship under duress. Thanks for watching!"/>
    <x v="10"/>
    <n v="5070"/>
    <x v="0"/>
    <x v="0"/>
    <x v="0"/>
    <x v="2975"/>
    <n v="1419104823"/>
    <b v="0"/>
    <n v="46"/>
    <b v="1"/>
    <s v="theater/plays"/>
    <n v="101"/>
    <n v="110.22"/>
    <x v="1"/>
    <s v="plays"/>
    <n v="41993.824340277773"/>
    <n v="25569.000532407408"/>
    <x v="3"/>
    <n v="12"/>
    <x v="11"/>
  </r>
  <r>
    <n v="2980"/>
    <x v="2979"/>
    <s v="1 director, 4 actors, and a whole lotta determination. Help us bring this brilliant story to the heart of NYC!"/>
    <x v="9"/>
    <n v="3275"/>
    <x v="0"/>
    <x v="0"/>
    <x v="0"/>
    <x v="2976"/>
    <n v="1438639130"/>
    <b v="0"/>
    <n v="24"/>
    <b v="1"/>
    <s v="theater/plays"/>
    <n v="109"/>
    <n v="136.46"/>
    <x v="1"/>
    <s v="plays"/>
    <n v="42219.915856481486"/>
    <n v="25569.000277777777"/>
    <x v="0"/>
    <n v="8"/>
    <x v="10"/>
  </r>
  <r>
    <n v="2981"/>
    <x v="2980"/>
    <s v="We are fundraising to create a Dublin based circus training centre for public and professionals to learn, upskill, perform and teach."/>
    <x v="23"/>
    <n v="5157"/>
    <x v="0"/>
    <x v="17"/>
    <x v="3"/>
    <x v="2977"/>
    <n v="1439126756"/>
    <b v="1"/>
    <n v="97"/>
    <b v="1"/>
    <s v="theater/spaces"/>
    <n v="129"/>
    <n v="53.16"/>
    <x v="1"/>
    <s v="spaces"/>
    <n v="42225.559675925921"/>
    <n v="25569.001122685186"/>
    <x v="0"/>
    <n v="8"/>
    <x v="10"/>
  </r>
  <r>
    <n v="2982"/>
    <x v="2981"/>
    <s v="Renovating this historical landmark, into an arts venue and theatre space for the community."/>
    <x v="10"/>
    <n v="5103"/>
    <x v="0"/>
    <x v="1"/>
    <x v="1"/>
    <x v="2978"/>
    <n v="1452616143"/>
    <b v="1"/>
    <n v="59"/>
    <b v="1"/>
    <s v="theater/spaces"/>
    <n v="102"/>
    <n v="86.49"/>
    <x v="1"/>
    <s v="spaces"/>
    <n v="42381.686840277776"/>
    <n v="25569.00068287037"/>
    <x v="2"/>
    <n v="1"/>
    <x v="1"/>
  </r>
  <r>
    <n v="2983"/>
    <x v="2982"/>
    <s v="Dad's Garage Theatre Company needs your help buying our new, forever home by hitting our $150,000 STRETCH GOAL!"/>
    <x v="382"/>
    <n v="169985.91"/>
    <x v="0"/>
    <x v="0"/>
    <x v="0"/>
    <x v="2979"/>
    <n v="1410534636"/>
    <b v="1"/>
    <n v="1095"/>
    <b v="1"/>
    <s v="theater/spaces"/>
    <n v="147"/>
    <n v="155.24"/>
    <x v="1"/>
    <s v="spaces"/>
    <n v="41894.632361111115"/>
    <n v="25569.012673611112"/>
    <x v="3"/>
    <n v="9"/>
    <x v="8"/>
  </r>
  <r>
    <n v="2984"/>
    <x v="2983"/>
    <s v="A traveling wooden wagon that transforms into a theatrical playing space presenting FREE original performance while building community!"/>
    <x v="31"/>
    <n v="25088"/>
    <x v="0"/>
    <x v="0"/>
    <x v="0"/>
    <x v="2980"/>
    <n v="1469428881"/>
    <b v="1"/>
    <n v="218"/>
    <b v="1"/>
    <s v="theater/spaces"/>
    <n v="100"/>
    <n v="115.08"/>
    <x v="1"/>
    <s v="spaces"/>
    <n v="42576.278715277775"/>
    <n v="25569.002523148149"/>
    <x v="2"/>
    <n v="7"/>
    <x v="3"/>
  </r>
  <r>
    <n v="2985"/>
    <x v="2984"/>
    <s v="From the moment we flew in to the world of The Circus, we have dreamed of opening our own studio. Help us get our dream off the ground!"/>
    <x v="3"/>
    <n v="12165"/>
    <x v="0"/>
    <x v="4"/>
    <x v="4"/>
    <x v="2981"/>
    <n v="1476228128"/>
    <b v="0"/>
    <n v="111"/>
    <b v="1"/>
    <s v="theater/spaces"/>
    <n v="122"/>
    <n v="109.59"/>
    <x v="1"/>
    <s v="spaces"/>
    <n v="42654.973703703698"/>
    <n v="25569.001284722221"/>
    <x v="2"/>
    <n v="10"/>
    <x v="9"/>
  </r>
  <r>
    <n v="2986"/>
    <x v="2985"/>
    <s v="Support the circus arts and help our aerial students work with more height. With your support, we will install beams at 19ft!"/>
    <x v="262"/>
    <n v="2532"/>
    <x v="0"/>
    <x v="1"/>
    <x v="1"/>
    <x v="2982"/>
    <n v="1456920006"/>
    <b v="0"/>
    <n v="56"/>
    <b v="1"/>
    <s v="theater/spaces"/>
    <n v="106"/>
    <n v="45.21"/>
    <x v="1"/>
    <s v="spaces"/>
    <n v="42431.500069444446"/>
    <n v="25569.000648148147"/>
    <x v="2"/>
    <n v="3"/>
    <x v="7"/>
  </r>
  <r>
    <n v="2987"/>
    <x v="2986"/>
    <s v="Help Curious Comedy evolve into an independent comedy theater with a complete professional digital production studio built right in."/>
    <x v="31"/>
    <n v="27600.2"/>
    <x v="0"/>
    <x v="0"/>
    <x v="0"/>
    <x v="2983"/>
    <n v="1473837751"/>
    <b v="0"/>
    <n v="265"/>
    <b v="1"/>
    <s v="theater/spaces"/>
    <n v="110"/>
    <n v="104.15"/>
    <x v="1"/>
    <s v="spaces"/>
    <n v="42627.307303240741"/>
    <n v="25569.00306712963"/>
    <x v="2"/>
    <n v="9"/>
    <x v="8"/>
  </r>
  <r>
    <n v="2988"/>
    <x v="2987"/>
    <s v="Since October 2015 the Shoebox Theatre has become a hub of creativity - The next step in our journey is to hang stage curtains!"/>
    <x v="28"/>
    <n v="1000"/>
    <x v="0"/>
    <x v="1"/>
    <x v="1"/>
    <x v="2984"/>
    <n v="1463820081"/>
    <b v="0"/>
    <n v="28"/>
    <b v="1"/>
    <s v="theater/spaces"/>
    <n v="100"/>
    <n v="35.71"/>
    <x v="1"/>
    <s v="spaces"/>
    <n v="42511.362048611118"/>
    <n v="25569.000324074073"/>
    <x v="2"/>
    <n v="5"/>
    <x v="5"/>
  </r>
  <r>
    <n v="2989"/>
    <x v="2988"/>
    <s v="Bring the movies back to Bethel, Maine."/>
    <x v="22"/>
    <n v="35307"/>
    <x v="0"/>
    <x v="0"/>
    <x v="0"/>
    <x v="2985"/>
    <n v="1448756962"/>
    <b v="0"/>
    <n v="364"/>
    <b v="1"/>
    <s v="theater/spaces"/>
    <n v="177"/>
    <n v="97"/>
    <x v="1"/>
    <s v="spaces"/>
    <n v="42337.02039351852"/>
    <n v="25569.004212962962"/>
    <x v="0"/>
    <n v="11"/>
    <x v="4"/>
  </r>
  <r>
    <n v="2990"/>
    <x v="2989"/>
    <s v="We are a non-profit revitalizing the Gloria Theatre - our gift to the community - and we need your help #arts #community #theater"/>
    <x v="3"/>
    <n v="10000"/>
    <x v="0"/>
    <x v="0"/>
    <x v="0"/>
    <x v="2986"/>
    <n v="1449150420"/>
    <b v="0"/>
    <n v="27"/>
    <b v="1"/>
    <s v="theater/spaces"/>
    <n v="100"/>
    <n v="370.37"/>
    <x v="1"/>
    <s v="spaces"/>
    <n v="42341.57430555555"/>
    <n v="25569.0003125"/>
    <x v="0"/>
    <n v="12"/>
    <x v="11"/>
  </r>
  <r>
    <n v="2991"/>
    <x v="2990"/>
    <s v="A new intimate listening room with tables &amp; theatre seating where artist &amp; fans connect through music, comedy &amp; performing arts."/>
    <x v="0"/>
    <n v="8780"/>
    <x v="0"/>
    <x v="0"/>
    <x v="0"/>
    <x v="2987"/>
    <n v="1483646730"/>
    <b v="0"/>
    <n v="93"/>
    <b v="1"/>
    <s v="theater/spaces"/>
    <n v="103"/>
    <n v="94.41"/>
    <x v="1"/>
    <s v="spaces"/>
    <n v="42740.837152777778"/>
    <n v="25569.001076388889"/>
    <x v="1"/>
    <n v="1"/>
    <x v="1"/>
  </r>
  <r>
    <n v="2992"/>
    <x v="2991"/>
    <s v="Creating a non-profit CAFE &amp; VILLAGE COMMONS in SE Portland, in service to Neighbors, Kids, Artists &amp; the Underserved"/>
    <x v="9"/>
    <n v="3135"/>
    <x v="0"/>
    <x v="0"/>
    <x v="0"/>
    <x v="2988"/>
    <n v="1473445510"/>
    <b v="0"/>
    <n v="64"/>
    <b v="1"/>
    <s v="theater/spaces"/>
    <n v="105"/>
    <n v="48.98"/>
    <x v="1"/>
    <s v="spaces"/>
    <n v="42622.767476851848"/>
    <n v="25569.000740740739"/>
    <x v="2"/>
    <n v="9"/>
    <x v="8"/>
  </r>
  <r>
    <n v="2993"/>
    <x v="2992"/>
    <s v="Help us build the Kitchen from Hell!"/>
    <x v="28"/>
    <n v="1003"/>
    <x v="0"/>
    <x v="0"/>
    <x v="0"/>
    <x v="2989"/>
    <n v="1453406867"/>
    <b v="0"/>
    <n v="22"/>
    <b v="1"/>
    <s v="theater/spaces"/>
    <n v="100"/>
    <n v="45.59"/>
    <x v="1"/>
    <s v="spaces"/>
    <n v="42390.838738425926"/>
    <n v="25569.000254629631"/>
    <x v="2"/>
    <n v="1"/>
    <x v="1"/>
  </r>
  <r>
    <n v="2994"/>
    <x v="2993"/>
    <s v="Help the hosts of the infamous St. Michael sustain and create epic boat parties through Halloween and into 2015"/>
    <x v="43"/>
    <n v="1373.24"/>
    <x v="0"/>
    <x v="1"/>
    <x v="1"/>
    <x v="2990"/>
    <n v="1409743772"/>
    <b v="0"/>
    <n v="59"/>
    <b v="1"/>
    <s v="theater/spaces"/>
    <n v="458"/>
    <n v="23.28"/>
    <x v="1"/>
    <s v="spaces"/>
    <n v="41885.478842592594"/>
    <n v="25569.00068287037"/>
    <x v="3"/>
    <n v="9"/>
    <x v="8"/>
  </r>
  <r>
    <n v="2995"/>
    <x v="2994"/>
    <s v="Keeping the drive-in culture alive for 6 years, we now ask for your help so we can CREATE A NEW HOME and save 35MM movies!"/>
    <x v="36"/>
    <n v="15744"/>
    <x v="0"/>
    <x v="0"/>
    <x v="0"/>
    <x v="2991"/>
    <n v="1482249471"/>
    <b v="0"/>
    <n v="249"/>
    <b v="1"/>
    <s v="theater/spaces"/>
    <n v="105"/>
    <n v="63.23"/>
    <x v="1"/>
    <s v="spaces"/>
    <n v="42724.665173611109"/>
    <n v="25569.002881944445"/>
    <x v="2"/>
    <n v="12"/>
    <x v="11"/>
  </r>
  <r>
    <n v="2996"/>
    <x v="2995"/>
    <s v="A permanent home for comedy in Connecticut in the heart of downtown Hartford."/>
    <x v="19"/>
    <n v="60180"/>
    <x v="0"/>
    <x v="0"/>
    <x v="0"/>
    <x v="2992"/>
    <n v="1427493240"/>
    <b v="0"/>
    <n v="392"/>
    <b v="1"/>
    <s v="theater/spaces"/>
    <n v="172"/>
    <n v="153.52000000000001"/>
    <x v="1"/>
    <s v="spaces"/>
    <n v="42090.912500000006"/>
    <n v="25569.004537037035"/>
    <x v="0"/>
    <n v="3"/>
    <x v="7"/>
  </r>
  <r>
    <n v="2997"/>
    <x v="2996"/>
    <s v="We're moving to a new space and upgrading our facilities to continue providing a local theatre venue and arts education program!"/>
    <x v="3"/>
    <n v="10373"/>
    <x v="0"/>
    <x v="0"/>
    <x v="0"/>
    <x v="2993"/>
    <n v="1486661793"/>
    <b v="0"/>
    <n v="115"/>
    <b v="1"/>
    <s v="theater/spaces"/>
    <n v="104"/>
    <n v="90.2"/>
    <x v="1"/>
    <s v="spaces"/>
    <n v="42775.733715277776"/>
    <n v="25569.001331018517"/>
    <x v="1"/>
    <n v="2"/>
    <x v="2"/>
  </r>
  <r>
    <n v="2998"/>
    <x v="2997"/>
    <s v="The New Movement works tirelessly to put Nola on the comedy map. This project will upgrade our theater and production facilities."/>
    <x v="63"/>
    <n v="51514.5"/>
    <x v="0"/>
    <x v="0"/>
    <x v="0"/>
    <x v="2994"/>
    <n v="1400474329"/>
    <b v="0"/>
    <n v="433"/>
    <b v="1"/>
    <s v="theater/spaces"/>
    <n v="103"/>
    <n v="118.97"/>
    <x v="1"/>
    <s v="spaces"/>
    <n v="41778.193622685183"/>
    <n v="25569.005011574074"/>
    <x v="3"/>
    <n v="5"/>
    <x v="5"/>
  </r>
  <r>
    <n v="2999"/>
    <x v="2998"/>
    <s v="Restless Artists' Theatre is building risers and installing better lighting for our patrons.  We need to purchase raw materials."/>
    <x v="383"/>
    <n v="1605"/>
    <x v="0"/>
    <x v="0"/>
    <x v="0"/>
    <x v="807"/>
    <n v="1487094360"/>
    <b v="0"/>
    <n v="20"/>
    <b v="1"/>
    <s v="theater/spaces"/>
    <n v="119"/>
    <n v="80.25"/>
    <x v="1"/>
    <s v="spaces"/>
    <n v="42780.740277777775"/>
    <n v="25569.000231481481"/>
    <x v="1"/>
    <n v="2"/>
    <x v="2"/>
  </r>
  <r>
    <n v="3000"/>
    <x v="2999"/>
    <s v="A benefit show featuring musicians, dancers &amp; poets all under age 30 to raise money in support of LGBTQ rights and programs."/>
    <x v="2"/>
    <n v="500"/>
    <x v="0"/>
    <x v="0"/>
    <x v="0"/>
    <x v="2995"/>
    <n v="1484682670"/>
    <b v="0"/>
    <n v="8"/>
    <b v="1"/>
    <s v="theater/spaces"/>
    <n v="100"/>
    <n v="62.5"/>
    <x v="1"/>
    <s v="spaces"/>
    <n v="42752.827199074076"/>
    <n v="25569.000092592592"/>
    <x v="1"/>
    <n v="1"/>
    <x v="1"/>
  </r>
  <r>
    <n v="3001"/>
    <x v="3000"/>
    <s v="Get Scene Studios and Highwire Comedy Co. creating an amazing training facility and theater for Atlanta comedy and film talent!"/>
    <x v="384"/>
    <n v="22991.01"/>
    <x v="0"/>
    <x v="0"/>
    <x v="0"/>
    <x v="2996"/>
    <n v="1465853382"/>
    <b v="0"/>
    <n v="175"/>
    <b v="1"/>
    <s v="theater/spaces"/>
    <n v="319"/>
    <n v="131.38"/>
    <x v="1"/>
    <s v="spaces"/>
    <n v="42534.895625000005"/>
    <n v="25569.002025462964"/>
    <x v="2"/>
    <n v="6"/>
    <x v="0"/>
  </r>
  <r>
    <n v="3002"/>
    <x v="3001"/>
    <s v="Make the workshop/ small stage space at Jimmy's No 43 even better than before!"/>
    <x v="39"/>
    <n v="7595.43"/>
    <x v="0"/>
    <x v="0"/>
    <x v="0"/>
    <x v="2997"/>
    <n v="1353960252"/>
    <b v="0"/>
    <n v="104"/>
    <b v="1"/>
    <s v="theater/spaces"/>
    <n v="109"/>
    <n v="73.03"/>
    <x v="1"/>
    <s v="spaces"/>
    <n v="41239.83625"/>
    <n v="25569.001203703705"/>
    <x v="5"/>
    <n v="11"/>
    <x v="4"/>
  </r>
  <r>
    <n v="3003"/>
    <x v="3002"/>
    <s v="We finally found a place to call home! Help us move in to (and collaborate with) the NEW Fischer Creative Arts Center in Waukesha, WI!"/>
    <x v="9"/>
    <n v="3035"/>
    <x v="0"/>
    <x v="0"/>
    <x v="0"/>
    <x v="2998"/>
    <n v="1454098976"/>
    <b v="0"/>
    <n v="17"/>
    <b v="1"/>
    <s v="theater/spaces"/>
    <n v="101"/>
    <n v="178.53"/>
    <x v="1"/>
    <s v="spaces"/>
    <n v="42398.849259259259"/>
    <n v="25569.000196759258"/>
    <x v="2"/>
    <n v="1"/>
    <x v="1"/>
  </r>
  <r>
    <n v="3004"/>
    <x v="3003"/>
    <s v="The Agawam Cinemas is to be successfully reopened by new ownership and the twin theaters must be converted to digital projection."/>
    <x v="79"/>
    <n v="45126"/>
    <x v="0"/>
    <x v="0"/>
    <x v="0"/>
    <x v="2999"/>
    <n v="1413493724"/>
    <b v="0"/>
    <n v="277"/>
    <b v="1"/>
    <s v="theater/spaces"/>
    <n v="113"/>
    <n v="162.91"/>
    <x v="1"/>
    <s v="spaces"/>
    <n v="41928.881064814814"/>
    <n v="25569.003206018519"/>
    <x v="3"/>
    <n v="10"/>
    <x v="9"/>
  </r>
  <r>
    <n v="3005"/>
    <x v="3004"/>
    <s v="Pangea House is a collectively run, all ages music venue and community space in desperate need of some renovation and updates."/>
    <x v="385"/>
    <n v="12772.6"/>
    <x v="0"/>
    <x v="0"/>
    <x v="0"/>
    <x v="3000"/>
    <n v="1410019905"/>
    <b v="0"/>
    <n v="118"/>
    <b v="1"/>
    <s v="theater/spaces"/>
    <n v="120"/>
    <n v="108.24"/>
    <x v="1"/>
    <s v="spaces"/>
    <n v="41888.674826388888"/>
    <n v="25569.00136574074"/>
    <x v="3"/>
    <n v="9"/>
    <x v="8"/>
  </r>
  <r>
    <n v="3006"/>
    <x v="3005"/>
    <s v="We're an affordable theatre and rental space that can be molded into anything by anyone."/>
    <x v="6"/>
    <n v="8620"/>
    <x v="0"/>
    <x v="5"/>
    <x v="5"/>
    <x v="3001"/>
    <n v="1415988591"/>
    <b v="0"/>
    <n v="97"/>
    <b v="1"/>
    <s v="theater/spaces"/>
    <n v="108"/>
    <n v="88.87"/>
    <x v="1"/>
    <s v="spaces"/>
    <n v="41957.756840277783"/>
    <n v="25569.001122685186"/>
    <x v="3"/>
    <n v="11"/>
    <x v="4"/>
  </r>
  <r>
    <n v="3007"/>
    <x v="3006"/>
    <s v="Consuite for 2015 CoreCon.  An adventure into insanity."/>
    <x v="20"/>
    <n v="1080"/>
    <x v="0"/>
    <x v="0"/>
    <x v="0"/>
    <x v="3002"/>
    <n v="1428124283"/>
    <b v="0"/>
    <n v="20"/>
    <b v="1"/>
    <s v="theater/spaces"/>
    <n v="180"/>
    <n v="54"/>
    <x v="1"/>
    <s v="spaces"/>
    <n v="42098.216238425928"/>
    <n v="25569.000231481481"/>
    <x v="0"/>
    <n v="4"/>
    <x v="6"/>
  </r>
  <r>
    <n v="3008"/>
    <x v="3007"/>
    <s v="Help fund Silver Spring Stage's HVAC costs for the upcoming year! Don't leave us out in the cold (pun intended)!"/>
    <x v="9"/>
    <n v="3035"/>
    <x v="0"/>
    <x v="0"/>
    <x v="0"/>
    <x v="3003"/>
    <n v="1450760719"/>
    <b v="0"/>
    <n v="26"/>
    <b v="1"/>
    <s v="theater/spaces"/>
    <n v="101"/>
    <n v="116.73"/>
    <x v="1"/>
    <s v="spaces"/>
    <n v="42360.212025462963"/>
    <n v="25569.000300925927"/>
    <x v="0"/>
    <n v="12"/>
    <x v="11"/>
  </r>
  <r>
    <n v="3009"/>
    <x v="3008"/>
    <s v="The Montauk Surf Museum will present ocean science, as well as the art and history of surfing to visitors and schools in creative ways."/>
    <x v="31"/>
    <n v="29939"/>
    <x v="0"/>
    <x v="0"/>
    <x v="0"/>
    <x v="3004"/>
    <n v="1414417240"/>
    <b v="0"/>
    <n v="128"/>
    <b v="1"/>
    <s v="theater/spaces"/>
    <n v="120"/>
    <n v="233.9"/>
    <x v="1"/>
    <s v="spaces"/>
    <n v="41939.569907407407"/>
    <n v="25569.001481481482"/>
    <x v="3"/>
    <n v="10"/>
    <x v="9"/>
  </r>
  <r>
    <n v="3010"/>
    <x v="3009"/>
    <s v="STC &amp; the Sheboygan Area School District are working tirelessly to renovate our 30-year-old sound system. Help us sound better for you!"/>
    <x v="15"/>
    <n v="2370"/>
    <x v="0"/>
    <x v="0"/>
    <x v="0"/>
    <x v="3005"/>
    <n v="1419364719"/>
    <b v="0"/>
    <n v="15"/>
    <b v="1"/>
    <s v="theater/spaces"/>
    <n v="158"/>
    <n v="158"/>
    <x v="1"/>
    <s v="spaces"/>
    <n v="41996.832395833335"/>
    <n v="25569.000173611112"/>
    <x v="3"/>
    <n v="12"/>
    <x v="11"/>
  </r>
  <r>
    <n v="3011"/>
    <x v="3010"/>
    <s v="Necesitamos tu ayuda para poder llevar la magia del teatro universitario al Teatro Lagrada de Madrid el 23 de diciembre :)"/>
    <x v="43"/>
    <n v="371"/>
    <x v="0"/>
    <x v="3"/>
    <x v="3"/>
    <x v="3006"/>
    <n v="1448536516"/>
    <b v="0"/>
    <n v="25"/>
    <b v="1"/>
    <s v="theater/spaces"/>
    <n v="124"/>
    <n v="14.84"/>
    <x v="1"/>
    <s v="spaces"/>
    <n v="42334.468935185185"/>
    <n v="25569.00028935185"/>
    <x v="0"/>
    <n v="11"/>
    <x v="4"/>
  </r>
  <r>
    <n v="3012"/>
    <x v="3011"/>
    <s v="Spring Theatre has recently found a new home in the heart of Winston Salem. We need your help for an up-lifting up-fit!"/>
    <x v="23"/>
    <n v="4685"/>
    <x v="0"/>
    <x v="0"/>
    <x v="0"/>
    <x v="3007"/>
    <n v="1421772730"/>
    <b v="0"/>
    <n v="55"/>
    <b v="1"/>
    <s v="theater/spaces"/>
    <n v="117"/>
    <n v="85.18"/>
    <x v="1"/>
    <s v="spaces"/>
    <n v="42024.702893518523"/>
    <n v="25569.000636574074"/>
    <x v="0"/>
    <n v="1"/>
    <x v="1"/>
  </r>
  <r>
    <n v="3013"/>
    <x v="3012"/>
    <s v="Barebones Productions is developing a new theater and performance facility in Braddock, Pa. &quot;The barebones black box&quot;"/>
    <x v="3"/>
    <n v="15696"/>
    <x v="0"/>
    <x v="0"/>
    <x v="0"/>
    <x v="3008"/>
    <n v="1432325049"/>
    <b v="0"/>
    <n v="107"/>
    <b v="1"/>
    <s v="theater/spaces"/>
    <n v="157"/>
    <n v="146.69"/>
    <x v="1"/>
    <s v="spaces"/>
    <n v="42146.836215277777"/>
    <n v="25569.001238425924"/>
    <x v="0"/>
    <n v="5"/>
    <x v="5"/>
  </r>
  <r>
    <n v="3014"/>
    <x v="3013"/>
    <s v="Help build an immersion experience for kids to have fun with Santa and make their Christmas season shine just a little bit brighter."/>
    <x v="31"/>
    <n v="28276"/>
    <x v="0"/>
    <x v="0"/>
    <x v="0"/>
    <x v="3009"/>
    <n v="1412737080"/>
    <b v="0"/>
    <n v="557"/>
    <b v="1"/>
    <s v="theater/spaces"/>
    <n v="113"/>
    <n v="50.76"/>
    <x v="1"/>
    <s v="spaces"/>
    <n v="41920.123611111114"/>
    <n v="25569.00644675926"/>
    <x v="3"/>
    <n v="10"/>
    <x v="9"/>
  </r>
  <r>
    <n v="3015"/>
    <x v="3014"/>
    <s v="We're turning an old yogurt shop into a live theater in downtown Charleston.   Please help us hang our sign!"/>
    <x v="104"/>
    <n v="3508"/>
    <x v="0"/>
    <x v="0"/>
    <x v="0"/>
    <x v="3010"/>
    <n v="1401125238"/>
    <b v="0"/>
    <n v="40"/>
    <b v="1"/>
    <s v="theater/spaces"/>
    <n v="103"/>
    <n v="87.7"/>
    <x v="1"/>
    <s v="spaces"/>
    <n v="41785.72729166667"/>
    <n v="25569.000462962962"/>
    <x v="3"/>
    <n v="5"/>
    <x v="5"/>
  </r>
  <r>
    <n v="3016"/>
    <x v="3015"/>
    <s v="Let there be sound! Make our new theatre more accessible by installing a modern sound and hearing assistance system for our audience."/>
    <x v="0"/>
    <n v="8722"/>
    <x v="0"/>
    <x v="0"/>
    <x v="0"/>
    <x v="3011"/>
    <n v="1400504952"/>
    <b v="0"/>
    <n v="36"/>
    <b v="1"/>
    <s v="theater/spaces"/>
    <n v="103"/>
    <n v="242.28"/>
    <x v="1"/>
    <s v="spaces"/>
    <n v="41778.548055555555"/>
    <n v="25569.000416666666"/>
    <x v="3"/>
    <n v="5"/>
    <x v="5"/>
  </r>
  <r>
    <n v="3017"/>
    <x v="3016"/>
    <s v="Help us build a 200 seat theater and classroom space in North Andover, MA. Let's get kids off the screens, and into the spotlight!"/>
    <x v="29"/>
    <n v="23285"/>
    <x v="0"/>
    <x v="0"/>
    <x v="0"/>
    <x v="3012"/>
    <n v="1405974243"/>
    <b v="0"/>
    <n v="159"/>
    <b v="1"/>
    <s v="theater/spaces"/>
    <n v="106"/>
    <n v="146.44999999999999"/>
    <x v="1"/>
    <s v="spaces"/>
    <n v="41841.850034722222"/>
    <n v="25569.001840277779"/>
    <x v="3"/>
    <n v="7"/>
    <x v="3"/>
  </r>
  <r>
    <n v="3018"/>
    <x v="3017"/>
    <s v="Le projet vise la crÃ©ation dâ€™un lieu de rÃ©sidence, recherche et formation dÃ©diÃ© Ã  l'art vivant, l'image et la narration."/>
    <x v="285"/>
    <n v="4230"/>
    <x v="0"/>
    <x v="6"/>
    <x v="3"/>
    <x v="3013"/>
    <n v="1433747376"/>
    <b v="0"/>
    <n v="41"/>
    <b v="1"/>
    <s v="theater/spaces"/>
    <n v="101"/>
    <n v="103.17"/>
    <x v="1"/>
    <s v="spaces"/>
    <n v="42163.29833333334"/>
    <n v="25569.000474537039"/>
    <x v="0"/>
    <n v="6"/>
    <x v="0"/>
  </r>
  <r>
    <n v="3019"/>
    <x v="3018"/>
    <s v="We plan to transition from 35mm to the new digital projection format to continue to show current first run films for our community."/>
    <x v="36"/>
    <n v="18185"/>
    <x v="0"/>
    <x v="0"/>
    <x v="0"/>
    <x v="3014"/>
    <n v="1398801620"/>
    <b v="0"/>
    <n v="226"/>
    <b v="1"/>
    <s v="theater/spaces"/>
    <n v="121"/>
    <n v="80.459999999999994"/>
    <x v="1"/>
    <s v="spaces"/>
    <n v="41758.833564814813"/>
    <n v="25569.002615740741"/>
    <x v="3"/>
    <n v="4"/>
    <x v="6"/>
  </r>
  <r>
    <n v="3020"/>
    <x v="3019"/>
    <s v="Any donation--big or small--will help us upgrade our studio/rehearsal space into a black box theater and offer even more programs."/>
    <x v="39"/>
    <n v="7040"/>
    <x v="0"/>
    <x v="0"/>
    <x v="0"/>
    <x v="3015"/>
    <n v="1434399533"/>
    <b v="0"/>
    <n v="30"/>
    <b v="1"/>
    <s v="theater/spaces"/>
    <n v="101"/>
    <n v="234.67"/>
    <x v="1"/>
    <s v="spaces"/>
    <n v="42170.846446759257"/>
    <n v="25569.000347222223"/>
    <x v="0"/>
    <n v="6"/>
    <x v="0"/>
  </r>
  <r>
    <n v="3021"/>
    <x v="3020"/>
    <s v="At the end of October 2016, 2nd Story will be moving from its current office space to a storefront space in Albany Park, Chicago, IL."/>
    <x v="37"/>
    <n v="5221"/>
    <x v="0"/>
    <x v="0"/>
    <x v="0"/>
    <x v="3016"/>
    <n v="1476715869"/>
    <b v="0"/>
    <n v="103"/>
    <b v="1"/>
    <s v="theater/spaces"/>
    <n v="116"/>
    <n v="50.69"/>
    <x v="1"/>
    <s v="spaces"/>
    <n v="42660.618854166663"/>
    <n v="25569.001192129628"/>
    <x v="2"/>
    <n v="10"/>
    <x v="9"/>
  </r>
  <r>
    <n v="3022"/>
    <x v="3021"/>
    <s v="Help us launch a new performing arts complex in Cambridge! The Thalia provides space for performance, rehearsals, and collaboration!"/>
    <x v="3"/>
    <n v="10088"/>
    <x v="0"/>
    <x v="0"/>
    <x v="0"/>
    <x v="3017"/>
    <n v="1468450409"/>
    <b v="0"/>
    <n v="62"/>
    <b v="1"/>
    <s v="theater/spaces"/>
    <n v="101"/>
    <n v="162.71"/>
    <x v="1"/>
    <s v="spaces"/>
    <n v="42564.95380787037"/>
    <n v="25569.000717592593"/>
    <x v="2"/>
    <n v="7"/>
    <x v="3"/>
  </r>
  <r>
    <n v="3023"/>
    <x v="3022"/>
    <s v="Antonia Goddard Productions in association with Jethro Compton Productions presents THE NIGHT WATCH, an exciting new historical drama."/>
    <x v="176"/>
    <n v="721"/>
    <x v="0"/>
    <x v="1"/>
    <x v="1"/>
    <x v="3018"/>
    <n v="1430151186"/>
    <b v="0"/>
    <n v="6"/>
    <b v="1"/>
    <s v="theater/spaces"/>
    <n v="103"/>
    <n v="120.17"/>
    <x v="1"/>
    <s v="spaces"/>
    <n v="42121.675763888896"/>
    <n v="25569.000069444446"/>
    <x v="0"/>
    <n v="4"/>
    <x v="6"/>
  </r>
  <r>
    <n v="3024"/>
    <x v="3023"/>
    <s v="Steel City Improv Theater has found a new space in the Shadyside neighborhood of Pittsburgh and we're raising $5000 to build it!"/>
    <x v="10"/>
    <n v="12321"/>
    <x v="0"/>
    <x v="0"/>
    <x v="0"/>
    <x v="3019"/>
    <n v="1346975475"/>
    <b v="0"/>
    <n v="182"/>
    <b v="1"/>
    <s v="theater/spaces"/>
    <n v="246"/>
    <n v="67.7"/>
    <x v="1"/>
    <s v="spaces"/>
    <n v="41158.993923611109"/>
    <n v="25569.002106481483"/>
    <x v="5"/>
    <n v="9"/>
    <x v="8"/>
  </r>
  <r>
    <n v="3025"/>
    <x v="3024"/>
    <s v="Be part of building Cardiff's first pub theatre, located right in the city centre. Launching January 2015."/>
    <x v="30"/>
    <n v="7555"/>
    <x v="0"/>
    <x v="1"/>
    <x v="1"/>
    <x v="3020"/>
    <n v="1399032813"/>
    <b v="0"/>
    <n v="145"/>
    <b v="1"/>
    <s v="theater/spaces"/>
    <n v="302"/>
    <n v="52.1"/>
    <x v="1"/>
    <s v="spaces"/>
    <n v="41761.509409722225"/>
    <n v="25569.00167824074"/>
    <x v="3"/>
    <n v="5"/>
    <x v="5"/>
  </r>
  <r>
    <n v="3026"/>
    <x v="3025"/>
    <s v="The Bohemian Balcony is a innovate multi-arts venue created by the people for the community. A platform for our arts to grow and shine."/>
    <x v="42"/>
    <n v="1290"/>
    <x v="0"/>
    <x v="1"/>
    <x v="1"/>
    <x v="3021"/>
    <n v="1487329292"/>
    <b v="0"/>
    <n v="25"/>
    <b v="1"/>
    <s v="theater/spaces"/>
    <n v="143"/>
    <n v="51.6"/>
    <x v="1"/>
    <s v="spaces"/>
    <n v="42783.459398148145"/>
    <n v="25569.00028935185"/>
    <x v="1"/>
    <n v="2"/>
    <x v="2"/>
  </r>
  <r>
    <n v="3027"/>
    <x v="3026"/>
    <s v="Wavy says let's LIGHT UP THE RAINBOW STAGE and as our stretch reward we'll throw all of us a PARTY!"/>
    <x v="79"/>
    <n v="52576"/>
    <x v="0"/>
    <x v="0"/>
    <x v="0"/>
    <x v="3022"/>
    <n v="1424278451"/>
    <b v="0"/>
    <n v="320"/>
    <b v="1"/>
    <s v="theater/spaces"/>
    <n v="131"/>
    <n v="164.3"/>
    <x v="1"/>
    <s v="spaces"/>
    <n v="42053.704293981486"/>
    <n v="25569.003703703704"/>
    <x v="0"/>
    <n v="2"/>
    <x v="2"/>
  </r>
  <r>
    <n v="3028"/>
    <x v="3027"/>
    <s v="We have a space! Help us fill it with a stage, chairs, gear and audiences' laughter!"/>
    <x v="10"/>
    <n v="8401"/>
    <x v="0"/>
    <x v="0"/>
    <x v="0"/>
    <x v="3023"/>
    <n v="1468650025"/>
    <b v="0"/>
    <n v="99"/>
    <b v="1"/>
    <s v="theater/spaces"/>
    <n v="168"/>
    <n v="84.86"/>
    <x v="1"/>
    <s v="spaces"/>
    <n v="42567.264178240745"/>
    <n v="25569.001145833332"/>
    <x v="2"/>
    <n v="7"/>
    <x v="3"/>
  </r>
  <r>
    <n v="3029"/>
    <x v="3028"/>
    <s v="We're building a new theatre venue in Austin! Austin is growing, but we are losing space for artists- help us keep local theatre alive!"/>
    <x v="11"/>
    <n v="32903"/>
    <x v="0"/>
    <x v="0"/>
    <x v="0"/>
    <x v="3024"/>
    <n v="1413824447"/>
    <b v="0"/>
    <n v="348"/>
    <b v="1"/>
    <s v="theater/spaces"/>
    <n v="110"/>
    <n v="94.55"/>
    <x v="1"/>
    <s v="spaces"/>
    <n v="41932.708877314813"/>
    <n v="25569.004027777777"/>
    <x v="3"/>
    <n v="10"/>
    <x v="9"/>
  </r>
  <r>
    <n v="3030"/>
    <x v="3029"/>
    <s v="Guilford Center Stage is a new project bringing theater to our 1896 Grange; we need to purchase simple theater lighting for our stage."/>
    <x v="257"/>
    <n v="1867"/>
    <x v="0"/>
    <x v="0"/>
    <x v="0"/>
    <x v="3025"/>
    <n v="1439834171"/>
    <b v="0"/>
    <n v="41"/>
    <b v="1"/>
    <s v="theater/spaces"/>
    <n v="107"/>
    <n v="45.54"/>
    <x v="1"/>
    <s v="spaces"/>
    <n v="42233.747349537036"/>
    <n v="25569.000474537039"/>
    <x v="0"/>
    <n v="8"/>
    <x v="10"/>
  </r>
  <r>
    <n v="3031"/>
    <x v="3030"/>
    <s v="Blue Thyme Nights is the production of Am I Blue by Beth Henley &amp; Thymus Vulgaris by Lanford  Wilson._x000a__x000a_Artwork by Charlotte Ager"/>
    <x v="15"/>
    <n v="1500"/>
    <x v="0"/>
    <x v="0"/>
    <x v="0"/>
    <x v="3026"/>
    <n v="1471295447"/>
    <b v="0"/>
    <n v="29"/>
    <b v="1"/>
    <s v="theater/spaces"/>
    <n v="100"/>
    <n v="51.72"/>
    <x v="1"/>
    <s v="spaces"/>
    <n v="42597.882488425923"/>
    <n v="25569.000335648147"/>
    <x v="2"/>
    <n v="8"/>
    <x v="10"/>
  </r>
  <r>
    <n v="3032"/>
    <x v="3031"/>
    <s v="One night only, not-for-profit, neighborhood haunted attraction that will scare your mask off! Coming this Halloween."/>
    <x v="28"/>
    <n v="1272"/>
    <x v="0"/>
    <x v="0"/>
    <x v="0"/>
    <x v="3027"/>
    <n v="1439341459"/>
    <b v="0"/>
    <n v="25"/>
    <b v="1"/>
    <s v="theater/spaces"/>
    <n v="127"/>
    <n v="50.88"/>
    <x v="1"/>
    <s v="spaces"/>
    <n v="42228.044664351852"/>
    <n v="25569.00028935185"/>
    <x v="0"/>
    <n v="8"/>
    <x v="10"/>
  </r>
  <r>
    <n v="3033"/>
    <x v="3032"/>
    <s v="Finally Stagelights will have a space of our very own!  Be a part of this exciting new adventure in Greensboro!!"/>
    <x v="9"/>
    <n v="4396"/>
    <x v="0"/>
    <x v="0"/>
    <x v="0"/>
    <x v="3028"/>
    <n v="1468895925"/>
    <b v="0"/>
    <n v="23"/>
    <b v="1"/>
    <s v="theater/spaces"/>
    <n v="147"/>
    <n v="191.13"/>
    <x v="1"/>
    <s v="spaces"/>
    <n v="42570.110243055555"/>
    <n v="25569.000266203704"/>
    <x v="2"/>
    <n v="7"/>
    <x v="3"/>
  </r>
  <r>
    <n v="3034"/>
    <x v="3033"/>
    <s v="Pretty please with popcorn on top!Help!!_x000a__x000a_Our family owned &amp; operated Theatre in Fairfax VA is looking to get help upgrading our seats."/>
    <x v="57"/>
    <n v="112536"/>
    <x v="0"/>
    <x v="0"/>
    <x v="0"/>
    <x v="3029"/>
    <n v="1475326255"/>
    <b v="0"/>
    <n v="1260"/>
    <b v="1"/>
    <s v="theater/spaces"/>
    <n v="113"/>
    <n v="89.31"/>
    <x v="1"/>
    <s v="spaces"/>
    <n v="42644.535358796296"/>
    <n v="25569.014583333334"/>
    <x v="2"/>
    <n v="10"/>
    <x v="9"/>
  </r>
  <r>
    <n v="3035"/>
    <x v="3034"/>
    <s v="Help create a permanent home for live comedy shows and classes in Downtown RVA."/>
    <x v="31"/>
    <n v="27196.71"/>
    <x v="0"/>
    <x v="0"/>
    <x v="0"/>
    <x v="3030"/>
    <n v="1365082009"/>
    <b v="0"/>
    <n v="307"/>
    <b v="1"/>
    <s v="theater/spaces"/>
    <n v="109"/>
    <n v="88.59"/>
    <x v="1"/>
    <s v="spaces"/>
    <n v="41368.560289351852"/>
    <n v="25569.003553240742"/>
    <x v="4"/>
    <n v="4"/>
    <x v="6"/>
  </r>
  <r>
    <n v="3036"/>
    <x v="3035"/>
    <s v="Help Synetic Theater create a new Studio to produce amazing  shows in the 2013/14 season and train awesome artists of all ages!"/>
    <x v="31"/>
    <n v="31683"/>
    <x v="0"/>
    <x v="0"/>
    <x v="0"/>
    <x v="3031"/>
    <n v="1373568644"/>
    <b v="0"/>
    <n v="329"/>
    <b v="1"/>
    <s v="theater/spaces"/>
    <n v="127"/>
    <n v="96.3"/>
    <x v="1"/>
    <s v="spaces"/>
    <n v="41466.785231481481"/>
    <n v="25569.003807870369"/>
    <x v="4"/>
    <n v="7"/>
    <x v="3"/>
  </r>
  <r>
    <n v="3037"/>
    <x v="3036"/>
    <s v="SHE&amp;HER PRODUCTIONS! New Space.. New SHOW! We have a home in KC West Bottoms, the Crane Building. We need your help turning this space into a theater!"/>
    <x v="2"/>
    <n v="1066"/>
    <x v="0"/>
    <x v="0"/>
    <x v="0"/>
    <x v="3032"/>
    <n v="1279574773"/>
    <b v="0"/>
    <n v="32"/>
    <b v="1"/>
    <s v="theater/spaces"/>
    <n v="213"/>
    <n v="33.31"/>
    <x v="1"/>
    <s v="spaces"/>
    <n v="40378.893206018518"/>
    <n v="25569.00037037037"/>
    <x v="7"/>
    <n v="7"/>
    <x v="3"/>
  </r>
  <r>
    <n v="3038"/>
    <x v="3037"/>
    <s v="Our little theater needs some love. We took over a lab and need to make our space look more inviting and well, like a theater!"/>
    <x v="28"/>
    <n v="1005"/>
    <x v="0"/>
    <x v="0"/>
    <x v="0"/>
    <x v="3033"/>
    <n v="1451887397"/>
    <b v="0"/>
    <n v="27"/>
    <b v="1"/>
    <s v="theater/spaces"/>
    <n v="101"/>
    <n v="37.22"/>
    <x v="1"/>
    <s v="spaces"/>
    <n v="42373.252280092594"/>
    <n v="25569.0003125"/>
    <x v="2"/>
    <n v="1"/>
    <x v="1"/>
  </r>
  <r>
    <n v="3039"/>
    <x v="3038"/>
    <s v="After 22 yrs downstairs we are &quot;getting out of  our parents basement&quot; and building a new 50 seat theater in a new location."/>
    <x v="22"/>
    <n v="21742.78"/>
    <x v="0"/>
    <x v="0"/>
    <x v="0"/>
    <x v="3034"/>
    <n v="1386011038"/>
    <b v="0"/>
    <n v="236"/>
    <b v="1"/>
    <s v="theater/spaces"/>
    <n v="109"/>
    <n v="92.13"/>
    <x v="1"/>
    <s v="spaces"/>
    <n v="41610.794421296298"/>
    <n v="25569.00273148148"/>
    <x v="4"/>
    <n v="12"/>
    <x v="11"/>
  </r>
  <r>
    <n v="3040"/>
    <x v="3039"/>
    <s v="48 hours of deck screws, dry wall, hard hats and needed renovation to help the Jayhawk rise from the ashes."/>
    <x v="9"/>
    <n v="3225"/>
    <x v="0"/>
    <x v="0"/>
    <x v="0"/>
    <x v="3035"/>
    <n v="1434999621"/>
    <b v="0"/>
    <n v="42"/>
    <b v="1"/>
    <s v="theater/spaces"/>
    <n v="108"/>
    <n v="76.790000000000006"/>
    <x v="1"/>
    <s v="spaces"/>
    <n v="42177.791909722218"/>
    <n v="25569.000486111112"/>
    <x v="0"/>
    <n v="6"/>
    <x v="0"/>
  </r>
  <r>
    <n v="3041"/>
    <x v="3040"/>
    <s v="Privet! Hello! Bon Jour! We are the Arlekin Players Theatre and we need a home."/>
    <x v="386"/>
    <n v="9170"/>
    <x v="0"/>
    <x v="0"/>
    <x v="0"/>
    <x v="3036"/>
    <n v="1450731048"/>
    <b v="0"/>
    <n v="95"/>
    <b v="1"/>
    <s v="theater/spaces"/>
    <n v="110"/>
    <n v="96.53"/>
    <x v="1"/>
    <s v="spaces"/>
    <n v="42359.868611111116"/>
    <n v="25569.001099537036"/>
    <x v="0"/>
    <n v="12"/>
    <x v="11"/>
  </r>
  <r>
    <n v="3042"/>
    <x v="3041"/>
    <s v="Hope Mill Theatre is a brand new Fringe Theatre in the heart of Manchester city - bringing a diverse programme of entertainment!"/>
    <x v="15"/>
    <n v="1920"/>
    <x v="0"/>
    <x v="1"/>
    <x v="1"/>
    <x v="3037"/>
    <n v="1441557047"/>
    <b v="0"/>
    <n v="37"/>
    <b v="1"/>
    <s v="theater/spaces"/>
    <n v="128"/>
    <n v="51.89"/>
    <x v="1"/>
    <s v="spaces"/>
    <n v="42253.688043981485"/>
    <n v="25569.000428240739"/>
    <x v="0"/>
    <n v="9"/>
    <x v="8"/>
  </r>
  <r>
    <n v="3043"/>
    <x v="3042"/>
    <s v="Introducing The Post at 750! Join us in the creation of Vancouver's most exciting new cultural space in the heart of downtown."/>
    <x v="36"/>
    <n v="16501"/>
    <x v="0"/>
    <x v="5"/>
    <x v="5"/>
    <x v="3038"/>
    <n v="1426815699"/>
    <b v="0"/>
    <n v="128"/>
    <b v="1"/>
    <s v="theater/spaces"/>
    <n v="110"/>
    <n v="128.91"/>
    <x v="1"/>
    <s v="spaces"/>
    <n v="42083.070590277777"/>
    <n v="25569.001481481482"/>
    <x v="0"/>
    <n v="3"/>
    <x v="7"/>
  </r>
  <r>
    <n v="3044"/>
    <x v="3043"/>
    <s v="Minnsky's - a theater in the Minneapolis NE Arts District that will harken back to a time of Vaudeville and Circus Entertainment!"/>
    <x v="14"/>
    <n v="13121"/>
    <x v="0"/>
    <x v="0"/>
    <x v="0"/>
    <x v="3039"/>
    <n v="1453137998"/>
    <b v="0"/>
    <n v="156"/>
    <b v="1"/>
    <s v="theater/spaces"/>
    <n v="109"/>
    <n v="84.11"/>
    <x v="1"/>
    <s v="spaces"/>
    <n v="42387.7268287037"/>
    <n v="25569.001805555556"/>
    <x v="2"/>
    <n v="1"/>
    <x v="1"/>
  </r>
  <r>
    <n v="3045"/>
    <x v="3044"/>
    <s v="Walmart decided they wanted our space, so we had to move to a new theater. Help us make it an awesome space by painting it all black!"/>
    <x v="23"/>
    <n v="5308.26"/>
    <x v="0"/>
    <x v="0"/>
    <x v="0"/>
    <x v="3040"/>
    <n v="1406087055"/>
    <b v="0"/>
    <n v="64"/>
    <b v="1"/>
    <s v="theater/spaces"/>
    <n v="133"/>
    <n v="82.94"/>
    <x v="1"/>
    <s v="spaces"/>
    <n v="41843.155729166669"/>
    <n v="25569.000740740739"/>
    <x v="3"/>
    <n v="7"/>
    <x v="3"/>
  </r>
  <r>
    <n v="3046"/>
    <x v="3045"/>
    <s v="Your opportunity to help improvMANIA open Chandler, Arizona's new home for family-friendly improv comedy in Historic Downtown Chandler!"/>
    <x v="278"/>
    <n v="15077"/>
    <x v="0"/>
    <x v="0"/>
    <x v="0"/>
    <x v="3041"/>
    <n v="1407784586"/>
    <b v="0"/>
    <n v="58"/>
    <b v="1"/>
    <s v="theater/spaces"/>
    <n v="191"/>
    <n v="259.95"/>
    <x v="1"/>
    <s v="spaces"/>
    <n v="41862.803078703706"/>
    <n v="25569.000671296297"/>
    <x v="3"/>
    <n v="8"/>
    <x v="10"/>
  </r>
  <r>
    <n v="3047"/>
    <x v="3046"/>
    <s v="Hi! We're the Graduating Seniors Acting V Seniors at Temple University! Welcome to our Kick starter Page!"/>
    <x v="2"/>
    <n v="745"/>
    <x v="0"/>
    <x v="0"/>
    <x v="0"/>
    <x v="3042"/>
    <n v="1457999054"/>
    <b v="0"/>
    <n v="20"/>
    <b v="1"/>
    <s v="theater/spaces"/>
    <n v="149"/>
    <n v="37.25"/>
    <x v="1"/>
    <s v="spaces"/>
    <n v="42443.989050925928"/>
    <n v="25569.000231481481"/>
    <x v="2"/>
    <n v="3"/>
    <x v="7"/>
  </r>
  <r>
    <n v="3048"/>
    <x v="3047"/>
    <s v="By matching donations up to $5000, Jack Kesler and Maurice Richards have challenged YOU to help Urbanite outfit their brand new space."/>
    <x v="10"/>
    <n v="8320"/>
    <x v="0"/>
    <x v="0"/>
    <x v="0"/>
    <x v="3043"/>
    <n v="1417556262"/>
    <b v="0"/>
    <n v="47"/>
    <b v="1"/>
    <s v="theater/spaces"/>
    <n v="166"/>
    <n v="177.02"/>
    <x v="1"/>
    <s v="spaces"/>
    <n v="41975.901180555549"/>
    <n v="25569.000543981481"/>
    <x v="3"/>
    <n v="12"/>
    <x v="11"/>
  </r>
  <r>
    <n v="3049"/>
    <x v="3048"/>
    <s v="Pickerington Community Theatre is seeking donations to purchase a Pipe &amp; Drape system to increase staging possibilities for the company"/>
    <x v="192"/>
    <n v="4000"/>
    <x v="0"/>
    <x v="0"/>
    <x v="0"/>
    <x v="3044"/>
    <n v="1431649255"/>
    <b v="0"/>
    <n v="54"/>
    <b v="1"/>
    <s v="theater/spaces"/>
    <n v="107"/>
    <n v="74.069999999999993"/>
    <x v="1"/>
    <s v="spaces"/>
    <n v="42139.014525462961"/>
    <n v="25569.000625000001"/>
    <x v="0"/>
    <n v="5"/>
    <x v="5"/>
  </r>
  <r>
    <n v="3050"/>
    <x v="3049"/>
    <s v="Help fund The Black Pearl Consuite at CoreCon VIII: On Ancient Seas!"/>
    <x v="20"/>
    <n v="636"/>
    <x v="0"/>
    <x v="0"/>
    <x v="0"/>
    <x v="3045"/>
    <n v="1459828960"/>
    <b v="0"/>
    <n v="9"/>
    <b v="1"/>
    <s v="theater/spaces"/>
    <n v="106"/>
    <n v="70.67"/>
    <x v="1"/>
    <s v="spaces"/>
    <n v="42465.16851851852"/>
    <n v="25569.000104166666"/>
    <x v="2"/>
    <n v="4"/>
    <x v="6"/>
  </r>
  <r>
    <n v="3051"/>
    <x v="3050"/>
    <s v="The ABC tour: 26 comedy-juggling shows in 26 different venues - chosen by YOU - each beginning with a different letter of the alphabet."/>
    <x v="8"/>
    <n v="827"/>
    <x v="2"/>
    <x v="1"/>
    <x v="1"/>
    <x v="3046"/>
    <n v="1483955945"/>
    <b v="1"/>
    <n v="35"/>
    <b v="0"/>
    <s v="theater/spaces"/>
    <n v="24"/>
    <n v="23.63"/>
    <x v="1"/>
    <s v="spaces"/>
    <n v="42744.416030092587"/>
    <n v="25569.000405092593"/>
    <x v="1"/>
    <n v="1"/>
    <x v="1"/>
  </r>
  <r>
    <n v="3052"/>
    <x v="3051"/>
    <s v="To let the arts continue in Walker Minnesota We need a performing arts space and art gallery"/>
    <x v="63"/>
    <n v="75"/>
    <x v="2"/>
    <x v="0"/>
    <x v="0"/>
    <x v="3047"/>
    <n v="1430237094"/>
    <b v="0"/>
    <n v="2"/>
    <b v="0"/>
    <s v="theater/spaces"/>
    <n v="0"/>
    <n v="37.5"/>
    <x v="1"/>
    <s v="spaces"/>
    <n v="42122.670069444444"/>
    <n v="25569.00002314815"/>
    <x v="0"/>
    <n v="4"/>
    <x v="6"/>
  </r>
  <r>
    <n v="3053"/>
    <x v="3052"/>
    <s v="Showroom is a multi-disciplinary space providing unorthodox concerts, events &amp; a platform creatives can express their creative vision"/>
    <x v="3"/>
    <n v="40"/>
    <x v="2"/>
    <x v="0"/>
    <x v="0"/>
    <x v="3048"/>
    <n v="1407781013"/>
    <b v="0"/>
    <n v="3"/>
    <b v="0"/>
    <s v="theater/spaces"/>
    <n v="0"/>
    <n v="13.33"/>
    <x v="1"/>
    <s v="spaces"/>
    <n v="41862.761724537035"/>
    <n v="25569.000034722223"/>
    <x v="3"/>
    <n v="8"/>
    <x v="10"/>
  </r>
  <r>
    <n v="3054"/>
    <x v="3053"/>
    <s v="A &quot;haunted house&quot; that benefits the community by helping local college students with volunteer hours and helping out local charities."/>
    <x v="43"/>
    <n v="0"/>
    <x v="2"/>
    <x v="0"/>
    <x v="0"/>
    <x v="3049"/>
    <n v="1422043154"/>
    <b v="0"/>
    <n v="0"/>
    <b v="0"/>
    <s v="theater/spaces"/>
    <n v="0"/>
    <n v="0"/>
    <x v="1"/>
    <s v="spaces"/>
    <n v="42027.832800925928"/>
    <n v="25569"/>
    <x v="0"/>
    <n v="1"/>
    <x v="1"/>
  </r>
  <r>
    <n v="3055"/>
    <x v="3054"/>
    <s v="I have been in the Surfing business since 1962 have a collection of surfing memorabilia I would like to open a surfing museum"/>
    <x v="22"/>
    <n v="1"/>
    <x v="2"/>
    <x v="0"/>
    <x v="0"/>
    <x v="3050"/>
    <n v="1415660390"/>
    <b v="0"/>
    <n v="1"/>
    <b v="0"/>
    <s v="theater/spaces"/>
    <n v="0"/>
    <n v="1"/>
    <x v="1"/>
    <s v="spaces"/>
    <n v="41953.95821759259"/>
    <n v="25569.000011574073"/>
    <x v="3"/>
    <n v="11"/>
    <x v="4"/>
  </r>
  <r>
    <n v="3056"/>
    <x v="3055"/>
    <s v="Looking to establish a communal space for art shows, bands, farmer's markets, environmental education, and traditional skills."/>
    <x v="31"/>
    <n v="0"/>
    <x v="2"/>
    <x v="0"/>
    <x v="0"/>
    <x v="3051"/>
    <n v="1406819784"/>
    <b v="0"/>
    <n v="0"/>
    <b v="0"/>
    <s v="theater/spaces"/>
    <n v="0"/>
    <n v="0"/>
    <x v="1"/>
    <s v="spaces"/>
    <n v="41851.636388888888"/>
    <n v="25569"/>
    <x v="3"/>
    <n v="7"/>
    <x v="3"/>
  </r>
  <r>
    <n v="3057"/>
    <x v="3056"/>
    <s v="A series of 6 educational theme parks. This project is to fund the plans and 3D designs required to build the first park."/>
    <x v="63"/>
    <n v="0"/>
    <x v="2"/>
    <x v="1"/>
    <x v="1"/>
    <x v="3052"/>
    <n v="1457105811"/>
    <b v="0"/>
    <n v="0"/>
    <b v="0"/>
    <s v="theater/spaces"/>
    <n v="0"/>
    <n v="0"/>
    <x v="1"/>
    <s v="spaces"/>
    <n v="42433.650590277779"/>
    <n v="25569"/>
    <x v="2"/>
    <n v="3"/>
    <x v="7"/>
  </r>
  <r>
    <n v="3058"/>
    <x v="3057"/>
    <s v="Restoration of a theatre to make an educational center for youngs and a place to socialize for everybody through the power of art."/>
    <x v="102"/>
    <n v="3"/>
    <x v="2"/>
    <x v="13"/>
    <x v="3"/>
    <x v="3053"/>
    <n v="1459414740"/>
    <b v="0"/>
    <n v="3"/>
    <b v="0"/>
    <s v="theater/spaces"/>
    <n v="0"/>
    <n v="1"/>
    <x v="1"/>
    <s v="spaces"/>
    <n v="42460.374305555553"/>
    <n v="25569.000034722223"/>
    <x v="2"/>
    <n v="3"/>
    <x v="7"/>
  </r>
  <r>
    <n v="3059"/>
    <x v="3058"/>
    <s v="We, as a theatre, are 50 years old and our lights and building are even older so we are looking to update and revamp our lights."/>
    <x v="36"/>
    <n v="451"/>
    <x v="2"/>
    <x v="0"/>
    <x v="0"/>
    <x v="3054"/>
    <n v="1404944846"/>
    <b v="0"/>
    <n v="11"/>
    <b v="0"/>
    <s v="theater/spaces"/>
    <n v="3"/>
    <n v="41"/>
    <x v="1"/>
    <s v="spaces"/>
    <n v="41829.935717592591"/>
    <n v="25569.000127314815"/>
    <x v="3"/>
    <n v="7"/>
    <x v="3"/>
  </r>
  <r>
    <n v="3060"/>
    <x v="3059"/>
    <s v="Save the historic Roxy theatre in Bremerton WA from being repurposed as office space."/>
    <x v="135"/>
    <n v="335"/>
    <x v="2"/>
    <x v="0"/>
    <x v="0"/>
    <x v="3055"/>
    <n v="1440830134"/>
    <b v="0"/>
    <n v="6"/>
    <b v="0"/>
    <s v="theater/spaces"/>
    <n v="0"/>
    <n v="55.83"/>
    <x v="1"/>
    <s v="spaces"/>
    <n v="42245.274699074071"/>
    <n v="25569.000069444446"/>
    <x v="0"/>
    <n v="8"/>
    <x v="10"/>
  </r>
  <r>
    <n v="3061"/>
    <x v="3060"/>
    <s v="Save a historic Local theater."/>
    <x v="80"/>
    <n v="0"/>
    <x v="2"/>
    <x v="0"/>
    <x v="0"/>
    <x v="3056"/>
    <n v="1405363748"/>
    <b v="0"/>
    <n v="0"/>
    <b v="0"/>
    <s v="theater/spaces"/>
    <n v="0"/>
    <n v="0"/>
    <x v="1"/>
    <s v="spaces"/>
    <n v="41834.784120370372"/>
    <n v="25569"/>
    <x v="3"/>
    <n v="7"/>
    <x v="3"/>
  </r>
  <r>
    <n v="3062"/>
    <x v="3061"/>
    <s v="In our 30th year we are relocating to the world famous Choo Choo on The South Side. We will be remodeling the old Station House."/>
    <x v="3"/>
    <n v="6684"/>
    <x v="2"/>
    <x v="0"/>
    <x v="0"/>
    <x v="3057"/>
    <n v="1441111892"/>
    <b v="0"/>
    <n v="67"/>
    <b v="0"/>
    <s v="theater/spaces"/>
    <n v="67"/>
    <n v="99.76"/>
    <x v="1"/>
    <s v="spaces"/>
    <n v="42248.535787037035"/>
    <n v="25569.000775462962"/>
    <x v="0"/>
    <n v="9"/>
    <x v="8"/>
  </r>
  <r>
    <n v="3063"/>
    <x v="3062"/>
    <s v="Members of the local Miami music scene are putting together a venue/creative space in Kendall!"/>
    <x v="9"/>
    <n v="587"/>
    <x v="2"/>
    <x v="0"/>
    <x v="0"/>
    <x v="3058"/>
    <n v="1474150138"/>
    <b v="0"/>
    <n v="23"/>
    <b v="0"/>
    <s v="theater/spaces"/>
    <n v="20"/>
    <n v="25.52"/>
    <x v="1"/>
    <s v="spaces"/>
    <n v="42630.922893518517"/>
    <n v="25569.000266203704"/>
    <x v="2"/>
    <n v="9"/>
    <x v="8"/>
  </r>
  <r>
    <n v="3064"/>
    <x v="3063"/>
    <s v="An epicenter for connection, creation and expression of the community."/>
    <x v="96"/>
    <n v="8471"/>
    <x v="2"/>
    <x v="0"/>
    <x v="0"/>
    <x v="3059"/>
    <n v="1445483246"/>
    <b v="0"/>
    <n v="72"/>
    <b v="0"/>
    <s v="theater/spaces"/>
    <n v="11"/>
    <n v="117.65"/>
    <x v="1"/>
    <s v="spaces"/>
    <n v="42299.130162037036"/>
    <n v="25569.000833333332"/>
    <x v="0"/>
    <n v="10"/>
    <x v="9"/>
  </r>
  <r>
    <n v="3065"/>
    <x v="3064"/>
    <s v="A castle themed events center with large and small spaces to support a variety of arts i.e. performing, visual, music, theater, dance"/>
    <x v="31"/>
    <n v="10"/>
    <x v="2"/>
    <x v="0"/>
    <x v="0"/>
    <x v="3060"/>
    <n v="1404523172"/>
    <b v="0"/>
    <n v="2"/>
    <b v="0"/>
    <s v="theater/spaces"/>
    <n v="0"/>
    <n v="5"/>
    <x v="1"/>
    <s v="spaces"/>
    <n v="41825.055231481485"/>
    <n v="25569.00002314815"/>
    <x v="3"/>
    <n v="7"/>
    <x v="3"/>
  </r>
  <r>
    <n v="3066"/>
    <x v="3065"/>
    <s v="Our mission is to offer an innovative family watersports attraction that is fun, safe, economical and a leader in its field."/>
    <x v="90"/>
    <n v="41950"/>
    <x v="2"/>
    <x v="2"/>
    <x v="2"/>
    <x v="3061"/>
    <n v="1465536537"/>
    <b v="0"/>
    <n v="15"/>
    <b v="0"/>
    <s v="theater/spaces"/>
    <n v="12"/>
    <n v="2796.67"/>
    <x v="1"/>
    <s v="spaces"/>
    <n v="42531.228437500002"/>
    <n v="25569.000173611112"/>
    <x v="2"/>
    <n v="6"/>
    <x v="0"/>
  </r>
  <r>
    <n v="3067"/>
    <x v="3066"/>
    <s v="Host a special event in your home, collect donations and turn containers in the foyer to a comfortable welcoming place to sit &amp; chat!"/>
    <x v="6"/>
    <n v="200"/>
    <x v="2"/>
    <x v="4"/>
    <x v="4"/>
    <x v="3062"/>
    <n v="1439245879"/>
    <b v="0"/>
    <n v="1"/>
    <b v="0"/>
    <s v="theater/spaces"/>
    <n v="3"/>
    <n v="200"/>
    <x v="1"/>
    <s v="spaces"/>
    <n v="42226.938414351855"/>
    <n v="25569.000011574073"/>
    <x v="0"/>
    <n v="8"/>
    <x v="10"/>
  </r>
  <r>
    <n v="3068"/>
    <x v="3067"/>
    <s v="Hearing loops will be installed in theaters to give hearing loss sufferers with cochlear implants and hearing aids much needed access."/>
    <x v="65"/>
    <n v="175"/>
    <x v="2"/>
    <x v="0"/>
    <x v="0"/>
    <x v="3063"/>
    <n v="1442421352"/>
    <b v="0"/>
    <n v="2"/>
    <b v="0"/>
    <s v="theater/spaces"/>
    <n v="0"/>
    <n v="87.5"/>
    <x v="1"/>
    <s v="spaces"/>
    <n v="42263.691574074073"/>
    <n v="25569.00002314815"/>
    <x v="0"/>
    <n v="9"/>
    <x v="8"/>
  </r>
  <r>
    <n v="3069"/>
    <x v="3068"/>
    <s v="708 STL is ONE of a kind! The Best Burlesque &amp; Vaudeville, plus singing/dancing waitresses, high end comfort food &amp; GREAT craft beer!"/>
    <x v="28"/>
    <n v="141"/>
    <x v="2"/>
    <x v="0"/>
    <x v="0"/>
    <x v="3064"/>
    <n v="1415995234"/>
    <b v="0"/>
    <n v="7"/>
    <b v="0"/>
    <s v="theater/spaces"/>
    <n v="14"/>
    <n v="20.14"/>
    <x v="1"/>
    <s v="spaces"/>
    <n v="41957.833726851852"/>
    <n v="25569.000081018519"/>
    <x v="3"/>
    <n v="11"/>
    <x v="4"/>
  </r>
  <r>
    <n v="3070"/>
    <x v="3069"/>
    <s v="Liverpool's 1st purpose built 7 night a week comedy club, bar &amp; restaurant with live music &amp; much more"/>
    <x v="3"/>
    <n v="334"/>
    <x v="2"/>
    <x v="1"/>
    <x v="1"/>
    <x v="3065"/>
    <n v="1479317769"/>
    <b v="0"/>
    <n v="16"/>
    <b v="0"/>
    <s v="theater/spaces"/>
    <n v="3"/>
    <n v="20.88"/>
    <x v="1"/>
    <s v="spaces"/>
    <n v="42690.733437499999"/>
    <n v="25569.000185185185"/>
    <x v="2"/>
    <n v="11"/>
    <x v="4"/>
  </r>
  <r>
    <n v="3071"/>
    <x v="3070"/>
    <s v="Anyone can create. They just need a place and an opportunity. The Echo Theatre (Provo) provides that opportunity."/>
    <x v="14"/>
    <n v="7173"/>
    <x v="2"/>
    <x v="0"/>
    <x v="0"/>
    <x v="3066"/>
    <n v="1428082481"/>
    <b v="0"/>
    <n v="117"/>
    <b v="0"/>
    <s v="theater/spaces"/>
    <n v="60"/>
    <n v="61.31"/>
    <x v="1"/>
    <s v="spaces"/>
    <n v="42097.732418981483"/>
    <n v="25569.001354166667"/>
    <x v="0"/>
    <n v="4"/>
    <x v="6"/>
  </r>
  <r>
    <n v="3072"/>
    <x v="3071"/>
    <s v="Crosswalk Theatre Company - Network Directory promotes all stage talent. Increasing your odds to connect to the right hiring person."/>
    <x v="14"/>
    <n v="2"/>
    <x v="2"/>
    <x v="0"/>
    <x v="0"/>
    <x v="3067"/>
    <n v="1476549262"/>
    <b v="0"/>
    <n v="2"/>
    <b v="0"/>
    <s v="theater/spaces"/>
    <n v="0"/>
    <n v="1"/>
    <x v="1"/>
    <s v="spaces"/>
    <n v="42658.690532407403"/>
    <n v="25569.00002314815"/>
    <x v="2"/>
    <n v="10"/>
    <x v="9"/>
  </r>
  <r>
    <n v="3073"/>
    <x v="3072"/>
    <s v="Conversion of a long dormant synagogue into a Performing and Visual Arts Center, revitalizing Rochester's inner city."/>
    <x v="387"/>
    <n v="645"/>
    <x v="2"/>
    <x v="0"/>
    <x v="0"/>
    <x v="3068"/>
    <n v="1429287900"/>
    <b v="0"/>
    <n v="7"/>
    <b v="0"/>
    <s v="theater/spaces"/>
    <n v="0"/>
    <n v="92.14"/>
    <x v="1"/>
    <s v="spaces"/>
    <n v="42111.684027777781"/>
    <n v="25569.000081018519"/>
    <x v="0"/>
    <n v="4"/>
    <x v="6"/>
  </r>
  <r>
    <n v="3074"/>
    <x v="3073"/>
    <s v="CrÃ©ation d'un thÃ©Ã¢tre de marionnettes automatisÃ©es et informatisÃ©es portant sur la nature et l'Ã©cologie._x000a_&quot;La symphonie du monde&quot;"/>
    <x v="31"/>
    <n v="22"/>
    <x v="2"/>
    <x v="6"/>
    <x v="3"/>
    <x v="3069"/>
    <n v="1455025359"/>
    <b v="0"/>
    <n v="3"/>
    <b v="0"/>
    <s v="theater/spaces"/>
    <n v="0"/>
    <n v="7.33"/>
    <x v="1"/>
    <s v="spaces"/>
    <n v="42409.571284722217"/>
    <n v="25569.000034722223"/>
    <x v="2"/>
    <n v="2"/>
    <x v="2"/>
  </r>
  <r>
    <n v="3075"/>
    <x v="3074"/>
    <s v="Magic Morgan &amp; Liliana are raising funds to expand their famed traveling magic show to a theater of magic."/>
    <x v="36"/>
    <n v="1296"/>
    <x v="2"/>
    <x v="0"/>
    <x v="0"/>
    <x v="3070"/>
    <n v="1467253640"/>
    <b v="0"/>
    <n v="20"/>
    <b v="0"/>
    <s v="theater/spaces"/>
    <n v="9"/>
    <n v="64.8"/>
    <x v="1"/>
    <s v="spaces"/>
    <n v="42551.102314814809"/>
    <n v="25569.000231481481"/>
    <x v="2"/>
    <n v="6"/>
    <x v="0"/>
  </r>
  <r>
    <n v="3076"/>
    <x v="3075"/>
    <s v="Helping female comedians get in their 10,000 Hours of practice!"/>
    <x v="3"/>
    <n v="1506"/>
    <x v="2"/>
    <x v="0"/>
    <x v="0"/>
    <x v="3071"/>
    <n v="1439221123"/>
    <b v="0"/>
    <n v="50"/>
    <b v="0"/>
    <s v="theater/spaces"/>
    <n v="15"/>
    <n v="30.12"/>
    <x v="1"/>
    <s v="spaces"/>
    <n v="42226.651886574073"/>
    <n v="25569.000578703704"/>
    <x v="0"/>
    <n v="8"/>
    <x v="10"/>
  </r>
  <r>
    <n v="3077"/>
    <x v="3076"/>
    <s v="I've created a live workshop for men who cannot afford it, giving them an opportunity to have healing, peace &amp; love in their lives."/>
    <x v="29"/>
    <n v="105"/>
    <x v="2"/>
    <x v="5"/>
    <x v="5"/>
    <x v="3072"/>
    <n v="1485903478"/>
    <b v="0"/>
    <n v="2"/>
    <b v="0"/>
    <s v="theater/spaces"/>
    <n v="0"/>
    <n v="52.5"/>
    <x v="1"/>
    <s v="spaces"/>
    <n v="42766.956921296296"/>
    <n v="25569.00002314815"/>
    <x v="1"/>
    <n v="1"/>
    <x v="1"/>
  </r>
  <r>
    <n v="3078"/>
    <x v="3077"/>
    <s v="Help replace a broken chairlift with a vertical lift making all forms of arts and education accessible on our historical antique stage."/>
    <x v="127"/>
    <n v="71"/>
    <x v="2"/>
    <x v="0"/>
    <x v="0"/>
    <x v="3073"/>
    <n v="1422328795"/>
    <b v="0"/>
    <n v="3"/>
    <b v="0"/>
    <s v="theater/spaces"/>
    <n v="0"/>
    <n v="23.67"/>
    <x v="1"/>
    <s v="spaces"/>
    <n v="42031.138831018514"/>
    <n v="25569.000034722223"/>
    <x v="0"/>
    <n v="1"/>
    <x v="1"/>
  </r>
  <r>
    <n v="3079"/>
    <x v="3078"/>
    <s v="We desire to purchase a portion of Hell, in Michigan just outside of Detroit, to create a world-class performance art space.  Join us."/>
    <x v="388"/>
    <n v="11226"/>
    <x v="2"/>
    <x v="0"/>
    <x v="0"/>
    <x v="3074"/>
    <n v="1424452035"/>
    <b v="0"/>
    <n v="27"/>
    <b v="0"/>
    <s v="theater/spaces"/>
    <n v="1"/>
    <n v="415.78"/>
    <x v="1"/>
    <s v="spaces"/>
    <n v="42055.713368055556"/>
    <n v="25569.0003125"/>
    <x v="0"/>
    <n v="2"/>
    <x v="2"/>
  </r>
  <r>
    <n v="3080"/>
    <x v="3079"/>
    <s v="Sustainable, fire-proof, carbon-negative, and all-season recreation of the Globe Theater made famous by Shakespeare, with gardens."/>
    <x v="71"/>
    <n v="376"/>
    <x v="2"/>
    <x v="0"/>
    <x v="0"/>
    <x v="3075"/>
    <n v="1414456844"/>
    <b v="0"/>
    <n v="7"/>
    <b v="0"/>
    <s v="theater/spaces"/>
    <n v="0"/>
    <n v="53.71"/>
    <x v="1"/>
    <s v="spaces"/>
    <n v="41940.028287037036"/>
    <n v="25569.000081018519"/>
    <x v="3"/>
    <n v="10"/>
    <x v="9"/>
  </r>
  <r>
    <n v="3081"/>
    <x v="3080"/>
    <s v="Help! is a full scale mobile theatrical musical bringing a Gospel revival through a story of love and hope to communities world wide."/>
    <x v="80"/>
    <n v="2103"/>
    <x v="2"/>
    <x v="0"/>
    <x v="0"/>
    <x v="3076"/>
    <n v="1440130891"/>
    <b v="0"/>
    <n v="5"/>
    <b v="0"/>
    <s v="theater/spaces"/>
    <n v="0"/>
    <n v="420.6"/>
    <x v="1"/>
    <s v="spaces"/>
    <n v="42237.181608796294"/>
    <n v="25569.000057870369"/>
    <x v="0"/>
    <n v="8"/>
    <x v="10"/>
  </r>
  <r>
    <n v="3082"/>
    <x v="3081"/>
    <s v="Help expand the time of everyones favorite magic store!  It currently limited to 3 days a week. If not for you, then the children!"/>
    <x v="7"/>
    <n v="0"/>
    <x v="2"/>
    <x v="0"/>
    <x v="0"/>
    <x v="3077"/>
    <n v="1445033346"/>
    <b v="0"/>
    <n v="0"/>
    <b v="0"/>
    <s v="theater/spaces"/>
    <n v="0"/>
    <n v="0"/>
    <x v="1"/>
    <s v="spaces"/>
    <n v="42293.922986111109"/>
    <n v="25569"/>
    <x v="0"/>
    <n v="10"/>
    <x v="9"/>
  </r>
  <r>
    <n v="3083"/>
    <x v="3082"/>
    <s v="Crystal City Underground is a New &amp; Unique_x000a_indoor recreational facility, using an old silica sand mine,_x000a_we are the Haunted Maze"/>
    <x v="22"/>
    <n v="56"/>
    <x v="2"/>
    <x v="0"/>
    <x v="0"/>
    <x v="3078"/>
    <n v="1406986278"/>
    <b v="0"/>
    <n v="3"/>
    <b v="0"/>
    <s v="theater/spaces"/>
    <n v="0"/>
    <n v="18.670000000000002"/>
    <x v="1"/>
    <s v="spaces"/>
    <n v="41853.563402777778"/>
    <n v="25569.000034722223"/>
    <x v="3"/>
    <n v="8"/>
    <x v="10"/>
  </r>
  <r>
    <n v="3084"/>
    <x v="3083"/>
    <s v="18-yr-old handicap-access ramp collapsed, must replace. Help fund &amp; ensure everyone access to our 35-seat non-profit community theater!"/>
    <x v="389"/>
    <n v="470"/>
    <x v="2"/>
    <x v="0"/>
    <x v="0"/>
    <x v="3079"/>
    <n v="1428340931"/>
    <b v="0"/>
    <n v="6"/>
    <b v="0"/>
    <s v="theater/spaces"/>
    <n v="12"/>
    <n v="78.33"/>
    <x v="1"/>
    <s v="spaces"/>
    <n v="42100.723738425921"/>
    <n v="25569.000069444446"/>
    <x v="0"/>
    <n v="4"/>
    <x v="6"/>
  </r>
  <r>
    <n v="3085"/>
    <x v="3084"/>
    <s v="Get behind a new music venue in our city by helping with equipment! We're pre-selling tickets to our party and offering other perks."/>
    <x v="31"/>
    <n v="610"/>
    <x v="2"/>
    <x v="0"/>
    <x v="0"/>
    <x v="3080"/>
    <n v="1440969159"/>
    <b v="0"/>
    <n v="9"/>
    <b v="0"/>
    <s v="theater/spaces"/>
    <n v="2"/>
    <n v="67.78"/>
    <x v="1"/>
    <s v="spaces"/>
    <n v="42246.883784722217"/>
    <n v="25569.000104166666"/>
    <x v="0"/>
    <n v="8"/>
    <x v="10"/>
  </r>
  <r>
    <n v="3086"/>
    <x v="3085"/>
    <s v="A memorable theatre experience in the middle of Genoa's old town. Summer is coming and we have no intention to stop making you laugh."/>
    <x v="22"/>
    <n v="50"/>
    <x v="2"/>
    <x v="13"/>
    <x v="3"/>
    <x v="3081"/>
    <n v="1434643559"/>
    <b v="0"/>
    <n v="3"/>
    <b v="0"/>
    <s v="theater/spaces"/>
    <n v="0"/>
    <n v="16.670000000000002"/>
    <x v="1"/>
    <s v="spaces"/>
    <n v="42173.67082175926"/>
    <n v="25569.000034722223"/>
    <x v="0"/>
    <n v="6"/>
    <x v="0"/>
  </r>
  <r>
    <n v="3087"/>
    <x v="3086"/>
    <s v="Austin's &quot;Full Service Rehearsal Space&quot;, APS is a comfortable, convenient place for the theater community to develop scripted plays."/>
    <x v="22"/>
    <n v="125"/>
    <x v="2"/>
    <x v="0"/>
    <x v="0"/>
    <x v="3082"/>
    <n v="1477107390"/>
    <b v="0"/>
    <n v="2"/>
    <b v="0"/>
    <s v="theater/spaces"/>
    <n v="1"/>
    <n v="62.5"/>
    <x v="1"/>
    <s v="spaces"/>
    <n v="42665.150347222225"/>
    <n v="25569.00002314815"/>
    <x v="2"/>
    <n v="10"/>
    <x v="9"/>
  </r>
  <r>
    <n v="3088"/>
    <x v="3087"/>
    <s v="We believe it's time to open a visitor's center that highlights the small towns of the upper Midwest."/>
    <x v="99"/>
    <n v="126"/>
    <x v="2"/>
    <x v="0"/>
    <x v="0"/>
    <x v="3083"/>
    <n v="1418046247"/>
    <b v="0"/>
    <n v="3"/>
    <b v="0"/>
    <s v="theater/spaces"/>
    <n v="0"/>
    <n v="42"/>
    <x v="1"/>
    <s v="spaces"/>
    <n v="41981.57230324074"/>
    <n v="25569.000034722223"/>
    <x v="3"/>
    <n v="12"/>
    <x v="11"/>
  </r>
  <r>
    <n v="3089"/>
    <x v="3088"/>
    <s v="A community space in Somerville, MA to celebrate the beautiful intersection of sports and creativity."/>
    <x v="31"/>
    <n v="5854"/>
    <x v="2"/>
    <x v="0"/>
    <x v="0"/>
    <x v="3084"/>
    <n v="1465304483"/>
    <b v="0"/>
    <n v="45"/>
    <b v="0"/>
    <s v="theater/spaces"/>
    <n v="23"/>
    <n v="130.09"/>
    <x v="1"/>
    <s v="spaces"/>
    <n v="42528.542627314819"/>
    <n v="25569.000520833335"/>
    <x v="2"/>
    <n v="6"/>
    <x v="0"/>
  </r>
  <r>
    <n v="3090"/>
    <x v="3089"/>
    <s v="To create a space by restoring a historic church in Burlington, Ky where community theater, dance and music and art can be performed."/>
    <x v="390"/>
    <n v="11432"/>
    <x v="2"/>
    <x v="0"/>
    <x v="0"/>
    <x v="3085"/>
    <n v="1425325145"/>
    <b v="0"/>
    <n v="9"/>
    <b v="0"/>
    <s v="theater/spaces"/>
    <n v="5"/>
    <n v="1270.22"/>
    <x v="1"/>
    <s v="spaces"/>
    <n v="42065.818807870368"/>
    <n v="25569.000104166666"/>
    <x v="0"/>
    <n v="3"/>
    <x v="7"/>
  </r>
  <r>
    <n v="3091"/>
    <x v="3090"/>
    <s v="Roanoke, Virginia's first long-form improv theatre company. Producing improv and scripted theatre, with a dynamic training program."/>
    <x v="10"/>
    <n v="796"/>
    <x v="2"/>
    <x v="0"/>
    <x v="0"/>
    <x v="3086"/>
    <n v="1468622743"/>
    <b v="0"/>
    <n v="9"/>
    <b v="0"/>
    <s v="theater/spaces"/>
    <n v="16"/>
    <n v="88.44"/>
    <x v="1"/>
    <s v="spaces"/>
    <n v="42566.948414351849"/>
    <n v="25569.000104166666"/>
    <x v="2"/>
    <n v="7"/>
    <x v="3"/>
  </r>
  <r>
    <n v="3092"/>
    <x v="3091"/>
    <s v="Our goal is to purchase a theater on the Upper East Side of Manhattan that will act as a home for four theater companies."/>
    <x v="57"/>
    <n v="1183.19"/>
    <x v="2"/>
    <x v="0"/>
    <x v="0"/>
    <x v="3087"/>
    <n v="1441723912"/>
    <b v="0"/>
    <n v="21"/>
    <b v="0"/>
    <s v="theater/spaces"/>
    <n v="1"/>
    <n v="56.34"/>
    <x v="1"/>
    <s v="spaces"/>
    <n v="42255.619351851856"/>
    <n v="25569.000243055554"/>
    <x v="0"/>
    <n v="9"/>
    <x v="8"/>
  </r>
  <r>
    <n v="3093"/>
    <x v="3092"/>
    <s v="Jump in the deep end of the provocative and darkly humourous, POOL (NO WATER)...to be performed in a Pool!  Directed by Gordon McCall."/>
    <x v="23"/>
    <n v="910"/>
    <x v="2"/>
    <x v="5"/>
    <x v="5"/>
    <x v="2806"/>
    <n v="1398980941"/>
    <b v="0"/>
    <n v="17"/>
    <b v="0"/>
    <s v="theater/spaces"/>
    <n v="23"/>
    <n v="53.53"/>
    <x v="1"/>
    <s v="spaces"/>
    <n v="41760.909039351849"/>
    <n v="25569.000196759258"/>
    <x v="3"/>
    <n v="5"/>
    <x v="5"/>
  </r>
  <r>
    <n v="3094"/>
    <x v="3093"/>
    <s v="This is a Kickstarter to help with the start up costs for Illusionist, Chris Lengyel's Summer 2016 Tour!"/>
    <x v="57"/>
    <n v="25"/>
    <x v="2"/>
    <x v="0"/>
    <x v="0"/>
    <x v="3088"/>
    <n v="1437591956"/>
    <b v="0"/>
    <n v="1"/>
    <b v="0"/>
    <s v="theater/spaces"/>
    <n v="0"/>
    <n v="25"/>
    <x v="1"/>
    <s v="spaces"/>
    <n v="42207.795787037037"/>
    <n v="25569.000011574073"/>
    <x v="0"/>
    <n v="7"/>
    <x v="3"/>
  </r>
  <r>
    <n v="3095"/>
    <x v="3094"/>
    <s v="We are a small theatre company looking to provide world class theatre to the working class in the Greater New York area."/>
    <x v="391"/>
    <n v="50"/>
    <x v="2"/>
    <x v="0"/>
    <x v="0"/>
    <x v="3089"/>
    <n v="1464827780"/>
    <b v="0"/>
    <n v="1"/>
    <b v="0"/>
    <s v="theater/spaces"/>
    <n v="0"/>
    <n v="50"/>
    <x v="1"/>
    <s v="spaces"/>
    <n v="42523.025231481486"/>
    <n v="25569.000011574073"/>
    <x v="2"/>
    <n v="6"/>
    <x v="0"/>
  </r>
  <r>
    <n v="3096"/>
    <x v="3095"/>
    <s v="To create a learning center for acting and all art types including anything that expresses the emotion of the human spirit."/>
    <x v="22"/>
    <n v="795"/>
    <x v="2"/>
    <x v="0"/>
    <x v="0"/>
    <x v="3090"/>
    <n v="1429559326"/>
    <b v="0"/>
    <n v="14"/>
    <b v="0"/>
    <s v="theater/spaces"/>
    <n v="4"/>
    <n v="56.79"/>
    <x v="1"/>
    <s v="spaces"/>
    <n v="42114.825532407413"/>
    <n v="25569.000162037039"/>
    <x v="0"/>
    <n v="4"/>
    <x v="6"/>
  </r>
  <r>
    <n v="3097"/>
    <x v="3096"/>
    <s v="The Bunker makes theatre with purpose: We provide ambitious artists a home in which to share their work with adventurous audiences."/>
    <x v="3"/>
    <n v="1715"/>
    <x v="2"/>
    <x v="1"/>
    <x v="1"/>
    <x v="3091"/>
    <n v="1474027501"/>
    <b v="0"/>
    <n v="42"/>
    <b v="0"/>
    <s v="theater/spaces"/>
    <n v="17"/>
    <n v="40.83"/>
    <x v="1"/>
    <s v="spaces"/>
    <n v="42629.503483796296"/>
    <n v="25569.000486111112"/>
    <x v="2"/>
    <n v="9"/>
    <x v="8"/>
  </r>
  <r>
    <n v="3098"/>
    <x v="3097"/>
    <s v="A magical space, full of fairytale favorites, designed to make each individual have a unique experience; children's dreams made real."/>
    <x v="392"/>
    <n v="1758"/>
    <x v="2"/>
    <x v="0"/>
    <x v="0"/>
    <x v="3092"/>
    <n v="1450724449"/>
    <b v="0"/>
    <n v="27"/>
    <b v="0"/>
    <s v="theater/spaces"/>
    <n v="4"/>
    <n v="65.11"/>
    <x v="1"/>
    <s v="spaces"/>
    <n v="42359.792233796295"/>
    <n v="25569.0003125"/>
    <x v="0"/>
    <n v="12"/>
    <x v="11"/>
  </r>
  <r>
    <n v="3099"/>
    <x v="3098"/>
    <s v="I would like to screen this documentary at CSU at their Black Studies Dept. Looking to fly panelist in. Hoping to screen nationwide. &lt;3"/>
    <x v="13"/>
    <n v="278"/>
    <x v="2"/>
    <x v="0"/>
    <x v="0"/>
    <x v="3093"/>
    <n v="1452659591"/>
    <b v="0"/>
    <n v="5"/>
    <b v="0"/>
    <s v="theater/spaces"/>
    <n v="14"/>
    <n v="55.6"/>
    <x v="1"/>
    <s v="spaces"/>
    <n v="42382.189710648148"/>
    <n v="25569.000057870369"/>
    <x v="2"/>
    <n v="1"/>
    <x v="1"/>
  </r>
  <r>
    <n v="3100"/>
    <x v="3099"/>
    <s v="Friends for Change, a group of girls between the ages of 12 and 18 are building an outdoor Amphitheater as a gift to our community!"/>
    <x v="14"/>
    <n v="1827"/>
    <x v="2"/>
    <x v="0"/>
    <x v="0"/>
    <x v="3094"/>
    <n v="1411224975"/>
    <b v="0"/>
    <n v="13"/>
    <b v="0"/>
    <s v="theater/spaces"/>
    <n v="15"/>
    <n v="140.54"/>
    <x v="1"/>
    <s v="spaces"/>
    <n v="41902.622395833336"/>
    <n v="25569.000150462962"/>
    <x v="3"/>
    <n v="9"/>
    <x v="8"/>
  </r>
  <r>
    <n v="3101"/>
    <x v="3100"/>
    <s v="LabellisÃ© 14-18, Mots Ã‰crits est un projet itinÃ©rant de lectures Ã  voix haute par des amateurs, mises en espace par une comÃ©dienne."/>
    <x v="30"/>
    <n v="300"/>
    <x v="2"/>
    <x v="6"/>
    <x v="3"/>
    <x v="3095"/>
    <n v="1434445937"/>
    <b v="0"/>
    <n v="12"/>
    <b v="0"/>
    <s v="theater/spaces"/>
    <n v="12"/>
    <n v="25"/>
    <x v="1"/>
    <s v="spaces"/>
    <n v="42171.383530092593"/>
    <n v="25569.000138888889"/>
    <x v="0"/>
    <n v="6"/>
    <x v="0"/>
  </r>
  <r>
    <n v="3102"/>
    <x v="3101"/>
    <s v="Imagine being able to take a performance anywhere! Meet the Theatre Bath Bus - a magical performance space where anything is possible."/>
    <x v="194"/>
    <n v="6258"/>
    <x v="2"/>
    <x v="1"/>
    <x v="1"/>
    <x v="3096"/>
    <n v="1467619818"/>
    <b v="0"/>
    <n v="90"/>
    <b v="0"/>
    <s v="theater/spaces"/>
    <n v="39"/>
    <n v="69.53"/>
    <x v="1"/>
    <s v="spaces"/>
    <n v="42555.340486111112"/>
    <n v="25569.001041666666"/>
    <x v="2"/>
    <n v="7"/>
    <x v="3"/>
  </r>
  <r>
    <n v="3103"/>
    <x v="3102"/>
    <s v="Creating a place for local artists to perform, at substantially less cost for them"/>
    <x v="393"/>
    <n v="11"/>
    <x v="2"/>
    <x v="0"/>
    <x v="0"/>
    <x v="3097"/>
    <n v="1428896706"/>
    <b v="0"/>
    <n v="2"/>
    <b v="0"/>
    <s v="theater/spaces"/>
    <n v="0"/>
    <n v="5.5"/>
    <x v="1"/>
    <s v="spaces"/>
    <n v="42107.156319444446"/>
    <n v="25569.00002314815"/>
    <x v="0"/>
    <n v="4"/>
    <x v="6"/>
  </r>
  <r>
    <n v="3104"/>
    <x v="3103"/>
    <s v="The Loft is CQEAP's latest studio. Located in Rockhampton's CBD we'll be running performing arts workshops for 5yrs to adults."/>
    <x v="23"/>
    <n v="1185"/>
    <x v="2"/>
    <x v="2"/>
    <x v="2"/>
    <x v="3098"/>
    <n v="1420235311"/>
    <b v="0"/>
    <n v="5"/>
    <b v="0"/>
    <s v="theater/spaces"/>
    <n v="30"/>
    <n v="237"/>
    <x v="1"/>
    <s v="spaces"/>
    <n v="42006.908692129626"/>
    <n v="25569.000057870369"/>
    <x v="0"/>
    <n v="1"/>
    <x v="1"/>
  </r>
  <r>
    <n v="3105"/>
    <x v="3104"/>
    <s v="My hope is to raise $5845 and replace old stained and mismatched border curtains, cyclorama curtain, and backdrop."/>
    <x v="394"/>
    <n v="2476"/>
    <x v="2"/>
    <x v="0"/>
    <x v="0"/>
    <x v="3099"/>
    <n v="1408986916"/>
    <b v="0"/>
    <n v="31"/>
    <b v="0"/>
    <s v="theater/spaces"/>
    <n v="42"/>
    <n v="79.87"/>
    <x v="1"/>
    <s v="spaces"/>
    <n v="41876.718935185185"/>
    <n v="25569.000358796296"/>
    <x v="3"/>
    <n v="8"/>
    <x v="10"/>
  </r>
  <r>
    <n v="3106"/>
    <x v="3105"/>
    <s v="Help fund the exciting first collaboration between Hotel Echo and Bristol Cathedral: WILD MEN, a show commemorating those lost in WW1."/>
    <x v="28"/>
    <n v="41"/>
    <x v="2"/>
    <x v="1"/>
    <x v="1"/>
    <x v="3100"/>
    <n v="1440497876"/>
    <b v="0"/>
    <n v="4"/>
    <b v="0"/>
    <s v="theater/spaces"/>
    <n v="4"/>
    <n v="10.25"/>
    <x v="1"/>
    <s v="spaces"/>
    <n v="42241.429120370376"/>
    <n v="25569.000046296296"/>
    <x v="0"/>
    <n v="8"/>
    <x v="10"/>
  </r>
  <r>
    <n v="3107"/>
    <x v="3106"/>
    <s v="When opportunity knocks, we answer!  Help expand the ravishingly talented troupe into a new and exciting market and venue!"/>
    <x v="79"/>
    <n v="7905"/>
    <x v="2"/>
    <x v="0"/>
    <x v="0"/>
    <x v="3101"/>
    <n v="1430767951"/>
    <b v="0"/>
    <n v="29"/>
    <b v="0"/>
    <s v="theater/spaces"/>
    <n v="20"/>
    <n v="272.58999999999997"/>
    <x v="1"/>
    <s v="spaces"/>
    <n v="42128.814247685179"/>
    <n v="25569.000335648147"/>
    <x v="0"/>
    <n v="5"/>
    <x v="5"/>
  </r>
  <r>
    <n v="3108"/>
    <x v="3107"/>
    <s v="We need a permanent home for the theater!"/>
    <x v="63"/>
    <n v="26"/>
    <x v="2"/>
    <x v="0"/>
    <x v="0"/>
    <x v="3102"/>
    <n v="1425053994"/>
    <b v="0"/>
    <n v="2"/>
    <b v="0"/>
    <s v="theater/spaces"/>
    <n v="0"/>
    <n v="13"/>
    <x v="1"/>
    <s v="spaces"/>
    <n v="42062.680486111116"/>
    <n v="25569.00002314815"/>
    <x v="0"/>
    <n v="2"/>
    <x v="2"/>
  </r>
  <r>
    <n v="3109"/>
    <x v="3108"/>
    <s v="Help us exceed our goal to convert the Sidney Auto Vue Drive-In from 35mm to digital. This will cost upwards of $75,000. Thank you!"/>
    <x v="228"/>
    <n v="6633"/>
    <x v="2"/>
    <x v="0"/>
    <x v="0"/>
    <x v="3103"/>
    <n v="1406170810"/>
    <b v="0"/>
    <n v="114"/>
    <b v="0"/>
    <s v="theater/spaces"/>
    <n v="25"/>
    <n v="58.18"/>
    <x v="1"/>
    <s v="spaces"/>
    <n v="41844.125115740739"/>
    <n v="25569.001319444444"/>
    <x v="3"/>
    <n v="7"/>
    <x v="3"/>
  </r>
  <r>
    <n v="3110"/>
    <x v="3109"/>
    <s v="Cat People Unite! It's time we get a space of our own to relax, socialize and learn! Join the Catmunity!"/>
    <x v="31"/>
    <n v="10"/>
    <x v="2"/>
    <x v="0"/>
    <x v="0"/>
    <x v="3104"/>
    <n v="1484009119"/>
    <b v="0"/>
    <n v="1"/>
    <b v="0"/>
    <s v="theater/spaces"/>
    <n v="0"/>
    <n v="10"/>
    <x v="1"/>
    <s v="spaces"/>
    <n v="42745.031469907408"/>
    <n v="25569.000011574073"/>
    <x v="1"/>
    <n v="1"/>
    <x v="1"/>
  </r>
  <r>
    <n v="3111"/>
    <x v="3110"/>
    <s v="Help All Puppet Players perform it's 2015 season in a beautiful 200 seat theater for an entire year."/>
    <x v="22"/>
    <n v="5328"/>
    <x v="2"/>
    <x v="0"/>
    <x v="0"/>
    <x v="3105"/>
    <n v="1409753820"/>
    <b v="0"/>
    <n v="76"/>
    <b v="0"/>
    <s v="theater/spaces"/>
    <n v="27"/>
    <n v="70.11"/>
    <x v="1"/>
    <s v="spaces"/>
    <n v="41885.595138888886"/>
    <n v="25569.000879629628"/>
    <x v="3"/>
    <n v="9"/>
    <x v="8"/>
  </r>
  <r>
    <n v="3112"/>
    <x v="3111"/>
    <s v="Children only have a short period of time to live care free, play hard, get dirty, I want to help every child in my Town play everyday."/>
    <x v="34"/>
    <n v="521"/>
    <x v="2"/>
    <x v="0"/>
    <x v="0"/>
    <x v="3106"/>
    <n v="1472784934"/>
    <b v="0"/>
    <n v="9"/>
    <b v="0"/>
    <s v="theater/spaces"/>
    <n v="5"/>
    <n v="57.89"/>
    <x v="1"/>
    <s v="spaces"/>
    <n v="42615.121921296297"/>
    <n v="25569.000104166666"/>
    <x v="2"/>
    <n v="9"/>
    <x v="8"/>
  </r>
  <r>
    <n v="3113"/>
    <x v="3112"/>
    <s v="An arts and craft beer theater showcasing local talent, locally crafted beer and providing performance and rehearsal space."/>
    <x v="395"/>
    <n v="4635"/>
    <x v="2"/>
    <x v="0"/>
    <x v="0"/>
    <x v="3107"/>
    <n v="1426699982"/>
    <b v="0"/>
    <n v="37"/>
    <b v="0"/>
    <s v="theater/spaces"/>
    <n v="4"/>
    <n v="125.27"/>
    <x v="1"/>
    <s v="spaces"/>
    <n v="42081.731273148151"/>
    <n v="25569.000428240739"/>
    <x v="0"/>
    <n v="3"/>
    <x v="7"/>
  </r>
  <r>
    <n v="3114"/>
    <x v="3113"/>
    <s v="A scary place to bring your friends. Interactive so that the people that were scared before get to scare others later. A diner on site."/>
    <x v="96"/>
    <n v="0"/>
    <x v="2"/>
    <x v="0"/>
    <x v="0"/>
    <x v="3108"/>
    <n v="1406128250"/>
    <b v="0"/>
    <n v="0"/>
    <b v="0"/>
    <s v="theater/spaces"/>
    <n v="0"/>
    <n v="0"/>
    <x v="1"/>
    <s v="spaces"/>
    <n v="41843.632523148146"/>
    <n v="25569"/>
    <x v="3"/>
    <n v="7"/>
    <x v="3"/>
  </r>
  <r>
    <n v="3115"/>
    <x v="3114"/>
    <s v="We are creating a mobile community devoted to the spreading and sharing of spoken word and other kinds of storytelling."/>
    <x v="3"/>
    <n v="300"/>
    <x v="2"/>
    <x v="11"/>
    <x v="9"/>
    <x v="3109"/>
    <n v="1462531427"/>
    <b v="0"/>
    <n v="1"/>
    <b v="0"/>
    <s v="theater/spaces"/>
    <n v="3"/>
    <n v="300"/>
    <x v="1"/>
    <s v="spaces"/>
    <n v="42496.447071759263"/>
    <n v="25569.000011574073"/>
    <x v="2"/>
    <n v="5"/>
    <x v="5"/>
  </r>
  <r>
    <n v="3116"/>
    <x v="3115"/>
    <s v="Creating a consuite for CoreCon. A focus on the insanity of asylums and early medical practices from history."/>
    <x v="47"/>
    <n v="430"/>
    <x v="2"/>
    <x v="0"/>
    <x v="0"/>
    <x v="3110"/>
    <n v="1426681325"/>
    <b v="0"/>
    <n v="10"/>
    <b v="0"/>
    <s v="theater/spaces"/>
    <n v="57"/>
    <n v="43"/>
    <x v="1"/>
    <s v="spaces"/>
    <n v="42081.515335648146"/>
    <n v="25569.000115740742"/>
    <x v="0"/>
    <n v="3"/>
    <x v="7"/>
  </r>
  <r>
    <n v="3117"/>
    <x v="3116"/>
    <s v="Performing Arts workshops, for young people aged 5 -16, exploring how the sea has shaped Cowes as a settlement."/>
    <x v="28"/>
    <n v="1"/>
    <x v="2"/>
    <x v="1"/>
    <x v="1"/>
    <x v="3111"/>
    <n v="1463648360"/>
    <b v="0"/>
    <n v="1"/>
    <b v="0"/>
    <s v="theater/spaces"/>
    <n v="0"/>
    <n v="1"/>
    <x v="1"/>
    <s v="spaces"/>
    <n v="42509.374537037031"/>
    <n v="25569.000011574073"/>
    <x v="2"/>
    <n v="5"/>
    <x v="5"/>
  </r>
  <r>
    <n v="3118"/>
    <x v="3117"/>
    <s v="a magical place for all kind of people, like a fairytaile in all colours"/>
    <x v="69"/>
    <n v="1550"/>
    <x v="2"/>
    <x v="11"/>
    <x v="9"/>
    <x v="3112"/>
    <n v="1465832123"/>
    <b v="0"/>
    <n v="2"/>
    <b v="0"/>
    <s v="theater/spaces"/>
    <n v="0"/>
    <n v="775"/>
    <x v="1"/>
    <s v="spaces"/>
    <n v="42534.649571759262"/>
    <n v="25569.00002314815"/>
    <x v="2"/>
    <n v="6"/>
    <x v="0"/>
  </r>
  <r>
    <n v="3119"/>
    <x v="3118"/>
    <s v="An Information center downTOWN Buffalo...find directions to places of interest, events, eateries, lodging, maps, postcards and books."/>
    <x v="3"/>
    <n v="5"/>
    <x v="2"/>
    <x v="0"/>
    <x v="0"/>
    <x v="3113"/>
    <n v="1424826332"/>
    <b v="0"/>
    <n v="1"/>
    <b v="0"/>
    <s v="theater/spaces"/>
    <n v="0"/>
    <n v="5"/>
    <x v="1"/>
    <s v="spaces"/>
    <n v="42060.04550925926"/>
    <n v="25569.000011574073"/>
    <x v="0"/>
    <n v="2"/>
    <x v="2"/>
  </r>
  <r>
    <n v="3120"/>
    <x v="3119"/>
    <s v="Wij willen Tropicana het subtropisch zwemparadijs van Rotterdam op een nieuwe locatie gaan bouwen."/>
    <x v="396"/>
    <n v="128"/>
    <x v="2"/>
    <x v="9"/>
    <x v="3"/>
    <x v="3114"/>
    <n v="1457303796"/>
    <b v="0"/>
    <n v="10"/>
    <b v="0"/>
    <s v="theater/spaces"/>
    <n v="0"/>
    <n v="12.8"/>
    <x v="1"/>
    <s v="spaces"/>
    <n v="42435.942083333335"/>
    <n v="25569.000115740742"/>
    <x v="2"/>
    <n v="3"/>
    <x v="7"/>
  </r>
  <r>
    <n v="3121"/>
    <x v="3120"/>
    <s v="I going to build a theatre for a local ant farm so that Ants can put on their theatre productions."/>
    <x v="15"/>
    <n v="10"/>
    <x v="1"/>
    <x v="5"/>
    <x v="5"/>
    <x v="3115"/>
    <n v="1406564335"/>
    <b v="0"/>
    <n v="1"/>
    <b v="0"/>
    <s v="theater/spaces"/>
    <n v="1"/>
    <n v="10"/>
    <x v="1"/>
    <s v="spaces"/>
    <n v="41848.679803240739"/>
    <n v="25569.000011574073"/>
    <x v="3"/>
    <n v="7"/>
    <x v="3"/>
  </r>
  <r>
    <n v="3122"/>
    <x v="3121"/>
    <s v="cancelled until further notice"/>
    <x v="212"/>
    <n v="116"/>
    <x v="1"/>
    <x v="0"/>
    <x v="0"/>
    <x v="3116"/>
    <n v="1478298132"/>
    <b v="0"/>
    <n v="2"/>
    <b v="0"/>
    <s v="theater/spaces"/>
    <n v="58"/>
    <n v="58"/>
    <x v="1"/>
    <s v="spaces"/>
    <n v="42678.932083333333"/>
    <n v="25569.00002314815"/>
    <x v="2"/>
    <n v="11"/>
    <x v="4"/>
  </r>
  <r>
    <n v="3123"/>
    <x v="3122"/>
    <s v="The Larchmont Playhouse is threatened! Help save the theater by becoming a Preservation Member of The Larchmont Playhouse."/>
    <x v="152"/>
    <n v="85192"/>
    <x v="1"/>
    <x v="0"/>
    <x v="0"/>
    <x v="3117"/>
    <n v="1465516198"/>
    <b v="0"/>
    <n v="348"/>
    <b v="0"/>
    <s v="theater/spaces"/>
    <n v="68"/>
    <n v="244.8"/>
    <x v="1"/>
    <s v="spaces"/>
    <n v="42530.993032407408"/>
    <n v="25569.004027777777"/>
    <x v="2"/>
    <n v="6"/>
    <x v="0"/>
  </r>
  <r>
    <n v="3124"/>
    <x v="3123"/>
    <s v="A place where kids/ teens' dreams come true, and one finds there home without sparkly red shoes!"/>
    <x v="397"/>
    <n v="26"/>
    <x v="1"/>
    <x v="0"/>
    <x v="0"/>
    <x v="3118"/>
    <n v="1417718601"/>
    <b v="0"/>
    <n v="4"/>
    <b v="0"/>
    <s v="theater/spaces"/>
    <n v="0"/>
    <n v="6.5"/>
    <x v="1"/>
    <s v="spaces"/>
    <n v="41977.780104166668"/>
    <n v="25569.000046296296"/>
    <x v="3"/>
    <n v="12"/>
    <x v="11"/>
  </r>
  <r>
    <n v="3125"/>
    <x v="3124"/>
    <s v="N/A"/>
    <x v="86"/>
    <n v="0"/>
    <x v="1"/>
    <x v="0"/>
    <x v="0"/>
    <x v="3119"/>
    <n v="1449550672"/>
    <b v="0"/>
    <n v="0"/>
    <b v="0"/>
    <s v="theater/spaces"/>
    <n v="0"/>
    <n v="0"/>
    <x v="1"/>
    <s v="spaces"/>
    <n v="42346.20685185185"/>
    <n v="25569"/>
    <x v="0"/>
    <n v="12"/>
    <x v="11"/>
  </r>
  <r>
    <n v="3126"/>
    <x v="3125"/>
    <s v="A big dream, small budget, the drive/passion of so many volunteers...indoor skatepark in Eau Claire, WI._x000a__x000a_This is UR skatepark!"/>
    <x v="31"/>
    <n v="1040"/>
    <x v="1"/>
    <x v="0"/>
    <x v="0"/>
    <x v="3120"/>
    <n v="1456532762"/>
    <b v="0"/>
    <n v="17"/>
    <b v="0"/>
    <s v="theater/spaces"/>
    <n v="4"/>
    <n v="61.18"/>
    <x v="1"/>
    <s v="spaces"/>
    <n v="42427.01807870371"/>
    <n v="25569.000196759258"/>
    <x v="2"/>
    <n v="2"/>
    <x v="2"/>
  </r>
  <r>
    <n v="3127"/>
    <x v="3126"/>
    <s v="Our goal - create a venue &amp; stage where comedic &amp; music artists hone their talents &amp; fan base. First minority owned like it in Cincy."/>
    <x v="57"/>
    <n v="0"/>
    <x v="1"/>
    <x v="0"/>
    <x v="0"/>
    <x v="3121"/>
    <n v="1422650029"/>
    <b v="0"/>
    <n v="0"/>
    <b v="0"/>
    <s v="theater/spaces"/>
    <n v="0"/>
    <n v="0"/>
    <x v="1"/>
    <s v="spaces"/>
    <n v="42034.856817129628"/>
    <n v="25569"/>
    <x v="0"/>
    <n v="1"/>
    <x v="1"/>
  </r>
  <r>
    <n v="3128"/>
    <x v="3127"/>
    <s v="Bring Morag Fullarton's fun-loving spoof and homage of the classic and timeless film, 'Casablanca', to the stage in New York City."/>
    <x v="36"/>
    <n v="16291"/>
    <x v="3"/>
    <x v="0"/>
    <x v="0"/>
    <x v="3122"/>
    <n v="1487101741"/>
    <b v="0"/>
    <n v="117"/>
    <b v="0"/>
    <s v="theater/plays"/>
    <n v="109"/>
    <n v="139.24"/>
    <x v="1"/>
    <s v="plays"/>
    <n v="42780.825706018513"/>
    <n v="25569.001354166667"/>
    <x v="1"/>
    <n v="2"/>
    <x v="2"/>
  </r>
  <r>
    <n v="3129"/>
    <x v="3128"/>
    <s v="The DE sheds light on the reality of what happens in college. Marcus Rashad created this play to help prepare future/current students"/>
    <x v="21"/>
    <n v="10"/>
    <x v="3"/>
    <x v="0"/>
    <x v="0"/>
    <x v="3123"/>
    <n v="1489090419"/>
    <b v="0"/>
    <n v="1"/>
    <b v="0"/>
    <s v="theater/plays"/>
    <n v="1"/>
    <n v="10"/>
    <x v="1"/>
    <s v="plays"/>
    <n v="42803.842812499999"/>
    <n v="25569.000011574073"/>
    <x v="1"/>
    <n v="3"/>
    <x v="7"/>
  </r>
  <r>
    <n v="3130"/>
    <x v="3129"/>
    <s v="A shockingly relevant modern take on a 2,000-year-old tragedy that confronts current gender politics."/>
    <x v="3"/>
    <n v="375"/>
    <x v="3"/>
    <x v="0"/>
    <x v="0"/>
    <x v="3124"/>
    <n v="1489504916"/>
    <b v="0"/>
    <n v="4"/>
    <b v="0"/>
    <s v="theater/plays"/>
    <n v="4"/>
    <n v="93.75"/>
    <x v="1"/>
    <s v="plays"/>
    <n v="42808.640231481477"/>
    <n v="25569.000046296296"/>
    <x v="1"/>
    <n v="3"/>
    <x v="7"/>
  </r>
  <r>
    <n v="3131"/>
    <x v="3130"/>
    <s v="A Staged Reading of &quot;Snake Eyes,&quot; a new play by Alex Rafala"/>
    <x v="393"/>
    <n v="645"/>
    <x v="3"/>
    <x v="0"/>
    <x v="0"/>
    <x v="3125"/>
    <n v="1489067645"/>
    <b v="0"/>
    <n v="12"/>
    <b v="0"/>
    <s v="theater/plays"/>
    <n v="16"/>
    <n v="53.75"/>
    <x v="1"/>
    <s v="plays"/>
    <n v="42803.579224537039"/>
    <n v="25569.000138888889"/>
    <x v="1"/>
    <n v="3"/>
    <x v="7"/>
  </r>
  <r>
    <n v="3132"/>
    <x v="3131"/>
    <s v="Smells Like Money, Drips Like Honey, Taste Like Mocha, Better Run AWAY"/>
    <x v="11"/>
    <n v="10"/>
    <x v="3"/>
    <x v="0"/>
    <x v="0"/>
    <x v="3126"/>
    <n v="1487579060"/>
    <b v="0"/>
    <n v="1"/>
    <b v="0"/>
    <s v="theater/plays"/>
    <n v="0"/>
    <n v="10"/>
    <x v="1"/>
    <s v="plays"/>
    <n v="42786.350231481483"/>
    <n v="25569.000011574073"/>
    <x v="1"/>
    <n v="2"/>
    <x v="2"/>
  </r>
  <r>
    <n v="3133"/>
    <x v="3132"/>
    <s v="TwentySomething is taking Hell Has No Fury to Edinburgh! _x000a_We're looking for your support to get us there."/>
    <x v="2"/>
    <n v="540"/>
    <x v="3"/>
    <x v="1"/>
    <x v="1"/>
    <x v="3127"/>
    <n v="1487770434"/>
    <b v="0"/>
    <n v="16"/>
    <b v="0"/>
    <s v="theater/plays"/>
    <n v="108"/>
    <n v="33.75"/>
    <x v="1"/>
    <s v="plays"/>
    <n v="42788.565208333333"/>
    <n v="25569.000185185185"/>
    <x v="1"/>
    <n v="2"/>
    <x v="2"/>
  </r>
  <r>
    <n v="3134"/>
    <x v="3133"/>
    <s v="Time Zone Theatre &amp; Arteria Theatre present this emotional thriller about Love, Loss and what happens when life goes on, but you can't."/>
    <x v="28"/>
    <n v="225"/>
    <x v="3"/>
    <x v="1"/>
    <x v="1"/>
    <x v="3128"/>
    <n v="1488820619"/>
    <b v="0"/>
    <n v="12"/>
    <b v="0"/>
    <s v="theater/plays"/>
    <n v="23"/>
    <n v="18.75"/>
    <x v="1"/>
    <s v="plays"/>
    <n v="42800.720127314817"/>
    <n v="25569.000138888889"/>
    <x v="1"/>
    <n v="3"/>
    <x v="7"/>
  </r>
  <r>
    <n v="3135"/>
    <x v="3134"/>
    <s v="SEVEN tells the true stories of 7 women who bravely fought for the well-being of women, families, and children around the globe."/>
    <x v="398"/>
    <n v="162"/>
    <x v="3"/>
    <x v="0"/>
    <x v="0"/>
    <x v="3129"/>
    <n v="1489376321"/>
    <b v="0"/>
    <n v="7"/>
    <b v="0"/>
    <s v="theater/plays"/>
    <n v="21"/>
    <n v="23.14"/>
    <x v="1"/>
    <s v="plays"/>
    <n v="42807.151863425926"/>
    <n v="25569.000081018519"/>
    <x v="1"/>
    <n v="3"/>
    <x v="7"/>
  </r>
  <r>
    <n v="3136"/>
    <x v="3135"/>
    <s v="Help emberfly theatre put on their first production Heroines and pay our actors and creative team! Follow us @emberflytheatre"/>
    <x v="2"/>
    <n v="639"/>
    <x v="3"/>
    <x v="1"/>
    <x v="1"/>
    <x v="3130"/>
    <n v="1487847954"/>
    <b v="0"/>
    <n v="22"/>
    <b v="0"/>
    <s v="theater/plays"/>
    <n v="128"/>
    <n v="29.05"/>
    <x v="1"/>
    <s v="plays"/>
    <n v="42789.462430555555"/>
    <n v="25569.000254629631"/>
    <x v="1"/>
    <n v="2"/>
    <x v="2"/>
  </r>
  <r>
    <n v="3137"/>
    <x v="3136"/>
    <s v="Set in 1930s Chinatown, evocative of old world South Jackson Street during the Jazz era."/>
    <x v="15"/>
    <n v="50"/>
    <x v="3"/>
    <x v="0"/>
    <x v="0"/>
    <x v="3131"/>
    <n v="1489439669"/>
    <b v="0"/>
    <n v="1"/>
    <b v="0"/>
    <s v="theater/plays"/>
    <n v="3"/>
    <n v="50"/>
    <x v="1"/>
    <s v="plays"/>
    <n v="42807.885057870371"/>
    <n v="25569.000011574073"/>
    <x v="1"/>
    <n v="3"/>
    <x v="7"/>
  </r>
  <r>
    <n v="3138"/>
    <x v="3137"/>
    <s v="A UWE Drama Society adaptation of Timberlake Wertenbaker's play. Funding needed for costumes/props to make the show a success. Thanks."/>
    <x v="48"/>
    <n v="0"/>
    <x v="3"/>
    <x v="1"/>
    <x v="1"/>
    <x v="3132"/>
    <n v="1489591807"/>
    <b v="0"/>
    <n v="0"/>
    <b v="0"/>
    <s v="theater/plays"/>
    <n v="0"/>
    <n v="0"/>
    <x v="1"/>
    <s v="plays"/>
    <n v="42809.645914351851"/>
    <n v="25569"/>
    <x v="1"/>
    <n v="3"/>
    <x v="7"/>
  </r>
  <r>
    <n v="3139"/>
    <x v="3138"/>
    <s v="Conoce y apoya el teatro de calidad que se escribe desde los centros penitenciarios, como es el caso de Casa Calabaza, de Maye Moreno."/>
    <x v="63"/>
    <n v="2700"/>
    <x v="3"/>
    <x v="14"/>
    <x v="10"/>
    <x v="3133"/>
    <n v="1487485760"/>
    <b v="0"/>
    <n v="6"/>
    <b v="0"/>
    <s v="theater/plays"/>
    <n v="5"/>
    <n v="450"/>
    <x v="1"/>
    <s v="plays"/>
    <n v="42785.270370370374"/>
    <n v="25569.000069444446"/>
    <x v="1"/>
    <n v="2"/>
    <x v="2"/>
  </r>
  <r>
    <n v="3140"/>
    <x v="3139"/>
    <s v="ReminiSens offers an Enchanting Time Travel experience: have diner at the court of Versailles and interact with the nobles of the time!"/>
    <x v="3"/>
    <n v="96"/>
    <x v="3"/>
    <x v="6"/>
    <x v="3"/>
    <x v="3134"/>
    <n v="1488993303"/>
    <b v="0"/>
    <n v="4"/>
    <b v="0"/>
    <s v="theater/plays"/>
    <n v="1"/>
    <n v="24"/>
    <x v="1"/>
    <s v="plays"/>
    <n v="42802.718784722223"/>
    <n v="25569.000046296296"/>
    <x v="1"/>
    <n v="3"/>
    <x v="7"/>
  </r>
  <r>
    <n v="3141"/>
    <x v="3140"/>
    <s v="We are a theatre society from the Groningen University in the Netherlands. _x000a_We would be more than happy for some help funding the play."/>
    <x v="2"/>
    <n v="258"/>
    <x v="3"/>
    <x v="9"/>
    <x v="3"/>
    <x v="3135"/>
    <n v="1488823488"/>
    <b v="0"/>
    <n v="8"/>
    <b v="0"/>
    <s v="theater/plays"/>
    <n v="52"/>
    <n v="32.25"/>
    <x v="1"/>
    <s v="plays"/>
    <n v="42800.753333333334"/>
    <n v="25569.000092592592"/>
    <x v="1"/>
    <n v="3"/>
    <x v="7"/>
  </r>
  <r>
    <n v="3142"/>
    <x v="3141"/>
    <s v="Our aim is to deliver a powerful piece of theatre to audiences across the UK, including Edinburgh Fringe (2017)."/>
    <x v="181"/>
    <n v="45"/>
    <x v="3"/>
    <x v="1"/>
    <x v="1"/>
    <x v="3136"/>
    <n v="1487333939"/>
    <b v="0"/>
    <n v="3"/>
    <b v="0"/>
    <s v="theater/plays"/>
    <n v="2"/>
    <n v="15"/>
    <x v="1"/>
    <s v="plays"/>
    <n v="42783.513182870374"/>
    <n v="25569.000034722223"/>
    <x v="1"/>
    <n v="2"/>
    <x v="2"/>
  </r>
  <r>
    <n v="3143"/>
    <x v="3142"/>
    <s v="THE POIGNANT EXPLORATION OF WHAT IT MEANS TO SAY GOODBYE._x000a_Stripped Raw brings Liam Borrett's debut play 'This is Living' to Wiltshire."/>
    <x v="176"/>
    <n v="0"/>
    <x v="3"/>
    <x v="1"/>
    <x v="1"/>
    <x v="3137"/>
    <n v="1489480556"/>
    <b v="0"/>
    <n v="0"/>
    <b v="0"/>
    <s v="theater/plays"/>
    <n v="0"/>
    <n v="0"/>
    <x v="1"/>
    <s v="plays"/>
    <n v="42808.358287037037"/>
    <n v="25569"/>
    <x v="1"/>
    <n v="3"/>
    <x v="7"/>
  </r>
  <r>
    <n v="3144"/>
    <x v="3143"/>
    <s v="Two women, one love, one must die: a multicultural cast in a play about the denied holocaust of Libyan Jews. Premieres in March in NYC"/>
    <x v="3"/>
    <n v="7540"/>
    <x v="3"/>
    <x v="0"/>
    <x v="0"/>
    <x v="3138"/>
    <n v="1488459307"/>
    <b v="0"/>
    <n v="30"/>
    <b v="0"/>
    <s v="theater/plays"/>
    <n v="75"/>
    <n v="251.33"/>
    <x v="1"/>
    <s v="plays"/>
    <n v="42796.538275462968"/>
    <n v="25569.000347222223"/>
    <x v="1"/>
    <n v="3"/>
    <x v="7"/>
  </r>
  <r>
    <n v="3145"/>
    <x v="3144"/>
    <s v="Dominion Theatre Company is the first community dinner theatre  to be established in Arlington TX."/>
    <x v="31"/>
    <n v="0"/>
    <x v="3"/>
    <x v="0"/>
    <x v="0"/>
    <x v="3139"/>
    <n v="1485478734"/>
    <b v="0"/>
    <n v="0"/>
    <b v="0"/>
    <s v="theater/plays"/>
    <n v="0"/>
    <n v="0"/>
    <x v="1"/>
    <s v="plays"/>
    <n v="42762.040902777779"/>
    <n v="25569"/>
    <x v="1"/>
    <n v="1"/>
    <x v="1"/>
  </r>
  <r>
    <n v="3146"/>
    <x v="3145"/>
    <s v="Somos... Podemos... Amamos... Nuestra muralla, nuestra utopÃ­a. Que el amor sea el lÃ­mite"/>
    <x v="63"/>
    <n v="5250"/>
    <x v="3"/>
    <x v="14"/>
    <x v="10"/>
    <x v="3140"/>
    <n v="1488471766"/>
    <b v="0"/>
    <n v="12"/>
    <b v="0"/>
    <s v="theater/plays"/>
    <n v="11"/>
    <n v="437.5"/>
    <x v="1"/>
    <s v="plays"/>
    <n v="42796.682476851856"/>
    <n v="25569.000138888889"/>
    <x v="1"/>
    <n v="3"/>
    <x v="7"/>
  </r>
  <r>
    <n v="3147"/>
    <x v="3146"/>
    <s v="A play that uses photography to tell the story of a friendship forged during the demolition of New York's Pennsylvania Station."/>
    <x v="22"/>
    <n v="23505"/>
    <x v="0"/>
    <x v="0"/>
    <x v="0"/>
    <x v="3141"/>
    <n v="1411859755"/>
    <b v="1"/>
    <n v="213"/>
    <b v="1"/>
    <s v="theater/plays"/>
    <n v="118"/>
    <n v="110.35"/>
    <x v="1"/>
    <s v="plays"/>
    <n v="41909.969386574077"/>
    <n v="25569.002465277779"/>
    <x v="3"/>
    <n v="9"/>
    <x v="8"/>
  </r>
  <r>
    <n v="3148"/>
    <x v="3147"/>
    <s v="Help fund The Aurora Project, an immersive science fiction epic."/>
    <x v="40"/>
    <n v="2361"/>
    <x v="0"/>
    <x v="0"/>
    <x v="0"/>
    <x v="3142"/>
    <n v="1410278284"/>
    <b v="1"/>
    <n v="57"/>
    <b v="1"/>
    <s v="theater/plays"/>
    <n v="131"/>
    <n v="41.42"/>
    <x v="1"/>
    <s v="plays"/>
    <n v="41891.665324074071"/>
    <n v="25569.000659722224"/>
    <x v="3"/>
    <n v="9"/>
    <x v="8"/>
  </r>
  <r>
    <n v="3149"/>
    <x v="3148"/>
    <s v="A student led production at Northwestern U. of an adaptation by Frank Galati of the classic book Kafka on the Shore by Haruki Murakmi."/>
    <x v="21"/>
    <n v="1300"/>
    <x v="0"/>
    <x v="0"/>
    <x v="0"/>
    <x v="3143"/>
    <n v="1352766300"/>
    <b v="1"/>
    <n v="25"/>
    <b v="1"/>
    <s v="theater/plays"/>
    <n v="104"/>
    <n v="52"/>
    <x v="1"/>
    <s v="plays"/>
    <n v="41226.017361111109"/>
    <n v="25569.00028935185"/>
    <x v="5"/>
    <n v="11"/>
    <x v="4"/>
  </r>
  <r>
    <n v="3150"/>
    <x v="3149"/>
    <s v="SELLER DOOR is a new comedy about a Barker, the people he gets to go through a door and what happens to those people after they go through the door."/>
    <x v="8"/>
    <n v="3535"/>
    <x v="0"/>
    <x v="0"/>
    <x v="0"/>
    <x v="3144"/>
    <n v="1288160403"/>
    <b v="1"/>
    <n v="104"/>
    <b v="1"/>
    <s v="theater/plays"/>
    <n v="101"/>
    <n v="33.99"/>
    <x v="1"/>
    <s v="plays"/>
    <n v="40478.263923611114"/>
    <n v="25569.001203703705"/>
    <x v="7"/>
    <n v="10"/>
    <x v="9"/>
  </r>
  <r>
    <n v="3151"/>
    <x v="3150"/>
    <s v="A Multi-Media Puppet Show, with large cable control puppets to tell a hilarious story for all ages."/>
    <x v="8"/>
    <n v="3514"/>
    <x v="0"/>
    <x v="0"/>
    <x v="0"/>
    <x v="3145"/>
    <n v="1407787774"/>
    <b v="1"/>
    <n v="34"/>
    <b v="1"/>
    <s v="theater/plays"/>
    <n v="100"/>
    <n v="103.35"/>
    <x v="1"/>
    <s v="plays"/>
    <n v="41862.83997685185"/>
    <n v="25569.00039351852"/>
    <x v="3"/>
    <n v="8"/>
    <x v="10"/>
  </r>
  <r>
    <n v="3152"/>
    <x v="3151"/>
    <s v="'Gilead' is an original theatre piece inspired by Margaret Atwood's 'The Handmaid's Tale'. (Brighton Fringe 2014)"/>
    <x v="41"/>
    <n v="2331"/>
    <x v="0"/>
    <x v="1"/>
    <x v="1"/>
    <x v="3146"/>
    <n v="1380833367"/>
    <b v="1"/>
    <n v="67"/>
    <b v="1"/>
    <s v="theater/plays"/>
    <n v="106"/>
    <n v="34.79"/>
    <x v="1"/>
    <s v="plays"/>
    <n v="41550.867673611108"/>
    <n v="25569.000775462962"/>
    <x v="4"/>
    <n v="10"/>
    <x v="9"/>
  </r>
  <r>
    <n v="3153"/>
    <x v="3152"/>
    <s v="A stage production of Terminator 2: Judgment Day, composed entirely of the words of William Shakespeare"/>
    <x v="9"/>
    <n v="10067.5"/>
    <x v="0"/>
    <x v="0"/>
    <x v="0"/>
    <x v="3147"/>
    <n v="1301542937"/>
    <b v="1"/>
    <n v="241"/>
    <b v="1"/>
    <s v="theater/plays"/>
    <n v="336"/>
    <n v="41.77"/>
    <x v="1"/>
    <s v="plays"/>
    <n v="40633.154363425929"/>
    <n v="25569.002789351853"/>
    <x v="6"/>
    <n v="3"/>
    <x v="7"/>
  </r>
  <r>
    <n v="3154"/>
    <x v="3153"/>
    <s v="Hilarious play about two parents obsessed with getting their kid into the best pre-school and are willing to do ANYTHING to get him in!"/>
    <x v="39"/>
    <n v="7905"/>
    <x v="0"/>
    <x v="0"/>
    <x v="0"/>
    <x v="3148"/>
    <n v="1330722058"/>
    <b v="1"/>
    <n v="123"/>
    <b v="1"/>
    <s v="theater/plays"/>
    <n v="113"/>
    <n v="64.27"/>
    <x v="1"/>
    <s v="plays"/>
    <n v="40970.875671296293"/>
    <n v="25569.001423611113"/>
    <x v="5"/>
    <n v="3"/>
    <x v="7"/>
  </r>
  <r>
    <n v="3155"/>
    <x v="3154"/>
    <s v="We want to take our stage adaptation of Studio Ghibli's 'Princess Mononoke' to more people.  Help us do it!"/>
    <x v="10"/>
    <n v="9425.23"/>
    <x v="0"/>
    <x v="1"/>
    <x v="1"/>
    <x v="3149"/>
    <n v="1353412725"/>
    <b v="1"/>
    <n v="302"/>
    <b v="1"/>
    <s v="theater/plays"/>
    <n v="189"/>
    <n v="31.21"/>
    <x v="1"/>
    <s v="plays"/>
    <n v="41233.499131944445"/>
    <n v="25569.003495370369"/>
    <x v="5"/>
    <n v="11"/>
    <x v="4"/>
  </r>
  <r>
    <n v="3156"/>
    <x v="3155"/>
    <s v="First Love/Worst Love is an examination of love and its mutability, as expressed through twelve stories and five actors on one stage."/>
    <x v="62"/>
    <n v="5600"/>
    <x v="0"/>
    <x v="0"/>
    <x v="0"/>
    <x v="3150"/>
    <n v="1335567144"/>
    <b v="1"/>
    <n v="89"/>
    <b v="1"/>
    <s v="theater/plays"/>
    <n v="102"/>
    <n v="62.92"/>
    <x v="1"/>
    <s v="plays"/>
    <n v="41026.953055555554"/>
    <n v="25569.001030092593"/>
    <x v="5"/>
    <n v="4"/>
    <x v="6"/>
  </r>
  <r>
    <n v="3157"/>
    <x v="3156"/>
    <s v="Four Directors.  Four One Acts.  Four Genres.  For You."/>
    <x v="23"/>
    <n v="4040"/>
    <x v="0"/>
    <x v="0"/>
    <x v="0"/>
    <x v="3151"/>
    <n v="1404932105"/>
    <b v="1"/>
    <n v="41"/>
    <b v="1"/>
    <s v="theater/plays"/>
    <n v="101"/>
    <n v="98.54"/>
    <x v="1"/>
    <s v="plays"/>
    <n v="41829.788252314815"/>
    <n v="25569.000474537039"/>
    <x v="3"/>
    <n v="7"/>
    <x v="3"/>
  </r>
  <r>
    <n v="3158"/>
    <x v="3157"/>
    <s v="A 40s crime-noir play using nursery rhyme characters."/>
    <x v="10"/>
    <n v="5700"/>
    <x v="0"/>
    <x v="0"/>
    <x v="0"/>
    <x v="3152"/>
    <n v="1371931752"/>
    <b v="1"/>
    <n v="69"/>
    <b v="1"/>
    <s v="theater/plays"/>
    <n v="114"/>
    <n v="82.61"/>
    <x v="1"/>
    <s v="plays"/>
    <n v="41447.839722222219"/>
    <n v="25569.000798611112"/>
    <x v="4"/>
    <n v="6"/>
    <x v="0"/>
  </r>
  <r>
    <n v="3159"/>
    <x v="3158"/>
    <s v="WAXWING is an exciting new world premiere of mythic (perhaps even apocalyptic!) proportions."/>
    <x v="15"/>
    <n v="2002.22"/>
    <x v="0"/>
    <x v="0"/>
    <x v="0"/>
    <x v="3153"/>
    <n v="1323221761"/>
    <b v="1"/>
    <n v="52"/>
    <b v="1"/>
    <s v="theater/plays"/>
    <n v="133"/>
    <n v="38.5"/>
    <x v="1"/>
    <s v="plays"/>
    <n v="40884.066678240742"/>
    <n v="25569.000601851851"/>
    <x v="6"/>
    <n v="12"/>
    <x v="11"/>
  </r>
  <r>
    <n v="3160"/>
    <x v="3159"/>
    <s v="Two stories by Anton Chekhov adapted for the stage and performed back-to-back in a stunning live theatrical performance."/>
    <x v="37"/>
    <n v="4569"/>
    <x v="0"/>
    <x v="0"/>
    <x v="0"/>
    <x v="3154"/>
    <n v="1405923687"/>
    <b v="1"/>
    <n v="57"/>
    <b v="1"/>
    <s v="theater/plays"/>
    <n v="102"/>
    <n v="80.16"/>
    <x v="1"/>
    <s v="plays"/>
    <n v="41841.26489583333"/>
    <n v="25569.000659722224"/>
    <x v="3"/>
    <n v="7"/>
    <x v="3"/>
  </r>
  <r>
    <n v="3161"/>
    <x v="3160"/>
    <s v="Iâ€™ll Be Right Back presents a story of murder and corruption. Faustus is a modern re-imagining of Christopher Marloweâ€™s classic tale."/>
    <x v="13"/>
    <n v="2102"/>
    <x v="0"/>
    <x v="1"/>
    <x v="1"/>
    <x v="3155"/>
    <n v="1410785522"/>
    <b v="1"/>
    <n v="74"/>
    <b v="1"/>
    <s v="theater/plays"/>
    <n v="105"/>
    <n v="28.41"/>
    <x v="1"/>
    <s v="plays"/>
    <n v="41897.536134259259"/>
    <n v="25569.000856481482"/>
    <x v="3"/>
    <n v="9"/>
    <x v="8"/>
  </r>
  <r>
    <n v="3162"/>
    <x v="3161"/>
    <s v="Radio show meets interactive novel, accompanied by live foley, music, and audience participation. YOU choose what happens next!"/>
    <x v="23"/>
    <n v="5086"/>
    <x v="0"/>
    <x v="0"/>
    <x v="0"/>
    <x v="3156"/>
    <n v="1402331262"/>
    <b v="1"/>
    <n v="63"/>
    <b v="1"/>
    <s v="theater/plays"/>
    <n v="127"/>
    <n v="80.73"/>
    <x v="1"/>
    <s v="plays"/>
    <n v="41799.685902777775"/>
    <n v="25569.000729166666"/>
    <x v="3"/>
    <n v="6"/>
    <x v="0"/>
  </r>
  <r>
    <n v="3163"/>
    <x v="3162"/>
    <s v="We are a group of actors reviving a play called &quot;Sonny Under the Assumption&quot; to bring to Toronto, Canada this summer..."/>
    <x v="93"/>
    <n v="14450"/>
    <x v="0"/>
    <x v="0"/>
    <x v="0"/>
    <x v="3157"/>
    <n v="1400263525"/>
    <b v="1"/>
    <n v="72"/>
    <b v="1"/>
    <s v="theater/plays"/>
    <n v="111"/>
    <n v="200.69"/>
    <x v="1"/>
    <s v="plays"/>
    <n v="41775.753761574073"/>
    <n v="25569.000833333332"/>
    <x v="3"/>
    <n v="5"/>
    <x v="5"/>
  </r>
  <r>
    <n v="3164"/>
    <x v="3163"/>
    <s v="Better than Shakespeare! Theatre Companyâ€™s inaugural production, â€œMuch Ado About Something.â€ The Something is Aliens."/>
    <x v="30"/>
    <n v="2669"/>
    <x v="0"/>
    <x v="0"/>
    <x v="0"/>
    <x v="3158"/>
    <n v="1399490415"/>
    <b v="1"/>
    <n v="71"/>
    <b v="1"/>
    <s v="theater/plays"/>
    <n v="107"/>
    <n v="37.590000000000003"/>
    <x v="1"/>
    <s v="plays"/>
    <n v="41766.80572916667"/>
    <n v="25569.000821759259"/>
    <x v="3"/>
    <n v="5"/>
    <x v="5"/>
  </r>
  <r>
    <n v="3165"/>
    <x v="3164"/>
    <s v="THE MOON PLAY is a new play written by Carolyn Gilliam. The play follows an astronaut on the moon who has lost his reason to explore."/>
    <x v="47"/>
    <n v="1220"/>
    <x v="0"/>
    <x v="0"/>
    <x v="0"/>
    <x v="73"/>
    <n v="1302493760"/>
    <b v="1"/>
    <n v="21"/>
    <b v="1"/>
    <s v="theater/plays"/>
    <n v="163"/>
    <n v="58.1"/>
    <x v="1"/>
    <s v="plays"/>
    <n v="40644.159259259257"/>
    <n v="25569.000243055554"/>
    <x v="6"/>
    <n v="4"/>
    <x v="6"/>
  </r>
  <r>
    <n v="3166"/>
    <x v="3165"/>
    <s v="VERDIGRIS: A play written by Jim Beaver, star of Supernatural and Deadwood, opening March 2015 at Theatre West in Los Angeles."/>
    <x v="19"/>
    <n v="56079.83"/>
    <x v="0"/>
    <x v="0"/>
    <x v="0"/>
    <x v="3159"/>
    <n v="1414514153"/>
    <b v="1"/>
    <n v="930"/>
    <b v="1"/>
    <s v="theater/plays"/>
    <n v="160"/>
    <n v="60.3"/>
    <x v="1"/>
    <s v="plays"/>
    <n v="41940.69158564815"/>
    <n v="25569.010763888888"/>
    <x v="3"/>
    <n v="10"/>
    <x v="9"/>
  </r>
  <r>
    <n v="3167"/>
    <x v="3166"/>
    <s v="What is destiny? Explore it with us this August at FringeNYC."/>
    <x v="9"/>
    <n v="3485"/>
    <x v="0"/>
    <x v="0"/>
    <x v="0"/>
    <x v="3160"/>
    <n v="1405743181"/>
    <b v="1"/>
    <n v="55"/>
    <b v="1"/>
    <s v="theater/plays"/>
    <n v="116"/>
    <n v="63.36"/>
    <x v="1"/>
    <s v="plays"/>
    <n v="41839.175706018519"/>
    <n v="25569.000636574074"/>
    <x v="3"/>
    <n v="7"/>
    <x v="3"/>
  </r>
  <r>
    <n v="3168"/>
    <x v="3167"/>
    <s v="A dazzling aerial show that brings to life the whimsical and romantic short stories of beloved fantasy author Italo Calvino."/>
    <x v="30"/>
    <n v="3105"/>
    <x v="0"/>
    <x v="0"/>
    <x v="0"/>
    <x v="3161"/>
    <n v="1399948353"/>
    <b v="1"/>
    <n v="61"/>
    <b v="1"/>
    <s v="theater/plays"/>
    <n v="124"/>
    <n v="50.9"/>
    <x v="1"/>
    <s v="plays"/>
    <n v="41772.105937500004"/>
    <n v="25569.00070601852"/>
    <x v="3"/>
    <n v="5"/>
    <x v="5"/>
  </r>
  <r>
    <n v="3169"/>
    <x v="3168"/>
    <s v="We're bringing The Window to the Cherry Lane Theater in January 2014."/>
    <x v="6"/>
    <n v="8241"/>
    <x v="0"/>
    <x v="0"/>
    <x v="0"/>
    <x v="3162"/>
    <n v="1384364561"/>
    <b v="1"/>
    <n v="82"/>
    <b v="1"/>
    <s v="theater/plays"/>
    <n v="103"/>
    <n v="100.5"/>
    <x v="1"/>
    <s v="plays"/>
    <n v="41591.737974537034"/>
    <n v="25569.000949074074"/>
    <x v="4"/>
    <n v="11"/>
    <x v="4"/>
  </r>
  <r>
    <n v="3170"/>
    <x v="3169"/>
    <s v="An emotionally-charged journey through the history of black women in America told in reverse."/>
    <x v="13"/>
    <n v="2245"/>
    <x v="0"/>
    <x v="0"/>
    <x v="0"/>
    <x v="3163"/>
    <n v="1401414944"/>
    <b v="1"/>
    <n v="71"/>
    <b v="1"/>
    <s v="theater/plays"/>
    <n v="112"/>
    <n v="31.62"/>
    <x v="1"/>
    <s v="plays"/>
    <n v="41789.080370370371"/>
    <n v="25569.000821759259"/>
    <x v="3"/>
    <n v="5"/>
    <x v="5"/>
  </r>
  <r>
    <n v="3171"/>
    <x v="3170"/>
    <s v="The theatrical adaptation of the epic film â€˜THE FALLâ€™ for the stage, combining theatre, live music, animation and expansive projection."/>
    <x v="39"/>
    <n v="7617"/>
    <x v="0"/>
    <x v="1"/>
    <x v="1"/>
    <x v="3164"/>
    <n v="1459953358"/>
    <b v="1"/>
    <n v="117"/>
    <b v="1"/>
    <s v="theater/plays"/>
    <n v="109"/>
    <n v="65.099999999999994"/>
    <x v="1"/>
    <s v="plays"/>
    <n v="42466.608310185184"/>
    <n v="25569.001354166667"/>
    <x v="2"/>
    <n v="4"/>
    <x v="6"/>
  </r>
  <r>
    <n v="3172"/>
    <x v="3171"/>
    <s v="Outcry Theatre needs your help to produce Carlos Murillo's play &quot;Dark Play&quot; for the 2012 Dallas fringe festival, Out of the Loop."/>
    <x v="13"/>
    <n v="2300"/>
    <x v="0"/>
    <x v="0"/>
    <x v="0"/>
    <x v="3165"/>
    <n v="1326648668"/>
    <b v="1"/>
    <n v="29"/>
    <b v="1"/>
    <s v="theater/plays"/>
    <n v="115"/>
    <n v="79.31"/>
    <x v="1"/>
    <s v="plays"/>
    <n v="40923.729953703703"/>
    <n v="25569.000335648147"/>
    <x v="5"/>
    <n v="1"/>
    <x v="1"/>
  </r>
  <r>
    <n v="3173"/>
    <x v="3172"/>
    <s v="A play with songs written by Craig Wright, based on Shakespeare's &quot;The Winter's Tale&quot; set in late 20th Century, Pine City, Minnesota."/>
    <x v="3"/>
    <n v="10300"/>
    <x v="0"/>
    <x v="0"/>
    <x v="0"/>
    <x v="3166"/>
    <n v="1409173492"/>
    <b v="1"/>
    <n v="74"/>
    <b v="1"/>
    <s v="theater/plays"/>
    <n v="103"/>
    <n v="139.19"/>
    <x v="1"/>
    <s v="plays"/>
    <n v="41878.878379629627"/>
    <n v="25569.000856481482"/>
    <x v="3"/>
    <n v="8"/>
    <x v="10"/>
  </r>
  <r>
    <n v="3174"/>
    <x v="3173"/>
    <s v="This adaptation uses the text of Oâ€™Neill to explore race, and asks the audience if stereotypes impact a characters guilt or innocence."/>
    <x v="9"/>
    <n v="3034"/>
    <x v="0"/>
    <x v="0"/>
    <x v="0"/>
    <x v="3167"/>
    <n v="1407789908"/>
    <b v="1"/>
    <n v="23"/>
    <b v="1"/>
    <s v="theater/plays"/>
    <n v="101"/>
    <n v="131.91"/>
    <x v="1"/>
    <s v="plays"/>
    <n v="41862.864675925928"/>
    <n v="25569.000266203704"/>
    <x v="3"/>
    <n v="8"/>
    <x v="10"/>
  </r>
  <r>
    <n v="3175"/>
    <x v="3174"/>
    <s v="One Year Lease Theater Company's world premiere theater production of THE KILLING ROOM, by playwright Daniel Keene, March 2011 in NYC."/>
    <x v="10"/>
    <n v="5478"/>
    <x v="0"/>
    <x v="0"/>
    <x v="0"/>
    <x v="3168"/>
    <n v="1292793427"/>
    <b v="1"/>
    <n v="60"/>
    <b v="1"/>
    <s v="theater/plays"/>
    <n v="110"/>
    <n v="91.3"/>
    <x v="1"/>
    <s v="plays"/>
    <n v="40531.886886574073"/>
    <n v="25569.000694444443"/>
    <x v="7"/>
    <n v="12"/>
    <x v="11"/>
  </r>
  <r>
    <n v="3176"/>
    <x v="3175"/>
    <s v="Romeo and Juliet at Moody's Pub is an adapted, 90-minute version of Shakespeare's classic tragedy, performed for free in a restaurant"/>
    <x v="168"/>
    <n v="2182"/>
    <x v="0"/>
    <x v="0"/>
    <x v="0"/>
    <x v="3169"/>
    <n v="1374531631"/>
    <b v="1"/>
    <n v="55"/>
    <b v="1"/>
    <s v="theater/plays"/>
    <n v="115"/>
    <n v="39.67"/>
    <x v="1"/>
    <s v="plays"/>
    <n v="41477.930914351848"/>
    <n v="25569.000636574074"/>
    <x v="4"/>
    <n v="7"/>
    <x v="3"/>
  </r>
  <r>
    <n v="3177"/>
    <x v="3176"/>
    <s v="This one-man play made a splash on the west coast. Help shine a spotlight on this rock &amp; roll spectacle in NEW YORK CITY_x0008_!"/>
    <x v="30"/>
    <n v="2935"/>
    <x v="0"/>
    <x v="0"/>
    <x v="0"/>
    <x v="3170"/>
    <n v="1400774409"/>
    <b v="1"/>
    <n v="51"/>
    <b v="1"/>
    <s v="theater/plays"/>
    <n v="117"/>
    <n v="57.55"/>
    <x v="1"/>
    <s v="plays"/>
    <n v="41781.666770833333"/>
    <n v="25569.000590277778"/>
    <x v="3"/>
    <n v="5"/>
    <x v="5"/>
  </r>
  <r>
    <n v="3178"/>
    <x v="3177"/>
    <s v="Cutting Off Kate Bush is a one-woman show written &amp; performed by Lucy Benson-Brown, premiering at the Edinburgh Fringe Festival 2014"/>
    <x v="15"/>
    <n v="2576"/>
    <x v="0"/>
    <x v="1"/>
    <x v="1"/>
    <x v="3171"/>
    <n v="1402929075"/>
    <b v="1"/>
    <n v="78"/>
    <b v="1"/>
    <s v="theater/plays"/>
    <n v="172"/>
    <n v="33.03"/>
    <x v="1"/>
    <s v="plays"/>
    <n v="41806.605034722219"/>
    <n v="25569.000902777778"/>
    <x v="3"/>
    <n v="6"/>
    <x v="0"/>
  </r>
  <r>
    <n v="3179"/>
    <x v="3178"/>
    <s v="A Sci-fi play in several vignettes that will narrate an alternate history in the mid-20th century."/>
    <x v="285"/>
    <n v="4794.82"/>
    <x v="0"/>
    <x v="0"/>
    <x v="0"/>
    <x v="3172"/>
    <n v="1365699071"/>
    <b v="1"/>
    <n v="62"/>
    <b v="1"/>
    <s v="theater/plays"/>
    <n v="114"/>
    <n v="77.34"/>
    <x v="1"/>
    <s v="plays"/>
    <n v="41375.702210648145"/>
    <n v="25569.000717592593"/>
    <x v="4"/>
    <n v="4"/>
    <x v="6"/>
  </r>
  <r>
    <n v="3180"/>
    <x v="3179"/>
    <s v="A new tale of witches, fairies, cat-hunters and and bone-boilers from London theatre company Broken Glass."/>
    <x v="38"/>
    <n v="1437"/>
    <x v="0"/>
    <x v="1"/>
    <x v="1"/>
    <x v="3173"/>
    <n v="1400666049"/>
    <b v="1"/>
    <n v="45"/>
    <b v="1"/>
    <s v="theater/plays"/>
    <n v="120"/>
    <n v="31.93"/>
    <x v="1"/>
    <s v="plays"/>
    <n v="41780.412604166668"/>
    <n v="25569.000520833335"/>
    <x v="3"/>
    <n v="5"/>
    <x v="5"/>
  </r>
  <r>
    <n v="3181"/>
    <x v="3180"/>
    <s v="ENDURING SONG by award-winning Bear Trap Theatre, is a sweeping historical epic about love, loss and family set in the First Crusade."/>
    <x v="2"/>
    <n v="545"/>
    <x v="0"/>
    <x v="1"/>
    <x v="1"/>
    <x v="3174"/>
    <n v="1400570787"/>
    <b v="1"/>
    <n v="15"/>
    <b v="1"/>
    <s v="theater/plays"/>
    <n v="109"/>
    <n v="36.33"/>
    <x v="1"/>
    <s v="plays"/>
    <n v="41779.310034722221"/>
    <n v="25569.000173611112"/>
    <x v="3"/>
    <n v="5"/>
    <x v="5"/>
  </r>
  <r>
    <n v="3182"/>
    <x v="3181"/>
    <s v="FRANK, a newborn company, presents Wallace Shawn's famously unproduced,&quot;A Thought in Three Parts.&quot;_x000a_Be FRANK with us!"/>
    <x v="39"/>
    <n v="7062"/>
    <x v="0"/>
    <x v="0"/>
    <x v="0"/>
    <x v="3175"/>
    <n v="1323211621"/>
    <b v="1"/>
    <n v="151"/>
    <b v="1"/>
    <s v="theater/plays"/>
    <n v="101"/>
    <n v="46.77"/>
    <x v="1"/>
    <s v="plays"/>
    <n v="40883.949317129627"/>
    <n v="25569.001747685186"/>
    <x v="6"/>
    <n v="12"/>
    <x v="11"/>
  </r>
  <r>
    <n v="3183"/>
    <x v="3182"/>
    <s v="Anton Chekhov's The Seagull. An outdoor Amphitheater in Manhattan. Trees. A River. Daybreak."/>
    <x v="30"/>
    <n v="2725"/>
    <x v="0"/>
    <x v="0"/>
    <x v="0"/>
    <x v="3176"/>
    <n v="1375729469"/>
    <b v="1"/>
    <n v="68"/>
    <b v="1"/>
    <s v="theater/plays"/>
    <n v="109"/>
    <n v="40.07"/>
    <x v="1"/>
    <s v="plays"/>
    <n v="41491.79478009259"/>
    <n v="25569.000787037035"/>
    <x v="4"/>
    <n v="8"/>
    <x v="10"/>
  </r>
  <r>
    <n v="3184"/>
    <x v="3183"/>
    <s v="Equus is the story of a psychiatrist treating a teenaged boy who blinds six horses with a metal spike."/>
    <x v="270"/>
    <n v="4610"/>
    <x v="0"/>
    <x v="0"/>
    <x v="0"/>
    <x v="3177"/>
    <n v="1401666631"/>
    <b v="1"/>
    <n v="46"/>
    <b v="1"/>
    <s v="theater/plays"/>
    <n v="107"/>
    <n v="100.22"/>
    <x v="1"/>
    <s v="plays"/>
    <n v="41791.993414351848"/>
    <n v="25569.000532407408"/>
    <x v="3"/>
    <n v="6"/>
    <x v="0"/>
  </r>
  <r>
    <n v="3185"/>
    <x v="3184"/>
    <s v="I've written, and am producing, a fun new play with a gorgeous cast for this year's Edfringe and it just needs a little extra dough :)"/>
    <x v="28"/>
    <n v="1000"/>
    <x v="0"/>
    <x v="1"/>
    <x v="1"/>
    <x v="3178"/>
    <n v="1404948441"/>
    <b v="1"/>
    <n v="24"/>
    <b v="1"/>
    <s v="theater/plays"/>
    <n v="100"/>
    <n v="41.67"/>
    <x v="1"/>
    <s v="plays"/>
    <n v="41829.977326388893"/>
    <n v="25569.000277777777"/>
    <x v="3"/>
    <n v="7"/>
    <x v="3"/>
  </r>
  <r>
    <n v="3186"/>
    <x v="3185"/>
    <s v="Honest is an exciting and dark new play by Bristol based writer Alice Nicholas, touring the South of England and London this October."/>
    <x v="50"/>
    <n v="3270"/>
    <x v="0"/>
    <x v="1"/>
    <x v="1"/>
    <x v="3179"/>
    <n v="1408313438"/>
    <b v="1"/>
    <n v="70"/>
    <b v="1"/>
    <s v="theater/plays"/>
    <n v="102"/>
    <n v="46.71"/>
    <x v="1"/>
    <s v="plays"/>
    <n v="41868.924050925925"/>
    <n v="25569.000810185185"/>
    <x v="3"/>
    <n v="8"/>
    <x v="10"/>
  </r>
  <r>
    <n v="3187"/>
    <x v="3186"/>
    <s v="Award-winning OSR Performance Ensemble brings the creepy, unlikely, bittersweet, macabre &amp; beautiful world of Neil Gaiman to the stage."/>
    <x v="36"/>
    <n v="17444"/>
    <x v="0"/>
    <x v="0"/>
    <x v="0"/>
    <x v="3180"/>
    <n v="1405439973"/>
    <b v="1"/>
    <n v="244"/>
    <b v="1"/>
    <s v="theater/plays"/>
    <n v="116"/>
    <n v="71.489999999999995"/>
    <x v="1"/>
    <s v="plays"/>
    <n v="41835.666354166664"/>
    <n v="25569.002824074076"/>
    <x v="3"/>
    <n v="7"/>
    <x v="3"/>
  </r>
  <r>
    <n v="3188"/>
    <x v="3187"/>
    <s v="A revue show featuring the very best of the last century of musical theatre from aspiring young producers &amp; performers at RWCMD"/>
    <x v="48"/>
    <n v="130"/>
    <x v="2"/>
    <x v="1"/>
    <x v="1"/>
    <x v="3181"/>
    <n v="1432115902"/>
    <b v="0"/>
    <n v="9"/>
    <b v="0"/>
    <s v="theater/musical"/>
    <n v="65"/>
    <n v="14.44"/>
    <x v="1"/>
    <s v="musical"/>
    <n v="42144.415532407409"/>
    <n v="25569.000104166666"/>
    <x v="0"/>
    <n v="5"/>
    <x v="5"/>
  </r>
  <r>
    <n v="3189"/>
    <x v="3188"/>
    <s v="Det Ã¤r tio Ã¥r sedan sist! Musikalen Hednadotter med sÃ¥ngarna frÃ¥n orginaluppsÃ¤ttningen sjunger musikalen i Konsertform."/>
    <x v="56"/>
    <n v="6780"/>
    <x v="2"/>
    <x v="11"/>
    <x v="9"/>
    <x v="3182"/>
    <n v="1429863532"/>
    <b v="0"/>
    <n v="19"/>
    <b v="0"/>
    <s v="theater/musical"/>
    <n v="12"/>
    <n v="356.84"/>
    <x v="1"/>
    <s v="musical"/>
    <n v="42118.346435185187"/>
    <n v="25569.000219907408"/>
    <x v="0"/>
    <n v="4"/>
    <x v="6"/>
  </r>
  <r>
    <n v="3190"/>
    <x v="3189"/>
    <s v="Call It A Day Productions is putting on their first full production in December and every little bit helps!"/>
    <x v="23"/>
    <n v="0"/>
    <x v="2"/>
    <x v="5"/>
    <x v="5"/>
    <x v="3183"/>
    <n v="1478662675"/>
    <b v="0"/>
    <n v="0"/>
    <b v="0"/>
    <s v="theater/musical"/>
    <n v="0"/>
    <n v="0"/>
    <x v="1"/>
    <s v="musical"/>
    <n v="42683.151331018518"/>
    <n v="25569"/>
    <x v="2"/>
    <n v="11"/>
    <x v="4"/>
  </r>
  <r>
    <n v="3191"/>
    <x v="3190"/>
    <s v="A brand new musical about the ban of contraception and abortion in Romania and the revolution that ended it all in 1989."/>
    <x v="192"/>
    <n v="151"/>
    <x v="2"/>
    <x v="0"/>
    <x v="0"/>
    <x v="3184"/>
    <n v="1466186869"/>
    <b v="0"/>
    <n v="4"/>
    <b v="0"/>
    <s v="theater/musical"/>
    <n v="4"/>
    <n v="37.75"/>
    <x v="1"/>
    <s v="musical"/>
    <n v="42538.755428240736"/>
    <n v="25569.000046296296"/>
    <x v="2"/>
    <n v="6"/>
    <x v="0"/>
  </r>
  <r>
    <n v="3192"/>
    <x v="3191"/>
    <s v="This project challenges social issues affecting young people in areas of deprivation within the Belfast area (Northern Ireland)."/>
    <x v="3"/>
    <n v="102"/>
    <x v="2"/>
    <x v="1"/>
    <x v="1"/>
    <x v="3185"/>
    <n v="1421274859"/>
    <b v="0"/>
    <n v="8"/>
    <b v="0"/>
    <s v="theater/musical"/>
    <n v="1"/>
    <n v="12.75"/>
    <x v="1"/>
    <s v="musical"/>
    <n v="42018.94049768518"/>
    <n v="25569.000092592592"/>
    <x v="0"/>
    <n v="1"/>
    <x v="1"/>
  </r>
  <r>
    <n v="3193"/>
    <x v="3192"/>
    <s v="Bringing Richard O'Brien's sequel to legendary Rocky Horror to the stage for the first time. First London, then...The World!"/>
    <x v="10"/>
    <n v="587"/>
    <x v="2"/>
    <x v="1"/>
    <x v="1"/>
    <x v="3186"/>
    <n v="1420586056"/>
    <b v="0"/>
    <n v="24"/>
    <b v="0"/>
    <s v="theater/musical"/>
    <n v="12"/>
    <n v="24.46"/>
    <x v="1"/>
    <s v="musical"/>
    <n v="42010.968240740738"/>
    <n v="25569.000277777777"/>
    <x v="0"/>
    <n v="1"/>
    <x v="1"/>
  </r>
  <r>
    <n v="3194"/>
    <x v="3193"/>
    <s v="P.A.C.K (Performing Arts Camp for Kids) Musical Theater, Instrumental Music, Vocal Music, Dance, Visual Arts, and Physical Education!"/>
    <x v="34"/>
    <n v="0"/>
    <x v="2"/>
    <x v="0"/>
    <x v="0"/>
    <x v="3187"/>
    <n v="1435368598"/>
    <b v="0"/>
    <n v="0"/>
    <b v="0"/>
    <s v="theater/musical"/>
    <n v="0"/>
    <n v="0"/>
    <x v="1"/>
    <s v="musical"/>
    <n v="42182.062476851846"/>
    <n v="25569"/>
    <x v="0"/>
    <n v="6"/>
    <x v="0"/>
  </r>
  <r>
    <n v="3195"/>
    <x v="3194"/>
    <s v="Emerson Sings is the first cabaret to celebrate the work of up and coming musical theater composers who are alumni of Emerson College."/>
    <x v="8"/>
    <n v="2070"/>
    <x v="2"/>
    <x v="0"/>
    <x v="0"/>
    <x v="3188"/>
    <n v="1421158542"/>
    <b v="0"/>
    <n v="39"/>
    <b v="0"/>
    <s v="theater/musical"/>
    <n v="59"/>
    <n v="53.08"/>
    <x v="1"/>
    <s v="musical"/>
    <n v="42017.594236111108"/>
    <n v="25569.000451388889"/>
    <x v="0"/>
    <n v="1"/>
    <x v="1"/>
  </r>
  <r>
    <n v="3196"/>
    <x v="3195"/>
    <s v="Help five college students as they journey to bring their groundbreaking new musical &quot;Our Modern Lives&quot; to Broadway!"/>
    <x v="399"/>
    <n v="1800"/>
    <x v="2"/>
    <x v="0"/>
    <x v="0"/>
    <x v="3189"/>
    <n v="1433254875"/>
    <b v="0"/>
    <n v="6"/>
    <b v="0"/>
    <s v="theater/musical"/>
    <n v="0"/>
    <n v="300"/>
    <x v="1"/>
    <s v="musical"/>
    <n v="42157.598090277781"/>
    <n v="25569.000069444446"/>
    <x v="0"/>
    <n v="6"/>
    <x v="0"/>
  </r>
  <r>
    <n v="3197"/>
    <x v="3196"/>
    <s v="This years most important stage project for young artists in our region. www.ungespor.no"/>
    <x v="3"/>
    <n v="1145"/>
    <x v="2"/>
    <x v="10"/>
    <x v="8"/>
    <x v="3190"/>
    <n v="1420458618"/>
    <b v="0"/>
    <n v="4"/>
    <b v="0"/>
    <s v="theater/musical"/>
    <n v="11"/>
    <n v="286.25"/>
    <x v="1"/>
    <s v="musical"/>
    <n v="42009.493263888886"/>
    <n v="25569.000046296296"/>
    <x v="0"/>
    <n v="1"/>
    <x v="1"/>
  </r>
  <r>
    <n v="3198"/>
    <x v="3197"/>
    <s v="Hadbjerg skole opsÃ¦tter i april musicalen The Fireflies, der blev skrevet og opfÃ¸rt i koncentrationslejren Theresienstadt i 1943 og 45."/>
    <x v="11"/>
    <n v="110"/>
    <x v="2"/>
    <x v="8"/>
    <x v="7"/>
    <x v="3191"/>
    <n v="1420798277"/>
    <b v="0"/>
    <n v="3"/>
    <b v="0"/>
    <s v="theater/musical"/>
    <n v="0"/>
    <n v="36.67"/>
    <x v="1"/>
    <s v="musical"/>
    <n v="42013.424502314811"/>
    <n v="25569.000034722223"/>
    <x v="0"/>
    <n v="1"/>
    <x v="1"/>
  </r>
  <r>
    <n v="3199"/>
    <x v="3198"/>
    <s v="The Milburn Stone Theatre needs your help to bring its high-flying next blockbuster musical, TARZAN, to life!"/>
    <x v="10"/>
    <n v="2608"/>
    <x v="2"/>
    <x v="0"/>
    <x v="0"/>
    <x v="3192"/>
    <n v="1407435418"/>
    <b v="0"/>
    <n v="53"/>
    <b v="0"/>
    <s v="theater/musical"/>
    <n v="52"/>
    <n v="49.21"/>
    <x v="1"/>
    <s v="musical"/>
    <n v="41858.761782407404"/>
    <n v="25569.000613425927"/>
    <x v="3"/>
    <n v="8"/>
    <x v="10"/>
  </r>
  <r>
    <n v="3200"/>
    <x v="3199"/>
    <s v="An extremely unique musical play with an exciting, fun filled, dramatic twist. You will discover what lies ahead on the Road to Kingdom"/>
    <x v="63"/>
    <n v="1"/>
    <x v="2"/>
    <x v="0"/>
    <x v="0"/>
    <x v="3193"/>
    <n v="1459410101"/>
    <b v="0"/>
    <n v="1"/>
    <b v="0"/>
    <s v="theater/musical"/>
    <n v="0"/>
    <n v="1"/>
    <x v="1"/>
    <s v="musical"/>
    <n v="42460.320613425924"/>
    <n v="25569.000011574073"/>
    <x v="2"/>
    <n v="3"/>
    <x v="7"/>
  </r>
  <r>
    <n v="3201"/>
    <x v="3200"/>
    <s v="Nothing Changes is a modern musical version of the Ragged Trousered Philanthropists exploring the inequalities of &quot;austerity Britain&quot;"/>
    <x v="13"/>
    <n v="25"/>
    <x v="2"/>
    <x v="1"/>
    <x v="1"/>
    <x v="3194"/>
    <n v="1407695077"/>
    <b v="0"/>
    <n v="2"/>
    <b v="0"/>
    <s v="theater/musical"/>
    <n v="1"/>
    <n v="12.5"/>
    <x v="1"/>
    <s v="musical"/>
    <n v="41861.767094907409"/>
    <n v="25569.00002314815"/>
    <x v="3"/>
    <n v="8"/>
    <x v="10"/>
  </r>
  <r>
    <n v="3202"/>
    <x v="3201"/>
    <s v="Falling in love at Christmas should never be a drag! A rocking musical about four lives intersecting at a nightclub at Christmas."/>
    <x v="10"/>
    <n v="2726"/>
    <x v="2"/>
    <x v="0"/>
    <x v="0"/>
    <x v="3195"/>
    <n v="1445027346"/>
    <b v="0"/>
    <n v="25"/>
    <b v="0"/>
    <s v="theater/musical"/>
    <n v="55"/>
    <n v="109.04"/>
    <x v="1"/>
    <s v="musical"/>
    <n v="42293.853541666671"/>
    <n v="25569.00028935185"/>
    <x v="0"/>
    <n v="10"/>
    <x v="9"/>
  </r>
  <r>
    <n v="3203"/>
    <x v="3202"/>
    <s v="Escape from Reality's 1st Season &quot;Defying Gravity&quot; including The Last Five Years, Godspell, and Aida."/>
    <x v="28"/>
    <n v="250"/>
    <x v="2"/>
    <x v="0"/>
    <x v="0"/>
    <x v="3196"/>
    <n v="1440632622"/>
    <b v="0"/>
    <n v="6"/>
    <b v="0"/>
    <s v="theater/musical"/>
    <n v="25"/>
    <n v="41.67"/>
    <x v="1"/>
    <s v="musical"/>
    <n v="42242.988680555558"/>
    <n v="25569.000069444446"/>
    <x v="0"/>
    <n v="8"/>
    <x v="10"/>
  </r>
  <r>
    <n v="3204"/>
    <x v="3203"/>
    <s v="Based on the hit game, Trip and Grace's marriage is falling apart. It's up to the audience to determine the fate of their relationship."/>
    <x v="2"/>
    <n v="0"/>
    <x v="2"/>
    <x v="0"/>
    <x v="0"/>
    <x v="3197"/>
    <n v="1434558479"/>
    <b v="0"/>
    <n v="0"/>
    <b v="0"/>
    <s v="theater/musical"/>
    <n v="0"/>
    <n v="0"/>
    <x v="1"/>
    <s v="musical"/>
    <n v="42172.686099537037"/>
    <n v="25569"/>
    <x v="0"/>
    <n v="6"/>
    <x v="0"/>
  </r>
  <r>
    <n v="3205"/>
    <x v="3204"/>
    <s v="Children Must Run is an original musical, about a prostitute, a drug mule, a child soldier and their struggles, hopes and dreams."/>
    <x v="6"/>
    <n v="273"/>
    <x v="2"/>
    <x v="1"/>
    <x v="1"/>
    <x v="3198"/>
    <n v="1427878772"/>
    <b v="0"/>
    <n v="12"/>
    <b v="0"/>
    <s v="theater/musical"/>
    <n v="3"/>
    <n v="22.75"/>
    <x v="1"/>
    <s v="musical"/>
    <n v="42095.374675925923"/>
    <n v="25569.000138888889"/>
    <x v="0"/>
    <n v="4"/>
    <x v="6"/>
  </r>
  <r>
    <n v="3206"/>
    <x v="3205"/>
    <s v="PTYA is a non-profit musical theater group for kids ages 7-18 that teaches the importance of self expression through the arts."/>
    <x v="10"/>
    <n v="0"/>
    <x v="2"/>
    <x v="0"/>
    <x v="0"/>
    <x v="3199"/>
    <n v="1440052651"/>
    <b v="0"/>
    <n v="0"/>
    <b v="0"/>
    <s v="theater/musical"/>
    <n v="0"/>
    <n v="0"/>
    <x v="1"/>
    <s v="musical"/>
    <n v="42236.276053240741"/>
    <n v="25569"/>
    <x v="0"/>
    <n v="8"/>
    <x v="10"/>
  </r>
  <r>
    <n v="3207"/>
    <x v="3206"/>
    <s v="We are proud to be doing The Last Five Years as our debut! Now, our little company needs your help to make our big dreams come true!"/>
    <x v="62"/>
    <n v="2550"/>
    <x v="2"/>
    <x v="0"/>
    <x v="0"/>
    <x v="3200"/>
    <n v="1424587207"/>
    <b v="0"/>
    <n v="36"/>
    <b v="0"/>
    <s v="theater/musical"/>
    <n v="46"/>
    <n v="70.83"/>
    <x v="1"/>
    <s v="musical"/>
    <n v="42057.277858796297"/>
    <n v="25569.000416666666"/>
    <x v="0"/>
    <n v="2"/>
    <x v="2"/>
  </r>
  <r>
    <n v="3208"/>
    <x v="3207"/>
    <s v="The political and personal collide in a raw and intimate look at a pre-9/11 America: &quot;The Coming World&quot; by Christopher Shinn"/>
    <x v="10"/>
    <n v="5175"/>
    <x v="0"/>
    <x v="0"/>
    <x v="0"/>
    <x v="3201"/>
    <n v="1404743477"/>
    <b v="1"/>
    <n v="82"/>
    <b v="1"/>
    <s v="theater/plays"/>
    <n v="104"/>
    <n v="63.11"/>
    <x v="1"/>
    <s v="plays"/>
    <n v="41827.605057870373"/>
    <n v="25569.000949074074"/>
    <x v="3"/>
    <n v="7"/>
    <x v="3"/>
  </r>
  <r>
    <n v="3209"/>
    <x v="3208"/>
    <s v="The hysterical and heartbreaking story of artist Jack Kirby, &quot;the King of the Comics,&quot; at the 2014 Comic Book Theater Festival"/>
    <x v="196"/>
    <n v="11335.7"/>
    <x v="0"/>
    <x v="0"/>
    <x v="0"/>
    <x v="3202"/>
    <n v="1400512658"/>
    <b v="1"/>
    <n v="226"/>
    <b v="1"/>
    <s v="theater/plays"/>
    <n v="119"/>
    <n v="50.16"/>
    <x v="1"/>
    <s v="plays"/>
    <n v="41778.637245370373"/>
    <n v="25569.002615740741"/>
    <x v="3"/>
    <n v="5"/>
    <x v="5"/>
  </r>
  <r>
    <n v="3210"/>
    <x v="3209"/>
    <s v="The Red Herring is a new play full of wickedly fast dialogue, a joke for every sentence, and more puns than you can shake a stick at."/>
    <x v="9"/>
    <n v="3773"/>
    <x v="0"/>
    <x v="0"/>
    <x v="0"/>
    <x v="3203"/>
    <n v="1334442519"/>
    <b v="1"/>
    <n v="60"/>
    <b v="1"/>
    <s v="theater/plays"/>
    <n v="126"/>
    <n v="62.88"/>
    <x v="1"/>
    <s v="plays"/>
    <n v="41013.936562499999"/>
    <n v="25569.000694444443"/>
    <x v="5"/>
    <n v="4"/>
    <x v="6"/>
  </r>
  <r>
    <n v="3211"/>
    <x v="3210"/>
    <s v="Our fifth season is upon us: A wild new imagining of Titus Andronicus and our signature reading series &quot;Two Plays. One Conversation.&quot;"/>
    <x v="165"/>
    <n v="27541"/>
    <x v="0"/>
    <x v="0"/>
    <x v="0"/>
    <x v="3204"/>
    <n v="1405346680"/>
    <b v="1"/>
    <n v="322"/>
    <b v="1"/>
    <s v="theater/plays"/>
    <n v="120"/>
    <n v="85.53"/>
    <x v="1"/>
    <s v="plays"/>
    <n v="41834.586574074077"/>
    <n v="25569.003726851854"/>
    <x v="3"/>
    <n v="7"/>
    <x v="3"/>
  </r>
  <r>
    <n v="3212"/>
    <x v="3211"/>
    <s v="Help us bring our production of Campo Maldito to New York AND San Francisco!"/>
    <x v="23"/>
    <n v="5050"/>
    <x v="0"/>
    <x v="0"/>
    <x v="0"/>
    <x v="3205"/>
    <n v="1404932751"/>
    <b v="1"/>
    <n v="94"/>
    <b v="1"/>
    <s v="theater/plays"/>
    <n v="126"/>
    <n v="53.72"/>
    <x v="1"/>
    <s v="plays"/>
    <n v="41829.795729166668"/>
    <n v="25569.001087962963"/>
    <x v="3"/>
    <n v="7"/>
    <x v="3"/>
  </r>
  <r>
    <n v="3213"/>
    <x v="3212"/>
    <s v="3 boys, 1 white dress and a hoover collide in this explosive new play by John Fitzpatrick. Life's a wedding disco. Let's dance."/>
    <x v="12"/>
    <n v="6007"/>
    <x v="0"/>
    <x v="1"/>
    <x v="1"/>
    <x v="3206"/>
    <n v="1434478759"/>
    <b v="1"/>
    <n v="47"/>
    <b v="1"/>
    <s v="theater/plays"/>
    <n v="100"/>
    <n v="127.81"/>
    <x v="1"/>
    <s v="plays"/>
    <n v="42171.763414351852"/>
    <n v="25569.000543981481"/>
    <x v="0"/>
    <n v="6"/>
    <x v="0"/>
  </r>
  <r>
    <n v="3214"/>
    <x v="3213"/>
    <s v="Sexting, selfies and social media pressures that affect young people  connected 24/7.  Mistakes happen but now they can remain forever!"/>
    <x v="14"/>
    <n v="12256"/>
    <x v="0"/>
    <x v="1"/>
    <x v="1"/>
    <x v="3207"/>
    <n v="1448823673"/>
    <b v="1"/>
    <n v="115"/>
    <b v="1"/>
    <s v="theater/plays"/>
    <n v="102"/>
    <n v="106.57"/>
    <x v="1"/>
    <s v="plays"/>
    <n v="42337.792511574073"/>
    <n v="25569.001331018517"/>
    <x v="0"/>
    <n v="11"/>
    <x v="4"/>
  </r>
  <r>
    <n v="3215"/>
    <x v="3214"/>
    <s v="2 world premieres:_x000a_HOW TO LIVE ON EARTH by MJ Kaufman_x000a_ / CAL IN CAMO by William Francis Hoffman_x000a_+ workshops of 7 more plays!"/>
    <x v="19"/>
    <n v="35123"/>
    <x v="0"/>
    <x v="0"/>
    <x v="0"/>
    <x v="3208"/>
    <n v="1438617471"/>
    <b v="1"/>
    <n v="134"/>
    <b v="1"/>
    <s v="theater/plays"/>
    <n v="100"/>
    <n v="262.11"/>
    <x v="1"/>
    <s v="plays"/>
    <n v="42219.665173611109"/>
    <n v="25569.001550925925"/>
    <x v="0"/>
    <n v="8"/>
    <x v="10"/>
  </r>
  <r>
    <n v="3216"/>
    <x v="3215"/>
    <s v="Brute (winner of the 2015 IdeasTap Underbelly Award) is new writing based on the true story of a rather twisted, horrible schoolgirl."/>
    <x v="13"/>
    <n v="2001"/>
    <x v="0"/>
    <x v="1"/>
    <x v="1"/>
    <x v="3209"/>
    <n v="1433934371"/>
    <b v="1"/>
    <n v="35"/>
    <b v="1"/>
    <s v="theater/plays"/>
    <n v="100"/>
    <n v="57.17"/>
    <x v="1"/>
    <s v="plays"/>
    <n v="42165.462627314817"/>
    <n v="25569.000405092593"/>
    <x v="0"/>
    <n v="6"/>
    <x v="0"/>
  </r>
  <r>
    <n v="3217"/>
    <x v="3216"/>
    <s v="Wake Up Call is a comedic play about a group of hotel employees working on Christmas Eve."/>
    <x v="37"/>
    <n v="5221"/>
    <x v="0"/>
    <x v="0"/>
    <x v="0"/>
    <x v="3210"/>
    <n v="1475672784"/>
    <b v="1"/>
    <n v="104"/>
    <b v="1"/>
    <s v="theater/plays"/>
    <n v="116"/>
    <n v="50.2"/>
    <x v="1"/>
    <s v="plays"/>
    <n v="42648.546111111107"/>
    <n v="25569.001203703705"/>
    <x v="2"/>
    <n v="10"/>
    <x v="9"/>
  </r>
  <r>
    <n v="3218"/>
    <x v="3217"/>
    <s v="A brave &amp; relevant play that looks at the lives of 7 real women who served in the US Armed Forces. Authentic stories that need telling."/>
    <x v="14"/>
    <n v="12252"/>
    <x v="0"/>
    <x v="1"/>
    <x v="1"/>
    <x v="3211"/>
    <n v="1417132986"/>
    <b v="1"/>
    <n v="184"/>
    <b v="1"/>
    <s v="theater/plays"/>
    <n v="102"/>
    <n v="66.59"/>
    <x v="1"/>
    <s v="plays"/>
    <n v="41971.002152777779"/>
    <n v="25569.002129629629"/>
    <x v="3"/>
    <n v="11"/>
    <x v="4"/>
  </r>
  <r>
    <n v="3219"/>
    <x v="3218"/>
    <s v="Eyes Closed is a collaborative play and docudrama about New Yorkers and their dreams."/>
    <x v="22"/>
    <n v="20022"/>
    <x v="0"/>
    <x v="0"/>
    <x v="0"/>
    <x v="3212"/>
    <n v="1424043347"/>
    <b v="1"/>
    <n v="119"/>
    <b v="1"/>
    <s v="theater/plays"/>
    <n v="100"/>
    <n v="168.25"/>
    <x v="1"/>
    <s v="plays"/>
    <n v="42050.983182870375"/>
    <n v="25569.001377314813"/>
    <x v="0"/>
    <n v="2"/>
    <x v="2"/>
  </r>
  <r>
    <n v="3220"/>
    <x v="3219"/>
    <s v="A sci-fi thriller for the stage opening March 10 in Los Angeles."/>
    <x v="36"/>
    <n v="15126"/>
    <x v="0"/>
    <x v="0"/>
    <x v="0"/>
    <x v="3213"/>
    <n v="1486411204"/>
    <b v="1"/>
    <n v="59"/>
    <b v="1"/>
    <s v="theater/plays"/>
    <n v="101"/>
    <n v="256.37"/>
    <x v="1"/>
    <s v="plays"/>
    <n v="42772.833379629628"/>
    <n v="25569.00068287037"/>
    <x v="1"/>
    <n v="2"/>
    <x v="2"/>
  </r>
  <r>
    <n v="3221"/>
    <x v="3220"/>
    <s v="A one-man show about love, loss, and motorways, written &amp; performed by Ben Norris. Help us get to the 2015 Edinburgh Fringe and beyond!"/>
    <x v="23"/>
    <n v="4137"/>
    <x v="0"/>
    <x v="1"/>
    <x v="1"/>
    <x v="3214"/>
    <n v="1433090603"/>
    <b v="1"/>
    <n v="113"/>
    <b v="1"/>
    <s v="theater/plays"/>
    <n v="103"/>
    <n v="36.61"/>
    <x v="1"/>
    <s v="plays"/>
    <n v="42155.696793981479"/>
    <n v="25569.001307870371"/>
    <x v="0"/>
    <n v="5"/>
    <x v="5"/>
  </r>
  <r>
    <n v="3222"/>
    <x v="3221"/>
    <s v="Shakespeare's classic re-imagined as a spoken and signed production for deaf and hearing audiences"/>
    <x v="30"/>
    <n v="3120"/>
    <x v="0"/>
    <x v="0"/>
    <x v="0"/>
    <x v="3215"/>
    <n v="1443016697"/>
    <b v="1"/>
    <n v="84"/>
    <b v="1"/>
    <s v="theater/plays"/>
    <n v="125"/>
    <n v="37.14"/>
    <x v="1"/>
    <s v="plays"/>
    <n v="42270.582141203704"/>
    <n v="25569.000972222224"/>
    <x v="0"/>
    <n v="9"/>
    <x v="8"/>
  </r>
  <r>
    <n v="3223"/>
    <x v="3222"/>
    <s v="Bringing David Lindsay-Abaire's award-winning story of our times to the East Bay."/>
    <x v="379"/>
    <n v="3395"/>
    <x v="0"/>
    <x v="0"/>
    <x v="0"/>
    <x v="3216"/>
    <n v="1437508976"/>
    <b v="1"/>
    <n v="74"/>
    <b v="1"/>
    <s v="theater/plays"/>
    <n v="110"/>
    <n v="45.88"/>
    <x v="1"/>
    <s v="plays"/>
    <n v="42206.835370370376"/>
    <n v="25569.000856481482"/>
    <x v="0"/>
    <n v="7"/>
    <x v="3"/>
  </r>
  <r>
    <n v="3224"/>
    <x v="3223"/>
    <s v="Neil LaBute and Marco Calvani reunite once again for the unique, international collaboration that is ADA: Author directing Author."/>
    <x v="11"/>
    <n v="30610"/>
    <x v="0"/>
    <x v="0"/>
    <x v="0"/>
    <x v="3217"/>
    <n v="1479932713"/>
    <b v="1"/>
    <n v="216"/>
    <b v="1"/>
    <s v="theater/plays"/>
    <n v="102"/>
    <n v="141.71"/>
    <x v="1"/>
    <s v="plays"/>
    <n v="42697.850844907407"/>
    <n v="25569.002499999999"/>
    <x v="2"/>
    <n v="11"/>
    <x v="4"/>
  </r>
  <r>
    <n v="3225"/>
    <x v="3224"/>
    <s v="Bare Theatre brings one of Shakespeare's most accessible early comedies to life free to the public across the NC Triangle"/>
    <x v="13"/>
    <n v="2047"/>
    <x v="0"/>
    <x v="0"/>
    <x v="0"/>
    <x v="3218"/>
    <n v="1463145938"/>
    <b v="1"/>
    <n v="39"/>
    <b v="1"/>
    <s v="theater/plays"/>
    <n v="102"/>
    <n v="52.49"/>
    <x v="1"/>
    <s v="plays"/>
    <n v="42503.559467592597"/>
    <n v="25569.000451388889"/>
    <x v="2"/>
    <n v="5"/>
    <x v="5"/>
  </r>
  <r>
    <n v="3226"/>
    <x v="3225"/>
    <s v="Trip The Light Theatre needs YOUR help to fund it's second run of its debut production 'The Sun Shining On her Hands' in London."/>
    <x v="38"/>
    <n v="1250"/>
    <x v="0"/>
    <x v="1"/>
    <x v="1"/>
    <x v="3219"/>
    <n v="1443621612"/>
    <b v="1"/>
    <n v="21"/>
    <b v="1"/>
    <s v="theater/plays"/>
    <n v="104"/>
    <n v="59.52"/>
    <x v="1"/>
    <s v="plays"/>
    <n v="42277.583472222221"/>
    <n v="25569.000243055554"/>
    <x v="0"/>
    <n v="9"/>
    <x v="8"/>
  </r>
  <r>
    <n v="3227"/>
    <x v="3226"/>
    <s v="a colder water than here is a new play by Matt Jones and directed by Lily McLeish that will be perfomed at VAULT Festival from 1-5 Feb"/>
    <x v="38"/>
    <n v="1500"/>
    <x v="0"/>
    <x v="1"/>
    <x v="1"/>
    <x v="3220"/>
    <n v="1482095436"/>
    <b v="0"/>
    <n v="30"/>
    <b v="1"/>
    <s v="theater/plays"/>
    <n v="125"/>
    <n v="50"/>
    <x v="1"/>
    <s v="plays"/>
    <n v="42722.882361111115"/>
    <n v="25569.000347222223"/>
    <x v="2"/>
    <n v="12"/>
    <x v="11"/>
  </r>
  <r>
    <n v="3228"/>
    <x v="3227"/>
    <s v="A Season of Powerful Women. A Season of Defiance."/>
    <x v="39"/>
    <n v="7164"/>
    <x v="0"/>
    <x v="0"/>
    <x v="0"/>
    <x v="3221"/>
    <n v="1447606884"/>
    <b v="1"/>
    <n v="37"/>
    <b v="1"/>
    <s v="theater/plays"/>
    <n v="102"/>
    <n v="193.62"/>
    <x v="1"/>
    <s v="plays"/>
    <n v="42323.70930555556"/>
    <n v="25569.000428240739"/>
    <x v="0"/>
    <n v="11"/>
    <x v="4"/>
  </r>
  <r>
    <n v="3229"/>
    <x v="3228"/>
    <s v="After electrifying audiences in Seattle and Tashkent, The Seagull Project embarks on a brand new journey."/>
    <x v="22"/>
    <n v="21573"/>
    <x v="0"/>
    <x v="0"/>
    <x v="0"/>
    <x v="3222"/>
    <n v="1413874798"/>
    <b v="1"/>
    <n v="202"/>
    <b v="1"/>
    <s v="theater/plays"/>
    <n v="108"/>
    <n v="106.8"/>
    <x v="1"/>
    <s v="plays"/>
    <n v="41933.291643518518"/>
    <n v="25569.002337962964"/>
    <x v="3"/>
    <n v="10"/>
    <x v="9"/>
  </r>
  <r>
    <n v="3230"/>
    <x v="3229"/>
    <s v="Recently under fire for its cheeky and contextual revisiting of an ancient comedy, this show has lost funding and needs your support!"/>
    <x v="27"/>
    <n v="2857"/>
    <x v="0"/>
    <x v="0"/>
    <x v="0"/>
    <x v="341"/>
    <n v="1410840126"/>
    <b v="1"/>
    <n v="37"/>
    <b v="1"/>
    <s v="theater/plays"/>
    <n v="110"/>
    <n v="77.22"/>
    <x v="1"/>
    <s v="plays"/>
    <n v="41898.168125000004"/>
    <n v="25569.000428240739"/>
    <x v="3"/>
    <n v="9"/>
    <x v="8"/>
  </r>
  <r>
    <n v="3231"/>
    <x v="3230"/>
    <s v="Help us reach our &quot;stretch goal&quot; of $2000! We are an adult group specializing in adapting works of fiction for the stage."/>
    <x v="28"/>
    <n v="1610"/>
    <x v="0"/>
    <x v="0"/>
    <x v="0"/>
    <x v="3223"/>
    <n v="1458254347"/>
    <b v="0"/>
    <n v="28"/>
    <b v="1"/>
    <s v="theater/plays"/>
    <n v="161"/>
    <n v="57.5"/>
    <x v="1"/>
    <s v="plays"/>
    <n v="42446.943831018521"/>
    <n v="25569.000324074073"/>
    <x v="2"/>
    <n v="3"/>
    <x v="7"/>
  </r>
  <r>
    <n v="3232"/>
    <x v="3231"/>
    <s v="Honorable Men - Yorick's 10th season of free, outdoor Shakespeare.  Featuring Henry IV, part 1 and Julius Caesar."/>
    <x v="28"/>
    <n v="1312"/>
    <x v="0"/>
    <x v="0"/>
    <x v="0"/>
    <x v="3224"/>
    <n v="1459711917"/>
    <b v="1"/>
    <n v="26"/>
    <b v="1"/>
    <s v="theater/plays"/>
    <n v="131"/>
    <n v="50.46"/>
    <x v="1"/>
    <s v="plays"/>
    <n v="42463.81385416667"/>
    <n v="25569.000300925927"/>
    <x v="2"/>
    <n v="4"/>
    <x v="6"/>
  </r>
  <r>
    <n v="3233"/>
    <x v="3232"/>
    <s v="64 Squares is an autobiographical one-man exploration of the internal chess game played to reconcile relationships."/>
    <x v="10"/>
    <n v="5940"/>
    <x v="0"/>
    <x v="0"/>
    <x v="0"/>
    <x v="3225"/>
    <n v="1485890355"/>
    <b v="0"/>
    <n v="61"/>
    <b v="1"/>
    <s v="theater/plays"/>
    <n v="119"/>
    <n v="97.38"/>
    <x v="1"/>
    <s v="plays"/>
    <n v="42766.805034722223"/>
    <n v="25569.00070601852"/>
    <x v="1"/>
    <n v="1"/>
    <x v="1"/>
  </r>
  <r>
    <n v="3234"/>
    <x v="3233"/>
    <s v="Get Repetitive Beats to Vaults! A high octane play set in Oxford  during one of the most influential &amp; hedonistic movements in music."/>
    <x v="23"/>
    <n v="4015.71"/>
    <x v="0"/>
    <x v="1"/>
    <x v="1"/>
    <x v="3226"/>
    <n v="1483124208"/>
    <b v="0"/>
    <n v="115"/>
    <b v="1"/>
    <s v="theater/plays"/>
    <n v="100"/>
    <n v="34.92"/>
    <x v="1"/>
    <s v="plays"/>
    <n v="42734.789444444439"/>
    <n v="25569.001331018517"/>
    <x v="2"/>
    <n v="12"/>
    <x v="11"/>
  </r>
  <r>
    <n v="3235"/>
    <x v="3234"/>
    <s v="Bring the spectacular PLEASE EXCUSE MY DEAR AUNT SALLY to Edinburgh this August for a 4-week run at the prestigious Pleasance Theatre!"/>
    <x v="36"/>
    <n v="15481"/>
    <x v="0"/>
    <x v="0"/>
    <x v="0"/>
    <x v="3227"/>
    <n v="1464769251"/>
    <b v="1"/>
    <n v="181"/>
    <b v="1"/>
    <s v="theater/plays"/>
    <n v="103"/>
    <n v="85.53"/>
    <x v="1"/>
    <s v="plays"/>
    <n v="42522.347812499997"/>
    <n v="25569.002094907406"/>
    <x v="2"/>
    <n v="6"/>
    <x v="0"/>
  </r>
  <r>
    <n v="3236"/>
    <x v="3235"/>
    <s v="A dark comedy exploring the importance of art, homelessness, and finding your own path.  World Premiere 3/27/17 at IRT Theater in NYC."/>
    <x v="22"/>
    <n v="20120"/>
    <x v="0"/>
    <x v="0"/>
    <x v="0"/>
    <x v="3228"/>
    <n v="1480370433"/>
    <b v="0"/>
    <n v="110"/>
    <b v="1"/>
    <s v="theater/plays"/>
    <n v="101"/>
    <n v="182.91"/>
    <x v="1"/>
    <s v="plays"/>
    <n v="42702.917048611111"/>
    <n v="25569.001273148147"/>
    <x v="2"/>
    <n v="11"/>
    <x v="4"/>
  </r>
  <r>
    <n v="3237"/>
    <x v="3236"/>
    <s v="An annual campaign supporting our intensive for artists 25 and under."/>
    <x v="19"/>
    <n v="35275.64"/>
    <x v="0"/>
    <x v="0"/>
    <x v="0"/>
    <x v="3229"/>
    <n v="1441452184"/>
    <b v="1"/>
    <n v="269"/>
    <b v="1"/>
    <s v="theater/plays"/>
    <n v="101"/>
    <n v="131.13999999999999"/>
    <x v="1"/>
    <s v="plays"/>
    <n v="42252.474351851852"/>
    <n v="25569.003113425926"/>
    <x v="0"/>
    <n v="9"/>
    <x v="8"/>
  </r>
  <r>
    <n v="3238"/>
    <x v="3237"/>
    <s v="A bit of role-play never hurt anyone, right? Two maids play a game of murder. Genet's THE MAIDS in a visceral production by ALL BARE."/>
    <x v="70"/>
    <n v="3145"/>
    <x v="0"/>
    <x v="1"/>
    <x v="1"/>
    <x v="3230"/>
    <n v="1433160898"/>
    <b v="1"/>
    <n v="79"/>
    <b v="1"/>
    <s v="theater/plays"/>
    <n v="112"/>
    <n v="39.81"/>
    <x v="1"/>
    <s v="plays"/>
    <n v="42156.510393518518"/>
    <n v="25569.000914351851"/>
    <x v="0"/>
    <n v="6"/>
    <x v="0"/>
  </r>
  <r>
    <n v="3239"/>
    <x v="3238"/>
    <s v="The first regional library-touring show from new UK company Librarian Theatre - transforming local libraries into magical theatres"/>
    <x v="400"/>
    <n v="6208.98"/>
    <x v="0"/>
    <x v="1"/>
    <x v="1"/>
    <x v="3231"/>
    <n v="1443665293"/>
    <b v="1"/>
    <n v="104"/>
    <b v="1"/>
    <s v="theater/plays"/>
    <n v="106"/>
    <n v="59.7"/>
    <x v="1"/>
    <s v="plays"/>
    <n v="42278.089039351849"/>
    <n v="25569.001203703705"/>
    <x v="0"/>
    <n v="10"/>
    <x v="9"/>
  </r>
  <r>
    <n v="3240"/>
    <x v="3239"/>
    <s v="An inventive (re)telling of Princess Sophia Duleep Singhâ€™s journey, from an aristocratic upbringing to a life of political activism."/>
    <x v="9"/>
    <n v="3017"/>
    <x v="0"/>
    <x v="1"/>
    <x v="1"/>
    <x v="3232"/>
    <n v="1484843948"/>
    <b v="0"/>
    <n v="34"/>
    <b v="1"/>
    <s v="theater/plays"/>
    <n v="101"/>
    <n v="88.74"/>
    <x v="1"/>
    <s v="plays"/>
    <n v="42754.693842592591"/>
    <n v="25569.00039351852"/>
    <x v="1"/>
    <n v="1"/>
    <x v="1"/>
  </r>
  <r>
    <n v="3241"/>
    <x v="3240"/>
    <s v="iDiOM mounts the West Coast Premiere of â€œThese Seven Sicknessesâ€ â€“ ALL SEVEN of Sophoclesâ€™ surviving plays in one epic production."/>
    <x v="0"/>
    <n v="9801"/>
    <x v="0"/>
    <x v="0"/>
    <x v="0"/>
    <x v="3233"/>
    <n v="1410421670"/>
    <b v="1"/>
    <n v="167"/>
    <b v="1"/>
    <s v="theater/plays"/>
    <n v="115"/>
    <n v="58.69"/>
    <x v="1"/>
    <s v="plays"/>
    <n v="41893.324884259258"/>
    <n v="25569.001932870371"/>
    <x v="3"/>
    <n v="9"/>
    <x v="8"/>
  </r>
  <r>
    <n v="3242"/>
    <x v="3241"/>
    <s v="First Day Off in a Long Time is a comedy show...            _x000a_About suicide."/>
    <x v="3"/>
    <n v="12730.42"/>
    <x v="0"/>
    <x v="0"/>
    <x v="0"/>
    <x v="3234"/>
    <n v="1408558092"/>
    <b v="1"/>
    <n v="183"/>
    <b v="1"/>
    <s v="theater/plays"/>
    <n v="127"/>
    <n v="69.569999999999993"/>
    <x v="1"/>
    <s v="plays"/>
    <n v="41871.755694444444"/>
    <n v="25569.002118055556"/>
    <x v="3"/>
    <n v="8"/>
    <x v="10"/>
  </r>
  <r>
    <n v="3243"/>
    <x v="3242"/>
    <s v="Live Source's world premiere of a new play by Jaclyn Backhaus, premiering at the New Ohio Theatre October 30th-November 8th."/>
    <x v="6"/>
    <n v="8227"/>
    <x v="0"/>
    <x v="0"/>
    <x v="0"/>
    <x v="3235"/>
    <n v="1442283562"/>
    <b v="1"/>
    <n v="71"/>
    <b v="1"/>
    <s v="theater/plays"/>
    <n v="103"/>
    <n v="115.87"/>
    <x v="1"/>
    <s v="plays"/>
    <n v="42262.096782407403"/>
    <n v="25569.000821759259"/>
    <x v="0"/>
    <n v="9"/>
    <x v="8"/>
  </r>
  <r>
    <n v="3244"/>
    <x v="3243"/>
    <s v="'Time Please' is a black comedy set in a failing public house in a run-down part of town, where things are about to get messy."/>
    <x v="183"/>
    <n v="1647"/>
    <x v="0"/>
    <x v="1"/>
    <x v="1"/>
    <x v="3236"/>
    <n v="1478018382"/>
    <b v="0"/>
    <n v="69"/>
    <b v="1"/>
    <s v="theater/plays"/>
    <n v="103"/>
    <n v="23.87"/>
    <x v="1"/>
    <s v="plays"/>
    <n v="42675.694236111114"/>
    <n v="25569.000798611112"/>
    <x v="2"/>
    <n v="11"/>
    <x v="4"/>
  </r>
  <r>
    <n v="3245"/>
    <x v="3244"/>
    <s v="Five playwrights volunteer at New York's largest soup kitchen and develop a play around the people they meet."/>
    <x v="223"/>
    <n v="21904"/>
    <x v="0"/>
    <x v="0"/>
    <x v="0"/>
    <x v="3237"/>
    <n v="1431354258"/>
    <b v="0"/>
    <n v="270"/>
    <b v="1"/>
    <s v="theater/plays"/>
    <n v="104"/>
    <n v="81.13"/>
    <x v="1"/>
    <s v="plays"/>
    <n v="42135.60020833333"/>
    <n v="25569.003124999999"/>
    <x v="0"/>
    <n v="5"/>
    <x v="5"/>
  </r>
  <r>
    <n v="3246"/>
    <x v="3245"/>
    <s v="The Gray Man isnâ€™t real. Heâ€™s a ghost story, a boogeyman, a tale mothers make up to keep their children safe."/>
    <x v="3"/>
    <n v="11122"/>
    <x v="0"/>
    <x v="0"/>
    <x v="0"/>
    <x v="3238"/>
    <n v="1439551200"/>
    <b v="1"/>
    <n v="193"/>
    <b v="1"/>
    <s v="theater/plays"/>
    <n v="111"/>
    <n v="57.63"/>
    <x v="1"/>
    <s v="plays"/>
    <n v="42230.472222222219"/>
    <n v="25569.002233796295"/>
    <x v="0"/>
    <n v="8"/>
    <x v="10"/>
  </r>
  <r>
    <n v="3247"/>
    <x v="3246"/>
    <s v="Open Letter Theatre presents 'Boys' by Ella Hickson, at 2015's Edinburgh Fringe Festival! Four students, one flat, one last party!"/>
    <x v="30"/>
    <n v="2646.5"/>
    <x v="0"/>
    <x v="1"/>
    <x v="1"/>
    <x v="3239"/>
    <n v="1434104712"/>
    <b v="1"/>
    <n v="57"/>
    <b v="1"/>
    <s v="theater/plays"/>
    <n v="106"/>
    <n v="46.43"/>
    <x v="1"/>
    <s v="plays"/>
    <n v="42167.434166666666"/>
    <n v="25569.000659722224"/>
    <x v="0"/>
    <n v="6"/>
    <x v="0"/>
  </r>
  <r>
    <n v="3248"/>
    <x v="3247"/>
    <s v="Honest Accomplice Theatre produces theatre for social change."/>
    <x v="14"/>
    <n v="12095"/>
    <x v="0"/>
    <x v="0"/>
    <x v="0"/>
    <x v="3240"/>
    <n v="1425590357"/>
    <b v="1"/>
    <n v="200"/>
    <b v="1"/>
    <s v="theater/plays"/>
    <n v="101"/>
    <n v="60.48"/>
    <x v="1"/>
    <s v="plays"/>
    <n v="42068.888391203705"/>
    <n v="25569.002314814814"/>
    <x v="0"/>
    <n v="3"/>
    <x v="7"/>
  </r>
  <r>
    <n v="3249"/>
    <x v="3248"/>
    <s v="A new work about guilt, trauma, love, and change; this original play tells the story of a boy and a girl who love and lose each other."/>
    <x v="62"/>
    <n v="5771"/>
    <x v="0"/>
    <x v="0"/>
    <x v="0"/>
    <x v="3241"/>
    <n v="1432230914"/>
    <b v="1"/>
    <n v="88"/>
    <b v="1"/>
    <s v="theater/plays"/>
    <n v="105"/>
    <n v="65.58"/>
    <x v="1"/>
    <s v="plays"/>
    <n v="42145.746689814812"/>
    <n v="25569.00101851852"/>
    <x v="0"/>
    <n v="5"/>
    <x v="5"/>
  </r>
  <r>
    <n v="3250"/>
    <x v="3249"/>
    <s v="The birth-child of The Moving Company, Theatre de la Jeune Lune &amp; William Shakespeare:  A wild new production of Love's Labour's Lost."/>
    <x v="31"/>
    <n v="25388"/>
    <x v="0"/>
    <x v="0"/>
    <x v="0"/>
    <x v="3242"/>
    <n v="1412617724"/>
    <b v="1"/>
    <n v="213"/>
    <b v="1"/>
    <s v="theater/plays"/>
    <n v="102"/>
    <n v="119.19"/>
    <x v="1"/>
    <s v="plays"/>
    <n v="41918.742175925923"/>
    <n v="25569.002465277779"/>
    <x v="3"/>
    <n v="10"/>
    <x v="9"/>
  </r>
  <r>
    <n v="3251"/>
    <x v="3250"/>
    <s v="Self-Titled: A Live (Theatrical) Mixtape. An evening of short plays and music inspired by the works of Jimi, Aretha, Sting and Rufus!"/>
    <x v="15"/>
    <n v="1661"/>
    <x v="0"/>
    <x v="0"/>
    <x v="0"/>
    <x v="3243"/>
    <n v="1432315966"/>
    <b v="1"/>
    <n v="20"/>
    <b v="1"/>
    <s v="theater/plays"/>
    <n v="111"/>
    <n v="83.05"/>
    <x v="1"/>
    <s v="plays"/>
    <n v="42146.731087962966"/>
    <n v="25569.000231481481"/>
    <x v="0"/>
    <n v="5"/>
    <x v="5"/>
  </r>
  <r>
    <n v="3252"/>
    <x v="3251"/>
    <s v="How do we navigate the boundaries between friendship, sexual intimacy and obsessive desire?"/>
    <x v="268"/>
    <n v="2876"/>
    <x v="0"/>
    <x v="1"/>
    <x v="1"/>
    <x v="3244"/>
    <n v="1470655240"/>
    <b v="1"/>
    <n v="50"/>
    <b v="1"/>
    <s v="theater/plays"/>
    <n v="128"/>
    <n v="57.52"/>
    <x v="1"/>
    <s v="plays"/>
    <n v="42590.472685185188"/>
    <n v="25569.000578703704"/>
    <x v="2"/>
    <n v="8"/>
    <x v="10"/>
  </r>
  <r>
    <n v="3253"/>
    <x v="3252"/>
    <s v="Can you ever truly feel what someone else is feeling?_x000a_Do you want to?"/>
    <x v="22"/>
    <n v="20365"/>
    <x v="0"/>
    <x v="0"/>
    <x v="0"/>
    <x v="3245"/>
    <n v="1471701028"/>
    <b v="1"/>
    <n v="115"/>
    <b v="1"/>
    <s v="theater/plays"/>
    <n v="102"/>
    <n v="177.09"/>
    <x v="1"/>
    <s v="plays"/>
    <n v="42602.576712962968"/>
    <n v="25569.001331018517"/>
    <x v="2"/>
    <n v="8"/>
    <x v="10"/>
  </r>
  <r>
    <n v="3254"/>
    <x v="3253"/>
    <s v="Please help me bring 'The Bad Arm', which has toured America for 6 years, to the biggest &amp; best arts festival in the world: Edinburgh!"/>
    <x v="93"/>
    <n v="13163.5"/>
    <x v="0"/>
    <x v="1"/>
    <x v="1"/>
    <x v="3246"/>
    <n v="1424743409"/>
    <b v="1"/>
    <n v="186"/>
    <b v="1"/>
    <s v="theater/plays"/>
    <n v="101"/>
    <n v="70.77"/>
    <x v="1"/>
    <s v="plays"/>
    <n v="42059.085752314815"/>
    <n v="25569.002152777779"/>
    <x v="0"/>
    <n v="2"/>
    <x v="2"/>
  </r>
  <r>
    <n v="3255"/>
    <x v="3254"/>
    <s v="5 Actors, 30 Characters, 90 Minutes._x000a_Let us transport you from London to the fields of Agincourt, using the power of your imagination."/>
    <x v="43"/>
    <n v="525"/>
    <x v="0"/>
    <x v="1"/>
    <x v="1"/>
    <x v="3247"/>
    <n v="1410114375"/>
    <b v="1"/>
    <n v="18"/>
    <b v="1"/>
    <s v="theater/plays"/>
    <n v="175"/>
    <n v="29.17"/>
    <x v="1"/>
    <s v="plays"/>
    <n v="41889.768229166664"/>
    <n v="25569.000208333335"/>
    <x v="3"/>
    <n v="9"/>
    <x v="8"/>
  </r>
  <r>
    <n v="3256"/>
    <x v="3255"/>
    <s v="Our 16th year promises to be bigger and better than ever but we need your help to bring the show to life!"/>
    <x v="3"/>
    <n v="12806"/>
    <x v="0"/>
    <x v="0"/>
    <x v="0"/>
    <x v="3248"/>
    <n v="1432129577"/>
    <b v="1"/>
    <n v="176"/>
    <b v="1"/>
    <s v="theater/plays"/>
    <n v="128"/>
    <n v="72.760000000000005"/>
    <x v="1"/>
    <s v="plays"/>
    <n v="42144.573807870373"/>
    <n v="25569.002037037037"/>
    <x v="0"/>
    <n v="5"/>
    <x v="5"/>
  </r>
  <r>
    <n v="3257"/>
    <x v="3256"/>
    <s v="A week long run of Tennessee Williams's 'Hello From Bertha' &amp; '27 Wagons Full of Cotton' to raise awareness of Abuse &amp; Prostitution."/>
    <x v="13"/>
    <n v="2125.9899999999998"/>
    <x v="0"/>
    <x v="1"/>
    <x v="1"/>
    <x v="3249"/>
    <n v="1485177952"/>
    <b v="0"/>
    <n v="41"/>
    <b v="1"/>
    <s v="theater/plays"/>
    <n v="106"/>
    <n v="51.85"/>
    <x v="1"/>
    <s v="plays"/>
    <n v="42758.559629629628"/>
    <n v="25569.000474537039"/>
    <x v="1"/>
    <n v="1"/>
    <x v="1"/>
  </r>
  <r>
    <n v="3258"/>
    <x v="3257"/>
    <s v="A guy named Walt steals a book and plans to sell it to get his life on track... until his wife finds out."/>
    <x v="39"/>
    <n v="7365"/>
    <x v="0"/>
    <x v="0"/>
    <x v="0"/>
    <x v="3250"/>
    <n v="1418159861"/>
    <b v="1"/>
    <n v="75"/>
    <b v="1"/>
    <s v="theater/plays"/>
    <n v="105"/>
    <n v="98.2"/>
    <x v="1"/>
    <s v="plays"/>
    <n v="41982.887280092589"/>
    <n v="25569.000868055555"/>
    <x v="3"/>
    <n v="12"/>
    <x v="11"/>
  </r>
  <r>
    <n v="3259"/>
    <x v="3258"/>
    <s v="The Human Faces Tour - Every Story Sacred. This tour is about laughter, grief, and identity in the human striving toward wholeness"/>
    <x v="165"/>
    <n v="24418.6"/>
    <x v="0"/>
    <x v="0"/>
    <x v="0"/>
    <x v="3251"/>
    <n v="1472753745"/>
    <b v="1"/>
    <n v="97"/>
    <b v="1"/>
    <s v="theater/plays"/>
    <n v="106"/>
    <n v="251.74"/>
    <x v="1"/>
    <s v="plays"/>
    <n v="42614.760937500003"/>
    <n v="25569.001122685186"/>
    <x v="2"/>
    <n v="9"/>
    <x v="8"/>
  </r>
  <r>
    <n v="3260"/>
    <x v="3259"/>
    <s v="We're looking to raise money to continue bringing Brooklyn the vanishing art form of marionette puppetry."/>
    <x v="10"/>
    <n v="5462"/>
    <x v="0"/>
    <x v="0"/>
    <x v="0"/>
    <x v="3252"/>
    <n v="1445875718"/>
    <b v="1"/>
    <n v="73"/>
    <b v="1"/>
    <s v="theater/plays"/>
    <n v="109"/>
    <n v="74.819999999999993"/>
    <x v="1"/>
    <s v="plays"/>
    <n v="42303.672662037032"/>
    <n v="25569.000844907408"/>
    <x v="0"/>
    <n v="10"/>
    <x v="9"/>
  </r>
  <r>
    <n v="3261"/>
    <x v="3260"/>
    <s v="Six Spartanburg-based professional actors perform A Midsummer Night's Dream outdoors in downtown Spartanburg."/>
    <x v="126"/>
    <n v="3315"/>
    <x v="0"/>
    <x v="0"/>
    <x v="0"/>
    <x v="3253"/>
    <n v="1434475476"/>
    <b v="1"/>
    <n v="49"/>
    <b v="1"/>
    <s v="theater/plays"/>
    <n v="100"/>
    <n v="67.650000000000006"/>
    <x v="1"/>
    <s v="plays"/>
    <n v="42171.725416666668"/>
    <n v="25569.000567129631"/>
    <x v="0"/>
    <n v="6"/>
    <x v="0"/>
  </r>
  <r>
    <n v="3262"/>
    <x v="3261"/>
    <s v="A one-woman theatrical exploration of the prison system and its inhabitants."/>
    <x v="401"/>
    <n v="12571"/>
    <x v="0"/>
    <x v="0"/>
    <x v="0"/>
    <x v="3254"/>
    <n v="1416555262"/>
    <b v="1"/>
    <n v="134"/>
    <b v="1"/>
    <s v="theater/plays"/>
    <n v="103"/>
    <n v="93.81"/>
    <x v="1"/>
    <s v="plays"/>
    <n v="41964.315532407403"/>
    <n v="25569.001550925925"/>
    <x v="3"/>
    <n v="11"/>
    <x v="4"/>
  </r>
  <r>
    <n v="3263"/>
    <x v="3262"/>
    <s v="Shakespeare's bloodiest tragedy, performed and produced exclusively by women."/>
    <x v="30"/>
    <n v="2804.16"/>
    <x v="0"/>
    <x v="0"/>
    <x v="0"/>
    <x v="3255"/>
    <n v="1444220588"/>
    <b v="1"/>
    <n v="68"/>
    <b v="1"/>
    <s v="theater/plays"/>
    <n v="112"/>
    <n v="41.24"/>
    <x v="1"/>
    <s v="plays"/>
    <n v="42284.516064814816"/>
    <n v="25569.000787037035"/>
    <x v="0"/>
    <n v="10"/>
    <x v="9"/>
  </r>
  <r>
    <n v="3264"/>
    <x v="3263"/>
    <s v="The three part comedic saga of Kapow-i GoGo, who saves the world.  Again.  And again."/>
    <x v="30"/>
    <n v="2575"/>
    <x v="0"/>
    <x v="0"/>
    <x v="0"/>
    <x v="3256"/>
    <n v="1421089938"/>
    <b v="1"/>
    <n v="49"/>
    <b v="1"/>
    <s v="theater/plays"/>
    <n v="103"/>
    <n v="52.55"/>
    <x v="1"/>
    <s v="plays"/>
    <n v="42016.800208333334"/>
    <n v="25569.000567129631"/>
    <x v="0"/>
    <n v="1"/>
    <x v="1"/>
  </r>
  <r>
    <n v="3265"/>
    <x v="3264"/>
    <s v="A theatrical play on Alzheimerâ€™s and the challenges of loving a person who keeps disappearing."/>
    <x v="200"/>
    <n v="4428"/>
    <x v="0"/>
    <x v="17"/>
    <x v="3"/>
    <x v="3257"/>
    <n v="1446570315"/>
    <b v="1"/>
    <n v="63"/>
    <b v="1"/>
    <s v="theater/plays"/>
    <n v="164"/>
    <n v="70.290000000000006"/>
    <x v="1"/>
    <s v="plays"/>
    <n v="42311.711979166663"/>
    <n v="25569.000729166666"/>
    <x v="0"/>
    <n v="11"/>
    <x v="4"/>
  </r>
  <r>
    <n v="3266"/>
    <x v="3265"/>
    <s v="An original version of Shakespeare's masterpiece that emphasizes family and explores the destruction of blood ties"/>
    <x v="12"/>
    <n v="7877"/>
    <x v="0"/>
    <x v="0"/>
    <x v="0"/>
    <x v="3258"/>
    <n v="1431435122"/>
    <b v="1"/>
    <n v="163"/>
    <b v="1"/>
    <s v="theater/plays"/>
    <n v="131"/>
    <n v="48.33"/>
    <x v="1"/>
    <s v="plays"/>
    <n v="42136.536134259266"/>
    <n v="25569.001886574075"/>
    <x v="0"/>
    <n v="5"/>
    <x v="5"/>
  </r>
  <r>
    <n v="3267"/>
    <x v="3266"/>
    <s v="Experience the great American novel like never before.... Through the magic of live storytelling in an epic and threadbare sort of way."/>
    <x v="36"/>
    <n v="15315"/>
    <x v="0"/>
    <x v="0"/>
    <x v="0"/>
    <x v="3259"/>
    <n v="1434564660"/>
    <b v="1"/>
    <n v="288"/>
    <b v="1"/>
    <s v="theater/plays"/>
    <n v="102"/>
    <n v="53.18"/>
    <x v="1"/>
    <s v="plays"/>
    <n v="42172.757638888885"/>
    <n v="25569.003333333334"/>
    <x v="0"/>
    <n v="6"/>
    <x v="0"/>
  </r>
  <r>
    <n v="3268"/>
    <x v="3267"/>
    <s v="EgoPo's The Hairy Ape has been invited to the Provincetown Theater Festival! Help us support our artists on this exciting tour."/>
    <x v="13"/>
    <n v="2560"/>
    <x v="0"/>
    <x v="0"/>
    <x v="0"/>
    <x v="3260"/>
    <n v="1470692528"/>
    <b v="1"/>
    <n v="42"/>
    <b v="1"/>
    <s v="theater/plays"/>
    <n v="128"/>
    <n v="60.95"/>
    <x v="1"/>
    <s v="plays"/>
    <n v="42590.90425925926"/>
    <n v="25569.000486111112"/>
    <x v="2"/>
    <n v="8"/>
    <x v="10"/>
  </r>
  <r>
    <n v="3269"/>
    <x v="3268"/>
    <s v="Cicada Studios presents, as their inaugural production, a new-writing world premiere at the Edinburgh Fringe Festival 2015."/>
    <x v="6"/>
    <n v="8120"/>
    <x v="0"/>
    <x v="1"/>
    <x v="1"/>
    <x v="3261"/>
    <n v="1431509397"/>
    <b v="1"/>
    <n v="70"/>
    <b v="1"/>
    <s v="theater/plays"/>
    <n v="102"/>
    <n v="116"/>
    <x v="1"/>
    <s v="plays"/>
    <n v="42137.395798611105"/>
    <n v="25569.000810185185"/>
    <x v="0"/>
    <n v="5"/>
    <x v="5"/>
  </r>
  <r>
    <n v="3270"/>
    <x v="3269"/>
    <s v="Once again Smoke &amp; Oakum Theatre is heading up to the Edinburgh Festival with its latest show, 'Cornermen'. Welcome to our Kickstarter!"/>
    <x v="40"/>
    <n v="1830"/>
    <x v="0"/>
    <x v="1"/>
    <x v="1"/>
    <x v="3262"/>
    <n v="1434113265"/>
    <b v="1"/>
    <n v="30"/>
    <b v="1"/>
    <s v="theater/plays"/>
    <n v="102"/>
    <n v="61"/>
    <x v="1"/>
    <s v="plays"/>
    <n v="42167.533159722225"/>
    <n v="25569.000347222223"/>
    <x v="0"/>
    <n v="6"/>
    <x v="0"/>
  </r>
  <r>
    <n v="3271"/>
    <x v="3270"/>
    <s v="A razor sharp satire to darken your Christmas."/>
    <x v="15"/>
    <n v="1950"/>
    <x v="0"/>
    <x v="1"/>
    <x v="1"/>
    <x v="3263"/>
    <n v="1412332175"/>
    <b v="1"/>
    <n v="51"/>
    <b v="1"/>
    <s v="theater/plays"/>
    <n v="130"/>
    <n v="38.24"/>
    <x v="1"/>
    <s v="plays"/>
    <n v="41915.437210648146"/>
    <n v="25569.000590277778"/>
    <x v="3"/>
    <n v="10"/>
    <x v="9"/>
  </r>
  <r>
    <n v="3272"/>
    <x v="3271"/>
    <s v="A new original play that follows two Israeli singles navigate the humorous and confusing dating scene of NYC."/>
    <x v="3"/>
    <n v="15443"/>
    <x v="0"/>
    <x v="0"/>
    <x v="0"/>
    <x v="3264"/>
    <n v="1444219209"/>
    <b v="1"/>
    <n v="145"/>
    <b v="1"/>
    <s v="theater/plays"/>
    <n v="154"/>
    <n v="106.5"/>
    <x v="1"/>
    <s v="plays"/>
    <n v="42284.500104166669"/>
    <n v="25569.00167824074"/>
    <x v="0"/>
    <n v="10"/>
    <x v="9"/>
  </r>
  <r>
    <n v="3273"/>
    <x v="3272"/>
    <s v="We're bringing Tuscany to the Cherry Lane Theatre with a new play about memory and how we deal with people we love but we can't stand."/>
    <x v="23"/>
    <n v="4296"/>
    <x v="0"/>
    <x v="0"/>
    <x v="0"/>
    <x v="3265"/>
    <n v="1472498042"/>
    <b v="1"/>
    <n v="21"/>
    <b v="1"/>
    <s v="theater/plays"/>
    <n v="107"/>
    <n v="204.57"/>
    <x v="1"/>
    <s v="plays"/>
    <n v="42611.801412037035"/>
    <n v="25569.000243055554"/>
    <x v="2"/>
    <n v="8"/>
    <x v="10"/>
  </r>
  <r>
    <n v="3274"/>
    <x v="3273"/>
    <s v="Austin Pendleton directs a rare revival of Tennessee Williams' Orpheus Descending. (photos by Michael Halsband and Talfoto)"/>
    <x v="289"/>
    <n v="15705"/>
    <x v="0"/>
    <x v="0"/>
    <x v="0"/>
    <x v="3266"/>
    <n v="1454259272"/>
    <b v="1"/>
    <n v="286"/>
    <b v="1"/>
    <s v="theater/plays"/>
    <n v="101"/>
    <n v="54.91"/>
    <x v="1"/>
    <s v="plays"/>
    <n v="42400.704537037032"/>
    <n v="25569.003310185184"/>
    <x v="2"/>
    <n v="1"/>
    <x v="1"/>
  </r>
  <r>
    <n v="3275"/>
    <x v="3274"/>
    <s v="The Whitelisted Theatre Company is a non-profit arts organization dedicated to producing the most relevant European plays in NYC."/>
    <x v="40"/>
    <n v="1805"/>
    <x v="0"/>
    <x v="0"/>
    <x v="0"/>
    <x v="3267"/>
    <n v="1421183271"/>
    <b v="1"/>
    <n v="12"/>
    <b v="1"/>
    <s v="theater/plays"/>
    <n v="100"/>
    <n v="150.41999999999999"/>
    <x v="1"/>
    <s v="plays"/>
    <n v="42017.88045138889"/>
    <n v="25569.000138888889"/>
    <x v="0"/>
    <n v="1"/>
    <x v="1"/>
  </r>
  <r>
    <n v="3276"/>
    <x v="3275"/>
    <s v="In 2016, KO Theatre presents a world premiere play in Toronto, ON about faith, home, and the secrets we keep from those we love."/>
    <x v="37"/>
    <n v="5258"/>
    <x v="0"/>
    <x v="5"/>
    <x v="5"/>
    <x v="3268"/>
    <n v="1456526879"/>
    <b v="1"/>
    <n v="100"/>
    <b v="1"/>
    <s v="theater/plays"/>
    <n v="117"/>
    <n v="52.58"/>
    <x v="1"/>
    <s v="plays"/>
    <n v="42426.949988425928"/>
    <n v="25569.001157407409"/>
    <x v="2"/>
    <n v="2"/>
    <x v="2"/>
  </r>
  <r>
    <n v="3277"/>
    <x v="3276"/>
    <s v="One of the most popular American plays of the last decade comes to London for its international premiere. Festive and bittersweet."/>
    <x v="10"/>
    <n v="5430"/>
    <x v="0"/>
    <x v="1"/>
    <x v="1"/>
    <x v="3269"/>
    <n v="1413735806"/>
    <b v="1"/>
    <n v="100"/>
    <b v="1"/>
    <s v="theater/plays"/>
    <n v="109"/>
    <n v="54.3"/>
    <x v="1"/>
    <s v="plays"/>
    <n v="41931.682939814818"/>
    <n v="25569.001157407409"/>
    <x v="3"/>
    <n v="10"/>
    <x v="9"/>
  </r>
  <r>
    <n v="3278"/>
    <x v="3277"/>
    <s v="This Victorian gothic tragedy tells the untold story of Estella Havisham. Combining puppetry, music and striking digital projections."/>
    <x v="30"/>
    <n v="2585"/>
    <x v="0"/>
    <x v="1"/>
    <x v="1"/>
    <x v="3270"/>
    <n v="1430425303"/>
    <b v="1"/>
    <n v="34"/>
    <b v="1"/>
    <s v="theater/plays"/>
    <n v="103"/>
    <n v="76.03"/>
    <x v="1"/>
    <s v="plays"/>
    <n v="42124.848414351851"/>
    <n v="25569.00039351852"/>
    <x v="0"/>
    <n v="4"/>
    <x v="6"/>
  </r>
  <r>
    <n v="3279"/>
    <x v="3278"/>
    <s v="LOOKING FOR GOOD PEOPLE to help fund our production of &quot;Good People&quot; with Kia Hellman &amp; Shayne Anderson, directed by Christine Dunford."/>
    <x v="238"/>
    <n v="6628"/>
    <x v="0"/>
    <x v="0"/>
    <x v="0"/>
    <x v="3271"/>
    <n v="1456885659"/>
    <b v="0"/>
    <n v="63"/>
    <b v="1"/>
    <s v="theater/plays"/>
    <n v="114"/>
    <n v="105.21"/>
    <x v="1"/>
    <s v="plays"/>
    <n v="42431.102534722217"/>
    <n v="25569.000729166666"/>
    <x v="2"/>
    <n v="3"/>
    <x v="7"/>
  </r>
  <r>
    <n v="3280"/>
    <x v="3279"/>
    <s v="Support CPS students' travel to North Carolina to interview community members and produce the documentary play, Greensboro: A Requiem."/>
    <x v="13"/>
    <n v="2060"/>
    <x v="0"/>
    <x v="0"/>
    <x v="0"/>
    <x v="3272"/>
    <n v="1430158198"/>
    <b v="0"/>
    <n v="30"/>
    <b v="1"/>
    <s v="theater/plays"/>
    <n v="103"/>
    <n v="68.67"/>
    <x v="1"/>
    <s v="plays"/>
    <n v="42121.756921296299"/>
    <n v="25569.000347222223"/>
    <x v="0"/>
    <n v="4"/>
    <x v="6"/>
  </r>
  <r>
    <n v="3281"/>
    <x v="3280"/>
    <s v="&quot;This is how theater should connect to people&quot;  Margo Jefferson, Pulitzer Prize winning critic"/>
    <x v="10"/>
    <n v="6080"/>
    <x v="0"/>
    <x v="0"/>
    <x v="0"/>
    <x v="3273"/>
    <n v="1438561705"/>
    <b v="0"/>
    <n v="47"/>
    <b v="1"/>
    <s v="theater/plays"/>
    <n v="122"/>
    <n v="129.36000000000001"/>
    <x v="1"/>
    <s v="plays"/>
    <n v="42219.019733796296"/>
    <n v="25569.000543981481"/>
    <x v="0"/>
    <n v="8"/>
    <x v="10"/>
  </r>
  <r>
    <n v="3282"/>
    <x v="3281"/>
    <s v="Two long-time pals, comedy veterans, have written a hilarious new play. Neil Simon-ish w modern social mores. Let's help them stage it."/>
    <x v="310"/>
    <n v="31820.5"/>
    <x v="0"/>
    <x v="0"/>
    <x v="0"/>
    <x v="3274"/>
    <n v="1458103188"/>
    <b v="0"/>
    <n v="237"/>
    <b v="1"/>
    <s v="theater/plays"/>
    <n v="103"/>
    <n v="134.26"/>
    <x v="1"/>
    <s v="plays"/>
    <n v="42445.19430555556"/>
    <n v="25569.002743055556"/>
    <x v="2"/>
    <n v="3"/>
    <x v="7"/>
  </r>
  <r>
    <n v="3283"/>
    <x v="3282"/>
    <s v="'Gretel and Hansel' by Sam Leeves - an inclusive, multi-sensory theatre production for children aged seven to eleven and their families"/>
    <x v="134"/>
    <n v="838"/>
    <x v="0"/>
    <x v="1"/>
    <x v="1"/>
    <x v="3275"/>
    <n v="1452448298"/>
    <b v="0"/>
    <n v="47"/>
    <b v="1"/>
    <s v="theater/plays"/>
    <n v="105"/>
    <n v="17.829999999999998"/>
    <x v="1"/>
    <s v="plays"/>
    <n v="42379.74418981481"/>
    <n v="25569.000543981481"/>
    <x v="2"/>
    <n v="1"/>
    <x v="1"/>
  </r>
  <r>
    <n v="3284"/>
    <x v="3283"/>
    <s v="Black Enough is an LSU student-staged performance exploring the effects of white supremacy on the black community."/>
    <x v="9"/>
    <n v="3048"/>
    <x v="0"/>
    <x v="0"/>
    <x v="0"/>
    <x v="3276"/>
    <n v="1452546853"/>
    <b v="0"/>
    <n v="15"/>
    <b v="1"/>
    <s v="theater/plays"/>
    <n v="102"/>
    <n v="203.2"/>
    <x v="1"/>
    <s v="plays"/>
    <n v="42380.884872685187"/>
    <n v="25569.000173611112"/>
    <x v="2"/>
    <n v="1"/>
    <x v="1"/>
  </r>
  <r>
    <n v="3285"/>
    <x v="3284"/>
    <s v="A new play by Matthew Gasda"/>
    <x v="402"/>
    <n v="5604"/>
    <x v="0"/>
    <x v="0"/>
    <x v="0"/>
    <x v="3277"/>
    <n v="1485556626"/>
    <b v="0"/>
    <n v="81"/>
    <b v="1"/>
    <s v="theater/plays"/>
    <n v="112"/>
    <n v="69.19"/>
    <x v="1"/>
    <s v="plays"/>
    <n v="42762.942430555559"/>
    <n v="25569.000937500001"/>
    <x v="1"/>
    <n v="1"/>
    <x v="1"/>
  </r>
  <r>
    <n v="3286"/>
    <x v="3285"/>
    <s v="An ensemble-driven play inspired by real-life accounts about six young women who lost their fathers on 9/11. August 2016 at FringeNYC!"/>
    <x v="36"/>
    <n v="15265"/>
    <x v="0"/>
    <x v="0"/>
    <x v="0"/>
    <x v="3278"/>
    <n v="1468699782"/>
    <b v="0"/>
    <n v="122"/>
    <b v="1"/>
    <s v="theater/plays"/>
    <n v="102"/>
    <n v="125.12"/>
    <x v="1"/>
    <s v="plays"/>
    <n v="42567.840069444443"/>
    <n v="25569.001412037036"/>
    <x v="2"/>
    <n v="7"/>
    <x v="3"/>
  </r>
  <r>
    <n v="3287"/>
    <x v="3286"/>
    <s v="An inspirational one-man play about crisis, community, and the search for wholeness."/>
    <x v="30"/>
    <n v="2500"/>
    <x v="0"/>
    <x v="5"/>
    <x v="5"/>
    <x v="3279"/>
    <n v="1446573628"/>
    <b v="0"/>
    <n v="34"/>
    <b v="1"/>
    <s v="theater/plays"/>
    <n v="100"/>
    <n v="73.53"/>
    <x v="1"/>
    <s v="plays"/>
    <n v="42311.750324074077"/>
    <n v="25569.00039351852"/>
    <x v="0"/>
    <n v="11"/>
    <x v="4"/>
  </r>
  <r>
    <n v="3288"/>
    <x v="3287"/>
    <s v="Cancer patient Anne Bartram's bucket list wish, is to have her new play performed at a London venue and reviewed by a national paper."/>
    <x v="3"/>
    <n v="10026.49"/>
    <x v="0"/>
    <x v="1"/>
    <x v="1"/>
    <x v="3280"/>
    <n v="1463337315"/>
    <b v="0"/>
    <n v="207"/>
    <b v="1"/>
    <s v="theater/plays"/>
    <n v="100"/>
    <n v="48.44"/>
    <x v="1"/>
    <s v="plays"/>
    <n v="42505.774479166663"/>
    <n v="25569.002395833333"/>
    <x v="2"/>
    <n v="5"/>
    <x v="5"/>
  </r>
  <r>
    <n v="3289"/>
    <x v="3288"/>
    <s v="Ampersand Theatre's debut appearance at Edinburgh is in 2017 as Conversations With Rats opens at theSpace on the Mile, please help!"/>
    <x v="2"/>
    <n v="665.21"/>
    <x v="0"/>
    <x v="1"/>
    <x v="1"/>
    <x v="3281"/>
    <n v="1485161402"/>
    <b v="0"/>
    <n v="25"/>
    <b v="1"/>
    <s v="theater/plays"/>
    <n v="133"/>
    <n v="26.61"/>
    <x v="1"/>
    <s v="plays"/>
    <n v="42758.368078703701"/>
    <n v="25569.00028935185"/>
    <x v="1"/>
    <n v="1"/>
    <x v="1"/>
  </r>
  <r>
    <n v="3290"/>
    <x v="3289"/>
    <s v="Pregnancy. Viagra. Murder. Nutella. What more could you want?_x000a__x000a_Help get JunkBox Theatre to Edinburgh Fringe 2017!"/>
    <x v="13"/>
    <n v="2424"/>
    <x v="0"/>
    <x v="1"/>
    <x v="1"/>
    <x v="3282"/>
    <n v="1486642891"/>
    <b v="0"/>
    <n v="72"/>
    <b v="1"/>
    <s v="theater/plays"/>
    <n v="121"/>
    <n v="33.67"/>
    <x v="1"/>
    <s v="plays"/>
    <n v="42775.51494212963"/>
    <n v="25569.000833333332"/>
    <x v="1"/>
    <n v="2"/>
    <x v="2"/>
  </r>
  <r>
    <n v="3291"/>
    <x v="3290"/>
    <s v="We are raising funds for our second production. This will be the first NYC Equity production of THE DRESSER since 1982. www.TETCNY.org"/>
    <x v="2"/>
    <n v="570"/>
    <x v="0"/>
    <x v="0"/>
    <x v="0"/>
    <x v="3283"/>
    <n v="1439743900"/>
    <b v="0"/>
    <n v="14"/>
    <b v="1"/>
    <s v="theater/plays"/>
    <n v="114"/>
    <n v="40.71"/>
    <x v="1"/>
    <s v="plays"/>
    <n v="42232.702546296292"/>
    <n v="25569.000162037039"/>
    <x v="0"/>
    <n v="8"/>
    <x v="10"/>
  </r>
  <r>
    <n v="3292"/>
    <x v="3291"/>
    <s v="Iver Heath Drama Club is a not-for-profit community group and this year we are performing DICK WHITTINGTON."/>
    <x v="403"/>
    <n v="289"/>
    <x v="0"/>
    <x v="1"/>
    <x v="1"/>
    <x v="3284"/>
    <n v="1444069748"/>
    <b v="0"/>
    <n v="15"/>
    <b v="1"/>
    <s v="theater/plays"/>
    <n v="286"/>
    <n v="19.27"/>
    <x v="1"/>
    <s v="plays"/>
    <n v="42282.770231481481"/>
    <n v="25569.000173611112"/>
    <x v="0"/>
    <n v="10"/>
    <x v="9"/>
  </r>
  <r>
    <n v="3293"/>
    <x v="3292"/>
    <s v="In 1917 Rudolf Steiner's Threefold Social Organism was an attempt to save a devastated Europe. 100 years later do we have a new chance?"/>
    <x v="37"/>
    <n v="7670"/>
    <x v="0"/>
    <x v="4"/>
    <x v="4"/>
    <x v="3285"/>
    <n v="1486030352"/>
    <b v="0"/>
    <n v="91"/>
    <b v="1"/>
    <s v="theater/plays"/>
    <n v="170"/>
    <n v="84.29"/>
    <x v="1"/>
    <s v="plays"/>
    <n v="42768.425370370373"/>
    <n v="25569.00105324074"/>
    <x v="1"/>
    <n v="2"/>
    <x v="2"/>
  </r>
  <r>
    <n v="3294"/>
    <x v="3293"/>
    <s v="A young theatre company promoting new talent and looking for help in funding our very first set for our black comedy &quot;old man's Gift&quot;"/>
    <x v="20"/>
    <n v="710"/>
    <x v="0"/>
    <x v="1"/>
    <x v="1"/>
    <x v="3286"/>
    <n v="1431867554"/>
    <b v="0"/>
    <n v="24"/>
    <b v="1"/>
    <s v="theater/plays"/>
    <n v="118"/>
    <n v="29.58"/>
    <x v="1"/>
    <s v="plays"/>
    <n v="42141.541134259256"/>
    <n v="25569.000277777777"/>
    <x v="0"/>
    <n v="5"/>
    <x v="5"/>
  </r>
  <r>
    <n v="3295"/>
    <x v="3294"/>
    <s v="A comedic drama about The Devil and his quest to take a bride and to Hell with the consequences, no matter what they may be."/>
    <x v="176"/>
    <n v="720.01"/>
    <x v="0"/>
    <x v="1"/>
    <x v="1"/>
    <x v="3287"/>
    <n v="1472294229"/>
    <b v="0"/>
    <n v="27"/>
    <b v="1"/>
    <s v="theater/plays"/>
    <n v="103"/>
    <n v="26.67"/>
    <x v="1"/>
    <s v="plays"/>
    <n v="42609.442465277782"/>
    <n v="25569.0003125"/>
    <x v="2"/>
    <n v="8"/>
    <x v="10"/>
  </r>
  <r>
    <n v="3296"/>
    <x v="3295"/>
    <s v="A dark theatrical comedy about four actors recording a warped radio version of Lewis Carroll's 'Alice's Adventures in Wonderland'."/>
    <x v="15"/>
    <n v="2161"/>
    <x v="0"/>
    <x v="1"/>
    <x v="1"/>
    <x v="3288"/>
    <n v="1446401372"/>
    <b v="0"/>
    <n v="47"/>
    <b v="1"/>
    <s v="theater/plays"/>
    <n v="144"/>
    <n v="45.98"/>
    <x v="1"/>
    <s v="plays"/>
    <n v="42309.756620370375"/>
    <n v="25569.000543981481"/>
    <x v="0"/>
    <n v="11"/>
    <x v="4"/>
  </r>
  <r>
    <n v="3297"/>
    <x v="3296"/>
    <s v="A father loses his family in a freak plane crash and goes on to murder the air traffic controller he holds responsible."/>
    <x v="62"/>
    <n v="5504"/>
    <x v="0"/>
    <x v="1"/>
    <x v="1"/>
    <x v="3289"/>
    <n v="1436380256"/>
    <b v="0"/>
    <n v="44"/>
    <b v="1"/>
    <s v="theater/plays"/>
    <n v="100"/>
    <n v="125.09"/>
    <x v="1"/>
    <s v="plays"/>
    <n v="42193.771481481483"/>
    <n v="25569.000509259258"/>
    <x v="0"/>
    <n v="7"/>
    <x v="3"/>
  </r>
  <r>
    <n v="3298"/>
    <x v="3297"/>
    <s v="A stylishly sinister story about blood, guns, and raw ambition. You can help Great Minds bring the world's most dangerous play to life!"/>
    <x v="3"/>
    <n v="10173"/>
    <x v="0"/>
    <x v="0"/>
    <x v="0"/>
    <x v="3290"/>
    <n v="1440370768"/>
    <b v="0"/>
    <n v="72"/>
    <b v="1"/>
    <s v="theater/plays"/>
    <n v="102"/>
    <n v="141.29"/>
    <x v="1"/>
    <s v="plays"/>
    <n v="42239.957962962959"/>
    <n v="25569.000833333332"/>
    <x v="0"/>
    <n v="8"/>
    <x v="10"/>
  </r>
  <r>
    <n v="3299"/>
    <x v="3298"/>
    <s v="A quick-witted original comedy that follows a group of eccentric friends as they attend an engagement party gone terribly wrong!"/>
    <x v="9"/>
    <n v="3486"/>
    <x v="0"/>
    <x v="0"/>
    <x v="0"/>
    <x v="3291"/>
    <n v="1442268063"/>
    <b v="0"/>
    <n v="63"/>
    <b v="1"/>
    <s v="theater/plays"/>
    <n v="116"/>
    <n v="55.33"/>
    <x v="1"/>
    <s v="plays"/>
    <n v="42261.917395833334"/>
    <n v="25569.000729166666"/>
    <x v="0"/>
    <n v="9"/>
    <x v="8"/>
  </r>
  <r>
    <n v="3300"/>
    <x v="3299"/>
    <s v="A subversive parody about the two people for whom the hills were NOT alive with THE SOUND OF MUSIC."/>
    <x v="9"/>
    <n v="4085"/>
    <x v="0"/>
    <x v="0"/>
    <x v="0"/>
    <x v="3292"/>
    <n v="1428515462"/>
    <b v="0"/>
    <n v="88"/>
    <b v="1"/>
    <s v="theater/plays"/>
    <n v="136"/>
    <n v="46.42"/>
    <x v="1"/>
    <s v="plays"/>
    <n v="42102.743773148148"/>
    <n v="25569.00101851852"/>
    <x v="0"/>
    <n v="4"/>
    <x v="6"/>
  </r>
  <r>
    <n v="3301"/>
    <x v="3300"/>
    <s v="The US premiere of the controversial new Polish play the authorities don't want you to see, staged by an award-winning director."/>
    <x v="9"/>
    <n v="4004"/>
    <x v="0"/>
    <x v="0"/>
    <x v="0"/>
    <x v="3293"/>
    <n v="1466185176"/>
    <b v="0"/>
    <n v="70"/>
    <b v="1"/>
    <s v="theater/plays"/>
    <n v="133"/>
    <n v="57.2"/>
    <x v="1"/>
    <s v="plays"/>
    <n v="42538.73583333334"/>
    <n v="25569.000810185185"/>
    <x v="2"/>
    <n v="6"/>
    <x v="0"/>
  </r>
  <r>
    <n v="3302"/>
    <x v="3301"/>
    <s v="FilosofÃ­a de los anÃ³nimos"/>
    <x v="33"/>
    <n v="8685"/>
    <x v="0"/>
    <x v="3"/>
    <x v="3"/>
    <x v="3294"/>
    <n v="1478507176"/>
    <b v="0"/>
    <n v="50"/>
    <b v="1"/>
    <s v="theater/plays"/>
    <n v="103"/>
    <n v="173.7"/>
    <x v="1"/>
    <s v="plays"/>
    <n v="42681.35157407407"/>
    <n v="25569.000578703704"/>
    <x v="2"/>
    <n v="11"/>
    <x v="4"/>
  </r>
  <r>
    <n v="3303"/>
    <x v="3302"/>
    <s v="VisiÃ³n Latino Theatre Company was founded by three young latino professionals sharing the stories of everyday latinos."/>
    <x v="40"/>
    <n v="2086"/>
    <x v="0"/>
    <x v="0"/>
    <x v="0"/>
    <x v="3295"/>
    <n v="1424533084"/>
    <b v="0"/>
    <n v="35"/>
    <b v="1"/>
    <s v="theater/plays"/>
    <n v="116"/>
    <n v="59.6"/>
    <x v="1"/>
    <s v="plays"/>
    <n v="42056.65143518518"/>
    <n v="25569.000405092593"/>
    <x v="0"/>
    <n v="2"/>
    <x v="2"/>
  </r>
  <r>
    <n v="3304"/>
    <x v="3303"/>
    <s v="A musical comedy production celebrating the unique, lovable, insufferable ski culture of the modern day mountain town."/>
    <x v="36"/>
    <n v="15677.5"/>
    <x v="0"/>
    <x v="0"/>
    <x v="0"/>
    <x v="3296"/>
    <n v="1479826752"/>
    <b v="0"/>
    <n v="175"/>
    <b v="1"/>
    <s v="theater/plays"/>
    <n v="105"/>
    <n v="89.59"/>
    <x v="1"/>
    <s v="plays"/>
    <n v="42696.624444444446"/>
    <n v="25569.002025462964"/>
    <x v="2"/>
    <n v="11"/>
    <x v="4"/>
  </r>
  <r>
    <n v="3305"/>
    <x v="3304"/>
    <s v="The Judgement of Paris is an exciting, inspirational poem set to run Oct. 2, 3 &amp; 4 at Plays &amp; Players, but we need funding and fans."/>
    <x v="23"/>
    <n v="4081"/>
    <x v="0"/>
    <x v="0"/>
    <x v="0"/>
    <x v="3297"/>
    <n v="1435782748"/>
    <b v="0"/>
    <n v="20"/>
    <b v="1"/>
    <s v="theater/plays"/>
    <n v="102"/>
    <n v="204.05"/>
    <x v="1"/>
    <s v="plays"/>
    <n v="42186.855879629627"/>
    <n v="25569.000231481481"/>
    <x v="0"/>
    <n v="7"/>
    <x v="3"/>
  </r>
  <r>
    <n v="3306"/>
    <x v="3305"/>
    <s v="The Shakespeare All-Stars are producing &quot;The Complete Works of William Shakespeare (Abridged)&quot; June 23 - July 3. This time with ladies!"/>
    <x v="15"/>
    <n v="2630"/>
    <x v="0"/>
    <x v="0"/>
    <x v="0"/>
    <x v="3298"/>
    <n v="1462252542"/>
    <b v="0"/>
    <n v="54"/>
    <b v="1"/>
    <s v="theater/plays"/>
    <n v="175"/>
    <n v="48.7"/>
    <x v="1"/>
    <s v="plays"/>
    <n v="42493.219236111108"/>
    <n v="25569.000625000001"/>
    <x v="2"/>
    <n v="5"/>
    <x v="5"/>
  </r>
  <r>
    <n v="3307"/>
    <x v="3306"/>
    <s v="A group of Stanford students are going to present Jean-Paul Sartre's play, The Respectful Prostitute, at the end of Spring quarter."/>
    <x v="28"/>
    <n v="1066.8"/>
    <x v="0"/>
    <x v="0"/>
    <x v="0"/>
    <x v="3299"/>
    <n v="1460683339"/>
    <b v="0"/>
    <n v="20"/>
    <b v="1"/>
    <s v="theater/plays"/>
    <n v="107"/>
    <n v="53.34"/>
    <x v="1"/>
    <s v="plays"/>
    <n v="42475.057164351849"/>
    <n v="25569.000231481481"/>
    <x v="2"/>
    <n v="4"/>
    <x v="6"/>
  </r>
  <r>
    <n v="3308"/>
    <x v="3307"/>
    <s v="Descend into the dark world of steampunk noir in this thrilling new play, written by Maggie Lee and directed by Amy Poisson!"/>
    <x v="8"/>
    <n v="4280"/>
    <x v="0"/>
    <x v="0"/>
    <x v="0"/>
    <x v="3300"/>
    <n v="1458766965"/>
    <b v="0"/>
    <n v="57"/>
    <b v="1"/>
    <s v="theater/plays"/>
    <n v="122"/>
    <n v="75.09"/>
    <x v="1"/>
    <s v="plays"/>
    <n v="42452.876909722225"/>
    <n v="25569.000659722224"/>
    <x v="2"/>
    <n v="3"/>
    <x v="7"/>
  </r>
  <r>
    <n v="3309"/>
    <x v="3308"/>
    <s v="Two unlikely friends, a garage, tinned beans &amp; the end of the world."/>
    <x v="18"/>
    <n v="558"/>
    <x v="0"/>
    <x v="1"/>
    <x v="1"/>
    <x v="3301"/>
    <n v="1473953778"/>
    <b v="0"/>
    <n v="31"/>
    <b v="1"/>
    <s v="theater/plays"/>
    <n v="159"/>
    <n v="18"/>
    <x v="1"/>
    <s v="plays"/>
    <n v="42628.650208333333"/>
    <n v="25569.000358796296"/>
    <x v="2"/>
    <n v="9"/>
    <x v="8"/>
  </r>
  <r>
    <n v="3310"/>
    <x v="3309"/>
    <s v="A new play about coming coming home, recovery, and trying to find God in the process."/>
    <x v="115"/>
    <n v="6505"/>
    <x v="0"/>
    <x v="0"/>
    <x v="0"/>
    <x v="3302"/>
    <n v="1441577825"/>
    <b v="0"/>
    <n v="31"/>
    <b v="1"/>
    <s v="theater/plays"/>
    <n v="100"/>
    <n v="209.84"/>
    <x v="1"/>
    <s v="plays"/>
    <n v="42253.928530092591"/>
    <n v="25569.000358796296"/>
    <x v="0"/>
    <n v="9"/>
    <x v="8"/>
  </r>
  <r>
    <n v="3311"/>
    <x v="3310"/>
    <s v="Sherlock Holmes's &quot;Case of the Blue Carbuncle&quot; &amp; &quot;Case of the Dying Detective&quot; staged as One Act Plays this December."/>
    <x v="30"/>
    <n v="2746"/>
    <x v="0"/>
    <x v="0"/>
    <x v="0"/>
    <x v="3303"/>
    <n v="1442473210"/>
    <b v="0"/>
    <n v="45"/>
    <b v="1"/>
    <s v="theater/plays"/>
    <n v="110"/>
    <n v="61.02"/>
    <x v="1"/>
    <s v="plays"/>
    <n v="42264.29178240741"/>
    <n v="25569.000520833335"/>
    <x v="0"/>
    <n v="9"/>
    <x v="8"/>
  </r>
  <r>
    <n v="3312"/>
    <x v="3311"/>
    <s v="Bare Theatre presents one of Shakespeare's most notorious characters in the final chapter of the War of the Roses saga."/>
    <x v="30"/>
    <n v="2501"/>
    <x v="0"/>
    <x v="0"/>
    <x v="0"/>
    <x v="3304"/>
    <n v="1477077946"/>
    <b v="0"/>
    <n v="41"/>
    <b v="1"/>
    <s v="theater/plays"/>
    <n v="100"/>
    <n v="61"/>
    <x v="1"/>
    <s v="plays"/>
    <n v="42664.809560185182"/>
    <n v="25569.000474537039"/>
    <x v="2"/>
    <n v="10"/>
    <x v="9"/>
  </r>
  <r>
    <n v="3313"/>
    <x v="3312"/>
    <s v="A modern reworking of Shakespeare's histories and tragedies in iambic pentameter to talk of death, love, and race."/>
    <x v="13"/>
    <n v="2321"/>
    <x v="0"/>
    <x v="0"/>
    <x v="0"/>
    <x v="3305"/>
    <n v="1452664317"/>
    <b v="0"/>
    <n v="29"/>
    <b v="1"/>
    <s v="theater/plays"/>
    <n v="116"/>
    <n v="80.03"/>
    <x v="1"/>
    <s v="plays"/>
    <n v="42382.244409722218"/>
    <n v="25569.000335648147"/>
    <x v="2"/>
    <n v="1"/>
    <x v="1"/>
  </r>
  <r>
    <n v="3314"/>
    <x v="3313"/>
    <s v="I want to add a new perspective to the cycling safety debate by taking my play THE WHITE BIKE to the Edinburgh Festival of Cycling"/>
    <x v="134"/>
    <n v="1686"/>
    <x v="0"/>
    <x v="1"/>
    <x v="1"/>
    <x v="3306"/>
    <n v="1428733511"/>
    <b v="0"/>
    <n v="58"/>
    <b v="1"/>
    <s v="theater/plays"/>
    <n v="211"/>
    <n v="29.07"/>
    <x v="1"/>
    <s v="plays"/>
    <n v="42105.267488425925"/>
    <n v="25569.000671296297"/>
    <x v="0"/>
    <n v="4"/>
    <x v="6"/>
  </r>
  <r>
    <n v="3315"/>
    <x v="3314"/>
    <s v="Help Prospero take its Dark Retelling of the &quot;Red&quot; story to Edinburgh! The Forest breathes and waits...will you join us?"/>
    <x v="23"/>
    <n v="4400"/>
    <x v="0"/>
    <x v="1"/>
    <x v="1"/>
    <x v="3307"/>
    <n v="1459927041"/>
    <b v="0"/>
    <n v="89"/>
    <b v="1"/>
    <s v="theater/plays"/>
    <n v="110"/>
    <n v="49.44"/>
    <x v="1"/>
    <s v="plays"/>
    <n v="42466.303715277783"/>
    <n v="25569.001030092593"/>
    <x v="2"/>
    <n v="4"/>
    <x v="6"/>
  </r>
  <r>
    <n v="3316"/>
    <x v="3315"/>
    <s v="Gorgeousness that which sits in the root of Loveness._x000a_Other than this there is no endearment for or otherwise_x000a_to describe."/>
    <x v="404"/>
    <n v="11747.18"/>
    <x v="0"/>
    <x v="0"/>
    <x v="0"/>
    <x v="3308"/>
    <n v="1404680075"/>
    <b v="0"/>
    <n v="125"/>
    <b v="1"/>
    <s v="theater/plays"/>
    <n v="100"/>
    <n v="93.98"/>
    <x v="1"/>
    <s v="plays"/>
    <n v="41826.871238425927"/>
    <n v="25569.001446759259"/>
    <x v="3"/>
    <n v="7"/>
    <x v="3"/>
  </r>
  <r>
    <n v="3317"/>
    <x v="3316"/>
    <s v="Andy Boyd's epic new satire about heroes and villains, humankind's search for glory, and fascism in America"/>
    <x v="405"/>
    <n v="1115"/>
    <x v="0"/>
    <x v="0"/>
    <x v="0"/>
    <x v="3309"/>
    <n v="1462755424"/>
    <b v="0"/>
    <n v="18"/>
    <b v="1"/>
    <s v="theater/plays"/>
    <n v="106"/>
    <n v="61.94"/>
    <x v="1"/>
    <s v="plays"/>
    <n v="42499.039629629624"/>
    <n v="25569.000208333335"/>
    <x v="2"/>
    <n v="5"/>
    <x v="5"/>
  </r>
  <r>
    <n v="3318"/>
    <x v="3317"/>
    <s v="Help us strengthen and inspire disability arts in Atlantic Canada"/>
    <x v="13"/>
    <n v="2512"/>
    <x v="0"/>
    <x v="5"/>
    <x v="5"/>
    <x v="3310"/>
    <n v="1456902893"/>
    <b v="0"/>
    <n v="32"/>
    <b v="1"/>
    <s v="theater/plays"/>
    <n v="126"/>
    <n v="78.5"/>
    <x v="1"/>
    <s v="plays"/>
    <n v="42431.302002314813"/>
    <n v="25569.00037037037"/>
    <x v="2"/>
    <n v="3"/>
    <x v="7"/>
  </r>
  <r>
    <n v="3319"/>
    <x v="3318"/>
    <s v="Down the Rabbit Hole is an exciting new play by Not Just Theatre Productions. To be performed at Matthew's Yard Theatre in Feb 2015"/>
    <x v="2"/>
    <n v="540"/>
    <x v="0"/>
    <x v="1"/>
    <x v="1"/>
    <x v="3311"/>
    <n v="1418824986"/>
    <b v="0"/>
    <n v="16"/>
    <b v="1"/>
    <s v="theater/plays"/>
    <n v="108"/>
    <n v="33.75"/>
    <x v="1"/>
    <s v="plays"/>
    <n v="41990.585486111115"/>
    <n v="25569.000185185185"/>
    <x v="3"/>
    <n v="12"/>
    <x v="11"/>
  </r>
  <r>
    <n v="3320"/>
    <x v="3319"/>
    <s v="Imaginary Theater Company presents two modern day tall tales about family, resilience and redemption."/>
    <x v="30"/>
    <n v="2525"/>
    <x v="0"/>
    <x v="0"/>
    <x v="0"/>
    <x v="3312"/>
    <n v="1463965557"/>
    <b v="0"/>
    <n v="38"/>
    <b v="1"/>
    <s v="theater/plays"/>
    <n v="101"/>
    <n v="66.45"/>
    <x v="1"/>
    <s v="plays"/>
    <n v="42513.045798611114"/>
    <n v="25569.000439814816"/>
    <x v="2"/>
    <n v="5"/>
    <x v="5"/>
  </r>
  <r>
    <n v="3321"/>
    <x v="3320"/>
    <s v="Help WSC Avant Bard bring to life the US premiere of a theatrical retelling of 1001 Nights, adapted by Hanan al Shaykh &amp; Tim Supple!"/>
    <x v="2"/>
    <n v="537"/>
    <x v="0"/>
    <x v="0"/>
    <x v="0"/>
    <x v="3313"/>
    <n v="1412216665"/>
    <b v="0"/>
    <n v="15"/>
    <b v="1"/>
    <s v="theater/plays"/>
    <n v="107"/>
    <n v="35.799999999999997"/>
    <x v="1"/>
    <s v="plays"/>
    <n v="41914.100289351853"/>
    <n v="25569.000173611112"/>
    <x v="3"/>
    <n v="10"/>
    <x v="9"/>
  </r>
  <r>
    <n v="3322"/>
    <x v="3321"/>
    <s v="Familiar Strangers follows the journey of a community of people living homeless on the streets in and around Tompkins Square Park."/>
    <x v="126"/>
    <n v="3350"/>
    <x v="0"/>
    <x v="0"/>
    <x v="0"/>
    <x v="3314"/>
    <n v="1464653696"/>
    <b v="0"/>
    <n v="23"/>
    <b v="1"/>
    <s v="theater/plays"/>
    <n v="102"/>
    <n v="145.65"/>
    <x v="1"/>
    <s v="plays"/>
    <n v="42521.010370370372"/>
    <n v="25569.000266203704"/>
    <x v="2"/>
    <n v="5"/>
    <x v="5"/>
  </r>
  <r>
    <n v="3323"/>
    <x v="3322"/>
    <s v="Young adult theatre makers from London are raising money to cover costs for touring with their current production MigrantsÂ´ Rhapsody."/>
    <x v="28"/>
    <n v="1259"/>
    <x v="0"/>
    <x v="1"/>
    <x v="1"/>
    <x v="3315"/>
    <n v="1472201208"/>
    <b v="0"/>
    <n v="49"/>
    <b v="1"/>
    <s v="theater/plays"/>
    <n v="126"/>
    <n v="25.69"/>
    <x v="1"/>
    <s v="plays"/>
    <n v="42608.36583333333"/>
    <n v="25569.000567129631"/>
    <x v="2"/>
    <n v="8"/>
    <x v="10"/>
  </r>
  <r>
    <n v="3324"/>
    <x v="3323"/>
    <s v="The play tells the story of Jim and Doyler and their friendship on the brink of Irish independence."/>
    <x v="15"/>
    <n v="1525"/>
    <x v="0"/>
    <x v="17"/>
    <x v="3"/>
    <x v="3316"/>
    <n v="1463925590"/>
    <b v="0"/>
    <n v="10"/>
    <b v="1"/>
    <s v="theater/plays"/>
    <n v="102"/>
    <n v="152.5"/>
    <x v="1"/>
    <s v="plays"/>
    <n v="42512.58321759259"/>
    <n v="25569.000115740742"/>
    <x v="2"/>
    <n v="5"/>
    <x v="5"/>
  </r>
  <r>
    <n v="3325"/>
    <x v="3324"/>
    <s v="Innovative Theatre Company Needs You To Reach Funding Requirements. We Are So Close We Can Smell It! Thank You In Advance."/>
    <x v="44"/>
    <n v="450"/>
    <x v="0"/>
    <x v="1"/>
    <x v="1"/>
    <x v="3317"/>
    <n v="1425235877"/>
    <b v="0"/>
    <n v="15"/>
    <b v="1"/>
    <s v="theater/plays"/>
    <n v="113"/>
    <n v="30"/>
    <x v="1"/>
    <s v="plays"/>
    <n v="42064.785613425927"/>
    <n v="25569.000173611112"/>
    <x v="0"/>
    <n v="3"/>
    <x v="7"/>
  </r>
  <r>
    <n v="3326"/>
    <x v="3325"/>
    <s v="An edgy, hilarious, compassionate and honest show to help caregivers find courage, trust their instincts and above all, to laugh."/>
    <x v="6"/>
    <n v="8110"/>
    <x v="0"/>
    <x v="0"/>
    <x v="0"/>
    <x v="3318"/>
    <n v="1423242505"/>
    <b v="0"/>
    <n v="57"/>
    <b v="1"/>
    <s v="theater/plays"/>
    <n v="101"/>
    <n v="142.28"/>
    <x v="1"/>
    <s v="plays"/>
    <n v="42041.714178240742"/>
    <n v="25569.000659722224"/>
    <x v="0"/>
    <n v="2"/>
    <x v="2"/>
  </r>
  <r>
    <n v="3327"/>
    <x v="3326"/>
    <s v="After 3 successful nights last year, Itch+Scratch are back. New writing, live music and party fun. Best New Theatre, Great Night Out."/>
    <x v="134"/>
    <n v="810"/>
    <x v="0"/>
    <x v="1"/>
    <x v="1"/>
    <x v="3319"/>
    <n v="1460105966"/>
    <b v="0"/>
    <n v="33"/>
    <b v="1"/>
    <s v="theater/plays"/>
    <n v="101"/>
    <n v="24.55"/>
    <x v="1"/>
    <s v="plays"/>
    <n v="42468.374606481477"/>
    <n v="25569.000381944443"/>
    <x v="2"/>
    <n v="4"/>
    <x v="6"/>
  </r>
  <r>
    <n v="3328"/>
    <x v="3327"/>
    <s v="&quot;3 Days In Savannah&quot; explores the issues of love, racism, and regret while reminding us that, &quot;life is a game and love is the prize.&quot;"/>
    <x v="40"/>
    <n v="2635"/>
    <x v="0"/>
    <x v="0"/>
    <x v="0"/>
    <x v="3320"/>
    <n v="1404308883"/>
    <b v="0"/>
    <n v="9"/>
    <b v="1"/>
    <s v="theater/plays"/>
    <n v="146"/>
    <n v="292.77999999999997"/>
    <x v="1"/>
    <s v="plays"/>
    <n v="41822.57503472222"/>
    <n v="25569.000104166666"/>
    <x v="3"/>
    <n v="7"/>
    <x v="3"/>
  </r>
  <r>
    <n v="3329"/>
    <x v="3328"/>
    <s v="Jestia and Raedon is a brand new romantic comedy play going to the Edinburgh Fringe Festival this summer."/>
    <x v="28"/>
    <n v="1168"/>
    <x v="0"/>
    <x v="1"/>
    <x v="1"/>
    <x v="3321"/>
    <n v="1405583108"/>
    <b v="0"/>
    <n v="26"/>
    <b v="1"/>
    <s v="theater/plays"/>
    <n v="117"/>
    <n v="44.92"/>
    <x v="1"/>
    <s v="plays"/>
    <n v="41837.323009259257"/>
    <n v="25569.000300925927"/>
    <x v="3"/>
    <n v="7"/>
    <x v="3"/>
  </r>
  <r>
    <n v="3330"/>
    <x v="3329"/>
    <s v="&quot;Tissue&quot; is a play about Breast Cancer. Produced by MonkeyBond theatre co.ltd to raise awareness for Breast cancer."/>
    <x v="15"/>
    <n v="1594"/>
    <x v="0"/>
    <x v="1"/>
    <x v="1"/>
    <x v="3322"/>
    <n v="1425331068"/>
    <b v="0"/>
    <n v="69"/>
    <b v="1"/>
    <s v="theater/plays"/>
    <n v="106"/>
    <n v="23.1"/>
    <x v="1"/>
    <s v="plays"/>
    <n v="42065.887361111112"/>
    <n v="25569.000798611112"/>
    <x v="0"/>
    <n v="3"/>
    <x v="7"/>
  </r>
  <r>
    <n v="3331"/>
    <x v="3330"/>
    <s v="Battle Stage Plays is seeking to raise funds to cover developmental costs and move closer towards touring our dynamic hit stage plays."/>
    <x v="10"/>
    <n v="5226"/>
    <x v="0"/>
    <x v="0"/>
    <x v="0"/>
    <x v="3323"/>
    <n v="1441125886"/>
    <b v="0"/>
    <n v="65"/>
    <b v="1"/>
    <s v="theater/plays"/>
    <n v="105"/>
    <n v="80.400000000000006"/>
    <x v="1"/>
    <s v="plays"/>
    <n v="42248.697754629626"/>
    <n v="25569.000752314816"/>
    <x v="0"/>
    <n v="9"/>
    <x v="8"/>
  </r>
  <r>
    <n v="3332"/>
    <x v="3331"/>
    <s v="Two marine biologists are at odds during an important expedition. When a stranded shark refuses to die, things get weird."/>
    <x v="12"/>
    <n v="6000"/>
    <x v="0"/>
    <x v="0"/>
    <x v="0"/>
    <x v="3324"/>
    <n v="1403210330"/>
    <b v="0"/>
    <n v="83"/>
    <b v="1"/>
    <s v="theater/plays"/>
    <n v="100"/>
    <n v="72.290000000000006"/>
    <x v="1"/>
    <s v="plays"/>
    <n v="41809.860300925924"/>
    <n v="25569.000960648147"/>
    <x v="3"/>
    <n v="6"/>
    <x v="0"/>
  </r>
  <r>
    <n v="3333"/>
    <x v="3332"/>
    <s v="Providence's Latino theater, ECAS Theater, is headed to Cuba in July to premiere an original Cuban play there. Help us make history!"/>
    <x v="8"/>
    <n v="3660"/>
    <x v="0"/>
    <x v="0"/>
    <x v="0"/>
    <x v="3325"/>
    <n v="1432484080"/>
    <b v="0"/>
    <n v="111"/>
    <b v="1"/>
    <s v="theater/plays"/>
    <n v="105"/>
    <n v="32.97"/>
    <x v="1"/>
    <s v="plays"/>
    <n v="42148.676851851851"/>
    <n v="25569.001284722221"/>
    <x v="0"/>
    <n v="5"/>
    <x v="5"/>
  </r>
  <r>
    <n v="3334"/>
    <x v="3333"/>
    <s v="The Saltbox Theatre Collective is a brand new not-for-profit theatre company in Illinois."/>
    <x v="406"/>
    <n v="5366"/>
    <x v="0"/>
    <x v="0"/>
    <x v="0"/>
    <x v="3326"/>
    <n v="1435667422"/>
    <b v="0"/>
    <n v="46"/>
    <b v="1"/>
    <s v="theater/plays"/>
    <n v="139"/>
    <n v="116.65"/>
    <x v="1"/>
    <s v="plays"/>
    <n v="42185.521087962959"/>
    <n v="25569.000532407408"/>
    <x v="0"/>
    <n v="6"/>
    <x v="0"/>
  </r>
  <r>
    <n v="3335"/>
    <x v="3334"/>
    <s v="Phantom Pain - a new play promoting mental health awareness written and performed by fledgling theatre company Unhinged Creations."/>
    <x v="10"/>
    <n v="5016"/>
    <x v="0"/>
    <x v="1"/>
    <x v="1"/>
    <x v="3327"/>
    <n v="1404749446"/>
    <b v="0"/>
    <n v="63"/>
    <b v="1"/>
    <s v="theater/plays"/>
    <n v="100"/>
    <n v="79.62"/>
    <x v="1"/>
    <s v="plays"/>
    <n v="41827.674143518518"/>
    <n v="25569.000729166666"/>
    <x v="3"/>
    <n v="7"/>
    <x v="3"/>
  </r>
  <r>
    <n v="3336"/>
    <x v="3335"/>
    <s v="A theatrical adaptation of Oscar Wilde's short stories, presented by Suitcase Civilians at The Space, April 5-10 2016."/>
    <x v="49"/>
    <n v="250"/>
    <x v="0"/>
    <x v="1"/>
    <x v="1"/>
    <x v="3328"/>
    <n v="1457429646"/>
    <b v="0"/>
    <n v="9"/>
    <b v="1"/>
    <s v="theater/plays"/>
    <n v="100"/>
    <n v="27.78"/>
    <x v="1"/>
    <s v="plays"/>
    <n v="42437.398680555561"/>
    <n v="25569.000104166666"/>
    <x v="2"/>
    <n v="3"/>
    <x v="7"/>
  </r>
  <r>
    <n v="3337"/>
    <x v="3336"/>
    <s v="StoneCrabs is thrilled to bring to the UK the first English production of Philipp LÃ¶hleâ€™s play Das Ding (The Thing)."/>
    <x v="30"/>
    <n v="2755"/>
    <x v="0"/>
    <x v="1"/>
    <x v="1"/>
    <x v="3329"/>
    <n v="1411109167"/>
    <b v="0"/>
    <n v="34"/>
    <b v="1"/>
    <s v="theater/plays"/>
    <n v="110"/>
    <n v="81.03"/>
    <x v="1"/>
    <s v="plays"/>
    <n v="41901.282025462962"/>
    <n v="25569.00039351852"/>
    <x v="3"/>
    <n v="9"/>
    <x v="8"/>
  </r>
  <r>
    <n v="3338"/>
    <x v="3337"/>
    <s v="Join Estelle Parsons in support of Theater That Looks and Sounds Like America"/>
    <x v="36"/>
    <n v="15327"/>
    <x v="0"/>
    <x v="0"/>
    <x v="0"/>
    <x v="3330"/>
    <n v="1486129680"/>
    <b v="0"/>
    <n v="112"/>
    <b v="1"/>
    <s v="theater/plays"/>
    <n v="102"/>
    <n v="136.85"/>
    <x v="1"/>
    <s v="plays"/>
    <n v="42769.574999999997"/>
    <n v="25569.001296296297"/>
    <x v="1"/>
    <n v="2"/>
    <x v="2"/>
  </r>
  <r>
    <n v="3339"/>
    <x v="3338"/>
    <s v="FPLA presents FRIENDS IN TRANSIENT PLACES by Jonathan Caren: a magical story of modern life."/>
    <x v="6"/>
    <n v="8348"/>
    <x v="0"/>
    <x v="0"/>
    <x v="0"/>
    <x v="3331"/>
    <n v="1467129518"/>
    <b v="0"/>
    <n v="47"/>
    <b v="1"/>
    <s v="theater/plays"/>
    <n v="104"/>
    <n v="177.62"/>
    <x v="1"/>
    <s v="plays"/>
    <n v="42549.665717592594"/>
    <n v="25569.000543981481"/>
    <x v="2"/>
    <n v="6"/>
    <x v="0"/>
  </r>
  <r>
    <n v="3340"/>
    <x v="3339"/>
    <s v="The Eno River Players is a community theater in Durham, North Carolina. We are trying to raise money to get our second show on its feet"/>
    <x v="9"/>
    <n v="4145"/>
    <x v="0"/>
    <x v="0"/>
    <x v="0"/>
    <x v="3332"/>
    <n v="1478906554"/>
    <b v="0"/>
    <n v="38"/>
    <b v="1"/>
    <s v="theater/plays"/>
    <n v="138"/>
    <n v="109.08"/>
    <x v="1"/>
    <s v="plays"/>
    <n v="42685.974004629628"/>
    <n v="25569.000439814816"/>
    <x v="2"/>
    <n v="11"/>
    <x v="4"/>
  </r>
  <r>
    <n v="3341"/>
    <x v="3340"/>
    <s v="A London flat, two stories play simultaneously. Irish mapmaker 1821, Iranian artist present day. Each senses the other. Worlds collide."/>
    <x v="295"/>
    <n v="3350"/>
    <x v="0"/>
    <x v="1"/>
    <x v="1"/>
    <x v="3333"/>
    <n v="1463771421"/>
    <b v="0"/>
    <n v="28"/>
    <b v="1"/>
    <s v="theater/plays"/>
    <n v="100"/>
    <n v="119.64"/>
    <x v="1"/>
    <s v="plays"/>
    <n v="42510.798854166671"/>
    <n v="25569.000324074073"/>
    <x v="2"/>
    <n v="5"/>
    <x v="5"/>
  </r>
  <r>
    <n v="3342"/>
    <x v="3341"/>
    <s v="We believe in the power of stories to change the world. Theatre that inspires transformation."/>
    <x v="12"/>
    <n v="6100"/>
    <x v="0"/>
    <x v="0"/>
    <x v="0"/>
    <x v="3334"/>
    <n v="1425020810"/>
    <b v="0"/>
    <n v="78"/>
    <b v="1"/>
    <s v="theater/plays"/>
    <n v="102"/>
    <n v="78.209999999999994"/>
    <x v="1"/>
    <s v="plays"/>
    <n v="42062.296412037031"/>
    <n v="25569.000902777778"/>
    <x v="0"/>
    <n v="2"/>
    <x v="2"/>
  </r>
  <r>
    <n v="3343"/>
    <x v="3342"/>
    <s v="Two sisters make a set of paper dolls which take them on a journey across lands, creating memories along the way."/>
    <x v="176"/>
    <n v="1200"/>
    <x v="0"/>
    <x v="1"/>
    <x v="1"/>
    <x v="3335"/>
    <n v="1458770384"/>
    <b v="0"/>
    <n v="23"/>
    <b v="1"/>
    <s v="theater/plays"/>
    <n v="171"/>
    <n v="52.17"/>
    <x v="1"/>
    <s v="plays"/>
    <n v="42452.916481481487"/>
    <n v="25569.000266203704"/>
    <x v="2"/>
    <n v="3"/>
    <x v="7"/>
  </r>
  <r>
    <n v="3344"/>
    <x v="3343"/>
    <s v="We are a company of crafted and trained actors, writers and directors dedicated to the principles set by the legendary Group Theatre."/>
    <x v="37"/>
    <n v="4565"/>
    <x v="0"/>
    <x v="0"/>
    <x v="0"/>
    <x v="3336"/>
    <n v="1406782093"/>
    <b v="0"/>
    <n v="40"/>
    <b v="1"/>
    <s v="theater/plays"/>
    <n v="101"/>
    <n v="114.13"/>
    <x v="1"/>
    <s v="plays"/>
    <n v="41851.200150462959"/>
    <n v="25569.000462962962"/>
    <x v="3"/>
    <n v="7"/>
    <x v="3"/>
  </r>
  <r>
    <n v="3345"/>
    <x v="3344"/>
    <s v="Please help us raise funds for the production costs of a world premiere production of a play that will raise awareness for spina bifida"/>
    <x v="2"/>
    <n v="650"/>
    <x v="0"/>
    <x v="0"/>
    <x v="0"/>
    <x v="3337"/>
    <n v="1424226768"/>
    <b v="0"/>
    <n v="13"/>
    <b v="1"/>
    <s v="theater/plays"/>
    <n v="130"/>
    <n v="50"/>
    <x v="1"/>
    <s v="plays"/>
    <n v="42053.106111111112"/>
    <n v="25569.000150462962"/>
    <x v="0"/>
    <n v="2"/>
    <x v="2"/>
  </r>
  <r>
    <n v="3346"/>
    <x v="3345"/>
    <s v="Tempest opens Feb. 25. Please support Shakespeare, the arts and community youth theater! Be a part of something special!"/>
    <x v="15"/>
    <n v="1650"/>
    <x v="0"/>
    <x v="0"/>
    <x v="0"/>
    <x v="3338"/>
    <n v="1424306110"/>
    <b v="0"/>
    <n v="18"/>
    <b v="1"/>
    <s v="theater/plays"/>
    <n v="110"/>
    <n v="91.67"/>
    <x v="1"/>
    <s v="plays"/>
    <n v="42054.024421296301"/>
    <n v="25569.000208333335"/>
    <x v="0"/>
    <n v="2"/>
    <x v="2"/>
  </r>
  <r>
    <n v="3347"/>
    <x v="3346"/>
    <s v="The Hope Theatre is fundraising for their second in-house show, the London premiere of Sea Life by Lucy Catherine opening 24th May 2016"/>
    <x v="13"/>
    <n v="2389"/>
    <x v="0"/>
    <x v="1"/>
    <x v="1"/>
    <x v="3339"/>
    <n v="1461503654"/>
    <b v="0"/>
    <n v="22"/>
    <b v="1"/>
    <s v="theater/plays"/>
    <n v="119"/>
    <n v="108.59"/>
    <x v="1"/>
    <s v="plays"/>
    <n v="42484.551550925928"/>
    <n v="25569.000254629631"/>
    <x v="2"/>
    <n v="4"/>
    <x v="6"/>
  </r>
  <r>
    <n v="3348"/>
    <x v="3265"/>
    <s v="Old Hat's new production explores the bleak culture of war and the cosmic powers of guilt and imagination in Shakespeare's tragedy."/>
    <x v="62"/>
    <n v="5516"/>
    <x v="0"/>
    <x v="0"/>
    <x v="0"/>
    <x v="3340"/>
    <n v="1459949080"/>
    <b v="0"/>
    <n v="79"/>
    <b v="1"/>
    <s v="theater/plays"/>
    <n v="100"/>
    <n v="69.819999999999993"/>
    <x v="1"/>
    <s v="plays"/>
    <n v="42466.558796296296"/>
    <n v="25569.000914351851"/>
    <x v="2"/>
    <n v="4"/>
    <x v="6"/>
  </r>
  <r>
    <n v="3349"/>
    <x v="3347"/>
    <s v="In this ninety-minute adaptation of the classic Shakespeare play, a cast of nine women asks the question: What even is virginity anyway"/>
    <x v="28"/>
    <n v="1534"/>
    <x v="0"/>
    <x v="0"/>
    <x v="0"/>
    <x v="3341"/>
    <n v="1463971172"/>
    <b v="0"/>
    <n v="14"/>
    <b v="1"/>
    <s v="theater/plays"/>
    <n v="153"/>
    <n v="109.57"/>
    <x v="1"/>
    <s v="plays"/>
    <n v="42513.110787037032"/>
    <n v="25569.000162037039"/>
    <x v="2"/>
    <n v="5"/>
    <x v="5"/>
  </r>
  <r>
    <n v="3350"/>
    <x v="3348"/>
    <s v="Nora Wageners TheaterstÃ¼ck lÃ¤dt den Zuschauer ein auf eine teils lustige, teils dÃ¼stere Reise ins Wohnzimmer der jungen, arbeitslosen K"/>
    <x v="8"/>
    <n v="3655"/>
    <x v="0"/>
    <x v="19"/>
    <x v="3"/>
    <x v="3342"/>
    <n v="1445791811"/>
    <b v="0"/>
    <n v="51"/>
    <b v="1"/>
    <s v="theater/plays"/>
    <n v="104"/>
    <n v="71.67"/>
    <x v="1"/>
    <s v="plays"/>
    <n v="42302.701516203699"/>
    <n v="25569.000590277778"/>
    <x v="0"/>
    <n v="10"/>
    <x v="9"/>
  </r>
  <r>
    <n v="3351"/>
    <x v="3349"/>
    <s v="A thrilling 'steampunk' reworking of the infamous gothic horror novel by a powerhouse ensemble will leave you begging to be bitten."/>
    <x v="10"/>
    <n v="5055"/>
    <x v="0"/>
    <x v="1"/>
    <x v="1"/>
    <x v="3343"/>
    <n v="1402910965"/>
    <b v="0"/>
    <n v="54"/>
    <b v="1"/>
    <s v="theater/plays"/>
    <n v="101"/>
    <n v="93.61"/>
    <x v="1"/>
    <s v="plays"/>
    <n v="41806.395428240743"/>
    <n v="25569.000625000001"/>
    <x v="3"/>
    <n v="6"/>
    <x v="0"/>
  </r>
  <r>
    <n v="3352"/>
    <x v="3350"/>
    <s v="Actors creating more theatre in Brighton. A LOT MORE. Classics, contemporary, new writing, Shakespeare, foreign translations and more."/>
    <x v="10"/>
    <n v="5376"/>
    <x v="0"/>
    <x v="1"/>
    <x v="1"/>
    <x v="3344"/>
    <n v="1462492178"/>
    <b v="0"/>
    <n v="70"/>
    <b v="1"/>
    <s v="theater/plays"/>
    <n v="108"/>
    <n v="76.8"/>
    <x v="1"/>
    <s v="plays"/>
    <n v="42495.992800925931"/>
    <n v="25569.000810185185"/>
    <x v="2"/>
    <n v="5"/>
    <x v="5"/>
  </r>
  <r>
    <n v="3353"/>
    <x v="3351"/>
    <s v="A new spoken word play, written by Paul Hewitt, in 3 parts about love and fate, inspired by the Ruba'iyat of Omar Khayyam."/>
    <x v="2"/>
    <n v="1575"/>
    <x v="0"/>
    <x v="1"/>
    <x v="1"/>
    <x v="3345"/>
    <n v="1461061350"/>
    <b v="0"/>
    <n v="44"/>
    <b v="1"/>
    <s v="theater/plays"/>
    <n v="315"/>
    <n v="35.799999999999997"/>
    <x v="1"/>
    <s v="plays"/>
    <n v="42479.432291666672"/>
    <n v="25569.000509259258"/>
    <x v="2"/>
    <n v="4"/>
    <x v="6"/>
  </r>
  <r>
    <n v="3354"/>
    <x v="3352"/>
    <s v="Help Strangeloop Theatre create and support new work by sponsoring our 2015-2016 season."/>
    <x v="9"/>
    <n v="3058"/>
    <x v="0"/>
    <x v="0"/>
    <x v="0"/>
    <x v="3346"/>
    <n v="1443029206"/>
    <b v="0"/>
    <n v="55"/>
    <b v="1"/>
    <s v="theater/plays"/>
    <n v="102"/>
    <n v="55.6"/>
    <x v="1"/>
    <s v="plays"/>
    <n v="42270.7269212963"/>
    <n v="25569.000636574074"/>
    <x v="0"/>
    <n v="9"/>
    <x v="8"/>
  </r>
  <r>
    <n v="3355"/>
    <x v="3353"/>
    <s v="Help get Jelly Beans to the Theatre503 stage. An important piece of new writing by Dan Pick, produced by Kuleshov Theatre"/>
    <x v="257"/>
    <n v="2210"/>
    <x v="0"/>
    <x v="1"/>
    <x v="1"/>
    <x v="3347"/>
    <n v="1461941527"/>
    <b v="0"/>
    <n v="15"/>
    <b v="1"/>
    <s v="theater/plays"/>
    <n v="126"/>
    <n v="147.33000000000001"/>
    <x v="1"/>
    <s v="plays"/>
    <n v="42489.619525462964"/>
    <n v="25569.000173611112"/>
    <x v="2"/>
    <n v="4"/>
    <x v="6"/>
  </r>
  <r>
    <n v="3356"/>
    <x v="3354"/>
    <s v="30 days to raise Â£1500 - to run drama workshops about the plays themes with girls (aged 13-18) who are in need! GIRL POWER!"/>
    <x v="15"/>
    <n v="1521"/>
    <x v="0"/>
    <x v="1"/>
    <x v="1"/>
    <x v="3348"/>
    <n v="1466019272"/>
    <b v="0"/>
    <n v="27"/>
    <b v="1"/>
    <s v="theater/plays"/>
    <n v="101"/>
    <n v="56.33"/>
    <x v="1"/>
    <s v="plays"/>
    <n v="42536.815648148149"/>
    <n v="25569.0003125"/>
    <x v="2"/>
    <n v="6"/>
    <x v="0"/>
  </r>
  <r>
    <n v="3357"/>
    <x v="3355"/>
    <s v="Two strangers on a bridge in the dead of night, a game of dominoes, and a value ready meal - by upcoming HighTide Escalator Playwright."/>
    <x v="13"/>
    <n v="2020"/>
    <x v="0"/>
    <x v="1"/>
    <x v="1"/>
    <x v="3349"/>
    <n v="1404295310"/>
    <b v="0"/>
    <n v="21"/>
    <b v="1"/>
    <s v="theater/plays"/>
    <n v="101"/>
    <n v="96.19"/>
    <x v="1"/>
    <s v="plays"/>
    <n v="41822.417939814812"/>
    <n v="25569.000243055554"/>
    <x v="3"/>
    <n v="7"/>
    <x v="3"/>
  </r>
  <r>
    <n v="3358"/>
    <x v="3356"/>
    <s v="Alef productions, LLC is proud to present a World Premiere Play about Acceptance, Relationships,  Mortality and Love!"/>
    <x v="3"/>
    <n v="10299"/>
    <x v="0"/>
    <x v="0"/>
    <x v="0"/>
    <x v="3350"/>
    <n v="1413790079"/>
    <b v="0"/>
    <n v="162"/>
    <b v="1"/>
    <s v="theater/plays"/>
    <n v="103"/>
    <n v="63.57"/>
    <x v="1"/>
    <s v="plays"/>
    <n v="41932.311099537037"/>
    <n v="25569.001875000002"/>
    <x v="3"/>
    <n v="10"/>
    <x v="9"/>
  </r>
  <r>
    <n v="3359"/>
    <x v="3357"/>
    <s v="A Theatrical Production Celebrating the Lebanese Culture and the Human Spirit in Time of War."/>
    <x v="23"/>
    <n v="4250"/>
    <x v="0"/>
    <x v="0"/>
    <x v="0"/>
    <x v="3351"/>
    <n v="1484097734"/>
    <b v="0"/>
    <n v="23"/>
    <b v="1"/>
    <s v="theater/plays"/>
    <n v="106"/>
    <n v="184.78"/>
    <x v="1"/>
    <s v="plays"/>
    <n v="42746.057106481487"/>
    <n v="25569.000266203704"/>
    <x v="1"/>
    <n v="1"/>
    <x v="1"/>
  </r>
  <r>
    <n v="3360"/>
    <x v="3358"/>
    <s v="World Premiere, an M1 Singapore Fringe Festival 2017 commission."/>
    <x v="7"/>
    <n v="9124"/>
    <x v="0"/>
    <x v="20"/>
    <x v="12"/>
    <x v="3352"/>
    <n v="1479866343"/>
    <b v="0"/>
    <n v="72"/>
    <b v="1"/>
    <s v="theater/plays"/>
    <n v="101"/>
    <n v="126.72"/>
    <x v="1"/>
    <s v="plays"/>
    <n v="42697.082673611112"/>
    <n v="25569.000833333332"/>
    <x v="2"/>
    <n v="11"/>
    <x v="4"/>
  </r>
  <r>
    <n v="3361"/>
    <x v="3359"/>
    <s v="KNOW Theatre has been invited to bring our production of Vieux CarrÃ© to the Provincetown Tennessee Williams Theatre Festival!"/>
    <x v="10"/>
    <n v="5673"/>
    <x v="0"/>
    <x v="0"/>
    <x v="0"/>
    <x v="3353"/>
    <n v="1408062990"/>
    <b v="0"/>
    <n v="68"/>
    <b v="1"/>
    <s v="theater/plays"/>
    <n v="113"/>
    <n v="83.43"/>
    <x v="1"/>
    <s v="plays"/>
    <n v="41866.025347222225"/>
    <n v="25569.000787037035"/>
    <x v="3"/>
    <n v="8"/>
    <x v="10"/>
  </r>
  <r>
    <n v="3362"/>
    <x v="3360"/>
    <s v="Oscar Wilde's classic romantic farce like you have never seen it before. Bigger. Louder. Sexier.  And covered with glitter."/>
    <x v="2"/>
    <n v="1090"/>
    <x v="0"/>
    <x v="0"/>
    <x v="0"/>
    <x v="3354"/>
    <n v="1424484717"/>
    <b v="0"/>
    <n v="20"/>
    <b v="1"/>
    <s v="theater/plays"/>
    <n v="218"/>
    <n v="54.5"/>
    <x v="1"/>
    <s v="plays"/>
    <n v="42056.091631944444"/>
    <n v="25569.000231481481"/>
    <x v="0"/>
    <n v="2"/>
    <x v="2"/>
  </r>
  <r>
    <n v="3363"/>
    <x v="3361"/>
    <s v="A first play about a first kiss, Making the Move is going to the Edinburgh Fringe festival.  Join the party, fall in love.  Help us!"/>
    <x v="407"/>
    <n v="7860"/>
    <x v="0"/>
    <x v="0"/>
    <x v="0"/>
    <x v="3355"/>
    <n v="1406831445"/>
    <b v="0"/>
    <n v="26"/>
    <b v="1"/>
    <s v="theater/plays"/>
    <n v="101"/>
    <n v="302.31"/>
    <x v="1"/>
    <s v="plays"/>
    <n v="41851.771354166667"/>
    <n v="25569.000300925927"/>
    <x v="3"/>
    <n v="7"/>
    <x v="3"/>
  </r>
  <r>
    <n v="3364"/>
    <x v="3362"/>
    <s v="Cancel The SunshineÂ is a new play that explores living with a mental health condition in an honest, witty and articulate way."/>
    <x v="9"/>
    <n v="3178"/>
    <x v="0"/>
    <x v="1"/>
    <x v="1"/>
    <x v="3266"/>
    <n v="1456183649"/>
    <b v="0"/>
    <n v="72"/>
    <b v="1"/>
    <s v="theater/plays"/>
    <n v="106"/>
    <n v="44.14"/>
    <x v="1"/>
    <s v="plays"/>
    <n v="42422.977418981478"/>
    <n v="25569.000833333332"/>
    <x v="2"/>
    <n v="2"/>
    <x v="2"/>
  </r>
  <r>
    <n v="3365"/>
    <x v="3363"/>
    <s v="A dazzling dramatic musical drama that takes place inside a Charm City Church! Help us finance a play that is back by popular demand!"/>
    <x v="30"/>
    <n v="2600"/>
    <x v="0"/>
    <x v="0"/>
    <x v="0"/>
    <x v="3356"/>
    <n v="1447381592"/>
    <b v="0"/>
    <n v="3"/>
    <b v="1"/>
    <s v="theater/plays"/>
    <n v="104"/>
    <n v="866.67"/>
    <x v="1"/>
    <s v="plays"/>
    <n v="42321.101759259262"/>
    <n v="25569.000034722223"/>
    <x v="0"/>
    <n v="11"/>
    <x v="4"/>
  </r>
  <r>
    <n v="3366"/>
    <x v="3364"/>
    <s v="The Series will consist of free staged readings of Shakespeare's plays, brought to life by professional actors in Montclair, NJ."/>
    <x v="2"/>
    <n v="1105"/>
    <x v="0"/>
    <x v="0"/>
    <x v="0"/>
    <x v="3357"/>
    <n v="1428889037"/>
    <b v="0"/>
    <n v="18"/>
    <b v="1"/>
    <s v="theater/plays"/>
    <n v="221"/>
    <n v="61.39"/>
    <x v="1"/>
    <s v="plays"/>
    <n v="42107.067557870367"/>
    <n v="25569.000208333335"/>
    <x v="0"/>
    <n v="4"/>
    <x v="6"/>
  </r>
  <r>
    <n v="3367"/>
    <x v="3365"/>
    <s v="An intense new play exploring how far you would go to protect your family.  Employing new graduates to give their careers a kickstart."/>
    <x v="47"/>
    <n v="890"/>
    <x v="0"/>
    <x v="1"/>
    <x v="1"/>
    <x v="3358"/>
    <n v="1436307894"/>
    <b v="0"/>
    <n v="30"/>
    <b v="1"/>
    <s v="theater/plays"/>
    <n v="119"/>
    <n v="29.67"/>
    <x v="1"/>
    <s v="plays"/>
    <n v="42192.933958333335"/>
    <n v="25569.000347222223"/>
    <x v="0"/>
    <n v="7"/>
    <x v="3"/>
  </r>
  <r>
    <n v="3368"/>
    <x v="3366"/>
    <s v="Help a non-profit community theatre create an unforgettable production of J.M. Barrie's classic play."/>
    <x v="28"/>
    <n v="1046"/>
    <x v="0"/>
    <x v="0"/>
    <x v="0"/>
    <x v="3359"/>
    <n v="1416977259"/>
    <b v="0"/>
    <n v="23"/>
    <b v="1"/>
    <s v="theater/plays"/>
    <n v="105"/>
    <n v="45.48"/>
    <x v="1"/>
    <s v="plays"/>
    <n v="41969.199756944443"/>
    <n v="25569.000266203704"/>
    <x v="3"/>
    <n v="11"/>
    <x v="4"/>
  </r>
  <r>
    <n v="3369"/>
    <x v="3367"/>
    <s v="How far would you go for revenge? The Collector is a dark thriller of regret, retribution and broken masculinity."/>
    <x v="10"/>
    <n v="5195"/>
    <x v="0"/>
    <x v="17"/>
    <x v="3"/>
    <x v="3360"/>
    <n v="1479257980"/>
    <b v="0"/>
    <n v="54"/>
    <b v="1"/>
    <s v="theater/plays"/>
    <n v="104"/>
    <n v="96.2"/>
    <x v="1"/>
    <s v="plays"/>
    <n v="42690.041435185187"/>
    <n v="25569.000625000001"/>
    <x v="2"/>
    <n v="11"/>
    <x v="4"/>
  </r>
  <r>
    <n v="3370"/>
    <x v="3368"/>
    <s v="I'm Alright. A story of young women, told by young women, for the world."/>
    <x v="15"/>
    <n v="1766"/>
    <x v="0"/>
    <x v="0"/>
    <x v="0"/>
    <x v="3361"/>
    <n v="1479283285"/>
    <b v="0"/>
    <n v="26"/>
    <b v="1"/>
    <s v="theater/plays"/>
    <n v="118"/>
    <n v="67.92"/>
    <x v="1"/>
    <s v="plays"/>
    <n v="42690.334317129629"/>
    <n v="25569.000300925927"/>
    <x v="2"/>
    <n v="11"/>
    <x v="4"/>
  </r>
  <r>
    <n v="3371"/>
    <x v="3369"/>
    <s v="Help support Red Planet, a new science fiction play based off the Mars One exploration."/>
    <x v="48"/>
    <n v="277"/>
    <x v="0"/>
    <x v="0"/>
    <x v="0"/>
    <x v="3362"/>
    <n v="1446670765"/>
    <b v="0"/>
    <n v="9"/>
    <b v="1"/>
    <s v="theater/plays"/>
    <n v="139"/>
    <n v="30.78"/>
    <x v="1"/>
    <s v="plays"/>
    <n v="42312.874594907407"/>
    <n v="25569.000104166666"/>
    <x v="0"/>
    <n v="11"/>
    <x v="4"/>
  </r>
  <r>
    <n v="3372"/>
    <x v="3370"/>
    <s v="This play tells the story of the toxicity of sensationalism shown through one man's struggle with notoriety."/>
    <x v="28"/>
    <n v="1035"/>
    <x v="0"/>
    <x v="0"/>
    <x v="0"/>
    <x v="2835"/>
    <n v="1407157756"/>
    <b v="0"/>
    <n v="27"/>
    <b v="1"/>
    <s v="theater/plays"/>
    <n v="104"/>
    <n v="38.33"/>
    <x v="1"/>
    <s v="plays"/>
    <n v="41855.548101851848"/>
    <n v="25569.0003125"/>
    <x v="3"/>
    <n v="8"/>
    <x v="10"/>
  </r>
  <r>
    <n v="3373"/>
    <x v="3371"/>
    <s v="The Rules is a brand new black-comedy, serial-killer-romance debuting at the Edinburgh Fringe this August and we need your help!"/>
    <x v="13"/>
    <n v="2005"/>
    <x v="0"/>
    <x v="1"/>
    <x v="1"/>
    <x v="3363"/>
    <n v="1435177840"/>
    <b v="0"/>
    <n v="30"/>
    <b v="1"/>
    <s v="theater/plays"/>
    <n v="100"/>
    <n v="66.83"/>
    <x v="1"/>
    <s v="plays"/>
    <n v="42179.854629629626"/>
    <n v="25569.000347222223"/>
    <x v="0"/>
    <n v="6"/>
    <x v="0"/>
  </r>
  <r>
    <n v="3374"/>
    <x v="3372"/>
    <s v="A rare  production of World acclaimed playwright Howard Barker's groundbreaking &amp; provocative 'The Castle'."/>
    <x v="8"/>
    <n v="3730"/>
    <x v="0"/>
    <x v="5"/>
    <x v="5"/>
    <x v="3364"/>
    <n v="1443461616"/>
    <b v="0"/>
    <n v="52"/>
    <b v="1"/>
    <s v="theater/plays"/>
    <n v="107"/>
    <n v="71.73"/>
    <x v="1"/>
    <s v="plays"/>
    <n v="42275.731666666667"/>
    <n v="25569.000601851851"/>
    <x v="0"/>
    <n v="9"/>
    <x v="8"/>
  </r>
  <r>
    <n v="3375"/>
    <x v="3373"/>
    <s v="Production of wickedly funny new play for two women, written by iconic songwriter and ex-London's Burning man, Chris Larner"/>
    <x v="9"/>
    <n v="3000"/>
    <x v="0"/>
    <x v="1"/>
    <x v="1"/>
    <x v="3365"/>
    <n v="1399387173"/>
    <b v="0"/>
    <n v="17"/>
    <b v="1"/>
    <s v="theater/plays"/>
    <n v="100"/>
    <n v="176.47"/>
    <x v="1"/>
    <s v="plays"/>
    <n v="41765.610798611109"/>
    <n v="25569.000196759258"/>
    <x v="3"/>
    <n v="5"/>
    <x v="5"/>
  </r>
  <r>
    <n v="3376"/>
    <x v="3374"/>
    <s v="3 college grads struggling to fund their social network. 1 bratty blackmailing student. 1 dreamy Asian business man. 1 awesome play."/>
    <x v="6"/>
    <n v="8001"/>
    <x v="0"/>
    <x v="0"/>
    <x v="0"/>
    <x v="3366"/>
    <n v="1424796594"/>
    <b v="0"/>
    <n v="19"/>
    <b v="1"/>
    <s v="theater/plays"/>
    <n v="100"/>
    <n v="421.11"/>
    <x v="1"/>
    <s v="plays"/>
    <n v="42059.701319444444"/>
    <n v="25569.000219907408"/>
    <x v="0"/>
    <n v="2"/>
    <x v="2"/>
  </r>
  <r>
    <n v="3377"/>
    <x v="3375"/>
    <s v="An empowering play about war time code breaker Alan Turing which tells the real story of a hero vilified for his sexuality and suicide."/>
    <x v="6"/>
    <n v="8084"/>
    <x v="0"/>
    <x v="1"/>
    <x v="1"/>
    <x v="3367"/>
    <n v="1424280899"/>
    <b v="0"/>
    <n v="77"/>
    <b v="1"/>
    <s v="theater/plays"/>
    <n v="101"/>
    <n v="104.99"/>
    <x v="1"/>
    <s v="plays"/>
    <n v="42053.732627314821"/>
    <n v="25569.000891203705"/>
    <x v="0"/>
    <n v="2"/>
    <x v="2"/>
  </r>
  <r>
    <n v="3378"/>
    <x v="3376"/>
    <s v="'Can you ever find acceptance in death?' _x000a_Rose of June is a piece of theatre exploring the stages of grief. Unity Theatre - September"/>
    <x v="131"/>
    <n v="592"/>
    <x v="0"/>
    <x v="1"/>
    <x v="1"/>
    <x v="3368"/>
    <n v="1407400306"/>
    <b v="0"/>
    <n v="21"/>
    <b v="1"/>
    <s v="theater/plays"/>
    <n v="108"/>
    <n v="28.19"/>
    <x v="1"/>
    <s v="plays"/>
    <n v="41858.355393518519"/>
    <n v="25569.000243055554"/>
    <x v="3"/>
    <n v="8"/>
    <x v="10"/>
  </r>
  <r>
    <n v="3379"/>
    <x v="3377"/>
    <s v="A play by Alexei Arbuzov about the lives of three teenagers during the Nazi siege of Leningrad, 1942, in a new adaptation by Nick Dear."/>
    <x v="13"/>
    <n v="2073"/>
    <x v="0"/>
    <x v="1"/>
    <x v="1"/>
    <x v="3369"/>
    <n v="1439122800"/>
    <b v="0"/>
    <n v="38"/>
    <b v="1"/>
    <s v="theater/plays"/>
    <n v="104"/>
    <n v="54.55"/>
    <x v="1"/>
    <s v="plays"/>
    <n v="42225.513888888891"/>
    <n v="25569.000439814816"/>
    <x v="0"/>
    <n v="8"/>
    <x v="10"/>
  </r>
  <r>
    <n v="3380"/>
    <x v="3378"/>
    <s v="A Hard Rain is a new play that takes place on the eve of the Stonewall riots in the â€˜hiddenâ€™ gay bars of 1969 Greenwich Village."/>
    <x v="9"/>
    <n v="3133"/>
    <x v="0"/>
    <x v="0"/>
    <x v="0"/>
    <x v="3370"/>
    <n v="1414277578"/>
    <b v="0"/>
    <n v="28"/>
    <b v="1"/>
    <s v="theater/plays"/>
    <n v="104"/>
    <n v="111.89"/>
    <x v="1"/>
    <s v="plays"/>
    <n v="41937.95344907407"/>
    <n v="25569.000324074073"/>
    <x v="3"/>
    <n v="10"/>
    <x v="9"/>
  </r>
  <r>
    <n v="3381"/>
    <x v="3379"/>
    <s v="A creative art therapy project for Syrian children. Romeo &amp; Juliet are lovers separated by war. Romeo in Jordan &amp; Juliet in Syria."/>
    <x v="23"/>
    <n v="4090"/>
    <x v="0"/>
    <x v="0"/>
    <x v="0"/>
    <x v="3371"/>
    <n v="1423455983"/>
    <b v="0"/>
    <n v="48"/>
    <b v="1"/>
    <s v="theater/plays"/>
    <n v="102"/>
    <n v="85.21"/>
    <x v="1"/>
    <s v="plays"/>
    <n v="42044.184988425928"/>
    <n v="25569.000555555554"/>
    <x v="0"/>
    <n v="2"/>
    <x v="2"/>
  </r>
  <r>
    <n v="3382"/>
    <x v="3380"/>
    <s v="Peter Brook Award Nominees Empty Deck need Â£3500 to get 'Cosmic Fear or The Day Brad Pitt Got Paranoia' to the Edinburgh Fringe!"/>
    <x v="8"/>
    <n v="3526"/>
    <x v="0"/>
    <x v="1"/>
    <x v="1"/>
    <x v="3372"/>
    <n v="1467973256"/>
    <b v="0"/>
    <n v="46"/>
    <b v="1"/>
    <s v="theater/plays"/>
    <n v="101"/>
    <n v="76.650000000000006"/>
    <x v="1"/>
    <s v="plays"/>
    <n v="42559.431203703702"/>
    <n v="25569.000532407408"/>
    <x v="2"/>
    <n v="7"/>
    <x v="3"/>
  </r>
  <r>
    <n v="3383"/>
    <x v="3381"/>
    <s v="Art imitates life: This prophetic 1960 satire follows presidential candidates who stop at nothing to capture their party's nomination."/>
    <x v="257"/>
    <n v="1955"/>
    <x v="0"/>
    <x v="0"/>
    <x v="0"/>
    <x v="3373"/>
    <n v="1464979620"/>
    <b v="0"/>
    <n v="30"/>
    <b v="1"/>
    <s v="theater/plays"/>
    <n v="112"/>
    <n v="65.17"/>
    <x v="1"/>
    <s v="plays"/>
    <n v="42524.782638888893"/>
    <n v="25569.000347222223"/>
    <x v="2"/>
    <n v="6"/>
    <x v="0"/>
  </r>
  <r>
    <n v="3384"/>
    <x v="3382"/>
    <s v="Six gay men, emotional baggage, and online dating: what could go wrong? A play about looking for love and finding something better."/>
    <x v="12"/>
    <n v="6000.66"/>
    <x v="0"/>
    <x v="0"/>
    <x v="0"/>
    <x v="3374"/>
    <n v="1444874768"/>
    <b v="0"/>
    <n v="64"/>
    <b v="1"/>
    <s v="theater/plays"/>
    <n v="100"/>
    <n v="93.76"/>
    <x v="1"/>
    <s v="plays"/>
    <n v="42292.087592592594"/>
    <n v="25569.000740740739"/>
    <x v="0"/>
    <n v="10"/>
    <x v="9"/>
  </r>
  <r>
    <n v="3385"/>
    <x v="3383"/>
    <s v="An Equity Reading of a new play; Intimate drama about a family dealing with consequence of actions after a school shooting."/>
    <x v="13"/>
    <n v="2000"/>
    <x v="0"/>
    <x v="0"/>
    <x v="0"/>
    <x v="3375"/>
    <n v="1415652552"/>
    <b v="0"/>
    <n v="15"/>
    <b v="1"/>
    <s v="theater/plays"/>
    <n v="100"/>
    <n v="133.33000000000001"/>
    <x v="1"/>
    <s v="plays"/>
    <n v="41953.8675"/>
    <n v="25569.000173611112"/>
    <x v="3"/>
    <n v="11"/>
    <x v="4"/>
  </r>
  <r>
    <n v="3386"/>
    <x v="3384"/>
    <s v="Stories from the Bronx make for an uncommon play. Help us finish funding this production, supported by the Kevin Spacey Foundation."/>
    <x v="13"/>
    <n v="2100"/>
    <x v="0"/>
    <x v="0"/>
    <x v="0"/>
    <x v="3376"/>
    <n v="1415028506"/>
    <b v="0"/>
    <n v="41"/>
    <b v="1"/>
    <s v="theater/plays"/>
    <n v="105"/>
    <n v="51.22"/>
    <x v="1"/>
    <s v="plays"/>
    <n v="41946.644745370373"/>
    <n v="25569.000474537039"/>
    <x v="3"/>
    <n v="11"/>
    <x v="4"/>
  </r>
  <r>
    <n v="3387"/>
    <x v="3385"/>
    <s v="Pollyanna just completed an extremely successful run of this new educational play and wants to tour to more under-served communities."/>
    <x v="9"/>
    <n v="3506"/>
    <x v="0"/>
    <x v="0"/>
    <x v="0"/>
    <x v="3377"/>
    <n v="1415125088"/>
    <b v="0"/>
    <n v="35"/>
    <b v="1"/>
    <s v="theater/plays"/>
    <n v="117"/>
    <n v="100.17"/>
    <x v="1"/>
    <s v="plays"/>
    <n v="41947.762592592589"/>
    <n v="25569.000405092593"/>
    <x v="3"/>
    <n v="11"/>
    <x v="4"/>
  </r>
  <r>
    <n v="3388"/>
    <x v="3386"/>
    <s v="ICONS is a unique new play about the Amazon warrior women from Greek myth and re-imagines them from a contemporary female perspective."/>
    <x v="15"/>
    <n v="1557"/>
    <x v="0"/>
    <x v="1"/>
    <x v="1"/>
    <x v="3378"/>
    <n v="1432033441"/>
    <b v="0"/>
    <n v="45"/>
    <b v="1"/>
    <s v="theater/plays"/>
    <n v="104"/>
    <n v="34.6"/>
    <x v="1"/>
    <s v="plays"/>
    <n v="42143.461122685185"/>
    <n v="25569.000520833335"/>
    <x v="0"/>
    <n v="5"/>
    <x v="5"/>
  </r>
  <r>
    <n v="3389"/>
    <x v="3387"/>
    <s v="Chimera Ensemble is launching 2 inaugural theater productions, and we need support to do high quality work!"/>
    <x v="3"/>
    <n v="11450"/>
    <x v="0"/>
    <x v="0"/>
    <x v="0"/>
    <x v="3379"/>
    <n v="1462368682"/>
    <b v="0"/>
    <n v="62"/>
    <b v="1"/>
    <s v="theater/plays"/>
    <n v="115"/>
    <n v="184.68"/>
    <x v="1"/>
    <s v="plays"/>
    <n v="42494.563449074078"/>
    <n v="25569.000717592593"/>
    <x v="2"/>
    <n v="5"/>
    <x v="5"/>
  </r>
  <r>
    <n v="3390"/>
    <x v="3388"/>
    <s v="1140 Productions adapts Shakespeare's 'Romeo and Juliet' for a contemporary audience. It's a raw, melancholic spin on the classic tale."/>
    <x v="15"/>
    <n v="1536"/>
    <x v="0"/>
    <x v="0"/>
    <x v="0"/>
    <x v="3380"/>
    <n v="1403721345"/>
    <b v="0"/>
    <n v="22"/>
    <b v="1"/>
    <s v="theater/plays"/>
    <n v="102"/>
    <n v="69.819999999999993"/>
    <x v="1"/>
    <s v="plays"/>
    <n v="41815.774826388886"/>
    <n v="25569.000254629631"/>
    <x v="3"/>
    <n v="6"/>
    <x v="0"/>
  </r>
  <r>
    <n v="3391"/>
    <x v="3389"/>
    <s v="New play about the comfort and the danger of living with memories. Gay themes. Experienced team looking to present first reading"/>
    <x v="2"/>
    <n v="1115"/>
    <x v="0"/>
    <x v="0"/>
    <x v="0"/>
    <x v="3381"/>
    <n v="1404997548"/>
    <b v="0"/>
    <n v="18"/>
    <b v="1"/>
    <s v="theater/plays"/>
    <n v="223"/>
    <n v="61.94"/>
    <x v="1"/>
    <s v="plays"/>
    <n v="41830.545694444445"/>
    <n v="25569.000208333335"/>
    <x v="3"/>
    <n v="7"/>
    <x v="3"/>
  </r>
  <r>
    <n v="3392"/>
    <x v="3390"/>
    <s v="Life is more than the days you have left. 1 in 3 tells of two normal people &amp; their confrontation with mortality and the dice of fate."/>
    <x v="2"/>
    <n v="500"/>
    <x v="0"/>
    <x v="1"/>
    <x v="1"/>
    <x v="3382"/>
    <n v="1458245855"/>
    <b v="0"/>
    <n v="12"/>
    <b v="1"/>
    <s v="theater/plays"/>
    <n v="100"/>
    <n v="41.67"/>
    <x v="1"/>
    <s v="plays"/>
    <n v="42446.845543981486"/>
    <n v="25569.000138888889"/>
    <x v="2"/>
    <n v="3"/>
    <x v="7"/>
  </r>
  <r>
    <n v="3393"/>
    <x v="3391"/>
    <s v="hiSTORYstage presents a film noir-style comedy mystery with a Shakespearean twist performed as a 1944 radio drama."/>
    <x v="15"/>
    <n v="1587"/>
    <x v="0"/>
    <x v="0"/>
    <x v="0"/>
    <x v="3383"/>
    <n v="1413065230"/>
    <b v="0"/>
    <n v="44"/>
    <b v="1"/>
    <s v="theater/plays"/>
    <n v="106"/>
    <n v="36.07"/>
    <x v="1"/>
    <s v="plays"/>
    <n v="41923.921643518523"/>
    <n v="25569.000509259258"/>
    <x v="3"/>
    <n v="10"/>
    <x v="9"/>
  </r>
  <r>
    <n v="3394"/>
    <x v="3392"/>
    <s v="Ambitious, Edinburgh-based company, Thrive Theatre, are bringing their brand new comedy BUFFER to the 2014 Edinburgh Fringe!"/>
    <x v="131"/>
    <n v="783"/>
    <x v="0"/>
    <x v="1"/>
    <x v="1"/>
    <x v="3384"/>
    <n v="1403878645"/>
    <b v="0"/>
    <n v="27"/>
    <b v="1"/>
    <s v="theater/plays"/>
    <n v="142"/>
    <n v="29"/>
    <x v="1"/>
    <s v="plays"/>
    <n v="41817.59542824074"/>
    <n v="25569.0003125"/>
    <x v="3"/>
    <n v="6"/>
    <x v="0"/>
  </r>
  <r>
    <n v="3395"/>
    <x v="3393"/>
    <s v="Miramar is a a darkly funny play exploring what it is we call â€˜homeâ€™."/>
    <x v="2"/>
    <n v="920"/>
    <x v="0"/>
    <x v="1"/>
    <x v="1"/>
    <x v="3385"/>
    <n v="1431795944"/>
    <b v="0"/>
    <n v="38"/>
    <b v="1"/>
    <s v="theater/plays"/>
    <n v="184"/>
    <n v="24.21"/>
    <x v="1"/>
    <s v="plays"/>
    <n v="42140.712314814817"/>
    <n v="25569.000439814816"/>
    <x v="0"/>
    <n v="5"/>
    <x v="5"/>
  </r>
  <r>
    <n v="3396"/>
    <x v="3394"/>
    <s v="&quot;Rainbowtown&quot; is a new play for kids. Help us bring it to the Main Line during the 2014 Philadelphia Fringe Festival!"/>
    <x v="15"/>
    <n v="1565"/>
    <x v="0"/>
    <x v="0"/>
    <x v="0"/>
    <x v="2806"/>
    <n v="1399286589"/>
    <b v="0"/>
    <n v="28"/>
    <b v="1"/>
    <s v="theater/plays"/>
    <n v="104"/>
    <n v="55.89"/>
    <x v="1"/>
    <s v="plays"/>
    <n v="41764.44663194444"/>
    <n v="25569.000324074073"/>
    <x v="3"/>
    <n v="5"/>
    <x v="5"/>
  </r>
  <r>
    <n v="3397"/>
    <x v="3395"/>
    <s v="Help a group of recovering alcoholics bring Samuel Beckett's classic to a seaside town!"/>
    <x v="49"/>
    <n v="280"/>
    <x v="0"/>
    <x v="1"/>
    <x v="1"/>
    <x v="3386"/>
    <n v="1452338929"/>
    <b v="0"/>
    <n v="24"/>
    <b v="1"/>
    <s v="theater/plays"/>
    <n v="112"/>
    <n v="11.67"/>
    <x v="1"/>
    <s v="plays"/>
    <n v="42378.478344907402"/>
    <n v="25569.000277777777"/>
    <x v="2"/>
    <n v="1"/>
    <x v="1"/>
  </r>
  <r>
    <n v="3398"/>
    <x v="3396"/>
    <s v="We're mounting a theatrical adaptation of Lord of the Flies completely student directed, produced, designed, managed and performed."/>
    <x v="23"/>
    <n v="4443"/>
    <x v="0"/>
    <x v="0"/>
    <x v="0"/>
    <x v="3387"/>
    <n v="1414605776"/>
    <b v="0"/>
    <n v="65"/>
    <b v="1"/>
    <s v="theater/plays"/>
    <n v="111"/>
    <n v="68.349999999999994"/>
    <x v="1"/>
    <s v="plays"/>
    <n v="41941.75203703704"/>
    <n v="25569.000752314816"/>
    <x v="3"/>
    <n v="10"/>
    <x v="9"/>
  </r>
  <r>
    <n v="3399"/>
    <x v="3397"/>
    <s v="13 young people have taken over Spinning Wheel Theatre to choose, produce and create their own show from scratch."/>
    <x v="38"/>
    <n v="1245"/>
    <x v="0"/>
    <x v="1"/>
    <x v="1"/>
    <x v="3388"/>
    <n v="1421964325"/>
    <b v="0"/>
    <n v="46"/>
    <b v="1"/>
    <s v="theater/plays"/>
    <n v="104"/>
    <n v="27.07"/>
    <x v="1"/>
    <s v="plays"/>
    <n v="42026.920428240745"/>
    <n v="25569.000532407408"/>
    <x v="0"/>
    <n v="1"/>
    <x v="1"/>
  </r>
  <r>
    <n v="3400"/>
    <x v="3398"/>
    <s v="A hilarious comedy starring Sarah, a recent grad, who uses the magic of a mystical open mic to solve the problems of her relationships."/>
    <x v="3"/>
    <n v="10041"/>
    <x v="0"/>
    <x v="0"/>
    <x v="0"/>
    <x v="3389"/>
    <n v="1405378414"/>
    <b v="0"/>
    <n v="85"/>
    <b v="1"/>
    <s v="theater/plays"/>
    <n v="100"/>
    <n v="118.13"/>
    <x v="1"/>
    <s v="plays"/>
    <n v="41834.953865740739"/>
    <n v="25569.000983796297"/>
    <x v="3"/>
    <n v="7"/>
    <x v="3"/>
  </r>
  <r>
    <n v="3401"/>
    <x v="3399"/>
    <s v="Support a daring new theatre creation               _x000a_Supportez une audacieuse compagnie internationale et aidez-les Ã  crÃ©er leur piÃ¨ce"/>
    <x v="193"/>
    <n v="2954"/>
    <x v="0"/>
    <x v="1"/>
    <x v="1"/>
    <x v="3390"/>
    <n v="1436376146"/>
    <b v="0"/>
    <n v="66"/>
    <b v="1"/>
    <s v="theater/plays"/>
    <n v="102"/>
    <n v="44.76"/>
    <x v="1"/>
    <s v="plays"/>
    <n v="42193.723912037036"/>
    <n v="25569.000763888889"/>
    <x v="0"/>
    <n v="7"/>
    <x v="3"/>
  </r>
  <r>
    <n v="3402"/>
    <x v="3400"/>
    <s v="Itâ€™s a celebration of our heritage. Well, not all of ours. If you live in Liberty Falls, itâ€™s yours. If you donâ€™t, then it's not."/>
    <x v="36"/>
    <n v="16465"/>
    <x v="0"/>
    <x v="0"/>
    <x v="0"/>
    <x v="3391"/>
    <n v="1444747843"/>
    <b v="0"/>
    <n v="165"/>
    <b v="1"/>
    <s v="theater/plays"/>
    <n v="110"/>
    <n v="99.79"/>
    <x v="1"/>
    <s v="plays"/>
    <n v="42290.61855324074"/>
    <n v="25569.001909722221"/>
    <x v="0"/>
    <n v="10"/>
    <x v="9"/>
  </r>
  <r>
    <n v="3403"/>
    <x v="3401"/>
    <s v="Two worlds, one bond - no turning back._x000a_A dark comedy about domestic abuse and the power of an unlikely friendship"/>
    <x v="13"/>
    <n v="2000"/>
    <x v="0"/>
    <x v="1"/>
    <x v="1"/>
    <x v="3392"/>
    <n v="1432638324"/>
    <b v="0"/>
    <n v="17"/>
    <b v="1"/>
    <s v="theater/plays"/>
    <n v="100"/>
    <n v="117.65"/>
    <x v="1"/>
    <s v="plays"/>
    <n v="42150.462083333332"/>
    <n v="25569.000196759258"/>
    <x v="0"/>
    <n v="5"/>
    <x v="5"/>
  </r>
  <r>
    <n v="3404"/>
    <x v="3402"/>
    <s v="The Montclair Shakespeare Series presents staged readings of Shakespeare's work in historic venues throughout the summer in Montclair."/>
    <x v="2"/>
    <n v="610"/>
    <x v="0"/>
    <x v="0"/>
    <x v="0"/>
    <x v="3393"/>
    <n v="1432814702"/>
    <b v="0"/>
    <n v="3"/>
    <b v="1"/>
    <s v="theater/plays"/>
    <n v="122"/>
    <n v="203.33"/>
    <x v="1"/>
    <s v="plays"/>
    <n v="42152.503495370373"/>
    <n v="25569.000034722223"/>
    <x v="0"/>
    <n v="5"/>
    <x v="5"/>
  </r>
  <r>
    <n v="3405"/>
    <x v="3403"/>
    <s v="We are Seance Theatre Group trying to fund our first performance, Noel Coward's hysterical comedy farce, Blithe Spirit."/>
    <x v="18"/>
    <n v="481.5"/>
    <x v="0"/>
    <x v="1"/>
    <x v="1"/>
    <x v="3394"/>
    <n v="1455063886"/>
    <b v="0"/>
    <n v="17"/>
    <b v="1"/>
    <s v="theater/plays"/>
    <n v="138"/>
    <n v="28.32"/>
    <x v="1"/>
    <s v="plays"/>
    <n v="42410.017199074078"/>
    <n v="25569.000196759258"/>
    <x v="2"/>
    <n v="2"/>
    <x v="2"/>
  </r>
  <r>
    <n v="3406"/>
    <x v="3404"/>
    <s v="A funny and moving new play about two families dealing with aging parents in very different ways!"/>
    <x v="3"/>
    <n v="10031"/>
    <x v="0"/>
    <x v="0"/>
    <x v="0"/>
    <x v="3395"/>
    <n v="1401623376"/>
    <b v="0"/>
    <n v="91"/>
    <b v="1"/>
    <s v="theater/plays"/>
    <n v="100"/>
    <n v="110.23"/>
    <x v="1"/>
    <s v="plays"/>
    <n v="41791.492777777778"/>
    <n v="25569.00105324074"/>
    <x v="3"/>
    <n v="6"/>
    <x v="0"/>
  </r>
  <r>
    <n v="3407"/>
    <x v="3405"/>
    <s v="Biddy is 24. Biddy is a hopeless romantic. Biddy always wanted to be a vegan. Find out what happens_x000a_when Biddy gets sectioned."/>
    <x v="13"/>
    <n v="2142"/>
    <x v="0"/>
    <x v="1"/>
    <x v="1"/>
    <x v="3396"/>
    <n v="1402049289"/>
    <b v="0"/>
    <n v="67"/>
    <b v="1"/>
    <s v="theater/plays"/>
    <n v="107"/>
    <n v="31.97"/>
    <x v="1"/>
    <s v="plays"/>
    <n v="41796.422326388885"/>
    <n v="25569.000775462962"/>
    <x v="3"/>
    <n v="6"/>
    <x v="0"/>
  </r>
  <r>
    <n v="3408"/>
    <x v="3406"/>
    <s v="Help us take &quot;She Has a Name&quot;, the human trafficking story of one victim, on tour to all over Northern and Central California."/>
    <x v="2"/>
    <n v="1055"/>
    <x v="0"/>
    <x v="0"/>
    <x v="0"/>
    <x v="3397"/>
    <n v="1403135304"/>
    <b v="0"/>
    <n v="18"/>
    <b v="1"/>
    <s v="theater/plays"/>
    <n v="211"/>
    <n v="58.61"/>
    <x v="1"/>
    <s v="plays"/>
    <n v="41808.991944444446"/>
    <n v="25569.000208333335"/>
    <x v="3"/>
    <n v="6"/>
    <x v="0"/>
  </r>
  <r>
    <n v="3409"/>
    <x v="3407"/>
    <s v="Exciting and visceral new-writing that challenges the way we view the fine line between war and terror..."/>
    <x v="2"/>
    <n v="618"/>
    <x v="0"/>
    <x v="1"/>
    <x v="1"/>
    <x v="3398"/>
    <n v="1466710358"/>
    <b v="0"/>
    <n v="21"/>
    <b v="1"/>
    <s v="theater/plays"/>
    <n v="124"/>
    <n v="29.43"/>
    <x v="1"/>
    <s v="plays"/>
    <n v="42544.814328703709"/>
    <n v="25569.000243055554"/>
    <x v="2"/>
    <n v="6"/>
    <x v="0"/>
  </r>
  <r>
    <n v="3410"/>
    <x v="3408"/>
    <s v="Join us in a campaign benefitting the southland company and its interdisciplinary artistic efforts in Los Angeles."/>
    <x v="9"/>
    <n v="3255"/>
    <x v="0"/>
    <x v="0"/>
    <x v="0"/>
    <x v="3399"/>
    <n v="1462841990"/>
    <b v="0"/>
    <n v="40"/>
    <b v="1"/>
    <s v="theater/plays"/>
    <n v="109"/>
    <n v="81.38"/>
    <x v="1"/>
    <s v="plays"/>
    <n v="42500.041550925926"/>
    <n v="25569.000462962962"/>
    <x v="2"/>
    <n v="5"/>
    <x v="5"/>
  </r>
  <r>
    <n v="3411"/>
    <x v="3409"/>
    <s v="The world's Boarding School history is brutal. But in this acclaimed play, Natives run the school, and Whites are being assimilated."/>
    <x v="36"/>
    <n v="15535"/>
    <x v="0"/>
    <x v="0"/>
    <x v="0"/>
    <x v="3400"/>
    <n v="1442536372"/>
    <b v="0"/>
    <n v="78"/>
    <b v="1"/>
    <s v="theater/plays"/>
    <n v="104"/>
    <n v="199.17"/>
    <x v="1"/>
    <s v="plays"/>
    <n v="42265.022824074069"/>
    <n v="25569.000902777778"/>
    <x v="0"/>
    <n v="9"/>
    <x v="8"/>
  </r>
  <r>
    <n v="3412"/>
    <x v="3410"/>
    <s v="Rough Haired Pointer present for the first time ever Joe Orton's 'Fred &amp; Madge' at the Hope Theatre, Islington this Sept and Oct"/>
    <x v="9"/>
    <n v="3000"/>
    <x v="0"/>
    <x v="1"/>
    <x v="1"/>
    <x v="3401"/>
    <n v="1409266862"/>
    <b v="0"/>
    <n v="26"/>
    <b v="1"/>
    <s v="theater/plays"/>
    <n v="100"/>
    <n v="115.38"/>
    <x v="1"/>
    <s v="plays"/>
    <n v="41879.959050925929"/>
    <n v="25569.000300925927"/>
    <x v="3"/>
    <n v="8"/>
    <x v="10"/>
  </r>
  <r>
    <n v="3413"/>
    <x v="3411"/>
    <s v="The RC Players are beyond excited to be bringing this controversial, socially-minded show to Michigan's campus, but we need your help!"/>
    <x v="2"/>
    <n v="650"/>
    <x v="0"/>
    <x v="0"/>
    <x v="0"/>
    <x v="3402"/>
    <n v="1424280938"/>
    <b v="0"/>
    <n v="14"/>
    <b v="1"/>
    <s v="theater/plays"/>
    <n v="130"/>
    <n v="46.43"/>
    <x v="1"/>
    <s v="plays"/>
    <n v="42053.733078703706"/>
    <n v="25569.000162037039"/>
    <x v="0"/>
    <n v="2"/>
    <x v="2"/>
  </r>
  <r>
    <n v="3414"/>
    <x v="3412"/>
    <s v="A new twist on our annual festival of fully-produced plays by member playwrights, performed by a talented ensemble cast!"/>
    <x v="9"/>
    <n v="3105"/>
    <x v="0"/>
    <x v="0"/>
    <x v="0"/>
    <x v="3403"/>
    <n v="1478030325"/>
    <b v="0"/>
    <n v="44"/>
    <b v="1"/>
    <s v="theater/plays"/>
    <n v="104"/>
    <n v="70.569999999999993"/>
    <x v="1"/>
    <s v="plays"/>
    <n v="42675.832465277781"/>
    <n v="25569.000509259258"/>
    <x v="2"/>
    <n v="11"/>
    <x v="4"/>
  </r>
  <r>
    <n v="3415"/>
    <x v="3413"/>
    <s v="We are raising funds to allow for enhanced scenic, costume, and lighting design. Every dollar helps!"/>
    <x v="48"/>
    <n v="200"/>
    <x v="0"/>
    <x v="0"/>
    <x v="0"/>
    <x v="3404"/>
    <n v="1459999656"/>
    <b v="0"/>
    <n v="9"/>
    <b v="1"/>
    <s v="theater/plays"/>
    <n v="100"/>
    <n v="22.22"/>
    <x v="1"/>
    <s v="plays"/>
    <n v="42467.144166666665"/>
    <n v="25569.000104166666"/>
    <x v="2"/>
    <n v="4"/>
    <x v="6"/>
  </r>
  <r>
    <n v="3416"/>
    <x v="3414"/>
    <s v="Be part of bringing this witty, engaging &amp; important play by award-winning writer Silva Semerciyan to London's Theatre 503 this summer."/>
    <x v="23"/>
    <n v="4784"/>
    <x v="0"/>
    <x v="1"/>
    <x v="1"/>
    <x v="3405"/>
    <n v="1427363645"/>
    <b v="0"/>
    <n v="30"/>
    <b v="1"/>
    <s v="theater/plays"/>
    <n v="120"/>
    <n v="159.47"/>
    <x v="1"/>
    <s v="plays"/>
    <n v="42089.412557870368"/>
    <n v="25569.000347222223"/>
    <x v="0"/>
    <n v="3"/>
    <x v="7"/>
  </r>
  <r>
    <n v="3417"/>
    <x v="3415"/>
    <s v="Fury Theatre is bringing Mamet's powerful play, Oleanna, to life!  Help us get ahead of funding so we can keep theater affordable."/>
    <x v="180"/>
    <n v="1700.01"/>
    <x v="0"/>
    <x v="0"/>
    <x v="0"/>
    <x v="3406"/>
    <n v="1410558948"/>
    <b v="0"/>
    <n v="45"/>
    <b v="1"/>
    <s v="theater/plays"/>
    <n v="100"/>
    <n v="37.78"/>
    <x v="1"/>
    <s v="plays"/>
    <n v="41894.91375"/>
    <n v="25569.000520833335"/>
    <x v="3"/>
    <n v="9"/>
    <x v="8"/>
  </r>
  <r>
    <n v="3418"/>
    <x v="3416"/>
    <s v="Atlanta SoloSchool brings a beloved children's play to the 4th Annual Festival of Russian Youth Theaters in Washington, DC on May 31."/>
    <x v="23"/>
    <n v="4035"/>
    <x v="0"/>
    <x v="0"/>
    <x v="0"/>
    <x v="3407"/>
    <n v="1398283307"/>
    <b v="0"/>
    <n v="56"/>
    <b v="1"/>
    <s v="theater/plays"/>
    <n v="101"/>
    <n v="72.05"/>
    <x v="1"/>
    <s v="plays"/>
    <n v="41752.83457175926"/>
    <n v="25569.000648148147"/>
    <x v="3"/>
    <n v="4"/>
    <x v="6"/>
  </r>
  <r>
    <n v="3419"/>
    <x v="3417"/>
    <s v="As part of the 400th anniversary of Shakespeareâ€™s death, AC Productions will present a new production of Hamlet adapted by Peter Reid"/>
    <x v="181"/>
    <n v="2930"/>
    <x v="0"/>
    <x v="17"/>
    <x v="3"/>
    <x v="3408"/>
    <n v="1458416585"/>
    <b v="0"/>
    <n v="46"/>
    <b v="1"/>
    <s v="theater/plays"/>
    <n v="107"/>
    <n v="63.7"/>
    <x v="1"/>
    <s v="plays"/>
    <n v="42448.821585648147"/>
    <n v="25569.000532407408"/>
    <x v="2"/>
    <n v="3"/>
    <x v="7"/>
  </r>
  <r>
    <n v="3420"/>
    <x v="3418"/>
    <s v="A powerful and urgent tale of the first line of defence for the NHS. Based on true stories from junior doctors."/>
    <x v="176"/>
    <n v="966"/>
    <x v="0"/>
    <x v="1"/>
    <x v="1"/>
    <x v="3409"/>
    <n v="1454638202"/>
    <b v="0"/>
    <n v="34"/>
    <b v="1"/>
    <s v="theater/plays"/>
    <n v="138"/>
    <n v="28.41"/>
    <x v="1"/>
    <s v="plays"/>
    <n v="42405.090300925927"/>
    <n v="25569.00039351852"/>
    <x v="2"/>
    <n v="2"/>
    <x v="2"/>
  </r>
  <r>
    <n v="3421"/>
    <x v="3419"/>
    <s v="Waterwell's New Works Lab @ PPAS is the country's leading development program for challenging new plays for young actors."/>
    <x v="3"/>
    <n v="10115"/>
    <x v="0"/>
    <x v="0"/>
    <x v="0"/>
    <x v="3410"/>
    <n v="1422903563"/>
    <b v="0"/>
    <n v="98"/>
    <b v="1"/>
    <s v="theater/plays"/>
    <n v="101"/>
    <n v="103.21"/>
    <x v="1"/>
    <s v="plays"/>
    <n v="42037.791238425925"/>
    <n v="25569.001134259259"/>
    <x v="0"/>
    <n v="2"/>
    <x v="2"/>
  </r>
  <r>
    <n v="3422"/>
    <x v="3420"/>
    <s v="Developing and presenting Rotimi Babatunde's stage adaptation of The Secret Lives of Baba Segi's Wives directed by Femi Elufowoju, jr"/>
    <x v="9"/>
    <n v="3273"/>
    <x v="0"/>
    <x v="1"/>
    <x v="1"/>
    <x v="2232"/>
    <n v="1447594176"/>
    <b v="0"/>
    <n v="46"/>
    <b v="1"/>
    <s v="theater/plays"/>
    <n v="109"/>
    <n v="71.150000000000006"/>
    <x v="1"/>
    <s v="plays"/>
    <n v="42323.562222222223"/>
    <n v="25569.000532407408"/>
    <x v="0"/>
    <n v="11"/>
    <x v="4"/>
  </r>
  <r>
    <n v="3423"/>
    <x v="3421"/>
    <s v="Forest Hills Eastern's Student Run Show 2015. Our goal is to present a professional quality show on a budget."/>
    <x v="49"/>
    <n v="350"/>
    <x v="0"/>
    <x v="0"/>
    <x v="0"/>
    <x v="3411"/>
    <n v="1427320341"/>
    <b v="0"/>
    <n v="10"/>
    <b v="1"/>
    <s v="theater/plays"/>
    <n v="140"/>
    <n v="35"/>
    <x v="1"/>
    <s v="plays"/>
    <n v="42088.911354166667"/>
    <n v="25569.000115740742"/>
    <x v="0"/>
    <n v="3"/>
    <x v="7"/>
  </r>
  <r>
    <n v="3424"/>
    <x v="3422"/>
    <s v="Maggie is a deaf girl determined to make a silent film masterpiece. Help us share her story with students across the state of Idaho."/>
    <x v="12"/>
    <n v="6215"/>
    <x v="0"/>
    <x v="0"/>
    <x v="0"/>
    <x v="3412"/>
    <n v="1421252084"/>
    <b v="0"/>
    <n v="76"/>
    <b v="1"/>
    <s v="theater/plays"/>
    <n v="104"/>
    <n v="81.78"/>
    <x v="1"/>
    <s v="plays"/>
    <n v="42018.676898148144"/>
    <n v="25569.000879629628"/>
    <x v="0"/>
    <n v="1"/>
    <x v="1"/>
  </r>
  <r>
    <n v="3425"/>
    <x v="3423"/>
    <s v="The Erlkings is a play that uses the writings of the perpetrators of the Columbine Shooting to explore the inner lives of these boys."/>
    <x v="11"/>
    <n v="30891.1"/>
    <x v="0"/>
    <x v="0"/>
    <x v="0"/>
    <x v="3413"/>
    <n v="1409669336"/>
    <b v="0"/>
    <n v="104"/>
    <b v="1"/>
    <s v="theater/plays"/>
    <n v="103"/>
    <n v="297.02999999999997"/>
    <x v="1"/>
    <s v="plays"/>
    <n v="41884.617314814815"/>
    <n v="25569.001203703705"/>
    <x v="3"/>
    <n v="9"/>
    <x v="8"/>
  </r>
  <r>
    <n v="3426"/>
    <x v="3424"/>
    <s v="Part ghost story, part cautionary tale, Holocene is a play about the end of our world, and the beginning of another."/>
    <x v="192"/>
    <n v="4055"/>
    <x v="0"/>
    <x v="0"/>
    <x v="0"/>
    <x v="3414"/>
    <n v="1409620903"/>
    <b v="0"/>
    <n v="87"/>
    <b v="1"/>
    <s v="theater/plays"/>
    <n v="108"/>
    <n v="46.61"/>
    <x v="1"/>
    <s v="plays"/>
    <n v="41884.056747685187"/>
    <n v="25569.001006944443"/>
    <x v="3"/>
    <n v="9"/>
    <x v="8"/>
  </r>
  <r>
    <n v="3427"/>
    <x v="3425"/>
    <s v="A new play developed in collaboration with graduating theatre makers, premiering at the Edinburgh Fringe Festival 2014."/>
    <x v="15"/>
    <n v="1500"/>
    <x v="0"/>
    <x v="1"/>
    <x v="1"/>
    <x v="3415"/>
    <n v="1401722952"/>
    <b v="0"/>
    <n v="29"/>
    <b v="1"/>
    <s v="theater/plays"/>
    <n v="100"/>
    <n v="51.72"/>
    <x v="1"/>
    <s v="plays"/>
    <n v="41792.645277777774"/>
    <n v="25569.000335648147"/>
    <x v="3"/>
    <n v="6"/>
    <x v="0"/>
  </r>
  <r>
    <n v="3428"/>
    <x v="3426"/>
    <s v="The WORLD PREMIERE of Neil Smith's beautiful and thrilling new version of Strindberg's modern masterpiece - CREDITORS."/>
    <x v="13"/>
    <n v="2055"/>
    <x v="0"/>
    <x v="1"/>
    <x v="1"/>
    <x v="3416"/>
    <n v="1422983847"/>
    <b v="0"/>
    <n v="51"/>
    <b v="1"/>
    <s v="theater/plays"/>
    <n v="103"/>
    <n v="40.29"/>
    <x v="1"/>
    <s v="plays"/>
    <n v="42038.720451388886"/>
    <n v="25569.000590277778"/>
    <x v="0"/>
    <n v="2"/>
    <x v="2"/>
  </r>
  <r>
    <n v="3429"/>
    <x v="3427"/>
    <s v="I would like to raise a small budget to put on my first play, Virtual Reality. To be put on at 53two, Manchester - 29th &amp; 30th Nov 16"/>
    <x v="325"/>
    <n v="195"/>
    <x v="0"/>
    <x v="1"/>
    <x v="1"/>
    <x v="3417"/>
    <n v="1476837061"/>
    <b v="0"/>
    <n v="12"/>
    <b v="1"/>
    <s v="theater/plays"/>
    <n v="130"/>
    <n v="16.25"/>
    <x v="1"/>
    <s v="plays"/>
    <n v="42662.021539351852"/>
    <n v="25569.000138888889"/>
    <x v="2"/>
    <n v="10"/>
    <x v="9"/>
  </r>
  <r>
    <n v="3430"/>
    <x v="3428"/>
    <s v="We need support for our play so we can promote awareness of kidney diseases and the effect it has on sufferers and their families."/>
    <x v="13"/>
    <n v="2170.9899999999998"/>
    <x v="0"/>
    <x v="1"/>
    <x v="1"/>
    <x v="3418"/>
    <n v="1404168101"/>
    <b v="0"/>
    <n v="72"/>
    <b v="1"/>
    <s v="theater/plays"/>
    <n v="109"/>
    <n v="30.15"/>
    <x v="1"/>
    <s v="plays"/>
    <n v="41820.945613425924"/>
    <n v="25569.000833333332"/>
    <x v="3"/>
    <n v="6"/>
    <x v="0"/>
  </r>
  <r>
    <n v="3431"/>
    <x v="3429"/>
    <s v="Our 1st full season!  We need your help to fund costumes, sets, props &amp; help bringing these wonderful shows to the stage!"/>
    <x v="13"/>
    <n v="2000"/>
    <x v="0"/>
    <x v="0"/>
    <x v="0"/>
    <x v="3419"/>
    <n v="1405791153"/>
    <b v="0"/>
    <n v="21"/>
    <b v="1"/>
    <s v="theater/plays"/>
    <n v="100"/>
    <n v="95.24"/>
    <x v="1"/>
    <s v="plays"/>
    <n v="41839.730937500004"/>
    <n v="25569.000243055554"/>
    <x v="3"/>
    <n v="7"/>
    <x v="3"/>
  </r>
  <r>
    <n v="3432"/>
    <x v="3430"/>
    <s v="Bare Theatre stages A.R. Gurney's Pulitzer Finalist script about a relationship spanning a lifetime and long distance."/>
    <x v="13"/>
    <n v="2193"/>
    <x v="0"/>
    <x v="0"/>
    <x v="0"/>
    <x v="3420"/>
    <n v="1452520614"/>
    <b v="0"/>
    <n v="42"/>
    <b v="1"/>
    <s v="theater/plays"/>
    <n v="110"/>
    <n v="52.21"/>
    <x v="1"/>
    <s v="plays"/>
    <n v="42380.581180555557"/>
    <n v="25569.000486111112"/>
    <x v="2"/>
    <n v="1"/>
    <x v="1"/>
  </r>
  <r>
    <n v="3433"/>
    <x v="3431"/>
    <s v="death&amp;pretzels presents their first Chicago based project:_x000a_The Dybbuk by S. Ansky"/>
    <x v="196"/>
    <n v="9525"/>
    <x v="0"/>
    <x v="0"/>
    <x v="0"/>
    <x v="3421"/>
    <n v="1400290255"/>
    <b v="0"/>
    <n v="71"/>
    <b v="1"/>
    <s v="theater/plays"/>
    <n v="100"/>
    <n v="134.15"/>
    <x v="1"/>
    <s v="plays"/>
    <n v="41776.063136574077"/>
    <n v="25569.000821759259"/>
    <x v="3"/>
    <n v="5"/>
    <x v="5"/>
  </r>
  <r>
    <n v="3434"/>
    <x v="3432"/>
    <s v="Bringing Tennessee Williams, Shakespeare, and 8 world class actors to Longview, Washington to build a play in and for the community."/>
    <x v="3"/>
    <n v="10555"/>
    <x v="0"/>
    <x v="0"/>
    <x v="0"/>
    <x v="3422"/>
    <n v="1402391269"/>
    <b v="0"/>
    <n v="168"/>
    <b v="1"/>
    <s v="theater/plays"/>
    <n v="106"/>
    <n v="62.83"/>
    <x v="1"/>
    <s v="plays"/>
    <n v="41800.380428240744"/>
    <n v="25569.001944444444"/>
    <x v="3"/>
    <n v="6"/>
    <x v="0"/>
  </r>
  <r>
    <n v="3435"/>
    <x v="3433"/>
    <s v="People Of Interest is providing free tickets to &quot;Campo Maldito&quot; for Tenderloin residents who could not otherwise afford to see it."/>
    <x v="28"/>
    <n v="1120"/>
    <x v="0"/>
    <x v="0"/>
    <x v="0"/>
    <x v="3423"/>
    <n v="1469112493"/>
    <b v="0"/>
    <n v="19"/>
    <b v="1"/>
    <s v="theater/plays"/>
    <n v="112"/>
    <n v="58.95"/>
    <x v="1"/>
    <s v="plays"/>
    <n v="42572.61681712963"/>
    <n v="25569.000219907408"/>
    <x v="2"/>
    <n v="7"/>
    <x v="3"/>
  </r>
  <r>
    <n v="3436"/>
    <x v="3434"/>
    <s v="Please help us fund &quot;Damselfly&quot; - The Play ( put on by Saints on Stage Alumni &amp; sponsored by Mothers Against Medical Error)"/>
    <x v="10"/>
    <n v="5295"/>
    <x v="0"/>
    <x v="0"/>
    <x v="0"/>
    <x v="3424"/>
    <n v="1406811593"/>
    <b v="0"/>
    <n v="37"/>
    <b v="1"/>
    <s v="theater/plays"/>
    <n v="106"/>
    <n v="143.11000000000001"/>
    <x v="1"/>
    <s v="plays"/>
    <n v="41851.541585648149"/>
    <n v="25569.000428240739"/>
    <x v="3"/>
    <n v="7"/>
    <x v="3"/>
  </r>
  <r>
    <n v="3437"/>
    <x v="3435"/>
    <s v="Join people who stutter as they come together to support Stuttering &amp; Alzheimer's organizations. Everyone's voice is heard right now!!"/>
    <x v="9"/>
    <n v="3030"/>
    <x v="0"/>
    <x v="0"/>
    <x v="0"/>
    <x v="3425"/>
    <n v="1437411820"/>
    <b v="0"/>
    <n v="36"/>
    <b v="1"/>
    <s v="theater/plays"/>
    <n v="101"/>
    <n v="84.17"/>
    <x v="1"/>
    <s v="plays"/>
    <n v="42205.710879629631"/>
    <n v="25569.000416666666"/>
    <x v="0"/>
    <n v="7"/>
    <x v="3"/>
  </r>
  <r>
    <n v="3438"/>
    <x v="3436"/>
    <s v="Klippies is the debut play from Johannesburg-born writer Jessica SiÃ¢n, premiering at the Southwark Playhouse, London in May 2015."/>
    <x v="30"/>
    <n v="2605"/>
    <x v="0"/>
    <x v="1"/>
    <x v="1"/>
    <x v="3426"/>
    <n v="1428358567"/>
    <b v="0"/>
    <n v="14"/>
    <b v="1"/>
    <s v="theater/plays"/>
    <n v="104"/>
    <n v="186.07"/>
    <x v="1"/>
    <s v="plays"/>
    <n v="42100.927858796291"/>
    <n v="25569.000162037039"/>
    <x v="0"/>
    <n v="4"/>
    <x v="6"/>
  </r>
  <r>
    <n v="3439"/>
    <x v="3437"/>
    <s v="Help a small theater produce an original adaptation of Lewis Carroll's classic story."/>
    <x v="38"/>
    <n v="1616.14"/>
    <x v="0"/>
    <x v="0"/>
    <x v="0"/>
    <x v="3427"/>
    <n v="1452030730"/>
    <b v="0"/>
    <n v="18"/>
    <b v="1"/>
    <s v="theater/plays"/>
    <n v="135"/>
    <n v="89.79"/>
    <x v="1"/>
    <s v="plays"/>
    <n v="42374.911226851851"/>
    <n v="25569.000208333335"/>
    <x v="2"/>
    <n v="1"/>
    <x v="1"/>
  </r>
  <r>
    <n v="3440"/>
    <x v="3438"/>
    <s v="LA-based team of professional actors and directors taking Rajiv Joseph's harrowing and romantic play to the Boulder community."/>
    <x v="10"/>
    <n v="5260.92"/>
    <x v="0"/>
    <x v="0"/>
    <x v="0"/>
    <x v="3428"/>
    <n v="1403146628"/>
    <b v="0"/>
    <n v="82"/>
    <b v="1"/>
    <s v="theater/plays"/>
    <n v="105"/>
    <n v="64.16"/>
    <x v="1"/>
    <s v="plays"/>
    <n v="41809.12300925926"/>
    <n v="25569.000949074074"/>
    <x v="3"/>
    <n v="6"/>
    <x v="0"/>
  </r>
  <r>
    <n v="3441"/>
    <x v="3439"/>
    <s v="We are producing the play Bug, by Tracy Letts.  This will be an inspiring show, and a great way to bring help to a great LA charity."/>
    <x v="30"/>
    <n v="2565"/>
    <x v="0"/>
    <x v="0"/>
    <x v="0"/>
    <x v="3429"/>
    <n v="1445077121"/>
    <b v="0"/>
    <n v="43"/>
    <b v="1"/>
    <s v="theater/plays"/>
    <n v="103"/>
    <n v="59.65"/>
    <x v="1"/>
    <s v="plays"/>
    <n v="42294.429641203707"/>
    <n v="25569.000497685185"/>
    <x v="0"/>
    <n v="10"/>
    <x v="9"/>
  </r>
  <r>
    <n v="3442"/>
    <x v="3440"/>
    <s v="An Evening of Radio aims to showcase original work written by undergraduate playwriting students in the style of live staged readings."/>
    <x v="49"/>
    <n v="250"/>
    <x v="0"/>
    <x v="0"/>
    <x v="0"/>
    <x v="3430"/>
    <n v="1430424672"/>
    <b v="0"/>
    <n v="8"/>
    <b v="1"/>
    <s v="theater/plays"/>
    <n v="100"/>
    <n v="31.25"/>
    <x v="1"/>
    <s v="plays"/>
    <n v="42124.841111111105"/>
    <n v="25569.000092592592"/>
    <x v="0"/>
    <n v="4"/>
    <x v="6"/>
  </r>
  <r>
    <n v="3443"/>
    <x v="3441"/>
    <s v="A new play about dual-faced identities in the gay community, particularly among those who are deaf and those living with HIV."/>
    <x v="28"/>
    <n v="1855"/>
    <x v="0"/>
    <x v="0"/>
    <x v="0"/>
    <x v="3431"/>
    <n v="1407674146"/>
    <b v="0"/>
    <n v="45"/>
    <b v="1"/>
    <s v="theater/plays"/>
    <n v="186"/>
    <n v="41.22"/>
    <x v="1"/>
    <s v="plays"/>
    <n v="41861.524837962963"/>
    <n v="25569.000520833335"/>
    <x v="3"/>
    <n v="8"/>
    <x v="10"/>
  </r>
  <r>
    <n v="3444"/>
    <x v="3442"/>
    <s v="WE NEED YOUR HELP! We are a small town youth arts ensemble, training kids excited about theatre. We need dollars. We need YOU!"/>
    <x v="43"/>
    <n v="867"/>
    <x v="0"/>
    <x v="2"/>
    <x v="2"/>
    <x v="3432"/>
    <n v="1464677986"/>
    <b v="0"/>
    <n v="20"/>
    <b v="1"/>
    <s v="theater/plays"/>
    <n v="289"/>
    <n v="43.35"/>
    <x v="1"/>
    <s v="plays"/>
    <n v="42521.291504629626"/>
    <n v="25569.000231481481"/>
    <x v="2"/>
    <n v="5"/>
    <x v="5"/>
  </r>
  <r>
    <n v="3445"/>
    <x v="3443"/>
    <s v="Rehearsal &amp; development of our first project as Axon Theatre: &quot;The Star-Spangled Girl&quot; in South Wales."/>
    <x v="13"/>
    <n v="2000"/>
    <x v="0"/>
    <x v="1"/>
    <x v="1"/>
    <x v="3433"/>
    <n v="1443185036"/>
    <b v="0"/>
    <n v="31"/>
    <b v="1"/>
    <s v="theater/plays"/>
    <n v="100"/>
    <n v="64.52"/>
    <x v="1"/>
    <s v="plays"/>
    <n v="42272.530509259261"/>
    <n v="25569.000358796296"/>
    <x v="0"/>
    <n v="9"/>
    <x v="8"/>
  </r>
  <r>
    <n v="3446"/>
    <x v="3444"/>
    <s v="Pope Head: The Secret Life of Francis Bacon â€“ A solo show celebrating the artist. Touring a land Down Under 12 Feb - 14 March '15."/>
    <x v="28"/>
    <n v="1082"/>
    <x v="0"/>
    <x v="1"/>
    <x v="1"/>
    <x v="3434"/>
    <n v="1421092725"/>
    <b v="0"/>
    <n v="25"/>
    <b v="1"/>
    <s v="theater/plays"/>
    <n v="108"/>
    <n v="43.28"/>
    <x v="1"/>
    <s v="plays"/>
    <n v="42016.832465277781"/>
    <n v="25569.00028935185"/>
    <x v="0"/>
    <n v="1"/>
    <x v="1"/>
  </r>
  <r>
    <n v="3447"/>
    <x v="3445"/>
    <s v="&quot;He was a poet, a vagrant, a philosopher, a lady's man and a hard drinker&quot;"/>
    <x v="28"/>
    <n v="1078"/>
    <x v="0"/>
    <x v="0"/>
    <x v="0"/>
    <x v="3435"/>
    <n v="1454448012"/>
    <b v="0"/>
    <n v="14"/>
    <b v="1"/>
    <s v="theater/plays"/>
    <n v="108"/>
    <n v="77"/>
    <x v="1"/>
    <s v="plays"/>
    <n v="42402.889027777783"/>
    <n v="25569.000162037039"/>
    <x v="2"/>
    <n v="2"/>
    <x v="2"/>
  </r>
  <r>
    <n v="3448"/>
    <x v="3446"/>
    <s v="The Mount-- a new play based off the life of Edith Wharton-- is having its premiere reading AT the real Mount in Lenox, MA!"/>
    <x v="190"/>
    <n v="2305"/>
    <x v="0"/>
    <x v="0"/>
    <x v="0"/>
    <x v="3436"/>
    <n v="1416192689"/>
    <b v="0"/>
    <n v="45"/>
    <b v="1"/>
    <s v="theater/plays"/>
    <n v="110"/>
    <n v="51.22"/>
    <x v="1"/>
    <s v="plays"/>
    <n v="41960.119085648148"/>
    <n v="25569.000520833335"/>
    <x v="3"/>
    <n v="11"/>
    <x v="4"/>
  </r>
  <r>
    <n v="3449"/>
    <x v="3447"/>
    <s v="Help us produce this original play! The play will be presented at the LSTFI July 12-14. Follow us on Facebook."/>
    <x v="134"/>
    <n v="1365"/>
    <x v="0"/>
    <x v="0"/>
    <x v="0"/>
    <x v="3437"/>
    <n v="1465607738"/>
    <b v="0"/>
    <n v="20"/>
    <b v="1"/>
    <s v="theater/plays"/>
    <n v="171"/>
    <n v="68.25"/>
    <x v="1"/>
    <s v="plays"/>
    <n v="42532.052523148144"/>
    <n v="25569.000231481481"/>
    <x v="2"/>
    <n v="6"/>
    <x v="0"/>
  </r>
  <r>
    <n v="3450"/>
    <x v="3448"/>
    <s v="The Beautiful House' is a story of modern mummification and the present day post-humanist crisis in our relationship with death."/>
    <x v="2"/>
    <n v="760"/>
    <x v="0"/>
    <x v="1"/>
    <x v="1"/>
    <x v="3438"/>
    <n v="1422809671"/>
    <b v="0"/>
    <n v="39"/>
    <b v="1"/>
    <s v="theater/plays"/>
    <n v="152"/>
    <n v="19.489999999999998"/>
    <x v="1"/>
    <s v="plays"/>
    <n v="42036.704525462963"/>
    <n v="25569.000451388889"/>
    <x v="0"/>
    <n v="2"/>
    <x v="2"/>
  </r>
  <r>
    <n v="3451"/>
    <x v="3449"/>
    <s v="I'm a high school student in New Jersey planning on producing and directing a Twilight Zone Play for a &quot;One Act&quot; competition."/>
    <x v="81"/>
    <n v="658"/>
    <x v="0"/>
    <x v="0"/>
    <x v="0"/>
    <x v="3439"/>
    <n v="1427304127"/>
    <b v="0"/>
    <n v="16"/>
    <b v="1"/>
    <s v="theater/plays"/>
    <n v="101"/>
    <n v="41.13"/>
    <x v="1"/>
    <s v="plays"/>
    <n v="42088.723692129628"/>
    <n v="25569.000185185185"/>
    <x v="0"/>
    <n v="3"/>
    <x v="7"/>
  </r>
  <r>
    <n v="3452"/>
    <x v="3450"/>
    <s v="hiSTORYstage presents Eric Overmyer's story of three 19th century women on a journey through time, and space, all the way to 1955!"/>
    <x v="28"/>
    <n v="1532"/>
    <x v="0"/>
    <x v="0"/>
    <x v="0"/>
    <x v="3440"/>
    <n v="1404141626"/>
    <b v="0"/>
    <n v="37"/>
    <b v="1"/>
    <s v="theater/plays"/>
    <n v="153"/>
    <n v="41.41"/>
    <x v="1"/>
    <s v="plays"/>
    <n v="41820.639189814814"/>
    <n v="25569.000428240739"/>
    <x v="3"/>
    <n v="6"/>
    <x v="0"/>
  </r>
  <r>
    <n v="3453"/>
    <x v="3451"/>
    <s v="A full length comedy, Patagonia follows Grason and Jerry on their journey through a magical, South-American rainforest."/>
    <x v="43"/>
    <n v="385"/>
    <x v="0"/>
    <x v="1"/>
    <x v="1"/>
    <x v="3441"/>
    <n v="1465946956"/>
    <b v="0"/>
    <n v="14"/>
    <b v="1"/>
    <s v="theater/plays"/>
    <n v="128"/>
    <n v="27.5"/>
    <x v="1"/>
    <s v="plays"/>
    <n v="42535.97865740741"/>
    <n v="25569.000162037039"/>
    <x v="2"/>
    <n v="6"/>
    <x v="0"/>
  </r>
  <r>
    <n v="3454"/>
    <x v="3452"/>
    <s v="Knee Slappers new production coming to Camden Fringe 2014! Presenting this off the wall, dark comedy for lovers of the bizzare. Groovy."/>
    <x v="176"/>
    <n v="705"/>
    <x v="0"/>
    <x v="1"/>
    <x v="1"/>
    <x v="3442"/>
    <n v="1404233159"/>
    <b v="0"/>
    <n v="21"/>
    <b v="1"/>
    <s v="theater/plays"/>
    <n v="101"/>
    <n v="33.57"/>
    <x v="1"/>
    <s v="plays"/>
    <n v="41821.698599537034"/>
    <n v="25569.000243055554"/>
    <x v="3"/>
    <n v="7"/>
    <x v="3"/>
  </r>
  <r>
    <n v="3455"/>
    <x v="3453"/>
    <s v="Be a part of helping bring the 2013 Tony Award winning comedy &quot;Vanya and Sonia and Masha and Spike&quot; to the Edgemar Center for the Arts!"/>
    <x v="3"/>
    <n v="10065"/>
    <x v="0"/>
    <x v="0"/>
    <x v="0"/>
    <x v="3443"/>
    <n v="1473789627"/>
    <b v="0"/>
    <n v="69"/>
    <b v="1"/>
    <s v="theater/plays"/>
    <n v="101"/>
    <n v="145.87"/>
    <x v="1"/>
    <s v="plays"/>
    <n v="42626.7503125"/>
    <n v="25569.000798611112"/>
    <x v="2"/>
    <n v="9"/>
    <x v="8"/>
  </r>
  <r>
    <n v="3456"/>
    <x v="3454"/>
    <s v="&quot;Thief,&quot; a one man touring show, a theatrical experience portraying a supernatural story about the 3 days Jesus spent in the grave."/>
    <x v="9"/>
    <n v="5739"/>
    <x v="0"/>
    <x v="0"/>
    <x v="0"/>
    <x v="3444"/>
    <n v="1404190567"/>
    <b v="0"/>
    <n v="16"/>
    <b v="1"/>
    <s v="theater/plays"/>
    <n v="191"/>
    <n v="358.69"/>
    <x v="1"/>
    <s v="plays"/>
    <n v="41821.205636574072"/>
    <n v="25569.000185185185"/>
    <x v="3"/>
    <n v="7"/>
    <x v="3"/>
  </r>
  <r>
    <n v="3457"/>
    <x v="3455"/>
    <s v="Robots, Space Battles, Mystery, and Intrigue. Nothing is Impossible..."/>
    <x v="13"/>
    <n v="2804"/>
    <x v="0"/>
    <x v="0"/>
    <x v="0"/>
    <x v="3445"/>
    <n v="1421081857"/>
    <b v="0"/>
    <n v="55"/>
    <b v="1"/>
    <s v="theater/plays"/>
    <n v="140"/>
    <n v="50.98"/>
    <x v="1"/>
    <s v="plays"/>
    <n v="42016.706678240742"/>
    <n v="25569.000636574074"/>
    <x v="0"/>
    <n v="1"/>
    <x v="1"/>
  </r>
  <r>
    <n v="3458"/>
    <x v="3456"/>
    <s v="I promised my mother on her deathbed that I would tell the world MY story, so here it goes...crossing fingers, 2015 SF FRINGE"/>
    <x v="408"/>
    <n v="1216"/>
    <x v="0"/>
    <x v="0"/>
    <x v="0"/>
    <x v="3446"/>
    <n v="1420606303"/>
    <b v="0"/>
    <n v="27"/>
    <b v="1"/>
    <s v="theater/plays"/>
    <n v="124"/>
    <n v="45.04"/>
    <x v="1"/>
    <s v="plays"/>
    <n v="42011.202581018515"/>
    <n v="25569.0003125"/>
    <x v="0"/>
    <n v="1"/>
    <x v="1"/>
  </r>
  <r>
    <n v="3459"/>
    <x v="3457"/>
    <s v="Cyril needs your help to MAKE new puppet friends to accompany him on a magical journey through storytelling, puppetry and clown."/>
    <x v="2"/>
    <n v="631"/>
    <x v="0"/>
    <x v="1"/>
    <x v="1"/>
    <x v="3447"/>
    <n v="1461151860"/>
    <b v="0"/>
    <n v="36"/>
    <b v="1"/>
    <s v="theater/plays"/>
    <n v="126"/>
    <n v="17.53"/>
    <x v="1"/>
    <s v="plays"/>
    <n v="42480.479861111111"/>
    <n v="25569.000416666666"/>
    <x v="2"/>
    <n v="4"/>
    <x v="6"/>
  </r>
  <r>
    <n v="3460"/>
    <x v="3458"/>
    <s v="'Pushers' is an exciting new play and the first project for brand new theatre company, Ain't Got No Home Productions."/>
    <x v="2"/>
    <n v="950"/>
    <x v="0"/>
    <x v="1"/>
    <x v="1"/>
    <x v="3448"/>
    <n v="1406896752"/>
    <b v="0"/>
    <n v="19"/>
    <b v="1"/>
    <s v="theater/plays"/>
    <n v="190"/>
    <n v="50"/>
    <x v="1"/>
    <s v="plays"/>
    <n v="41852.527222222219"/>
    <n v="25569.000219907408"/>
    <x v="3"/>
    <n v="8"/>
    <x v="10"/>
  </r>
  <r>
    <n v="3461"/>
    <x v="3459"/>
    <s v="A new production of Twelfth Night with an ambitious and enthusiastic group of high school students who love Shakespeare and teamwork."/>
    <x v="2"/>
    <n v="695"/>
    <x v="0"/>
    <x v="0"/>
    <x v="0"/>
    <x v="3449"/>
    <n v="1475248279"/>
    <b v="0"/>
    <n v="12"/>
    <b v="1"/>
    <s v="theater/plays"/>
    <n v="139"/>
    <n v="57.92"/>
    <x v="1"/>
    <s v="plays"/>
    <n v="42643.632858796293"/>
    <n v="25569.000138888889"/>
    <x v="2"/>
    <n v="9"/>
    <x v="8"/>
  </r>
  <r>
    <n v="3462"/>
    <x v="3460"/>
    <s v="Help the Upstart Crows of Santa Fe bring Shakespeare's Julius Caesar to life with quality wooden stage swords!"/>
    <x v="49"/>
    <n v="505"/>
    <x v="0"/>
    <x v="0"/>
    <x v="0"/>
    <x v="3450"/>
    <n v="1435181628"/>
    <b v="0"/>
    <n v="17"/>
    <b v="1"/>
    <s v="theater/plays"/>
    <n v="202"/>
    <n v="29.71"/>
    <x v="1"/>
    <s v="plays"/>
    <n v="42179.898472222223"/>
    <n v="25569.000196759258"/>
    <x v="0"/>
    <n v="6"/>
    <x v="0"/>
  </r>
  <r>
    <n v="3463"/>
    <x v="3461"/>
    <s v="Uncalled For is finally bringing their latest work of intelligently reckless stream-of-consciousness sketch comedy to Toronto."/>
    <x v="3"/>
    <n v="10338"/>
    <x v="0"/>
    <x v="5"/>
    <x v="5"/>
    <x v="3451"/>
    <n v="1472594585"/>
    <b v="0"/>
    <n v="114"/>
    <b v="1"/>
    <s v="theater/plays"/>
    <n v="103"/>
    <n v="90.68"/>
    <x v="1"/>
    <s v="plays"/>
    <n v="42612.918807870374"/>
    <n v="25569.001319444444"/>
    <x v="2"/>
    <n v="8"/>
    <x v="10"/>
  </r>
  <r>
    <n v="3464"/>
    <x v="3462"/>
    <s v="Why Do We Know More About Kim Kardashian Than Abigail Adams?  Let's produce and publish a play about women who MAKE and MADE history!"/>
    <x v="10"/>
    <n v="5116.18"/>
    <x v="0"/>
    <x v="0"/>
    <x v="0"/>
    <x v="3452"/>
    <n v="1469329637"/>
    <b v="0"/>
    <n v="93"/>
    <b v="1"/>
    <s v="theater/plays"/>
    <n v="102"/>
    <n v="55.01"/>
    <x v="1"/>
    <s v="plays"/>
    <n v="42575.130057870367"/>
    <n v="25569.001076388889"/>
    <x v="2"/>
    <n v="7"/>
    <x v="3"/>
  </r>
  <r>
    <n v="3465"/>
    <x v="3463"/>
    <s v="Family Duels is a tragicomedy about family, filth, fraud and fornication. Please help us bring Crooked Tree to the Camden Fringe."/>
    <x v="13"/>
    <n v="2060"/>
    <x v="0"/>
    <x v="1"/>
    <x v="1"/>
    <x v="3453"/>
    <n v="1436972472"/>
    <b v="0"/>
    <n v="36"/>
    <b v="1"/>
    <s v="theater/plays"/>
    <n v="103"/>
    <n v="57.22"/>
    <x v="1"/>
    <s v="plays"/>
    <n v="42200.625833333332"/>
    <n v="25569.000416666666"/>
    <x v="0"/>
    <n v="7"/>
    <x v="3"/>
  </r>
  <r>
    <n v="3466"/>
    <x v="3464"/>
    <s v="The Spotlight Youth Theater is a program where every participant has a moment in the spotlight."/>
    <x v="8"/>
    <n v="4450"/>
    <x v="0"/>
    <x v="0"/>
    <x v="0"/>
    <x v="3454"/>
    <n v="1455928050"/>
    <b v="0"/>
    <n v="61"/>
    <b v="1"/>
    <s v="theater/plays"/>
    <n v="127"/>
    <n v="72.95"/>
    <x v="1"/>
    <s v="plays"/>
    <n v="42420.019097222219"/>
    <n v="25569.00070601852"/>
    <x v="2"/>
    <n v="2"/>
    <x v="2"/>
  </r>
  <r>
    <n v="3467"/>
    <x v="3465"/>
    <s v="Venus in Fur, By David Ives."/>
    <x v="9"/>
    <n v="3030"/>
    <x v="0"/>
    <x v="0"/>
    <x v="0"/>
    <x v="3455"/>
    <n v="1424275632"/>
    <b v="0"/>
    <n v="47"/>
    <b v="1"/>
    <s v="theater/plays"/>
    <n v="101"/>
    <n v="64.47"/>
    <x v="1"/>
    <s v="plays"/>
    <n v="42053.671666666662"/>
    <n v="25569.000543981481"/>
    <x v="0"/>
    <n v="2"/>
    <x v="2"/>
  </r>
  <r>
    <n v="3468"/>
    <x v="3466"/>
    <s v="Amidst the atrocities of WWII, two women transcend enemy lines to make the ultimate heroic sacrifice."/>
    <x v="3"/>
    <n v="12178"/>
    <x v="0"/>
    <x v="0"/>
    <x v="0"/>
    <x v="3456"/>
    <n v="1471976529"/>
    <b v="0"/>
    <n v="17"/>
    <b v="1"/>
    <s v="theater/plays"/>
    <n v="122"/>
    <n v="716.35"/>
    <x v="1"/>
    <s v="plays"/>
    <n v="42605.765381944439"/>
    <n v="25569.000196759258"/>
    <x v="2"/>
    <n v="8"/>
    <x v="10"/>
  </r>
  <r>
    <n v="3469"/>
    <x v="3467"/>
    <s v="Original plays written, performed, and produced by young and diverse theater artists - alumni from Hostos Lincoln Academy in the Bronx."/>
    <x v="70"/>
    <n v="3175"/>
    <x v="0"/>
    <x v="0"/>
    <x v="0"/>
    <x v="3457"/>
    <n v="1459265045"/>
    <b v="0"/>
    <n v="63"/>
    <b v="1"/>
    <s v="theater/plays"/>
    <n v="113"/>
    <n v="50.4"/>
    <x v="1"/>
    <s v="plays"/>
    <n v="42458.641724537039"/>
    <n v="25569.000729166666"/>
    <x v="2"/>
    <n v="3"/>
    <x v="7"/>
  </r>
  <r>
    <n v="3470"/>
    <x v="3468"/>
    <s v="The New Artist's Circle is a theatre company dedicated to bringing the arts to young people."/>
    <x v="49"/>
    <n v="375"/>
    <x v="0"/>
    <x v="0"/>
    <x v="0"/>
    <x v="3458"/>
    <n v="1465345902"/>
    <b v="0"/>
    <n v="9"/>
    <b v="1"/>
    <s v="theater/plays"/>
    <n v="150"/>
    <n v="41.67"/>
    <x v="1"/>
    <s v="plays"/>
    <n v="42529.022013888884"/>
    <n v="25569.000104166666"/>
    <x v="2"/>
    <n v="6"/>
    <x v="0"/>
  </r>
  <r>
    <n v="3471"/>
    <x v="3469"/>
    <s v="Fast paced, two hander which uses headphone verbatim technique to give an insight into the everyday lives of Leeds city locals."/>
    <x v="2"/>
    <n v="1073"/>
    <x v="0"/>
    <x v="1"/>
    <x v="1"/>
    <x v="3459"/>
    <n v="1405971690"/>
    <b v="0"/>
    <n v="30"/>
    <b v="1"/>
    <s v="theater/plays"/>
    <n v="215"/>
    <n v="35.770000000000003"/>
    <x v="1"/>
    <s v="plays"/>
    <n v="41841.820486111108"/>
    <n v="25569.000347222223"/>
    <x v="3"/>
    <n v="7"/>
    <x v="3"/>
  </r>
  <r>
    <n v="3472"/>
    <x v="3470"/>
    <s v="Raising funds for Dandelion Theatre's Chicago production of 'Body Awareness' by the Pulitzer Prize-winning playwright Annie Baker."/>
    <x v="13"/>
    <n v="2041"/>
    <x v="0"/>
    <x v="0"/>
    <x v="0"/>
    <x v="3460"/>
    <n v="1413432331"/>
    <b v="0"/>
    <n v="23"/>
    <b v="1"/>
    <s v="theater/plays"/>
    <n v="102"/>
    <n v="88.74"/>
    <x v="1"/>
    <s v="plays"/>
    <n v="41928.170497685183"/>
    <n v="25569.000266203704"/>
    <x v="3"/>
    <n v="10"/>
    <x v="9"/>
  </r>
  <r>
    <n v="3473"/>
    <x v="3471"/>
    <s v="A modern telling of the Greek myth. Sisyphus defies the Gods and attempts to change the world order... but can he overcome his fate?"/>
    <x v="244"/>
    <n v="4900"/>
    <x v="0"/>
    <x v="0"/>
    <x v="0"/>
    <x v="3461"/>
    <n v="1425067296"/>
    <b v="0"/>
    <n v="33"/>
    <b v="1"/>
    <s v="theater/plays"/>
    <n v="100"/>
    <n v="148.47999999999999"/>
    <x v="1"/>
    <s v="plays"/>
    <n v="42062.834444444445"/>
    <n v="25569.000381944443"/>
    <x v="0"/>
    <n v="2"/>
    <x v="2"/>
  </r>
  <r>
    <n v="3474"/>
    <x v="3472"/>
    <s v="Help us get actor-writer Ian Bonar's debut play - a hilarious, heartbreaking story of grief and loss - to the 2016 Edinburgh Fringe."/>
    <x v="13"/>
    <n v="2020"/>
    <x v="0"/>
    <x v="1"/>
    <x v="1"/>
    <x v="3462"/>
    <n v="1466424131"/>
    <b v="0"/>
    <n v="39"/>
    <b v="1"/>
    <s v="theater/plays"/>
    <n v="101"/>
    <n v="51.79"/>
    <x v="1"/>
    <s v="plays"/>
    <n v="42541.501516203702"/>
    <n v="25569.000451388889"/>
    <x v="2"/>
    <n v="6"/>
    <x v="0"/>
  </r>
  <r>
    <n v="3475"/>
    <x v="3473"/>
    <s v="Score is a musical play inspired by true stories of parents who have recovered from addiction and regained their children."/>
    <x v="43"/>
    <n v="340"/>
    <x v="0"/>
    <x v="1"/>
    <x v="1"/>
    <x v="3463"/>
    <n v="1412629704"/>
    <b v="0"/>
    <n v="17"/>
    <b v="1"/>
    <s v="theater/plays"/>
    <n v="113"/>
    <n v="20"/>
    <x v="1"/>
    <s v="plays"/>
    <n v="41918.880833333329"/>
    <n v="25569.000196759258"/>
    <x v="3"/>
    <n v="10"/>
    <x v="9"/>
  </r>
  <r>
    <n v="3476"/>
    <x v="3474"/>
    <s v="Meet the Martins; a modern family dealing with modern issues in a way that is as All-American as apple pie, James Dean and repression."/>
    <x v="43"/>
    <n v="312"/>
    <x v="0"/>
    <x v="0"/>
    <x v="0"/>
    <x v="3464"/>
    <n v="1412836990"/>
    <b v="0"/>
    <n v="6"/>
    <b v="1"/>
    <s v="theater/plays"/>
    <n v="104"/>
    <n v="52"/>
    <x v="1"/>
    <s v="plays"/>
    <n v="41921.279976851853"/>
    <n v="25569.000069444446"/>
    <x v="3"/>
    <n v="10"/>
    <x v="9"/>
  </r>
  <r>
    <n v="3477"/>
    <x v="3475"/>
    <s v="8 ten-minute plays, written, directed, rehearsed, and fully produced in only 24 hours! Are we crazy? You bet we are!"/>
    <x v="40"/>
    <n v="2076"/>
    <x v="0"/>
    <x v="0"/>
    <x v="0"/>
    <x v="3465"/>
    <n v="1430761243"/>
    <b v="0"/>
    <n v="39"/>
    <b v="1"/>
    <s v="theater/plays"/>
    <n v="115"/>
    <n v="53.23"/>
    <x v="1"/>
    <s v="plays"/>
    <n v="42128.736608796295"/>
    <n v="25569.000451388889"/>
    <x v="0"/>
    <n v="5"/>
    <x v="5"/>
  </r>
  <r>
    <n v="3478"/>
    <x v="3476"/>
    <s v="Bare Theatre takes on Shakespeare's most notorious &quot;problem play,&quot; which asks how far we are willing to go to do what is right."/>
    <x v="13"/>
    <n v="2257"/>
    <x v="0"/>
    <x v="0"/>
    <x v="0"/>
    <x v="3466"/>
    <n v="1424296822"/>
    <b v="0"/>
    <n v="57"/>
    <b v="1"/>
    <s v="theater/plays"/>
    <n v="113"/>
    <n v="39.6"/>
    <x v="1"/>
    <s v="plays"/>
    <n v="42053.916921296302"/>
    <n v="25569.000659722224"/>
    <x v="0"/>
    <n v="2"/>
    <x v="2"/>
  </r>
  <r>
    <n v="3479"/>
    <x v="3477"/>
    <s v="A new comedy about what happened to a band of foolhardy actors when the Puritans closed the theatres in the 1640s."/>
    <x v="15"/>
    <n v="1918"/>
    <x v="0"/>
    <x v="1"/>
    <x v="1"/>
    <x v="3467"/>
    <n v="1400790680"/>
    <b v="0"/>
    <n v="56"/>
    <b v="1"/>
    <s v="theater/plays"/>
    <n v="128"/>
    <n v="34.25"/>
    <x v="1"/>
    <s v="plays"/>
    <n v="41781.855092592588"/>
    <n v="25569.000648148147"/>
    <x v="3"/>
    <n v="5"/>
    <x v="5"/>
  </r>
  <r>
    <n v="3480"/>
    <x v="3478"/>
    <s v="Georgia is a play that looks at the taboo topic of rape in a relationship.  It's a play about perspectives and various viewpoints."/>
    <x v="15"/>
    <n v="2140"/>
    <x v="0"/>
    <x v="0"/>
    <x v="0"/>
    <x v="3468"/>
    <n v="1434440227"/>
    <b v="0"/>
    <n v="13"/>
    <b v="1"/>
    <s v="theater/plays"/>
    <n v="143"/>
    <n v="164.62"/>
    <x v="1"/>
    <s v="plays"/>
    <n v="42171.317442129628"/>
    <n v="25569.000150462962"/>
    <x v="0"/>
    <n v="6"/>
    <x v="0"/>
  </r>
  <r>
    <n v="3481"/>
    <x v="3479"/>
    <s v="One of Australia's greatest theatres needs your help. Please help us refurnish, fit out and restore this legendary storytelling venue."/>
    <x v="3"/>
    <n v="11880"/>
    <x v="0"/>
    <x v="2"/>
    <x v="2"/>
    <x v="3469"/>
    <n v="1418709388"/>
    <b v="0"/>
    <n v="95"/>
    <b v="1"/>
    <s v="theater/plays"/>
    <n v="119"/>
    <n v="125.05"/>
    <x v="1"/>
    <s v="plays"/>
    <n v="41989.24754629629"/>
    <n v="25569.001099537036"/>
    <x v="3"/>
    <n v="12"/>
    <x v="11"/>
  </r>
  <r>
    <n v="3482"/>
    <x v="3480"/>
    <s v="Critically-acclaimed new-writing company Old Trunk make their Edinburgh debut alternating their two darkly comic plays."/>
    <x v="9"/>
    <n v="4150"/>
    <x v="0"/>
    <x v="1"/>
    <x v="1"/>
    <x v="3470"/>
    <n v="1402079466"/>
    <b v="0"/>
    <n v="80"/>
    <b v="1"/>
    <s v="theater/plays"/>
    <n v="138"/>
    <n v="51.88"/>
    <x v="1"/>
    <s v="plays"/>
    <n v="41796.771597222221"/>
    <n v="25569.000925925928"/>
    <x v="3"/>
    <n v="6"/>
    <x v="0"/>
  </r>
  <r>
    <n v="3483"/>
    <x v="3481"/>
    <s v="Join 5 high school teachers in the lounge of every high school in America.  Hear what they never say in the classroom."/>
    <x v="295"/>
    <n v="5358"/>
    <x v="0"/>
    <x v="0"/>
    <x v="0"/>
    <x v="3471"/>
    <n v="1401811381"/>
    <b v="0"/>
    <n v="133"/>
    <b v="1"/>
    <s v="theater/plays"/>
    <n v="160"/>
    <n v="40.29"/>
    <x v="1"/>
    <s v="plays"/>
    <n v="41793.668761574074"/>
    <n v="25569.001539351852"/>
    <x v="3"/>
    <n v="6"/>
    <x v="0"/>
  </r>
  <r>
    <n v="3484"/>
    <x v="3482"/>
    <s v="MACBETH IN THE BASEMENT will premiere at the Capital Fringe Festival in July 2016. A teenage kingâ€™s rise and fall in a vicious game."/>
    <x v="30"/>
    <n v="2856"/>
    <x v="0"/>
    <x v="0"/>
    <x v="0"/>
    <x v="3472"/>
    <n v="1463422499"/>
    <b v="0"/>
    <n v="44"/>
    <b v="1"/>
    <s v="theater/plays"/>
    <n v="114"/>
    <n v="64.91"/>
    <x v="1"/>
    <s v="plays"/>
    <n v="42506.760405092587"/>
    <n v="25569.000509259258"/>
    <x v="2"/>
    <n v="5"/>
    <x v="5"/>
  </r>
  <r>
    <n v="3485"/>
    <x v="3483"/>
    <s v="We're trying to get our play, &quot;An Evening With Sarah Pettyfer,&quot; to the  Orlando Fringe Festival. The only thing is...we need your help!"/>
    <x v="409"/>
    <n v="1660"/>
    <x v="0"/>
    <x v="0"/>
    <x v="0"/>
    <x v="3473"/>
    <n v="1451839080"/>
    <b v="0"/>
    <n v="30"/>
    <b v="1"/>
    <s v="theater/plays"/>
    <n v="101"/>
    <n v="55.33"/>
    <x v="1"/>
    <s v="plays"/>
    <n v="42372.693055555559"/>
    <n v="25569.000347222223"/>
    <x v="2"/>
    <n v="1"/>
    <x v="1"/>
  </r>
  <r>
    <n v="3486"/>
    <x v="3484"/>
    <s v="Dorothy Parker's unforgettable characters come to life onstage in &quot;Might As Well Live&quot; at the 2015 Hollywood Fringe Festival."/>
    <x v="9"/>
    <n v="4656"/>
    <x v="0"/>
    <x v="0"/>
    <x v="0"/>
    <x v="3474"/>
    <n v="1430600401"/>
    <b v="0"/>
    <n v="56"/>
    <b v="1"/>
    <s v="theater/plays"/>
    <n v="155"/>
    <n v="83.14"/>
    <x v="1"/>
    <s v="plays"/>
    <n v="42126.87501157407"/>
    <n v="25569.000648148147"/>
    <x v="0"/>
    <n v="5"/>
    <x v="5"/>
  </r>
  <r>
    <n v="3487"/>
    <x v="3485"/>
    <s v="Jericho Creek is an original production by Fledgling Theatre Company which will be performed at The Cockpit Theatre in July 2015"/>
    <x v="13"/>
    <n v="2555"/>
    <x v="0"/>
    <x v="1"/>
    <x v="1"/>
    <x v="3475"/>
    <n v="1432593252"/>
    <b v="0"/>
    <n v="66"/>
    <b v="1"/>
    <s v="theater/plays"/>
    <n v="128"/>
    <n v="38.71"/>
    <x v="1"/>
    <s v="plays"/>
    <n v="42149.940416666665"/>
    <n v="25569.000763888889"/>
    <x v="0"/>
    <n v="5"/>
    <x v="5"/>
  </r>
  <r>
    <n v="3488"/>
    <x v="3486"/>
    <s v="GTP has been protected financially by The Director since 2012. Now it's time for the community. Do you want GTP? Are we worth it?"/>
    <x v="9"/>
    <n v="3636"/>
    <x v="0"/>
    <x v="0"/>
    <x v="0"/>
    <x v="3476"/>
    <n v="1427221560"/>
    <b v="0"/>
    <n v="29"/>
    <b v="1"/>
    <s v="theater/plays"/>
    <n v="121"/>
    <n v="125.38"/>
    <x v="1"/>
    <s v="plays"/>
    <n v="42087.768055555556"/>
    <n v="25569.000335648147"/>
    <x v="0"/>
    <n v="3"/>
    <x v="7"/>
  </r>
  <r>
    <n v="3489"/>
    <x v="3487"/>
    <s v="A brilliant play by Will Eno. An exciting, young theatre company. A production that promises to wow. You wouldn't want to miss it."/>
    <x v="10"/>
    <n v="5635"/>
    <x v="0"/>
    <x v="1"/>
    <x v="1"/>
    <x v="3477"/>
    <n v="1398352531"/>
    <b v="0"/>
    <n v="72"/>
    <b v="1"/>
    <s v="theater/plays"/>
    <n v="113"/>
    <n v="78.260000000000005"/>
    <x v="1"/>
    <s v="plays"/>
    <n v="41753.635775462964"/>
    <n v="25569.000833333332"/>
    <x v="3"/>
    <n v="4"/>
    <x v="6"/>
  </r>
  <r>
    <n v="3490"/>
    <x v="3488"/>
    <s v="The 2016 Resident class is producing a family play about one kid's quest to fly. Help us inspire the next generation of theatre lovers!"/>
    <x v="28"/>
    <n v="1275"/>
    <x v="0"/>
    <x v="0"/>
    <x v="0"/>
    <x v="3478"/>
    <n v="1457982924"/>
    <b v="0"/>
    <n v="27"/>
    <b v="1"/>
    <s v="theater/plays"/>
    <n v="128"/>
    <n v="47.22"/>
    <x v="1"/>
    <s v="plays"/>
    <n v="42443.802361111113"/>
    <n v="25569.0003125"/>
    <x v="2"/>
    <n v="3"/>
    <x v="7"/>
  </r>
  <r>
    <n v="3491"/>
    <x v="3489"/>
    <s v="Shakespeare Company at UCLA presents The Tempest under the stars in the Fowler Museum Amphitheater. Bring your blankets and enjoy!"/>
    <x v="2"/>
    <n v="791"/>
    <x v="0"/>
    <x v="0"/>
    <x v="0"/>
    <x v="3479"/>
    <n v="1430114384"/>
    <b v="0"/>
    <n v="10"/>
    <b v="1"/>
    <s v="theater/plays"/>
    <n v="158"/>
    <n v="79.099999999999994"/>
    <x v="1"/>
    <s v="plays"/>
    <n v="42121.249814814815"/>
    <n v="25569.000115740742"/>
    <x v="0"/>
    <n v="4"/>
    <x v="6"/>
  </r>
  <r>
    <n v="3492"/>
    <x v="3490"/>
    <s v="We have the Blackbox Fellowship at Boston Playwright's Theatre, now all we need is your support to produce Kevin's new play!"/>
    <x v="276"/>
    <n v="4000.22"/>
    <x v="0"/>
    <x v="0"/>
    <x v="0"/>
    <x v="3480"/>
    <n v="1442794397"/>
    <b v="0"/>
    <n v="35"/>
    <b v="1"/>
    <s v="theater/plays"/>
    <n v="105"/>
    <n v="114.29"/>
    <x v="1"/>
    <s v="plays"/>
    <n v="42268.009224537032"/>
    <n v="25569.000405092593"/>
    <x v="0"/>
    <n v="9"/>
    <x v="8"/>
  </r>
  <r>
    <n v="3493"/>
    <x v="3491"/>
    <s v="We need your help purchasing a stage for our production of the Wizard of Oz! This program is helping children with autism. Thank you!"/>
    <x v="15"/>
    <n v="1500"/>
    <x v="0"/>
    <x v="0"/>
    <x v="0"/>
    <x v="3481"/>
    <n v="1406580436"/>
    <b v="0"/>
    <n v="29"/>
    <b v="1"/>
    <s v="theater/plays"/>
    <n v="100"/>
    <n v="51.72"/>
    <x v="1"/>
    <s v="plays"/>
    <n v="41848.866157407407"/>
    <n v="25569.000335648147"/>
    <x v="3"/>
    <n v="7"/>
    <x v="3"/>
  </r>
  <r>
    <n v="3494"/>
    <x v="3492"/>
    <s v="&quot;Special in a Bad Way&quot; is a comedy that questions American Public Schools in their treatment of the so called, 'learning disabled.'"/>
    <x v="44"/>
    <n v="400"/>
    <x v="0"/>
    <x v="0"/>
    <x v="0"/>
    <x v="3482"/>
    <n v="1479186575"/>
    <b v="0"/>
    <n v="13"/>
    <b v="1"/>
    <s v="theater/plays"/>
    <n v="100"/>
    <n v="30.77"/>
    <x v="1"/>
    <s v="plays"/>
    <n v="42689.214988425927"/>
    <n v="25569.000150462962"/>
    <x v="2"/>
    <n v="11"/>
    <x v="4"/>
  </r>
  <r>
    <n v="3495"/>
    <x v="3493"/>
    <s v="A one-woman show by Canadian artist Tina Milo. it is a multimedia show about an actress auditioning for a role of a depressed woman."/>
    <x v="10"/>
    <n v="5343"/>
    <x v="0"/>
    <x v="5"/>
    <x v="5"/>
    <x v="3483"/>
    <n v="1412360309"/>
    <b v="0"/>
    <n v="72"/>
    <b v="1"/>
    <s v="theater/plays"/>
    <n v="107"/>
    <n v="74.209999999999994"/>
    <x v="1"/>
    <s v="plays"/>
    <n v="41915.762835648151"/>
    <n v="25569.000833333332"/>
    <x v="3"/>
    <n v="10"/>
    <x v="9"/>
  </r>
  <r>
    <n v="3496"/>
    <x v="3494"/>
    <s v="A one-woman play based on Lizzie Borden who was accused of the brutal hatchet murders of her father and step-mother.  Workshop Oct NYC."/>
    <x v="9"/>
    <n v="3732"/>
    <x v="0"/>
    <x v="0"/>
    <x v="0"/>
    <x v="3484"/>
    <n v="1470169166"/>
    <b v="0"/>
    <n v="78"/>
    <b v="1"/>
    <s v="theater/plays"/>
    <n v="124"/>
    <n v="47.85"/>
    <x v="1"/>
    <s v="plays"/>
    <n v="42584.846828703703"/>
    <n v="25569.000902777778"/>
    <x v="2"/>
    <n v="8"/>
    <x v="10"/>
  </r>
  <r>
    <n v="3497"/>
    <x v="3495"/>
    <s v="We've been invited to the San Diego International Fringe Festival. Can you help us get there? Special performances in SLC and OREM."/>
    <x v="410"/>
    <n v="1686"/>
    <x v="0"/>
    <x v="0"/>
    <x v="0"/>
    <x v="3485"/>
    <n v="1463852904"/>
    <b v="0"/>
    <n v="49"/>
    <b v="1"/>
    <s v="theater/plays"/>
    <n v="109"/>
    <n v="34.409999999999997"/>
    <x v="1"/>
    <s v="plays"/>
    <n v="42511.741944444439"/>
    <n v="25569.000567129631"/>
    <x v="2"/>
    <n v="5"/>
    <x v="5"/>
  </r>
  <r>
    <n v="3498"/>
    <x v="3496"/>
    <s v="This solo show has the power to profoundly impact new mothers and those that love them and to educate &amp; change how we support them."/>
    <x v="409"/>
    <n v="1690"/>
    <x v="0"/>
    <x v="5"/>
    <x v="5"/>
    <x v="3486"/>
    <n v="1459309704"/>
    <b v="0"/>
    <n v="42"/>
    <b v="1"/>
    <s v="theater/plays"/>
    <n v="102"/>
    <n v="40.24"/>
    <x v="1"/>
    <s v="plays"/>
    <n v="42459.15861111111"/>
    <n v="25569.000486111112"/>
    <x v="2"/>
    <n v="3"/>
    <x v="7"/>
  </r>
  <r>
    <n v="3499"/>
    <x v="3497"/>
    <s v="Figure 8 Troupe's debut performance! A stunning piece of theatre written by premier female playwright Maria Irene Fornes."/>
    <x v="13"/>
    <n v="2110"/>
    <x v="0"/>
    <x v="0"/>
    <x v="0"/>
    <x v="3487"/>
    <n v="1431046325"/>
    <b v="0"/>
    <n v="35"/>
    <b v="1"/>
    <s v="theater/plays"/>
    <n v="106"/>
    <n v="60.29"/>
    <x v="1"/>
    <s v="plays"/>
    <n v="42132.036168981482"/>
    <n v="25569.000405092593"/>
    <x v="0"/>
    <n v="5"/>
    <x v="5"/>
  </r>
  <r>
    <n v="3500"/>
    <x v="3498"/>
    <s v="A minimalist, post-modern production of the classic play, performed and produced by aspiring theater undergraduates at UMass Amherst."/>
    <x v="28"/>
    <n v="1063"/>
    <x v="0"/>
    <x v="0"/>
    <x v="0"/>
    <x v="3488"/>
    <n v="1455919438"/>
    <b v="0"/>
    <n v="42"/>
    <b v="1"/>
    <s v="theater/plays"/>
    <n v="106"/>
    <n v="25.31"/>
    <x v="1"/>
    <s v="plays"/>
    <n v="42419.91942129629"/>
    <n v="25569.000486111112"/>
    <x v="2"/>
    <n v="2"/>
    <x v="2"/>
  </r>
  <r>
    <n v="3501"/>
    <x v="3499"/>
    <s v="'Pig' by Alex Oates is an urgent and dark comedy with live music that discusses the vital issue of the state of our police force."/>
    <x v="15"/>
    <n v="1510"/>
    <x v="0"/>
    <x v="1"/>
    <x v="1"/>
    <x v="3489"/>
    <n v="1439835595"/>
    <b v="0"/>
    <n v="42"/>
    <b v="1"/>
    <s v="theater/plays"/>
    <n v="101"/>
    <n v="35.950000000000003"/>
    <x v="1"/>
    <s v="plays"/>
    <n v="42233.763831018514"/>
    <n v="25569.000486111112"/>
    <x v="0"/>
    <n v="8"/>
    <x v="10"/>
  </r>
  <r>
    <n v="3502"/>
    <x v="3500"/>
    <s v="Dickhead is a play about one man's struggle with the dicks in his head. If you want to know more stop being a twat and put out...please"/>
    <x v="23"/>
    <n v="4216"/>
    <x v="0"/>
    <x v="0"/>
    <x v="0"/>
    <x v="3490"/>
    <n v="1456862924"/>
    <b v="0"/>
    <n v="31"/>
    <b v="1"/>
    <s v="theater/plays"/>
    <n v="105"/>
    <n v="136"/>
    <x v="1"/>
    <s v="plays"/>
    <n v="42430.839398148149"/>
    <n v="25569.000358796296"/>
    <x v="2"/>
    <n v="3"/>
    <x v="7"/>
  </r>
  <r>
    <n v="3503"/>
    <x v="3501"/>
    <s v="A group of Sicilian immigrants in New York struggle to deal with conflict from both within the family and from without."/>
    <x v="30"/>
    <n v="2689"/>
    <x v="0"/>
    <x v="1"/>
    <x v="1"/>
    <x v="3491"/>
    <n v="1466767728"/>
    <b v="0"/>
    <n v="38"/>
    <b v="1"/>
    <s v="theater/plays"/>
    <n v="108"/>
    <n v="70.760000000000005"/>
    <x v="1"/>
    <s v="plays"/>
    <n v="42545.478333333333"/>
    <n v="25569.000439814816"/>
    <x v="2"/>
    <n v="6"/>
    <x v="0"/>
  </r>
  <r>
    <n v="3504"/>
    <x v="3502"/>
    <s v="The Sterling Lion Theater Company is a non-profit theater group established for the benefit of the Connecticut lower Naugatuck Valley."/>
    <x v="28"/>
    <n v="1000"/>
    <x v="0"/>
    <x v="0"/>
    <x v="0"/>
    <x v="3492"/>
    <n v="1445363891"/>
    <b v="0"/>
    <n v="8"/>
    <b v="1"/>
    <s v="theater/plays"/>
    <n v="100"/>
    <n v="125"/>
    <x v="1"/>
    <s v="plays"/>
    <n v="42297.748738425929"/>
    <n v="25569.000092592592"/>
    <x v="0"/>
    <n v="10"/>
    <x v="9"/>
  </r>
  <r>
    <n v="3505"/>
    <x v="3503"/>
    <s v="Four myths._x000a_Four writers._x000a_Four new takes._x000a__x000a_The Four Disgracers comes to the stage to launch a new theatre group, Ixion."/>
    <x v="30"/>
    <n v="2594"/>
    <x v="0"/>
    <x v="0"/>
    <x v="0"/>
    <x v="3493"/>
    <n v="1398983245"/>
    <b v="0"/>
    <n v="39"/>
    <b v="1"/>
    <s v="theater/plays"/>
    <n v="104"/>
    <n v="66.510000000000005"/>
    <x v="1"/>
    <s v="plays"/>
    <n v="41760.935706018521"/>
    <n v="25569.000451388889"/>
    <x v="3"/>
    <n v="5"/>
    <x v="5"/>
  </r>
  <r>
    <n v="3506"/>
    <x v="3504"/>
    <s v="The Secret is a historical drama about a lawyer who worked for the Spanish Inquisition &amp; crossed the Atlantic with Menendez in 1565."/>
    <x v="9"/>
    <n v="3045"/>
    <x v="0"/>
    <x v="0"/>
    <x v="0"/>
    <x v="3494"/>
    <n v="1404927440"/>
    <b v="0"/>
    <n v="29"/>
    <b v="1"/>
    <s v="theater/plays"/>
    <n v="102"/>
    <n v="105"/>
    <x v="1"/>
    <s v="plays"/>
    <n v="41829.734259259261"/>
    <n v="25569.000335648147"/>
    <x v="3"/>
    <n v="7"/>
    <x v="3"/>
  </r>
  <r>
    <n v="3507"/>
    <x v="3505"/>
    <s v="Please help our troupe bring our first project from planning to reality! Join us on one exciting ride!"/>
    <x v="3"/>
    <n v="10440"/>
    <x v="0"/>
    <x v="0"/>
    <x v="0"/>
    <x v="3495"/>
    <n v="1462140537"/>
    <b v="0"/>
    <n v="72"/>
    <b v="1"/>
    <s v="theater/plays"/>
    <n v="104"/>
    <n v="145"/>
    <x v="1"/>
    <s v="plays"/>
    <n v="42491.92288194444"/>
    <n v="25569.000833333332"/>
    <x v="2"/>
    <n v="5"/>
    <x v="5"/>
  </r>
  <r>
    <n v="3508"/>
    <x v="3506"/>
    <s v="Roll The Dice Theatre Company revolves around taking risks in the game of life vicariously through beloved childhood games."/>
    <x v="213"/>
    <n v="180"/>
    <x v="0"/>
    <x v="1"/>
    <x v="1"/>
    <x v="3496"/>
    <n v="1460914253"/>
    <b v="0"/>
    <n v="15"/>
    <b v="1"/>
    <s v="theater/plays"/>
    <n v="180"/>
    <n v="12"/>
    <x v="1"/>
    <s v="plays"/>
    <n v="42477.729780092588"/>
    <n v="25569.000173611112"/>
    <x v="2"/>
    <n v="4"/>
    <x v="6"/>
  </r>
  <r>
    <n v="3509"/>
    <x v="3507"/>
    <s v="PL@Y is an original comedic fantasy spectacle inspired by the original music of the Amboys and classic rabbit-hole fiction archetypes"/>
    <x v="9"/>
    <n v="3190"/>
    <x v="0"/>
    <x v="0"/>
    <x v="0"/>
    <x v="3497"/>
    <n v="1415392666"/>
    <b v="0"/>
    <n v="33"/>
    <b v="1"/>
    <s v="theater/plays"/>
    <n v="106"/>
    <n v="96.67"/>
    <x v="1"/>
    <s v="plays"/>
    <n v="41950.859560185185"/>
    <n v="25569.000381944443"/>
    <x v="3"/>
    <n v="11"/>
    <x v="4"/>
  </r>
  <r>
    <n v="3510"/>
    <x v="3508"/>
    <s v="The Uncommon Loons return with Much Ado for a 2nd production of Shakespeare in Minnesota's Nature on the banks of the Mississippi!"/>
    <x v="42"/>
    <n v="905"/>
    <x v="0"/>
    <x v="0"/>
    <x v="0"/>
    <x v="3498"/>
    <n v="1402584846"/>
    <b v="0"/>
    <n v="15"/>
    <b v="1"/>
    <s v="theater/plays"/>
    <n v="101"/>
    <n v="60.33"/>
    <x v="1"/>
    <s v="plays"/>
    <n v="41802.62090277778"/>
    <n v="25569.000173611112"/>
    <x v="3"/>
    <n v="6"/>
    <x v="0"/>
  </r>
  <r>
    <n v="3511"/>
    <x v="3509"/>
    <s v="The world premiere of the first full-length play by Eve Leigh, at the intimate Finborough Theatre in London."/>
    <x v="15"/>
    <n v="1518"/>
    <x v="0"/>
    <x v="1"/>
    <x v="1"/>
    <x v="3499"/>
    <n v="1413406695"/>
    <b v="0"/>
    <n v="19"/>
    <b v="1"/>
    <s v="theater/plays"/>
    <n v="101"/>
    <n v="79.89"/>
    <x v="1"/>
    <s v="plays"/>
    <n v="41927.873784722222"/>
    <n v="25569.000219907408"/>
    <x v="3"/>
    <n v="10"/>
    <x v="9"/>
  </r>
  <r>
    <n v="3512"/>
    <x v="3510"/>
    <s v="We're making a hard hitting, innovative play which will open your eyes to what mental illness is like in the mind of the sufferer."/>
    <x v="28"/>
    <n v="1000"/>
    <x v="0"/>
    <x v="1"/>
    <x v="1"/>
    <x v="3500"/>
    <n v="1424609592"/>
    <b v="0"/>
    <n v="17"/>
    <b v="1"/>
    <s v="theater/plays"/>
    <n v="100"/>
    <n v="58.82"/>
    <x v="1"/>
    <s v="plays"/>
    <n v="42057.536944444444"/>
    <n v="25569.000196759258"/>
    <x v="0"/>
    <n v="2"/>
    <x v="2"/>
  </r>
  <r>
    <n v="3513"/>
    <x v="3511"/>
    <s v="Brazos Valley TROUPE is taking an original work, Truth AND Consequences, to the Texas Nonprofit Theaters 2014 Youth Conference"/>
    <x v="70"/>
    <n v="3315"/>
    <x v="0"/>
    <x v="0"/>
    <x v="0"/>
    <x v="3501"/>
    <n v="1400725112"/>
    <b v="0"/>
    <n v="44"/>
    <b v="1"/>
    <s v="theater/plays"/>
    <n v="118"/>
    <n v="75.34"/>
    <x v="1"/>
    <s v="plays"/>
    <n v="41781.096203703702"/>
    <n v="25569.000509259258"/>
    <x v="3"/>
    <n v="5"/>
    <x v="5"/>
  </r>
  <r>
    <n v="3514"/>
    <x v="3512"/>
    <s v="My play &quot;In the Hour Before the Bars Open&quot; has won an award from KCACTF, but I need to present the play in Georgia to receive it!"/>
    <x v="2"/>
    <n v="550"/>
    <x v="0"/>
    <x v="0"/>
    <x v="0"/>
    <x v="3502"/>
    <n v="1421439552"/>
    <b v="0"/>
    <n v="10"/>
    <b v="1"/>
    <s v="theater/plays"/>
    <n v="110"/>
    <n v="55"/>
    <x v="1"/>
    <s v="plays"/>
    <n v="42020.846666666665"/>
    <n v="25569.000115740742"/>
    <x v="0"/>
    <n v="1"/>
    <x v="1"/>
  </r>
  <r>
    <n v="3515"/>
    <x v="3513"/>
    <s v="We are casting an all-inclusive production of Shakespeare's Twelfth Night in a non-traditional performance space."/>
    <x v="9"/>
    <n v="3080"/>
    <x v="0"/>
    <x v="0"/>
    <x v="0"/>
    <x v="3503"/>
    <n v="1430505171"/>
    <b v="0"/>
    <n v="46"/>
    <b v="1"/>
    <s v="theater/plays"/>
    <n v="103"/>
    <n v="66.959999999999994"/>
    <x v="1"/>
    <s v="plays"/>
    <n v="42125.772812499999"/>
    <n v="25569.000532407408"/>
    <x v="0"/>
    <n v="5"/>
    <x v="5"/>
  </r>
  <r>
    <n v="3516"/>
    <x v="3514"/>
    <s v="A new play about a lesser known yet pivotal event in American history, about a group of WWI Veterans fighting for their rights."/>
    <x v="30"/>
    <n v="2500"/>
    <x v="0"/>
    <x v="0"/>
    <x v="0"/>
    <x v="3504"/>
    <n v="1407197670"/>
    <b v="0"/>
    <n v="11"/>
    <b v="1"/>
    <s v="theater/plays"/>
    <n v="100"/>
    <n v="227.27"/>
    <x v="1"/>
    <s v="plays"/>
    <n v="41856.010069444441"/>
    <n v="25569.000127314815"/>
    <x v="3"/>
    <n v="8"/>
    <x v="10"/>
  </r>
  <r>
    <n v="3517"/>
    <x v="3515"/>
    <s v="Support an outstanding cast of actors to take on a professional production of a masterpiece of modern theatre"/>
    <x v="23"/>
    <n v="4000"/>
    <x v="0"/>
    <x v="1"/>
    <x v="1"/>
    <x v="3505"/>
    <n v="1401910634"/>
    <b v="0"/>
    <n v="13"/>
    <b v="1"/>
    <s v="theater/plays"/>
    <n v="100"/>
    <n v="307.69"/>
    <x v="1"/>
    <s v="plays"/>
    <n v="41794.817523148151"/>
    <n v="25569.000150462962"/>
    <x v="3"/>
    <n v="6"/>
    <x v="0"/>
  </r>
  <r>
    <n v="3518"/>
    <x v="3516"/>
    <s v="One play.  Two theaters.  See the story from both sides and then decide for yourself - who are the BEASTS OF BAVERLY GROVE?"/>
    <x v="15"/>
    <n v="1650.69"/>
    <x v="0"/>
    <x v="0"/>
    <x v="0"/>
    <x v="3506"/>
    <n v="1410461299"/>
    <b v="0"/>
    <n v="33"/>
    <b v="1"/>
    <s v="theater/plays"/>
    <n v="110"/>
    <n v="50.02"/>
    <x v="1"/>
    <s v="plays"/>
    <n v="41893.783553240741"/>
    <n v="25569.000381944443"/>
    <x v="3"/>
    <n v="9"/>
    <x v="8"/>
  </r>
  <r>
    <n v="3519"/>
    <x v="3517"/>
    <s v="Bookstory is a tiny puppet musical with some very big ideas that tells the story of the story in the digital age"/>
    <x v="13"/>
    <n v="2027"/>
    <x v="0"/>
    <x v="1"/>
    <x v="1"/>
    <x v="3507"/>
    <n v="1422886950"/>
    <b v="0"/>
    <n v="28"/>
    <b v="1"/>
    <s v="theater/plays"/>
    <n v="101"/>
    <n v="72.39"/>
    <x v="1"/>
    <s v="plays"/>
    <n v="42037.598958333328"/>
    <n v="25569.000324074073"/>
    <x v="0"/>
    <n v="2"/>
    <x v="2"/>
  </r>
  <r>
    <n v="3520"/>
    <x v="3518"/>
    <s v="Help us to bring &quot;Protocols&quot; at the 2015 Camden Fringe. The most controversial play of the year."/>
    <x v="13"/>
    <n v="2015"/>
    <x v="0"/>
    <x v="1"/>
    <x v="1"/>
    <x v="3508"/>
    <n v="1439322412"/>
    <b v="0"/>
    <n v="21"/>
    <b v="1"/>
    <s v="theater/plays"/>
    <n v="101"/>
    <n v="95.95"/>
    <x v="1"/>
    <s v="plays"/>
    <n v="42227.824212962965"/>
    <n v="25569.000243055554"/>
    <x v="0"/>
    <n v="8"/>
    <x v="10"/>
  </r>
  <r>
    <n v="3521"/>
    <x v="3519"/>
    <s v="A professionally directed/acted workshop &amp; reading for a new play depicting sexual addiction and its crippling effect on relationships."/>
    <x v="18"/>
    <n v="593"/>
    <x v="0"/>
    <x v="0"/>
    <x v="0"/>
    <x v="3509"/>
    <n v="1409388020"/>
    <b v="0"/>
    <n v="13"/>
    <b v="1"/>
    <s v="theater/plays"/>
    <n v="169"/>
    <n v="45.62"/>
    <x v="1"/>
    <s v="plays"/>
    <n v="41881.361342592594"/>
    <n v="25569.000150462962"/>
    <x v="3"/>
    <n v="8"/>
    <x v="10"/>
  </r>
  <r>
    <n v="3522"/>
    <x v="3520"/>
    <s v="New show with 2 performers and an original score, bringing the true story of this forgotten WW1 heroine to audiences in the southwest."/>
    <x v="411"/>
    <n v="1395"/>
    <x v="0"/>
    <x v="1"/>
    <x v="1"/>
    <x v="3510"/>
    <n v="1439924246"/>
    <b v="0"/>
    <n v="34"/>
    <b v="1"/>
    <s v="theater/plays"/>
    <n v="100"/>
    <n v="41.03"/>
    <x v="1"/>
    <s v="plays"/>
    <n v="42234.789884259255"/>
    <n v="25569.00039351852"/>
    <x v="0"/>
    <n v="8"/>
    <x v="10"/>
  </r>
  <r>
    <n v="3523"/>
    <x v="3521"/>
    <s v="An old play about our world. Set in 1970s England, Magnificence is a gut-wrenching story of radicalisation, idealism and pity."/>
    <x v="23"/>
    <n v="4546"/>
    <x v="0"/>
    <x v="1"/>
    <x v="1"/>
    <x v="3511"/>
    <n v="1469871148"/>
    <b v="0"/>
    <n v="80"/>
    <b v="1"/>
    <s v="theater/plays"/>
    <n v="114"/>
    <n v="56.83"/>
    <x v="1"/>
    <s v="plays"/>
    <n v="42581.397546296299"/>
    <n v="25569.000925925928"/>
    <x v="2"/>
    <n v="7"/>
    <x v="3"/>
  </r>
  <r>
    <n v="3524"/>
    <x v="3522"/>
    <s v="A West Texas matriarch is enraged by the news that her gay grandson has been the victim of a hate crime committed by his own father."/>
    <x v="3"/>
    <n v="10156"/>
    <x v="0"/>
    <x v="0"/>
    <x v="0"/>
    <x v="3512"/>
    <n v="1409336373"/>
    <b v="0"/>
    <n v="74"/>
    <b v="1"/>
    <s v="theater/plays"/>
    <n v="102"/>
    <n v="137.24"/>
    <x v="1"/>
    <s v="plays"/>
    <n v="41880.76357638889"/>
    <n v="25569.000856481482"/>
    <x v="3"/>
    <n v="8"/>
    <x v="10"/>
  </r>
  <r>
    <n v="3525"/>
    <x v="3523"/>
    <s v="The Attic interns present Tennessee Williams's &quot;Talk to Me Like the Rain and Let Me Listen&quot; performing at The Flea Theater!"/>
    <x v="2"/>
    <n v="530"/>
    <x v="0"/>
    <x v="0"/>
    <x v="0"/>
    <x v="3453"/>
    <n v="1438188106"/>
    <b v="0"/>
    <n v="7"/>
    <b v="1"/>
    <s v="theater/plays"/>
    <n v="106"/>
    <n v="75.709999999999994"/>
    <x v="1"/>
    <s v="plays"/>
    <n v="42214.6956712963"/>
    <n v="25569.000081018519"/>
    <x v="0"/>
    <n v="7"/>
    <x v="3"/>
  </r>
  <r>
    <n v="3526"/>
    <x v="3524"/>
    <s v="By day we perform Acts of Kindness, by night we perform free theater, all sustained by the love of our neighbors, not ticket prices."/>
    <x v="126"/>
    <n v="3366"/>
    <x v="0"/>
    <x v="0"/>
    <x v="0"/>
    <x v="3513"/>
    <n v="1459411371"/>
    <b v="0"/>
    <n v="34"/>
    <b v="1"/>
    <s v="theater/plays"/>
    <n v="102"/>
    <n v="99"/>
    <x v="1"/>
    <s v="plays"/>
    <n v="42460.335312499999"/>
    <n v="25569.00039351852"/>
    <x v="2"/>
    <n v="3"/>
    <x v="7"/>
  </r>
  <r>
    <n v="3527"/>
    <x v="3525"/>
    <s v="A 'tasty' new drama ~&quot;Booker T Washington of Tuskegee, Alabama, dined with the President (Roosevelt) last evening.&quot;~ the White House."/>
    <x v="12"/>
    <n v="7015"/>
    <x v="0"/>
    <x v="0"/>
    <x v="0"/>
    <x v="3514"/>
    <n v="1434069205"/>
    <b v="0"/>
    <n v="86"/>
    <b v="1"/>
    <s v="theater/plays"/>
    <n v="117"/>
    <n v="81.569999999999993"/>
    <x v="1"/>
    <s v="plays"/>
    <n v="42167.023206018523"/>
    <n v="25569.00099537037"/>
    <x v="0"/>
    <n v="6"/>
    <x v="0"/>
  </r>
  <r>
    <n v="3528"/>
    <x v="3526"/>
    <s v="pluck. productions present their first four-week run - the world premiere of David K. Barnes' BIRTHDAY SUIT at the Old Red Lion."/>
    <x v="409"/>
    <n v="1669"/>
    <x v="0"/>
    <x v="1"/>
    <x v="1"/>
    <x v="3515"/>
    <n v="1483012918"/>
    <b v="0"/>
    <n v="37"/>
    <b v="1"/>
    <s v="theater/plays"/>
    <n v="101"/>
    <n v="45.11"/>
    <x v="1"/>
    <s v="plays"/>
    <n v="42733.50136574074"/>
    <n v="25569.000428240739"/>
    <x v="2"/>
    <n v="12"/>
    <x v="11"/>
  </r>
  <r>
    <n v="3529"/>
    <x v="3527"/>
    <s v="Partners w/the Black Arts &amp; Cultural Center; we use theatre to EDUCATE &amp; EMPOWER through diverse expressions of the human experience."/>
    <x v="2"/>
    <n v="660"/>
    <x v="0"/>
    <x v="0"/>
    <x v="0"/>
    <x v="3516"/>
    <n v="1434997018"/>
    <b v="0"/>
    <n v="18"/>
    <b v="1"/>
    <s v="theater/plays"/>
    <n v="132"/>
    <n v="36.67"/>
    <x v="1"/>
    <s v="plays"/>
    <n v="42177.761782407411"/>
    <n v="25569.000208333335"/>
    <x v="0"/>
    <n v="6"/>
    <x v="0"/>
  </r>
  <r>
    <n v="3530"/>
    <x v="3528"/>
    <s v="â€œFar From Fictionâ€ is a powerful play, written by Sally Willis, offering insights into a new understanding of  female psychology."/>
    <x v="181"/>
    <n v="2750"/>
    <x v="0"/>
    <x v="1"/>
    <x v="1"/>
    <x v="3517"/>
    <n v="1457881057"/>
    <b v="0"/>
    <n v="22"/>
    <b v="1"/>
    <s v="theater/plays"/>
    <n v="100"/>
    <n v="125"/>
    <x v="1"/>
    <s v="plays"/>
    <n v="42442.623344907406"/>
    <n v="25569.000254629631"/>
    <x v="2"/>
    <n v="3"/>
    <x v="7"/>
  </r>
  <r>
    <n v="3531"/>
    <x v="3529"/>
    <s v="A political comedy for a crazy election year"/>
    <x v="28"/>
    <n v="1280"/>
    <x v="0"/>
    <x v="0"/>
    <x v="0"/>
    <x v="3518"/>
    <n v="1464709334"/>
    <b v="0"/>
    <n v="26"/>
    <b v="1"/>
    <s v="theater/plays"/>
    <n v="128"/>
    <n v="49.23"/>
    <x v="1"/>
    <s v="plays"/>
    <n v="42521.654328703706"/>
    <n v="25569.000300925927"/>
    <x v="2"/>
    <n v="5"/>
    <x v="5"/>
  </r>
  <r>
    <n v="3532"/>
    <x v="3530"/>
    <s v="Our goal: To produce a stirring one-woman show historically based on African-American womenâ€™s experiences, struggles, and journeys."/>
    <x v="412"/>
    <n v="1142"/>
    <x v="0"/>
    <x v="0"/>
    <x v="0"/>
    <x v="3519"/>
    <n v="1409667827"/>
    <b v="0"/>
    <n v="27"/>
    <b v="1"/>
    <s v="theater/plays"/>
    <n v="119"/>
    <n v="42.3"/>
    <x v="1"/>
    <s v="plays"/>
    <n v="41884.599849537037"/>
    <n v="25569.0003125"/>
    <x v="3"/>
    <n v="9"/>
    <x v="8"/>
  </r>
  <r>
    <n v="3533"/>
    <x v="3531"/>
    <s v="Two shows! (we're feeling particularly ambitious). Help us produce Eurydice and The Effect of Gamma Rays on Man-in-the-Moon Marigolds!"/>
    <x v="2"/>
    <n v="631"/>
    <x v="0"/>
    <x v="0"/>
    <x v="0"/>
    <x v="3520"/>
    <n v="1444673767"/>
    <b v="0"/>
    <n v="8"/>
    <b v="1"/>
    <s v="theater/plays"/>
    <n v="126"/>
    <n v="78.88"/>
    <x v="1"/>
    <s v="plays"/>
    <n v="42289.761192129634"/>
    <n v="25569.000092592592"/>
    <x v="0"/>
    <n v="10"/>
    <x v="9"/>
  </r>
  <r>
    <n v="3534"/>
    <x v="3532"/>
    <s v="A Theatrical Prequel to Hell's Rebels, the current Pathfinder Adventure Path from Paizo Publishing"/>
    <x v="10"/>
    <n v="7810"/>
    <x v="0"/>
    <x v="0"/>
    <x v="0"/>
    <x v="3521"/>
    <n v="1440687623"/>
    <b v="0"/>
    <n v="204"/>
    <b v="1"/>
    <s v="theater/plays"/>
    <n v="156"/>
    <n v="38.28"/>
    <x v="1"/>
    <s v="plays"/>
    <n v="42243.6252662037"/>
    <n v="25569.00236111111"/>
    <x v="0"/>
    <n v="8"/>
    <x v="10"/>
  </r>
  <r>
    <n v="3535"/>
    <x v="3533"/>
    <s v="On the 60th anniversary of Twelve Angry Men, 12 female writers create 12 short pieces about what makes them angry."/>
    <x v="13"/>
    <n v="2063"/>
    <x v="0"/>
    <x v="1"/>
    <x v="1"/>
    <x v="1804"/>
    <n v="1441120910"/>
    <b v="0"/>
    <n v="46"/>
    <b v="1"/>
    <s v="theater/plays"/>
    <n v="103"/>
    <n v="44.85"/>
    <x v="1"/>
    <s v="plays"/>
    <n v="42248.640162037031"/>
    <n v="25569.000532407408"/>
    <x v="0"/>
    <n v="9"/>
    <x v="8"/>
  </r>
  <r>
    <n v="3536"/>
    <x v="3534"/>
    <s v="&quot;Inteligent, Inspired and Inimitable&quot; Nottingham's leading two man improv show is heading to Dave's Leicester Comedy Festival."/>
    <x v="325"/>
    <n v="230"/>
    <x v="0"/>
    <x v="1"/>
    <x v="1"/>
    <x v="3522"/>
    <n v="1448040425"/>
    <b v="0"/>
    <n v="17"/>
    <b v="1"/>
    <s v="theater/plays"/>
    <n v="153"/>
    <n v="13.53"/>
    <x v="1"/>
    <s v="plays"/>
    <n v="42328.727141203708"/>
    <n v="25569.000196759258"/>
    <x v="0"/>
    <n v="11"/>
    <x v="4"/>
  </r>
  <r>
    <n v="3537"/>
    <x v="3535"/>
    <s v="A fast-pace, zany comedy involving six actors performing seven usually untold Grimm Fairy Tales about giants, witches, demons and more!"/>
    <x v="413"/>
    <n v="1218"/>
    <x v="0"/>
    <x v="5"/>
    <x v="5"/>
    <x v="3523"/>
    <n v="1413016216"/>
    <b v="0"/>
    <n v="28"/>
    <b v="1"/>
    <s v="theater/plays"/>
    <n v="180"/>
    <n v="43.5"/>
    <x v="1"/>
    <s v="plays"/>
    <n v="41923.354351851849"/>
    <n v="25569.000324074073"/>
    <x v="3"/>
    <n v="10"/>
    <x v="9"/>
  </r>
  <r>
    <n v="3538"/>
    <x v="3536"/>
    <s v="A play about riverside homelessness, inspired by true events. Shows at Brunel Museum, 240 Project and similar community organisations."/>
    <x v="13"/>
    <n v="2569"/>
    <x v="0"/>
    <x v="1"/>
    <x v="1"/>
    <x v="3524"/>
    <n v="1469009140"/>
    <b v="0"/>
    <n v="83"/>
    <b v="1"/>
    <s v="theater/plays"/>
    <n v="128"/>
    <n v="30.95"/>
    <x v="1"/>
    <s v="plays"/>
    <n v="42571.420601851853"/>
    <n v="25569.000960648147"/>
    <x v="2"/>
    <n v="7"/>
    <x v="3"/>
  </r>
  <r>
    <n v="3539"/>
    <x v="3537"/>
    <s v="A searing new play that takes  an unflinching look at the terrible costs of police shootings in the African American community."/>
    <x v="20"/>
    <n v="718"/>
    <x v="0"/>
    <x v="0"/>
    <x v="0"/>
    <x v="3525"/>
    <n v="1471543722"/>
    <b v="0"/>
    <n v="13"/>
    <b v="1"/>
    <s v="theater/plays"/>
    <n v="120"/>
    <n v="55.23"/>
    <x v="1"/>
    <s v="plays"/>
    <n v="42600.756041666667"/>
    <n v="25569.000150462962"/>
    <x v="2"/>
    <n v="8"/>
    <x v="10"/>
  </r>
  <r>
    <n v="3540"/>
    <x v="3538"/>
    <s v="A brand new stage adaptation of the Libby Purves/Nicholas Heiney book. A new work involving music, poetry and fajitas. #timetochange"/>
    <x v="43"/>
    <n v="369"/>
    <x v="0"/>
    <x v="1"/>
    <x v="1"/>
    <x v="3526"/>
    <n v="1464307491"/>
    <b v="0"/>
    <n v="8"/>
    <b v="1"/>
    <s v="theater/plays"/>
    <n v="123"/>
    <n v="46.13"/>
    <x v="1"/>
    <s v="plays"/>
    <n v="42517.003368055557"/>
    <n v="25569.000092592592"/>
    <x v="2"/>
    <n v="5"/>
    <x v="5"/>
  </r>
  <r>
    <n v="3541"/>
    <x v="3539"/>
    <s v="Yellowbelly Theatre needs your help to bring this incredible play of love, lust and mistaken identity to life in our debut performance!"/>
    <x v="38"/>
    <n v="1260"/>
    <x v="0"/>
    <x v="1"/>
    <x v="1"/>
    <x v="3527"/>
    <n v="1438882275"/>
    <b v="0"/>
    <n v="32"/>
    <b v="1"/>
    <s v="theater/plays"/>
    <n v="105"/>
    <n v="39.380000000000003"/>
    <x v="1"/>
    <s v="plays"/>
    <n v="42222.730034722219"/>
    <n v="25569.00037037037"/>
    <x v="0"/>
    <n v="8"/>
    <x v="10"/>
  </r>
  <r>
    <n v="3542"/>
    <x v="3540"/>
    <s v="Ancient Greece. Giddy, champagne soaked debauchery celebrating the Trojan War's end leads to a shocking and deadly surprise."/>
    <x v="62"/>
    <n v="5623"/>
    <x v="0"/>
    <x v="0"/>
    <x v="0"/>
    <x v="3528"/>
    <n v="1404915822"/>
    <b v="0"/>
    <n v="85"/>
    <b v="1"/>
    <s v="theater/plays"/>
    <n v="102"/>
    <n v="66.150000000000006"/>
    <x v="1"/>
    <s v="plays"/>
    <n v="41829.599791666667"/>
    <n v="25569.000983796297"/>
    <x v="3"/>
    <n v="7"/>
    <x v="3"/>
  </r>
  <r>
    <n v="3543"/>
    <x v="3541"/>
    <s v="A circus theater show. An escaped carousel horse and a beautiful wire dancer let the fantasies run wild."/>
    <x v="15"/>
    <n v="1570"/>
    <x v="0"/>
    <x v="12"/>
    <x v="3"/>
    <x v="3529"/>
    <n v="1432663659"/>
    <b v="0"/>
    <n v="29"/>
    <b v="1"/>
    <s v="theater/plays"/>
    <n v="105"/>
    <n v="54.14"/>
    <x v="1"/>
    <s v="plays"/>
    <n v="42150.755312499998"/>
    <n v="25569.000335648147"/>
    <x v="0"/>
    <n v="5"/>
    <x v="5"/>
  </r>
  <r>
    <n v="3544"/>
    <x v="3542"/>
    <s v="Death &amp; Pretzels presents the world premiere of Paul Pasulka's Gruoch, or Lady Macbeth"/>
    <x v="30"/>
    <n v="2500"/>
    <x v="0"/>
    <x v="0"/>
    <x v="0"/>
    <x v="3530"/>
    <n v="1423166257"/>
    <b v="0"/>
    <n v="24"/>
    <b v="1"/>
    <s v="theater/plays"/>
    <n v="100"/>
    <n v="104.17"/>
    <x v="1"/>
    <s v="plays"/>
    <n v="42040.831678240742"/>
    <n v="25569.000277777777"/>
    <x v="0"/>
    <n v="2"/>
    <x v="2"/>
  </r>
  <r>
    <n v="3545"/>
    <x v="3543"/>
    <s v="FUND our teens in Shakespeare's comedy &quot;The Merchant of Venice&quot;. Donating pays for our venue/insurance located in Woodland, CA."/>
    <x v="49"/>
    <n v="251"/>
    <x v="0"/>
    <x v="0"/>
    <x v="0"/>
    <x v="3531"/>
    <n v="1426188159"/>
    <b v="0"/>
    <n v="8"/>
    <b v="1"/>
    <s v="theater/plays"/>
    <n v="100"/>
    <n v="31.38"/>
    <x v="1"/>
    <s v="plays"/>
    <n v="42075.807395833333"/>
    <n v="25569.000092592592"/>
    <x v="0"/>
    <n v="3"/>
    <x v="7"/>
  </r>
  <r>
    <n v="3546"/>
    <x v="3544"/>
    <s v="Help us produce this revealing play about Nazi-resistance member Dietrich Bonhoeffer and his final years of incarceration during WWII."/>
    <x v="184"/>
    <n v="1125"/>
    <x v="0"/>
    <x v="0"/>
    <x v="0"/>
    <x v="3532"/>
    <n v="1426002684"/>
    <b v="0"/>
    <n v="19"/>
    <b v="1"/>
    <s v="theater/plays"/>
    <n v="102"/>
    <n v="59.21"/>
    <x v="1"/>
    <s v="plays"/>
    <n v="42073.660694444443"/>
    <n v="25569.000219907408"/>
    <x v="0"/>
    <n v="3"/>
    <x v="7"/>
  </r>
  <r>
    <n v="3547"/>
    <x v="3545"/>
    <s v="Help to bring this heart warming story of Ray Didinger's relationship with his boyhood hero Tommy McDonald to life."/>
    <x v="19"/>
    <n v="40043.25"/>
    <x v="0"/>
    <x v="0"/>
    <x v="0"/>
    <x v="3533"/>
    <n v="1461117201"/>
    <b v="0"/>
    <n v="336"/>
    <b v="1"/>
    <s v="theater/plays"/>
    <n v="114"/>
    <n v="119.18"/>
    <x v="1"/>
    <s v="plays"/>
    <n v="42480.078715277778"/>
    <n v="25569.003888888888"/>
    <x v="2"/>
    <n v="4"/>
    <x v="6"/>
  </r>
  <r>
    <n v="3548"/>
    <x v="3546"/>
    <s v="We're putting together a production of THE UNDERSTUDY by Theresa Rebeck and hope you'll help us share this story."/>
    <x v="190"/>
    <n v="2140"/>
    <x v="0"/>
    <x v="0"/>
    <x v="0"/>
    <x v="3534"/>
    <n v="1455230214"/>
    <b v="0"/>
    <n v="13"/>
    <b v="1"/>
    <s v="theater/plays"/>
    <n v="102"/>
    <n v="164.62"/>
    <x v="1"/>
    <s v="plays"/>
    <n v="42411.942291666666"/>
    <n v="25569.000150462962"/>
    <x v="2"/>
    <n v="2"/>
    <x v="2"/>
  </r>
  <r>
    <n v="3549"/>
    <x v="3547"/>
    <s v="Help us bring to life tales of hardship, danger and community of extraordinary women working in WW1 munitions factories."/>
    <x v="28"/>
    <n v="1020"/>
    <x v="0"/>
    <x v="1"/>
    <x v="1"/>
    <x v="3535"/>
    <n v="1438939673"/>
    <b v="0"/>
    <n v="42"/>
    <b v="1"/>
    <s v="theater/plays"/>
    <n v="102"/>
    <n v="24.29"/>
    <x v="1"/>
    <s v="plays"/>
    <n v="42223.394363425927"/>
    <n v="25569.000486111112"/>
    <x v="0"/>
    <n v="8"/>
    <x v="10"/>
  </r>
  <r>
    <n v="3550"/>
    <x v="3548"/>
    <s v="MOONFACE explores the formative f***k-ups of adolescence. Fresh, incisive new writing. Monologue, movement and striking naturalism."/>
    <x v="30"/>
    <n v="2620"/>
    <x v="0"/>
    <x v="1"/>
    <x v="1"/>
    <x v="3536"/>
    <n v="1459632398"/>
    <b v="0"/>
    <n v="64"/>
    <b v="1"/>
    <s v="theater/plays"/>
    <n v="105"/>
    <n v="40.94"/>
    <x v="1"/>
    <s v="plays"/>
    <n v="42462.893495370372"/>
    <n v="25569.000740740739"/>
    <x v="2"/>
    <n v="4"/>
    <x v="6"/>
  </r>
  <r>
    <n v="3551"/>
    <x v="3549"/>
    <s v="UASPA is a performing arts high school producing its 2014 Theatre Showcase featuring our strongest performances and original work."/>
    <x v="15"/>
    <n v="1527.5"/>
    <x v="0"/>
    <x v="0"/>
    <x v="0"/>
    <x v="3537"/>
    <n v="1398342170"/>
    <b v="0"/>
    <n v="25"/>
    <b v="1"/>
    <s v="theater/plays"/>
    <n v="102"/>
    <n v="61.1"/>
    <x v="1"/>
    <s v="plays"/>
    <n v="41753.515856481477"/>
    <n v="25569.00028935185"/>
    <x v="3"/>
    <n v="4"/>
    <x v="6"/>
  </r>
  <r>
    <n v="3552"/>
    <x v="3550"/>
    <s v="Support Lock&amp;Key Theatre's 'Timon of Athens' by donating to our printing! Every penny goes to posters, programmes, flyers and scripts."/>
    <x v="414"/>
    <n v="773"/>
    <x v="0"/>
    <x v="1"/>
    <x v="1"/>
    <x v="3538"/>
    <n v="1401372324"/>
    <b v="0"/>
    <n v="20"/>
    <b v="1"/>
    <s v="theater/plays"/>
    <n v="100"/>
    <n v="38.65"/>
    <x v="1"/>
    <s v="plays"/>
    <n v="41788.587083333332"/>
    <n v="25569.000231481481"/>
    <x v="3"/>
    <n v="5"/>
    <x v="5"/>
  </r>
  <r>
    <n v="3553"/>
    <x v="3551"/>
    <s v="Professional actors bring to life the true stories of 5 African-Americans struggling with mental health and their search for healing."/>
    <x v="62"/>
    <n v="5845"/>
    <x v="0"/>
    <x v="0"/>
    <x v="0"/>
    <x v="3539"/>
    <n v="1436575280"/>
    <b v="0"/>
    <n v="104"/>
    <b v="1"/>
    <s v="theater/plays"/>
    <n v="106"/>
    <n v="56.2"/>
    <x v="1"/>
    <s v="plays"/>
    <n v="42196.028703703705"/>
    <n v="25569.001203703705"/>
    <x v="0"/>
    <n v="7"/>
    <x v="3"/>
  </r>
  <r>
    <n v="3554"/>
    <x v="3552"/>
    <s v="MASKS is a dramedy dealing with what it means to be alive, the reliability of identity, and what it means to suffer."/>
    <x v="10"/>
    <n v="5671.11"/>
    <x v="0"/>
    <x v="0"/>
    <x v="0"/>
    <x v="3540"/>
    <n v="1421025159"/>
    <b v="0"/>
    <n v="53"/>
    <b v="1"/>
    <s v="theater/plays"/>
    <n v="113"/>
    <n v="107"/>
    <x v="1"/>
    <s v="plays"/>
    <n v="42016.050451388888"/>
    <n v="25569.000613425927"/>
    <x v="0"/>
    <n v="1"/>
    <x v="1"/>
  </r>
  <r>
    <n v="3555"/>
    <x v="3553"/>
    <s v="Baby Living Room is a project created by Spazio Farma Mestre for children: free theatre for kids as sustainable education for families"/>
    <x v="262"/>
    <n v="2400"/>
    <x v="0"/>
    <x v="13"/>
    <x v="3"/>
    <x v="3541"/>
    <n v="1476786994"/>
    <b v="0"/>
    <n v="14"/>
    <b v="1"/>
    <s v="theater/plays"/>
    <n v="100"/>
    <n v="171.43"/>
    <x v="1"/>
    <s v="plays"/>
    <n v="42661.442060185189"/>
    <n v="25569.000162037039"/>
    <x v="2"/>
    <n v="10"/>
    <x v="9"/>
  </r>
  <r>
    <n v="3556"/>
    <x v="3554"/>
    <s v="'Immortal', a play about five English Air Bombers in WW2, is an exciting first project for the brand new Production Company, GreanTea."/>
    <x v="41"/>
    <n v="2210"/>
    <x v="0"/>
    <x v="1"/>
    <x v="1"/>
    <x v="3542"/>
    <n v="1403105724"/>
    <b v="0"/>
    <n v="20"/>
    <b v="1"/>
    <s v="theater/plays"/>
    <n v="100"/>
    <n v="110.5"/>
    <x v="1"/>
    <s v="plays"/>
    <n v="41808.649583333332"/>
    <n v="25569.000231481481"/>
    <x v="3"/>
    <n v="6"/>
    <x v="0"/>
  </r>
  <r>
    <n v="3557"/>
    <x v="3555"/>
    <s v="A play by April Yvette Thompson. A Gullah Healer Woman and an Afro-Cuban Priest forge a new world of magic &amp; dreams in Jim Crow Miami."/>
    <x v="57"/>
    <n v="100036"/>
    <x v="0"/>
    <x v="0"/>
    <x v="0"/>
    <x v="3543"/>
    <n v="1396334311"/>
    <b v="0"/>
    <n v="558"/>
    <b v="1"/>
    <s v="theater/plays"/>
    <n v="100"/>
    <n v="179.28"/>
    <x v="1"/>
    <s v="plays"/>
    <n v="41730.276747685188"/>
    <n v="25569.006458333333"/>
    <x v="3"/>
    <n v="4"/>
    <x v="6"/>
  </r>
  <r>
    <n v="3558"/>
    <x v="3556"/>
    <s v="We're making a show about sex. Because it's important, everyone wants to talk about it and it's at the start of everything."/>
    <x v="18"/>
    <n v="504"/>
    <x v="0"/>
    <x v="1"/>
    <x v="1"/>
    <x v="3544"/>
    <n v="1431718575"/>
    <b v="0"/>
    <n v="22"/>
    <b v="1"/>
    <s v="theater/plays"/>
    <n v="144"/>
    <n v="22.91"/>
    <x v="1"/>
    <s v="plays"/>
    <n v="42139.816840277781"/>
    <n v="25569.000254629631"/>
    <x v="0"/>
    <n v="5"/>
    <x v="5"/>
  </r>
  <r>
    <n v="3559"/>
    <x v="3557"/>
    <s v="A theatre company designed to help young people to come out of their shell. Offering workshops and original shows directly to schools."/>
    <x v="28"/>
    <n v="1035"/>
    <x v="0"/>
    <x v="2"/>
    <x v="2"/>
    <x v="3545"/>
    <n v="1436408308"/>
    <b v="0"/>
    <n v="24"/>
    <b v="1"/>
    <s v="theater/plays"/>
    <n v="104"/>
    <n v="43.13"/>
    <x v="1"/>
    <s v="plays"/>
    <n v="42194.096157407403"/>
    <n v="25569.000277777777"/>
    <x v="0"/>
    <n v="7"/>
    <x v="3"/>
  </r>
  <r>
    <n v="3560"/>
    <x v="3558"/>
    <s v="The world premiere of an endearing play about love, friendship, men's styling putty, Dungeons &amp; Dragons &amp; our capacity for forbearance."/>
    <x v="50"/>
    <n v="3470"/>
    <x v="0"/>
    <x v="5"/>
    <x v="5"/>
    <x v="3546"/>
    <n v="1429651266"/>
    <b v="0"/>
    <n v="74"/>
    <b v="1"/>
    <s v="theater/plays"/>
    <n v="108"/>
    <n v="46.89"/>
    <x v="1"/>
    <s v="plays"/>
    <n v="42115.889652777783"/>
    <n v="25569.000856481482"/>
    <x v="0"/>
    <n v="4"/>
    <x v="6"/>
  </r>
  <r>
    <n v="3561"/>
    <x v="3559"/>
    <s v="How You Kiss Me Is Not How I Like To Be Kissed_x000a__x000a_a new play by Dan Giles_x000a__x000a_coming to FringeNYC 2015_x000a__x000a_www.howyoukissme.com"/>
    <x v="30"/>
    <n v="2560"/>
    <x v="0"/>
    <x v="0"/>
    <x v="0"/>
    <x v="3547"/>
    <n v="1437236378"/>
    <b v="0"/>
    <n v="54"/>
    <b v="1"/>
    <s v="theater/plays"/>
    <n v="102"/>
    <n v="47.41"/>
    <x v="1"/>
    <s v="plays"/>
    <n v="42203.680300925931"/>
    <n v="25569.000625000001"/>
    <x v="0"/>
    <n v="7"/>
    <x v="3"/>
  </r>
  <r>
    <n v="3562"/>
    <x v="3560"/>
    <s v="ThreeWay is a part-verbatim play that explores dating &amp; what happens when someone finds the love of their life, except itâ€™s two people."/>
    <x v="415"/>
    <n v="469"/>
    <x v="0"/>
    <x v="1"/>
    <x v="1"/>
    <x v="3548"/>
    <n v="1457115427"/>
    <b v="0"/>
    <n v="31"/>
    <b v="1"/>
    <s v="theater/plays"/>
    <n v="149"/>
    <n v="15.13"/>
    <x v="1"/>
    <s v="plays"/>
    <n v="42433.761886574073"/>
    <n v="25569.000358796296"/>
    <x v="2"/>
    <n v="3"/>
    <x v="7"/>
  </r>
  <r>
    <n v="3563"/>
    <x v="3561"/>
    <s v="Written a solo show about celebrity, and I'll be performing it at the famous Just The Tonic this Edinburgh Fringe - Help me get there!"/>
    <x v="2"/>
    <n v="527.45000000000005"/>
    <x v="0"/>
    <x v="1"/>
    <x v="1"/>
    <x v="3549"/>
    <n v="1467648456"/>
    <b v="0"/>
    <n v="25"/>
    <b v="1"/>
    <s v="theater/plays"/>
    <n v="105"/>
    <n v="21.1"/>
    <x v="1"/>
    <s v="plays"/>
    <n v="42555.671944444446"/>
    <n v="25569.00028935185"/>
    <x v="2"/>
    <n v="7"/>
    <x v="3"/>
  </r>
  <r>
    <n v="3564"/>
    <x v="3562"/>
    <s v="Multi Award-Winng play THE PILLOWMAN coming to the Arts Centre Theatre, Aberdeen"/>
    <x v="28"/>
    <n v="1005"/>
    <x v="0"/>
    <x v="1"/>
    <x v="1"/>
    <x v="3550"/>
    <n v="1440082649"/>
    <b v="0"/>
    <n v="17"/>
    <b v="1"/>
    <s v="theater/plays"/>
    <n v="101"/>
    <n v="59.12"/>
    <x v="1"/>
    <s v="plays"/>
    <n v="42236.623252314821"/>
    <n v="25569.000196759258"/>
    <x v="0"/>
    <n v="8"/>
    <x v="10"/>
  </r>
  <r>
    <n v="3565"/>
    <x v="3563"/>
    <s v="The Honeymoon is Over is a romantic comedy about a recently eloped couple learning the dynamics of living together for the first time."/>
    <x v="42"/>
    <n v="1175"/>
    <x v="0"/>
    <x v="0"/>
    <x v="0"/>
    <x v="3551"/>
    <n v="1417456208"/>
    <b v="0"/>
    <n v="12"/>
    <b v="1"/>
    <s v="theater/plays"/>
    <n v="131"/>
    <n v="97.92"/>
    <x v="1"/>
    <s v="plays"/>
    <n v="41974.743148148147"/>
    <n v="25569.000138888889"/>
    <x v="3"/>
    <n v="12"/>
    <x v="11"/>
  </r>
  <r>
    <n v="3566"/>
    <x v="3564"/>
    <s v="A &quot;bold, subversive and very funny&quot; clown cookery show about searching for self worth in a cheesecake - VAULT Festival &amp; Tour 2015"/>
    <x v="13"/>
    <n v="2095"/>
    <x v="0"/>
    <x v="1"/>
    <x v="1"/>
    <x v="3552"/>
    <n v="1419423083"/>
    <b v="0"/>
    <n v="38"/>
    <b v="1"/>
    <s v="theater/plays"/>
    <n v="105"/>
    <n v="55.13"/>
    <x v="1"/>
    <s v="plays"/>
    <n v="41997.507905092592"/>
    <n v="25569.000439814816"/>
    <x v="3"/>
    <n v="12"/>
    <x v="11"/>
  </r>
  <r>
    <n v="3567"/>
    <x v="3565"/>
    <s v="First stage adaptation of Sarah Moore Fitzgerald's beautiful novel about Alzheimer's and time travel with a live folk score."/>
    <x v="28"/>
    <n v="1088"/>
    <x v="0"/>
    <x v="1"/>
    <x v="1"/>
    <x v="3553"/>
    <n v="1431372444"/>
    <b v="0"/>
    <n v="41"/>
    <b v="1"/>
    <s v="theater/plays"/>
    <n v="109"/>
    <n v="26.54"/>
    <x v="1"/>
    <s v="plays"/>
    <n v="42135.810694444444"/>
    <n v="25569.000474537039"/>
    <x v="0"/>
    <n v="5"/>
    <x v="5"/>
  </r>
  <r>
    <n v="3568"/>
    <x v="3566"/>
    <s v="GK. Jr (for student actors 12 and under) will bring George Macdonald's story to life. 10+ speaking parts &amp; many non-speaking parts!"/>
    <x v="28"/>
    <n v="1110"/>
    <x v="0"/>
    <x v="0"/>
    <x v="0"/>
    <x v="3554"/>
    <n v="1408383994"/>
    <b v="0"/>
    <n v="19"/>
    <b v="1"/>
    <s v="theater/plays"/>
    <n v="111"/>
    <n v="58.42"/>
    <x v="1"/>
    <s v="plays"/>
    <n v="41869.740671296298"/>
    <n v="25569.000219907408"/>
    <x v="3"/>
    <n v="8"/>
    <x v="10"/>
  </r>
  <r>
    <n v="3569"/>
    <x v="3567"/>
    <s v="In 2015, Green Light is producing 3 shows of new plays exclusively written, directed and created by women- help make it happen!"/>
    <x v="10"/>
    <n v="5024"/>
    <x v="0"/>
    <x v="0"/>
    <x v="0"/>
    <x v="3555"/>
    <n v="1418142696"/>
    <b v="0"/>
    <n v="41"/>
    <b v="1"/>
    <s v="theater/plays"/>
    <n v="100"/>
    <n v="122.54"/>
    <x v="1"/>
    <s v="plays"/>
    <n v="41982.688611111109"/>
    <n v="25569.000474537039"/>
    <x v="3"/>
    <n v="12"/>
    <x v="11"/>
  </r>
  <r>
    <n v="3570"/>
    <x v="3568"/>
    <s v="Theatre Machine presents an all-new adaptation of Maxim Gorky's classic of Russian theatre, The Lower Depths."/>
    <x v="13"/>
    <n v="2287"/>
    <x v="0"/>
    <x v="0"/>
    <x v="0"/>
    <x v="3556"/>
    <n v="1417593483"/>
    <b v="0"/>
    <n v="26"/>
    <b v="1"/>
    <s v="theater/plays"/>
    <n v="114"/>
    <n v="87.96"/>
    <x v="1"/>
    <s v="plays"/>
    <n v="41976.331979166673"/>
    <n v="25569.000300925927"/>
    <x v="3"/>
    <n v="12"/>
    <x v="11"/>
  </r>
  <r>
    <n v="3571"/>
    <x v="3569"/>
    <s v="Support Kuleshovâ€™s first full length production; help to build the set and bring a fierce and important new play to life"/>
    <x v="15"/>
    <n v="1831"/>
    <x v="0"/>
    <x v="1"/>
    <x v="1"/>
    <x v="3557"/>
    <n v="1412109413"/>
    <b v="0"/>
    <n v="25"/>
    <b v="1"/>
    <s v="theater/plays"/>
    <n v="122"/>
    <n v="73.239999999999995"/>
    <x v="1"/>
    <s v="plays"/>
    <n v="41912.858946759261"/>
    <n v="25569.00028935185"/>
    <x v="3"/>
    <n v="9"/>
    <x v="8"/>
  </r>
  <r>
    <n v="3572"/>
    <x v="3570"/>
    <s v="A darkly comic one woman show by Abram Rooney as part of The Camden Fringe 2015."/>
    <x v="2"/>
    <n v="500"/>
    <x v="0"/>
    <x v="1"/>
    <x v="1"/>
    <x v="3558"/>
    <n v="1432302082"/>
    <b v="0"/>
    <n v="9"/>
    <b v="1"/>
    <s v="theater/plays"/>
    <n v="100"/>
    <n v="55.56"/>
    <x v="1"/>
    <s v="plays"/>
    <n v="42146.570393518516"/>
    <n v="25569.000104166666"/>
    <x v="0"/>
    <n v="5"/>
    <x v="5"/>
  </r>
  <r>
    <n v="3573"/>
    <x v="3571"/>
    <s v="London based theatre makers collaborating to create a new show about the history of HipHop."/>
    <x v="9"/>
    <n v="3084"/>
    <x v="0"/>
    <x v="1"/>
    <x v="1"/>
    <x v="3559"/>
    <n v="1412845246"/>
    <b v="0"/>
    <n v="78"/>
    <b v="1"/>
    <s v="theater/plays"/>
    <n v="103"/>
    <n v="39.54"/>
    <x v="1"/>
    <s v="plays"/>
    <n v="41921.375532407408"/>
    <n v="25569.000902777778"/>
    <x v="3"/>
    <n v="10"/>
    <x v="9"/>
  </r>
  <r>
    <n v="3574"/>
    <x v="3572"/>
    <s v="Help Galli Theater continue to bring fairytales to children in English &amp; German in our theater and to institutions serving children."/>
    <x v="238"/>
    <n v="6155"/>
    <x v="0"/>
    <x v="0"/>
    <x v="0"/>
    <x v="3560"/>
    <n v="1413326248"/>
    <b v="0"/>
    <n v="45"/>
    <b v="1"/>
    <s v="theater/plays"/>
    <n v="106"/>
    <n v="136.78"/>
    <x v="1"/>
    <s v="plays"/>
    <n v="41926.942685185182"/>
    <n v="25569.000520833335"/>
    <x v="3"/>
    <n v="10"/>
    <x v="9"/>
  </r>
  <r>
    <n v="3575"/>
    <x v="3573"/>
    <s v="An island in hell. Cleopatra, Joan of Arc, &amp; Queen Victoria wait, trapped in the memory of who they were... until AnaiÌˆs Nin shows up."/>
    <x v="3"/>
    <n v="10133"/>
    <x v="0"/>
    <x v="0"/>
    <x v="0"/>
    <x v="3561"/>
    <n v="1468176527"/>
    <b v="0"/>
    <n v="102"/>
    <b v="1"/>
    <s v="theater/plays"/>
    <n v="101"/>
    <n v="99.34"/>
    <x v="1"/>
    <s v="plays"/>
    <n v="42561.783877314811"/>
    <n v="25569.001180555555"/>
    <x v="2"/>
    <n v="7"/>
    <x v="3"/>
  </r>
  <r>
    <n v="3576"/>
    <x v="3574"/>
    <s v="Vote here for whatever show you want to see next year! No gimmick, no stretch goals, just a simple vote and a free ticket."/>
    <x v="213"/>
    <n v="100"/>
    <x v="0"/>
    <x v="0"/>
    <x v="0"/>
    <x v="3562"/>
    <n v="1475759454"/>
    <b v="0"/>
    <n v="5"/>
    <b v="1"/>
    <s v="theater/plays"/>
    <n v="100"/>
    <n v="20"/>
    <x v="1"/>
    <s v="plays"/>
    <n v="42649.54923611111"/>
    <n v="25569.000057870369"/>
    <x v="2"/>
    <n v="10"/>
    <x v="9"/>
  </r>
  <r>
    <n v="3577"/>
    <x v="3575"/>
    <s v="Our goal is to bring this story of one town's processing of tragedy and their own community identity to Utah County."/>
    <x v="20"/>
    <n v="780"/>
    <x v="0"/>
    <x v="0"/>
    <x v="0"/>
    <x v="3563"/>
    <n v="1427741583"/>
    <b v="0"/>
    <n v="27"/>
    <b v="1"/>
    <s v="theater/plays"/>
    <n v="130"/>
    <n v="28.89"/>
    <x v="1"/>
    <s v="plays"/>
    <n v="42093.786840277782"/>
    <n v="25569.0003125"/>
    <x v="0"/>
    <n v="3"/>
    <x v="7"/>
  </r>
  <r>
    <n v="3578"/>
    <x v="3576"/>
    <s v="An unsparing, slightly surreal look at the effects of the private rented sector on two young women. Based on real events."/>
    <x v="15"/>
    <n v="1500.2"/>
    <x v="0"/>
    <x v="1"/>
    <x v="1"/>
    <x v="3564"/>
    <n v="1459445777"/>
    <b v="0"/>
    <n v="37"/>
    <b v="1"/>
    <s v="theater/plays"/>
    <n v="100"/>
    <n v="40.549999999999997"/>
    <x v="1"/>
    <s v="plays"/>
    <n v="42460.733530092592"/>
    <n v="25569.000428240739"/>
    <x v="2"/>
    <n v="3"/>
    <x v="7"/>
  </r>
  <r>
    <n v="3579"/>
    <x v="3577"/>
    <s v="Following success with 'The Canada Boys' and 'Parachute', we are looking for financial help from the community with our new production"/>
    <x v="2"/>
    <n v="500"/>
    <x v="0"/>
    <x v="1"/>
    <x v="1"/>
    <x v="3565"/>
    <n v="1456856256"/>
    <b v="0"/>
    <n v="14"/>
    <b v="1"/>
    <s v="theater/plays"/>
    <n v="100"/>
    <n v="35.71"/>
    <x v="1"/>
    <s v="plays"/>
    <n v="42430.762222222227"/>
    <n v="25569.000162037039"/>
    <x v="2"/>
    <n v="3"/>
    <x v="7"/>
  </r>
  <r>
    <n v="3580"/>
    <x v="3578"/>
    <s v="Annabel Lost combines visual art and performance poetry to tell the story of two orphaned refugees, Quetzal and Rhime."/>
    <x v="42"/>
    <n v="1025"/>
    <x v="0"/>
    <x v="0"/>
    <x v="0"/>
    <x v="3566"/>
    <n v="1421900022"/>
    <b v="0"/>
    <n v="27"/>
    <b v="1"/>
    <s v="theater/plays"/>
    <n v="114"/>
    <n v="37.96"/>
    <x v="1"/>
    <s v="plays"/>
    <n v="42026.176180555558"/>
    <n v="25569.0003125"/>
    <x v="0"/>
    <n v="1"/>
    <x v="1"/>
  </r>
  <r>
    <n v="3581"/>
    <x v="3579"/>
    <s v="An extraordinary, punchy and provocative new play, providing a voice for women to address their sexuality and self worth. #EDFREAK"/>
    <x v="15"/>
    <n v="1500"/>
    <x v="0"/>
    <x v="1"/>
    <x v="1"/>
    <x v="3567"/>
    <n v="1405509510"/>
    <b v="0"/>
    <n v="45"/>
    <b v="1"/>
    <s v="theater/plays"/>
    <n v="100"/>
    <n v="33.33"/>
    <x v="1"/>
    <s v="plays"/>
    <n v="41836.471180555556"/>
    <n v="25569.000520833335"/>
    <x v="3"/>
    <n v="7"/>
    <x v="3"/>
  </r>
  <r>
    <n v="3582"/>
    <x v="3580"/>
    <s v="A contemporary American play touching on the scorching realities of growing up in the Millennial generation."/>
    <x v="28"/>
    <n v="2870"/>
    <x v="0"/>
    <x v="0"/>
    <x v="0"/>
    <x v="3568"/>
    <n v="1458613082"/>
    <b v="0"/>
    <n v="49"/>
    <b v="1"/>
    <s v="theater/plays"/>
    <n v="287"/>
    <n v="58.57"/>
    <x v="1"/>
    <s v="plays"/>
    <n v="42451.095856481479"/>
    <n v="25569.000567129631"/>
    <x v="2"/>
    <n v="3"/>
    <x v="7"/>
  </r>
  <r>
    <n v="3583"/>
    <x v="3581"/>
    <s v="Bumbling architect Romeo and handsome contractor Mario meet their match while building a balcony for Verona, NJ siren, Juliet."/>
    <x v="9"/>
    <n v="3255"/>
    <x v="0"/>
    <x v="0"/>
    <x v="0"/>
    <x v="3569"/>
    <n v="1455790405"/>
    <b v="0"/>
    <n v="24"/>
    <b v="1"/>
    <s v="theater/plays"/>
    <n v="109"/>
    <n v="135.63"/>
    <x v="1"/>
    <s v="plays"/>
    <n v="42418.425983796296"/>
    <n v="25569.000277777777"/>
    <x v="2"/>
    <n v="2"/>
    <x v="2"/>
  </r>
  <r>
    <n v="3584"/>
    <x v="3582"/>
    <s v="Critically-acclaimed Old Trunk are back with their new play. _x000a_PRAMKICKER. _x000a__x000a_Written by Sadie Hasler &amp; directed by Sarah Mayhew."/>
    <x v="9"/>
    <n v="3465"/>
    <x v="0"/>
    <x v="1"/>
    <x v="1"/>
    <x v="3570"/>
    <n v="1434180944"/>
    <b v="0"/>
    <n v="112"/>
    <b v="1"/>
    <s v="theater/plays"/>
    <n v="116"/>
    <n v="30.94"/>
    <x v="1"/>
    <s v="plays"/>
    <n v="42168.316481481481"/>
    <n v="25569.001296296297"/>
    <x v="0"/>
    <n v="6"/>
    <x v="0"/>
  </r>
  <r>
    <n v="3585"/>
    <x v="3583"/>
    <s v="The world premiere of a play, a true story about love, loss, and a man reaching back in time as the only way to move forward."/>
    <x v="104"/>
    <n v="4050"/>
    <x v="0"/>
    <x v="0"/>
    <x v="0"/>
    <x v="3571"/>
    <n v="1416589890"/>
    <b v="0"/>
    <n v="23"/>
    <b v="1"/>
    <s v="theater/plays"/>
    <n v="119"/>
    <n v="176.09"/>
    <x v="1"/>
    <s v="plays"/>
    <n v="41964.716319444444"/>
    <n v="25569.000266203704"/>
    <x v="3"/>
    <n v="11"/>
    <x v="4"/>
  </r>
  <r>
    <n v="3586"/>
    <x v="3584"/>
    <s v="See Theatre In A New Light"/>
    <x v="51"/>
    <n v="8207"/>
    <x v="0"/>
    <x v="0"/>
    <x v="0"/>
    <x v="3572"/>
    <n v="1469465070"/>
    <b v="0"/>
    <n v="54"/>
    <b v="1"/>
    <s v="theater/plays"/>
    <n v="109"/>
    <n v="151.97999999999999"/>
    <x v="1"/>
    <s v="plays"/>
    <n v="42576.697569444441"/>
    <n v="25569.000625000001"/>
    <x v="2"/>
    <n v="7"/>
    <x v="3"/>
  </r>
  <r>
    <n v="3587"/>
    <x v="3585"/>
    <s v="The GSA BA (Hons) Acting class of 2016 are taking a transfer of their GSA Production to The Cockpit Theatre in London"/>
    <x v="2"/>
    <n v="633"/>
    <x v="0"/>
    <x v="1"/>
    <x v="1"/>
    <x v="3573"/>
    <n v="1463144254"/>
    <b v="0"/>
    <n v="28"/>
    <b v="1"/>
    <s v="theater/plays"/>
    <n v="127"/>
    <n v="22.61"/>
    <x v="1"/>
    <s v="plays"/>
    <n v="42503.539976851855"/>
    <n v="25569.000324074073"/>
    <x v="2"/>
    <n v="5"/>
    <x v="5"/>
  </r>
  <r>
    <n v="3588"/>
    <x v="3586"/>
    <s v="Touring the fast-paced, playful and poignant story of three twenty-somethings in a mental-health support group."/>
    <x v="48"/>
    <n v="201"/>
    <x v="0"/>
    <x v="1"/>
    <x v="1"/>
    <x v="3574"/>
    <n v="1428436410"/>
    <b v="0"/>
    <n v="11"/>
    <b v="1"/>
    <s v="theater/plays"/>
    <n v="101"/>
    <n v="18.27"/>
    <x v="1"/>
    <s v="plays"/>
    <n v="42101.828819444447"/>
    <n v="25569.000127314815"/>
    <x v="0"/>
    <n v="4"/>
    <x v="6"/>
  </r>
  <r>
    <n v="3589"/>
    <x v="3587"/>
    <s v="After being officially selected for the 2015 FringeNYC Festival, we are looking for your help to put on this new and exciting play!"/>
    <x v="23"/>
    <n v="5100"/>
    <x v="0"/>
    <x v="0"/>
    <x v="0"/>
    <x v="3575"/>
    <n v="1430494347"/>
    <b v="0"/>
    <n v="62"/>
    <b v="1"/>
    <s v="theater/plays"/>
    <n v="128"/>
    <n v="82.26"/>
    <x v="1"/>
    <s v="plays"/>
    <n v="42125.647534722222"/>
    <n v="25569.000717592593"/>
    <x v="0"/>
    <n v="5"/>
    <x v="5"/>
  </r>
  <r>
    <n v="3590"/>
    <x v="3588"/>
    <s v="Two men on trial for desertion, confined within a Glasshouse. How long can friendship last? How much can a man stand before he breaks?"/>
    <x v="10"/>
    <n v="5003"/>
    <x v="0"/>
    <x v="1"/>
    <x v="1"/>
    <x v="3576"/>
    <n v="1411200034"/>
    <b v="0"/>
    <n v="73"/>
    <b v="1"/>
    <s v="theater/plays"/>
    <n v="100"/>
    <n v="68.53"/>
    <x v="1"/>
    <s v="plays"/>
    <n v="41902.333726851852"/>
    <n v="25569.000844907408"/>
    <x v="3"/>
    <n v="9"/>
    <x v="8"/>
  </r>
  <r>
    <n v="3591"/>
    <x v="3589"/>
    <s v="We are trying to produce a kid friendly show about an imaginative journey through space and time. Help us create our wonderland!!"/>
    <x v="176"/>
    <n v="1225"/>
    <x v="0"/>
    <x v="0"/>
    <x v="0"/>
    <x v="3577"/>
    <n v="1419979544"/>
    <b v="0"/>
    <n v="18"/>
    <b v="1"/>
    <s v="theater/plays"/>
    <n v="175"/>
    <n v="68.06"/>
    <x v="1"/>
    <s v="plays"/>
    <n v="42003.948425925926"/>
    <n v="25569.000208333335"/>
    <x v="3"/>
    <n v="12"/>
    <x v="11"/>
  </r>
  <r>
    <n v="3592"/>
    <x v="3590"/>
    <s v="Sex. Fish. A COMET THAT DESTROYS THE WORLD. boom a play by Peter Sinn Nachtrieb- Feb 19-21 at The Bridge in NYC."/>
    <x v="13"/>
    <n v="2545"/>
    <x v="0"/>
    <x v="0"/>
    <x v="0"/>
    <x v="3578"/>
    <n v="1418673307"/>
    <b v="0"/>
    <n v="35"/>
    <b v="1"/>
    <s v="theater/plays"/>
    <n v="127"/>
    <n v="72.709999999999994"/>
    <x v="1"/>
    <s v="plays"/>
    <n v="41988.829942129625"/>
    <n v="25569.000405092593"/>
    <x v="3"/>
    <n v="12"/>
    <x v="11"/>
  </r>
  <r>
    <n v="3593"/>
    <x v="3591"/>
    <s v="A staged reading for &quot;Lucy &amp; Vincente&quot; in NYC. A new play about Lucille Ball &amp; Vincente Minnelli in Hollywood, 1953."/>
    <x v="9"/>
    <n v="3319"/>
    <x v="0"/>
    <x v="0"/>
    <x v="0"/>
    <x v="3579"/>
    <n v="1417469639"/>
    <b v="0"/>
    <n v="43"/>
    <b v="1"/>
    <s v="theater/plays"/>
    <n v="111"/>
    <n v="77.19"/>
    <x v="1"/>
    <s v="plays"/>
    <n v="41974.898599537039"/>
    <n v="25569.000497685185"/>
    <x v="3"/>
    <n v="12"/>
    <x v="11"/>
  </r>
  <r>
    <n v="3594"/>
    <x v="3592"/>
    <s v="An adaptation that realizes the internal struggle of Ibsenâ€™s most renowned protagonist as she traverses a claustrophobic social world"/>
    <x v="183"/>
    <n v="2015"/>
    <x v="0"/>
    <x v="0"/>
    <x v="0"/>
    <x v="3580"/>
    <n v="1470792982"/>
    <b v="0"/>
    <n v="36"/>
    <b v="1"/>
    <s v="theater/plays"/>
    <n v="126"/>
    <n v="55.97"/>
    <x v="1"/>
    <s v="plays"/>
    <n v="42592.066921296297"/>
    <n v="25569.000416666666"/>
    <x v="2"/>
    <n v="8"/>
    <x v="10"/>
  </r>
  <r>
    <n v="3595"/>
    <x v="3593"/>
    <s v="A new theatre company staging Will Eno's The Flu Season in Seattle"/>
    <x v="27"/>
    <n v="3081"/>
    <x v="0"/>
    <x v="0"/>
    <x v="0"/>
    <x v="3581"/>
    <n v="1423959123"/>
    <b v="0"/>
    <n v="62"/>
    <b v="1"/>
    <s v="theater/plays"/>
    <n v="119"/>
    <n v="49.69"/>
    <x v="1"/>
    <s v="plays"/>
    <n v="42050.008368055554"/>
    <n v="25569.000717592593"/>
    <x v="0"/>
    <n v="2"/>
    <x v="2"/>
  </r>
  <r>
    <n v="3596"/>
    <x v="3594"/>
    <s v="A play about the last eight years of the life of Egon Schiele, one of the most influential Austrian Expressionist artists."/>
    <x v="184"/>
    <n v="1185"/>
    <x v="0"/>
    <x v="5"/>
    <x v="5"/>
    <x v="3582"/>
    <n v="1407258582"/>
    <b v="0"/>
    <n v="15"/>
    <b v="1"/>
    <s v="theater/plays"/>
    <n v="108"/>
    <n v="79"/>
    <x v="1"/>
    <s v="plays"/>
    <n v="41856.715069444443"/>
    <n v="25569.000173611112"/>
    <x v="3"/>
    <n v="8"/>
    <x v="10"/>
  </r>
  <r>
    <n v="3597"/>
    <x v="3595"/>
    <s v="&quot;I think that I have my own will. I can stop this, I tell myself. But it's not true.&quot;"/>
    <x v="30"/>
    <n v="2565"/>
    <x v="0"/>
    <x v="0"/>
    <x v="0"/>
    <x v="3583"/>
    <n v="1455717790"/>
    <b v="0"/>
    <n v="33"/>
    <b v="1"/>
    <s v="theater/plays"/>
    <n v="103"/>
    <n v="77.73"/>
    <x v="1"/>
    <s v="plays"/>
    <n v="42417.585532407407"/>
    <n v="25569.000381944443"/>
    <x v="2"/>
    <n v="2"/>
    <x v="2"/>
  </r>
  <r>
    <n v="3598"/>
    <x v="3596"/>
    <s v="River City Theatre Company needs your support as we embark on our thirteenth production, CINDERELLA!"/>
    <x v="28"/>
    <n v="1101"/>
    <x v="0"/>
    <x v="0"/>
    <x v="0"/>
    <x v="3584"/>
    <n v="1408129822"/>
    <b v="0"/>
    <n v="27"/>
    <b v="1"/>
    <s v="theater/plays"/>
    <n v="110"/>
    <n v="40.78"/>
    <x v="1"/>
    <s v="plays"/>
    <n v="41866.79886574074"/>
    <n v="25569.0003125"/>
    <x v="3"/>
    <n v="8"/>
    <x v="10"/>
  </r>
  <r>
    <n v="3599"/>
    <x v="3597"/>
    <s v="Help Chrysalis get this production off the ground!  An original play, we only need $500 to get this production on its feet!"/>
    <x v="2"/>
    <n v="1010"/>
    <x v="0"/>
    <x v="0"/>
    <x v="0"/>
    <x v="3585"/>
    <n v="1438715077"/>
    <b v="0"/>
    <n v="17"/>
    <b v="1"/>
    <s v="theater/plays"/>
    <n v="202"/>
    <n v="59.41"/>
    <x v="1"/>
    <s v="plays"/>
    <n v="42220.79487268519"/>
    <n v="25569.000196759258"/>
    <x v="0"/>
    <n v="8"/>
    <x v="10"/>
  </r>
  <r>
    <n v="3600"/>
    <x v="3598"/>
    <s v="The First Play From The Man Who Brought You The Black James Bond!"/>
    <x v="185"/>
    <n v="13"/>
    <x v="0"/>
    <x v="0"/>
    <x v="0"/>
    <x v="3586"/>
    <n v="1473970964"/>
    <b v="0"/>
    <n v="4"/>
    <b v="1"/>
    <s v="theater/plays"/>
    <n v="130"/>
    <n v="3.25"/>
    <x v="1"/>
    <s v="plays"/>
    <n v="42628.849120370374"/>
    <n v="25569.000046296296"/>
    <x v="2"/>
    <n v="9"/>
    <x v="8"/>
  </r>
  <r>
    <n v="3601"/>
    <x v="3599"/>
    <s v="New play 'Pink Confetti' by Paul Roberts at The Courtyard Theatre produced by Etch and directed by Oliver Dawe."/>
    <x v="13"/>
    <n v="2087"/>
    <x v="0"/>
    <x v="1"/>
    <x v="1"/>
    <x v="3587"/>
    <n v="1418860682"/>
    <b v="0"/>
    <n v="53"/>
    <b v="1"/>
    <s v="theater/plays"/>
    <n v="104"/>
    <n v="39.380000000000003"/>
    <x v="1"/>
    <s v="plays"/>
    <n v="41990.99863425926"/>
    <n v="25569.000613425927"/>
    <x v="3"/>
    <n v="12"/>
    <x v="11"/>
  </r>
  <r>
    <n v="3602"/>
    <x v="3600"/>
    <s v="A student directed and student performed production of Shakespeare's Macbeth in Milwaukee's beautiful Lake Park on June 3rd &amp; 4th"/>
    <x v="23"/>
    <n v="4002"/>
    <x v="0"/>
    <x v="0"/>
    <x v="0"/>
    <x v="3588"/>
    <n v="1458336479"/>
    <b v="0"/>
    <n v="49"/>
    <b v="1"/>
    <s v="theater/plays"/>
    <n v="100"/>
    <n v="81.67"/>
    <x v="1"/>
    <s v="plays"/>
    <n v="42447.894432870366"/>
    <n v="25569.000567129631"/>
    <x v="2"/>
    <n v="3"/>
    <x v="7"/>
  </r>
  <r>
    <n v="3603"/>
    <x v="3601"/>
    <s v="Help produce &quot;Thank You For Waiting,&quot; a new play that explores friendship, loss, and mental illness, at the 2016 Frigid Festival!"/>
    <x v="15"/>
    <n v="2560"/>
    <x v="0"/>
    <x v="0"/>
    <x v="0"/>
    <x v="3589"/>
    <n v="1444164280"/>
    <b v="0"/>
    <n v="57"/>
    <b v="1"/>
    <s v="theater/plays"/>
    <n v="171"/>
    <n v="44.91"/>
    <x v="1"/>
    <s v="plays"/>
    <n v="42283.864351851851"/>
    <n v="25569.000659722224"/>
    <x v="0"/>
    <n v="10"/>
    <x v="9"/>
  </r>
  <r>
    <n v="3604"/>
    <x v="3602"/>
    <s v="â€œSuddenly Split &amp; Swiping Overâ€ is a sassy and heartfelt one-woman show about ending a longterm relationship and starting over."/>
    <x v="9"/>
    <n v="3385"/>
    <x v="0"/>
    <x v="0"/>
    <x v="0"/>
    <x v="3590"/>
    <n v="1461370956"/>
    <b v="0"/>
    <n v="69"/>
    <b v="1"/>
    <s v="theater/plays"/>
    <n v="113"/>
    <n v="49.06"/>
    <x v="1"/>
    <s v="plays"/>
    <n v="42483.015694444446"/>
    <n v="25569.000798611112"/>
    <x v="2"/>
    <n v="4"/>
    <x v="6"/>
  </r>
  <r>
    <n v="3605"/>
    <x v="3603"/>
    <s v="We are a new Theatre Company who are fundraising to put on a new production of the play 'The Blue Room' in High Wycombe and Maidenhead"/>
    <x v="49"/>
    <n v="460"/>
    <x v="0"/>
    <x v="1"/>
    <x v="1"/>
    <x v="3591"/>
    <n v="1452798126"/>
    <b v="0"/>
    <n v="15"/>
    <b v="1"/>
    <s v="theater/plays"/>
    <n v="184"/>
    <n v="30.67"/>
    <x v="1"/>
    <s v="plays"/>
    <n v="42383.793124999997"/>
    <n v="25569.000173611112"/>
    <x v="2"/>
    <n v="1"/>
    <x v="1"/>
  </r>
  <r>
    <n v="3606"/>
    <x v="3604"/>
    <s v="Support Swansea's youngest theatre company Critical Ambition, in their co-production of BLINK with Volcano and The Other Room."/>
    <x v="9"/>
    <n v="3908"/>
    <x v="0"/>
    <x v="1"/>
    <x v="1"/>
    <x v="3592"/>
    <n v="1468593057"/>
    <b v="0"/>
    <n v="64"/>
    <b v="1"/>
    <s v="theater/plays"/>
    <n v="130"/>
    <n v="61.06"/>
    <x v="1"/>
    <s v="plays"/>
    <n v="42566.604826388888"/>
    <n v="25569.000740740739"/>
    <x v="2"/>
    <n v="7"/>
    <x v="3"/>
  </r>
  <r>
    <n v="3607"/>
    <x v="3605"/>
    <s v="'E15' is a verbatim project that looks at the story of the Focus E15 Campaign"/>
    <x v="131"/>
    <n v="580"/>
    <x v="0"/>
    <x v="1"/>
    <x v="1"/>
    <x v="3593"/>
    <n v="1448924882"/>
    <b v="0"/>
    <n v="20"/>
    <b v="1"/>
    <s v="theater/plays"/>
    <n v="105"/>
    <n v="29"/>
    <x v="1"/>
    <s v="plays"/>
    <n v="42338.963912037041"/>
    <n v="25569.000231481481"/>
    <x v="0"/>
    <n v="11"/>
    <x v="4"/>
  </r>
  <r>
    <n v="3608"/>
    <x v="3606"/>
    <s v="Help us get the show on the road! Petrification is a new play about home, memory and identity and we need your help to tour."/>
    <x v="134"/>
    <n v="800"/>
    <x v="0"/>
    <x v="1"/>
    <x v="1"/>
    <x v="3594"/>
    <n v="1463418090"/>
    <b v="0"/>
    <n v="27"/>
    <b v="1"/>
    <s v="theater/plays"/>
    <n v="100"/>
    <n v="29.63"/>
    <x v="1"/>
    <s v="plays"/>
    <n v="42506.709375000006"/>
    <n v="25569.0003125"/>
    <x v="2"/>
    <n v="5"/>
    <x v="5"/>
  </r>
  <r>
    <n v="3609"/>
    <x v="3607"/>
    <s v="KHOJALY is a new play that gives a voice to refugees the world over, telling the story of the survivors of the 1992 massacre in Khojaly"/>
    <x v="416"/>
    <n v="3005"/>
    <x v="0"/>
    <x v="1"/>
    <x v="1"/>
    <x v="3595"/>
    <n v="1456789685"/>
    <b v="0"/>
    <n v="21"/>
    <b v="1"/>
    <s v="theater/plays"/>
    <n v="153"/>
    <n v="143.1"/>
    <x v="1"/>
    <s v="plays"/>
    <n v="42429.991724537031"/>
    <n v="25569.000243055554"/>
    <x v="2"/>
    <n v="2"/>
    <x v="2"/>
  </r>
  <r>
    <n v="3610"/>
    <x v="3608"/>
    <s v="The Florence Company premieres its first stage play at the Chelsea Theatre in London with an original piece of writing"/>
    <x v="28"/>
    <n v="1623"/>
    <x v="0"/>
    <x v="1"/>
    <x v="1"/>
    <x v="3596"/>
    <n v="1437214936"/>
    <b v="0"/>
    <n v="31"/>
    <b v="1"/>
    <s v="theater/plays"/>
    <n v="162"/>
    <n v="52.35"/>
    <x v="1"/>
    <s v="plays"/>
    <n v="42203.432129629626"/>
    <n v="25569.000358796296"/>
    <x v="0"/>
    <n v="7"/>
    <x v="3"/>
  </r>
  <r>
    <n v="3611"/>
    <x v="3609"/>
    <s v="How do you retain a sense identity after losing your home, your family and your country? Leftovers is a play about refugees in Nairobi."/>
    <x v="30"/>
    <n v="3400"/>
    <x v="0"/>
    <x v="1"/>
    <x v="1"/>
    <x v="3597"/>
    <n v="1425891201"/>
    <b v="0"/>
    <n v="51"/>
    <b v="1"/>
    <s v="theater/plays"/>
    <n v="136"/>
    <n v="66.67"/>
    <x v="1"/>
    <s v="plays"/>
    <n v="42072.370381944449"/>
    <n v="25569.000590277778"/>
    <x v="0"/>
    <n v="3"/>
    <x v="7"/>
  </r>
  <r>
    <n v="3612"/>
    <x v="3610"/>
    <s v="A Harlem Hellfighter struggles to re-integrate into his community after heroically fighting for his country in WW1."/>
    <x v="10"/>
    <n v="7220"/>
    <x v="0"/>
    <x v="5"/>
    <x v="5"/>
    <x v="3598"/>
    <n v="1401470811"/>
    <b v="0"/>
    <n v="57"/>
    <b v="1"/>
    <s v="theater/plays"/>
    <n v="144"/>
    <n v="126.67"/>
    <x v="1"/>
    <s v="plays"/>
    <n v="41789.726979166669"/>
    <n v="25569.000659722224"/>
    <x v="3"/>
    <n v="5"/>
    <x v="5"/>
  </r>
  <r>
    <n v="3613"/>
    <x v="3611"/>
    <s v="a woman walks into a bar except she looks like a man and no one's serving drinks. one night only"/>
    <x v="21"/>
    <n v="1250"/>
    <x v="0"/>
    <x v="0"/>
    <x v="0"/>
    <x v="3599"/>
    <n v="1401372574"/>
    <b v="0"/>
    <n v="20"/>
    <b v="1"/>
    <s v="theater/plays"/>
    <n v="100"/>
    <n v="62.5"/>
    <x v="1"/>
    <s v="plays"/>
    <n v="41788.58997685185"/>
    <n v="25569.000231481481"/>
    <x v="3"/>
    <n v="5"/>
    <x v="5"/>
  </r>
  <r>
    <n v="3614"/>
    <x v="3438"/>
    <s v="A production of &quot;Gruesome Playground Injuries&quot; by Rajiv Joseph July 24th-August 9th at The Bakery in Denver, CO."/>
    <x v="30"/>
    <n v="2520"/>
    <x v="0"/>
    <x v="0"/>
    <x v="0"/>
    <x v="3600"/>
    <n v="1432083616"/>
    <b v="0"/>
    <n v="71"/>
    <b v="1"/>
    <s v="theater/plays"/>
    <n v="101"/>
    <n v="35.49"/>
    <x v="1"/>
    <s v="plays"/>
    <n v="42144.041851851856"/>
    <n v="25569.000821759259"/>
    <x v="0"/>
    <n v="5"/>
    <x v="5"/>
  </r>
  <r>
    <n v="3615"/>
    <x v="3612"/>
    <s v="Bob is on the road. Bob is on the run. But from what? Will she make it to her destination and what will she find whens she gets there?"/>
    <x v="30"/>
    <n v="2670"/>
    <x v="0"/>
    <x v="1"/>
    <x v="1"/>
    <x v="3601"/>
    <n v="1447164896"/>
    <b v="0"/>
    <n v="72"/>
    <b v="1"/>
    <s v="theater/plays"/>
    <n v="107"/>
    <n v="37.08"/>
    <x v="1"/>
    <s v="plays"/>
    <n v="42318.593703703707"/>
    <n v="25569.000833333332"/>
    <x v="0"/>
    <n v="11"/>
    <x v="4"/>
  </r>
  <r>
    <n v="3616"/>
    <x v="3613"/>
    <s v="A vibrant, gender-inverted film-noir adaptation of Shakespeare's brutal comedy Taming of the Shrew, a visceral physical spectacle."/>
    <x v="30"/>
    <n v="3120"/>
    <x v="0"/>
    <x v="1"/>
    <x v="1"/>
    <x v="3602"/>
    <n v="1424213264"/>
    <b v="0"/>
    <n v="45"/>
    <b v="1"/>
    <s v="theater/plays"/>
    <n v="125"/>
    <n v="69.33"/>
    <x v="1"/>
    <s v="plays"/>
    <n v="42052.949814814812"/>
    <n v="25569.000520833335"/>
    <x v="0"/>
    <n v="2"/>
    <x v="2"/>
  </r>
  <r>
    <n v="3617"/>
    <x v="3614"/>
    <s v="Venue hire and payment of designer for a darkly comic, all female play about power - losing it, wanting it and fighting to get it back"/>
    <x v="417"/>
    <n v="880"/>
    <x v="0"/>
    <x v="1"/>
    <x v="1"/>
    <x v="3603"/>
    <n v="1486996729"/>
    <b v="0"/>
    <n v="51"/>
    <b v="1"/>
    <s v="theater/plays"/>
    <n v="119"/>
    <n v="17.25"/>
    <x v="1"/>
    <s v="plays"/>
    <n v="42779.610289351855"/>
    <n v="25569.000590277778"/>
    <x v="1"/>
    <n v="2"/>
    <x v="2"/>
  </r>
  <r>
    <n v="3618"/>
    <x v="3615"/>
    <s v="The play yet to be described as &quot;A surefire Edinburgh Fringe Festival Cult Hit&quot;. Coming to the Underbelly, Edinburgh, 5th-30th August."/>
    <x v="13"/>
    <n v="2020"/>
    <x v="0"/>
    <x v="1"/>
    <x v="1"/>
    <x v="3604"/>
    <n v="1430751850"/>
    <b v="0"/>
    <n v="56"/>
    <b v="1"/>
    <s v="theater/plays"/>
    <n v="101"/>
    <n v="36.07"/>
    <x v="1"/>
    <s v="plays"/>
    <n v="42128.627893518518"/>
    <n v="25569.000648148147"/>
    <x v="0"/>
    <n v="5"/>
    <x v="5"/>
  </r>
  <r>
    <n v="3619"/>
    <x v="3616"/>
    <s v="We are a fledgling theatre company based in Atlanta looking to fund our first show, Sincerity Forever by playwright Mac Wellman."/>
    <x v="28"/>
    <n v="1130"/>
    <x v="0"/>
    <x v="0"/>
    <x v="0"/>
    <x v="3605"/>
    <n v="1476760226"/>
    <b v="0"/>
    <n v="17"/>
    <b v="1"/>
    <s v="theater/plays"/>
    <n v="113"/>
    <n v="66.47"/>
    <x v="1"/>
    <s v="plays"/>
    <n v="42661.132245370376"/>
    <n v="25569.000196759258"/>
    <x v="2"/>
    <n v="10"/>
    <x v="9"/>
  </r>
  <r>
    <n v="3620"/>
    <x v="3617"/>
    <s v="An Irish show about mental illness though the eyes of the man experiencing it. Support this show and help get it to Boulder and NYC."/>
    <x v="124"/>
    <n v="11045"/>
    <x v="0"/>
    <x v="0"/>
    <x v="0"/>
    <x v="3606"/>
    <n v="1422916261"/>
    <b v="0"/>
    <n v="197"/>
    <b v="1"/>
    <s v="theater/plays"/>
    <n v="105"/>
    <n v="56.07"/>
    <x v="1"/>
    <s v="plays"/>
    <n v="42037.938206018516"/>
    <n v="25569.002280092591"/>
    <x v="0"/>
    <n v="2"/>
    <x v="2"/>
  </r>
  <r>
    <n v="3621"/>
    <x v="3618"/>
    <s v="Bare Theatre and Sonorous Road collaborate on the NC debut of  Allan Maule's gamer fantasy play that was extended in New York."/>
    <x v="9"/>
    <n v="3292"/>
    <x v="0"/>
    <x v="0"/>
    <x v="0"/>
    <x v="3607"/>
    <n v="1473200844"/>
    <b v="0"/>
    <n v="70"/>
    <b v="1"/>
    <s v="theater/plays"/>
    <n v="110"/>
    <n v="47.03"/>
    <x v="1"/>
    <s v="plays"/>
    <n v="42619.935694444444"/>
    <n v="25569.000810185185"/>
    <x v="2"/>
    <n v="9"/>
    <x v="8"/>
  </r>
  <r>
    <n v="3622"/>
    <x v="3619"/>
    <s v="5 actors. 39 characters. 1 epic adventure. Presented by the Cradle Theatre Company."/>
    <x v="28"/>
    <n v="1000.99"/>
    <x v="0"/>
    <x v="0"/>
    <x v="0"/>
    <x v="3608"/>
    <n v="1409030371"/>
    <b v="0"/>
    <n v="21"/>
    <b v="1"/>
    <s v="theater/plays"/>
    <n v="100"/>
    <n v="47.67"/>
    <x v="1"/>
    <s v="plays"/>
    <n v="41877.221886574072"/>
    <n v="25569.000243055554"/>
    <x v="3"/>
    <n v="8"/>
    <x v="10"/>
  </r>
  <r>
    <n v="3623"/>
    <x v="3620"/>
    <s v="An original play exploring the complications of romantic relationships in all forms."/>
    <x v="30"/>
    <n v="3000"/>
    <x v="0"/>
    <x v="0"/>
    <x v="0"/>
    <x v="3609"/>
    <n v="1404841270"/>
    <b v="0"/>
    <n v="34"/>
    <b v="1"/>
    <s v="theater/plays"/>
    <n v="120"/>
    <n v="88.24"/>
    <x v="1"/>
    <s v="plays"/>
    <n v="41828.736921296295"/>
    <n v="25569.00039351852"/>
    <x v="3"/>
    <n v="7"/>
    <x v="3"/>
  </r>
  <r>
    <n v="3624"/>
    <x v="3621"/>
    <s v="â€œThe Event of a Lifetimeâ€¦â€_x000a__x000a_After the books stopped selling, and family disappears..the next event is closer than expected for him."/>
    <x v="9"/>
    <n v="3148"/>
    <x v="0"/>
    <x v="0"/>
    <x v="0"/>
    <x v="3610"/>
    <n v="1466793290"/>
    <b v="0"/>
    <n v="39"/>
    <b v="1"/>
    <s v="theater/plays"/>
    <n v="105"/>
    <n v="80.72"/>
    <x v="1"/>
    <s v="plays"/>
    <n v="42545.774189814809"/>
    <n v="25569.000451388889"/>
    <x v="2"/>
    <n v="6"/>
    <x v="0"/>
  </r>
  <r>
    <n v="3625"/>
    <x v="3622"/>
    <s v="Help us run Leithâ€™s acclaimed, year round pub theatre VPT as part of Edinburgh Fringe 2015. Presenting 72 short plays over two weeks."/>
    <x v="9"/>
    <n v="3080"/>
    <x v="0"/>
    <x v="1"/>
    <x v="1"/>
    <x v="3611"/>
    <n v="1433259577"/>
    <b v="0"/>
    <n v="78"/>
    <b v="1"/>
    <s v="theater/plays"/>
    <n v="103"/>
    <n v="39.49"/>
    <x v="1"/>
    <s v="plays"/>
    <n v="42157.652511574073"/>
    <n v="25569.000902777778"/>
    <x v="0"/>
    <n v="6"/>
    <x v="0"/>
  </r>
  <r>
    <n v="3626"/>
    <x v="3623"/>
    <s v="The first four-week performance run for our dance-theatre company, Geste Records, to be performed at The Yard Theatre in September."/>
    <x v="23"/>
    <n v="4073"/>
    <x v="0"/>
    <x v="1"/>
    <x v="1"/>
    <x v="3612"/>
    <n v="1406390457"/>
    <b v="0"/>
    <n v="48"/>
    <b v="1"/>
    <s v="theater/plays"/>
    <n v="102"/>
    <n v="84.85"/>
    <x v="1"/>
    <s v="plays"/>
    <n v="41846.667326388888"/>
    <n v="25569.000555555554"/>
    <x v="3"/>
    <n v="7"/>
    <x v="3"/>
  </r>
  <r>
    <n v="3627"/>
    <x v="3624"/>
    <s v="One Shot Theatre Company is an organization that promotes youth theatre for social change, putting on shows that open a social dialogue"/>
    <x v="13"/>
    <n v="2000"/>
    <x v="0"/>
    <x v="0"/>
    <x v="0"/>
    <x v="3613"/>
    <n v="1459446487"/>
    <b v="0"/>
    <n v="29"/>
    <b v="1"/>
    <s v="theater/plays"/>
    <n v="100"/>
    <n v="68.97"/>
    <x v="1"/>
    <s v="plays"/>
    <n v="42460.741747685184"/>
    <n v="25569.000335648147"/>
    <x v="2"/>
    <n v="3"/>
    <x v="7"/>
  </r>
  <r>
    <n v="3628"/>
    <x v="3625"/>
    <s v="I am asking for public funding to help put together a musical tribute titled &quot;Blast From The Past&quot; reenacting famous HipHop, RnB acts."/>
    <x v="57"/>
    <n v="0"/>
    <x v="2"/>
    <x v="0"/>
    <x v="0"/>
    <x v="3614"/>
    <n v="1444852796"/>
    <b v="0"/>
    <n v="0"/>
    <b v="0"/>
    <s v="theater/musical"/>
    <n v="0"/>
    <n v="0"/>
    <x v="1"/>
    <s v="musical"/>
    <n v="42291.833287037036"/>
    <n v="25569"/>
    <x v="0"/>
    <n v="10"/>
    <x v="9"/>
  </r>
  <r>
    <n v="3629"/>
    <x v="3626"/>
    <s v="Introducing a high class environmentally friendly, vegan, adult cabaret theater in Chicago with unique on, and off stage entertainment."/>
    <x v="80"/>
    <n v="2"/>
    <x v="2"/>
    <x v="0"/>
    <x v="0"/>
    <x v="3615"/>
    <n v="1457403364"/>
    <b v="0"/>
    <n v="2"/>
    <b v="0"/>
    <s v="theater/musical"/>
    <n v="0"/>
    <n v="1"/>
    <x v="1"/>
    <s v="musical"/>
    <n v="42437.094490740739"/>
    <n v="25569.00002314815"/>
    <x v="2"/>
    <n v="3"/>
    <x v="7"/>
  </r>
  <r>
    <n v="3630"/>
    <x v="3627"/>
    <s v="The Jeremy Kyle Show offers so much subject matter to create an opera with.  Along with his brilliant put downs it could be excellent!"/>
    <x v="9"/>
    <n v="1"/>
    <x v="2"/>
    <x v="1"/>
    <x v="1"/>
    <x v="3616"/>
    <n v="1414700390"/>
    <b v="0"/>
    <n v="1"/>
    <b v="0"/>
    <s v="theater/musical"/>
    <n v="0"/>
    <n v="1"/>
    <x v="1"/>
    <s v="musical"/>
    <n v="41942.84710648148"/>
    <n v="25569.000011574073"/>
    <x v="3"/>
    <n v="10"/>
    <x v="9"/>
  </r>
  <r>
    <n v="3631"/>
    <x v="3628"/>
    <s v="A revival of Shadowbox Live's Off-Broadway Rock Opera to uncompromisingly explore the darker urges of humankind. But we need your help!"/>
    <x v="418"/>
    <n v="8725"/>
    <x v="2"/>
    <x v="0"/>
    <x v="0"/>
    <x v="3617"/>
    <n v="1409335497"/>
    <b v="0"/>
    <n v="59"/>
    <b v="0"/>
    <s v="theater/musical"/>
    <n v="51"/>
    <n v="147.88"/>
    <x v="1"/>
    <s v="musical"/>
    <n v="41880.753437499996"/>
    <n v="25569.00068287037"/>
    <x v="3"/>
    <n v="8"/>
    <x v="10"/>
  </r>
  <r>
    <n v="3632"/>
    <x v="3629"/>
    <s v="A professional musical revue. First performed in 2013 as a short tour, to be embarking on a full length tour across the UK in 2015!"/>
    <x v="2"/>
    <n v="100"/>
    <x v="2"/>
    <x v="1"/>
    <x v="1"/>
    <x v="3618"/>
    <n v="1415053749"/>
    <b v="0"/>
    <n v="1"/>
    <b v="0"/>
    <s v="theater/musical"/>
    <n v="20"/>
    <n v="100"/>
    <x v="1"/>
    <s v="musical"/>
    <n v="41946.936909722222"/>
    <n v="25569.000011574073"/>
    <x v="3"/>
    <n v="11"/>
    <x v="4"/>
  </r>
  <r>
    <n v="3633"/>
    <x v="3630"/>
    <s v="SMOKEY AND THE BANDIT: THE MUSICAL_x000a_The classic film, characters and music you love, on stage, LIVE!"/>
    <x v="10"/>
    <n v="1762"/>
    <x v="2"/>
    <x v="0"/>
    <x v="0"/>
    <x v="3619"/>
    <n v="1475765867"/>
    <b v="0"/>
    <n v="31"/>
    <b v="0"/>
    <s v="theater/musical"/>
    <n v="35"/>
    <n v="56.84"/>
    <x v="1"/>
    <s v="musical"/>
    <n v="42649.623460648145"/>
    <n v="25569.000358796296"/>
    <x v="2"/>
    <n v="10"/>
    <x v="9"/>
  </r>
  <r>
    <n v="3634"/>
    <x v="3631"/>
    <s v="Alice is an original musical for all ages with a unique new story based on Alice's Adventures in Wonderland, premiering in summer 2017."/>
    <x v="96"/>
    <n v="3185"/>
    <x v="2"/>
    <x v="5"/>
    <x v="5"/>
    <x v="3620"/>
    <n v="1480219174"/>
    <b v="0"/>
    <n v="18"/>
    <b v="0"/>
    <s v="theater/musical"/>
    <n v="4"/>
    <n v="176.94"/>
    <x v="1"/>
    <s v="musical"/>
    <n v="42701.166365740741"/>
    <n v="25569.000208333335"/>
    <x v="2"/>
    <n v="11"/>
    <x v="4"/>
  </r>
  <r>
    <n v="3635"/>
    <x v="3632"/>
    <s v="Mary's Son is a pop opera about Jesus and the hope he brings to all people."/>
    <x v="8"/>
    <n v="1276"/>
    <x v="2"/>
    <x v="0"/>
    <x v="0"/>
    <x v="3621"/>
    <n v="1458594676"/>
    <b v="0"/>
    <n v="10"/>
    <b v="0"/>
    <s v="theater/musical"/>
    <n v="36"/>
    <n v="127.6"/>
    <x v="1"/>
    <s v="musical"/>
    <n v="42450.88282407407"/>
    <n v="25569.000115740742"/>
    <x v="2"/>
    <n v="3"/>
    <x v="7"/>
  </r>
  <r>
    <n v="3636"/>
    <x v="3633"/>
    <s v="The Brotherâ€™s of B-block is a musical play. A new take on &quot;OZ&quot; _x000a_The Wizard of OZ meets HBO's OZ."/>
    <x v="60"/>
    <n v="0"/>
    <x v="2"/>
    <x v="0"/>
    <x v="0"/>
    <x v="3622"/>
    <n v="1439224829"/>
    <b v="0"/>
    <n v="0"/>
    <b v="0"/>
    <s v="theater/musical"/>
    <n v="0"/>
    <n v="0"/>
    <x v="1"/>
    <s v="musical"/>
    <n v="42226.694780092599"/>
    <n v="25569"/>
    <x v="0"/>
    <n v="8"/>
    <x v="10"/>
  </r>
  <r>
    <n v="3637"/>
    <x v="3634"/>
    <s v="THE BALLAD OF DOWNTOWN JAKE is a newly created contemporary music drama that is schedule to premiere in Phoenix, AZ in March 2015."/>
    <x v="9"/>
    <n v="926"/>
    <x v="2"/>
    <x v="0"/>
    <x v="0"/>
    <x v="3623"/>
    <n v="1417538935"/>
    <b v="0"/>
    <n v="14"/>
    <b v="0"/>
    <s v="theater/musical"/>
    <n v="31"/>
    <n v="66.14"/>
    <x v="1"/>
    <s v="musical"/>
    <n v="41975.700636574074"/>
    <n v="25569.000162037039"/>
    <x v="3"/>
    <n v="12"/>
    <x v="11"/>
  </r>
  <r>
    <n v="3638"/>
    <x v="3635"/>
    <s v="A rock and roll journey that explores love, loss, redemption, duality and ascension."/>
    <x v="126"/>
    <n v="216"/>
    <x v="2"/>
    <x v="5"/>
    <x v="5"/>
    <x v="3624"/>
    <n v="1424275732"/>
    <b v="0"/>
    <n v="2"/>
    <b v="0"/>
    <s v="theater/musical"/>
    <n v="7"/>
    <n v="108"/>
    <x v="1"/>
    <s v="musical"/>
    <n v="42053.672824074078"/>
    <n v="25569.00002314815"/>
    <x v="0"/>
    <n v="2"/>
    <x v="2"/>
  </r>
  <r>
    <n v="3639"/>
    <x v="3636"/>
    <s v="POE is a tragicomic musical about the life and works of Edgar Poe, with Death as his therapist helping him find peace in the beyond."/>
    <x v="31"/>
    <n v="1"/>
    <x v="2"/>
    <x v="0"/>
    <x v="0"/>
    <x v="3625"/>
    <n v="1470672906"/>
    <b v="0"/>
    <n v="1"/>
    <b v="0"/>
    <s v="theater/musical"/>
    <n v="0"/>
    <n v="1"/>
    <x v="1"/>
    <s v="musical"/>
    <n v="42590.677152777775"/>
    <n v="25569.000011574073"/>
    <x v="2"/>
    <n v="8"/>
    <x v="10"/>
  </r>
  <r>
    <n v="3640"/>
    <x v="3637"/>
    <s v="Help us bring the SPRING AWAKENING to Frederick, MD! _x000a__x000a_We're producing a project for young adults and could use your help."/>
    <x v="28"/>
    <n v="55"/>
    <x v="2"/>
    <x v="0"/>
    <x v="0"/>
    <x v="3626"/>
    <n v="1428691530"/>
    <b v="0"/>
    <n v="3"/>
    <b v="0"/>
    <s v="theater/musical"/>
    <n v="6"/>
    <n v="18.329999999999998"/>
    <x v="1"/>
    <s v="musical"/>
    <n v="42104.781597222223"/>
    <n v="25569.000034722223"/>
    <x v="0"/>
    <n v="4"/>
    <x v="6"/>
  </r>
  <r>
    <n v="3641"/>
    <x v="3638"/>
    <s v="See Pryor from his teenage years to his last breath featuring his past wives, closest friends. &amp; his fan favorite character Mudbone."/>
    <x v="9"/>
    <n v="0"/>
    <x v="2"/>
    <x v="0"/>
    <x v="0"/>
    <x v="3627"/>
    <n v="1410966179"/>
    <b v="0"/>
    <n v="0"/>
    <b v="0"/>
    <s v="theater/musical"/>
    <n v="0"/>
    <n v="0"/>
    <x v="1"/>
    <s v="musical"/>
    <n v="41899.627071759263"/>
    <n v="25569"/>
    <x v="3"/>
    <n v="9"/>
    <x v="8"/>
  </r>
  <r>
    <n v="3642"/>
    <x v="3639"/>
    <s v="All the world's a stage..._x000a_It is my biggest dream to perform my own, selfcreated musical with lots of kids as big as I am able to."/>
    <x v="176"/>
    <n v="15"/>
    <x v="2"/>
    <x v="12"/>
    <x v="3"/>
    <x v="3628"/>
    <n v="1445369727"/>
    <b v="0"/>
    <n v="2"/>
    <b v="0"/>
    <s v="theater/musical"/>
    <n v="2"/>
    <n v="7.5"/>
    <x v="1"/>
    <s v="musical"/>
    <n v="42297.816284722227"/>
    <n v="25569.00002314815"/>
    <x v="0"/>
    <n v="10"/>
    <x v="9"/>
  </r>
  <r>
    <n v="3643"/>
    <x v="3640"/>
    <s v="It feels like the first time. Like the very first time everyone's coming-of-age comes to the stage. Think 'Wicked', with bad acne."/>
    <x v="31"/>
    <n v="0"/>
    <x v="2"/>
    <x v="0"/>
    <x v="0"/>
    <x v="3629"/>
    <n v="1444274839"/>
    <b v="0"/>
    <n v="0"/>
    <b v="0"/>
    <s v="theater/musical"/>
    <n v="0"/>
    <n v="0"/>
    <x v="1"/>
    <s v="musical"/>
    <n v="42285.143969907411"/>
    <n v="25569"/>
    <x v="0"/>
    <n v="10"/>
    <x v="9"/>
  </r>
  <r>
    <n v="3644"/>
    <x v="3641"/>
    <s v="We are the Saugerties High School drama club. Please help us create our musical to keep theater alive!"/>
    <x v="10"/>
    <n v="821"/>
    <x v="2"/>
    <x v="0"/>
    <x v="0"/>
    <x v="3630"/>
    <n v="1454996887"/>
    <b v="0"/>
    <n v="12"/>
    <b v="0"/>
    <s v="theater/musical"/>
    <n v="16"/>
    <n v="68.42"/>
    <x v="1"/>
    <s v="musical"/>
    <n v="42409.241747685184"/>
    <n v="25569.000138888889"/>
    <x v="2"/>
    <n v="2"/>
    <x v="2"/>
  </r>
  <r>
    <n v="3645"/>
    <x v="3642"/>
    <s v="This new musical comedy empowers women and girls of all ages to be themselves in their shoes, whatever shoes they choose."/>
    <x v="28"/>
    <n v="1"/>
    <x v="2"/>
    <x v="5"/>
    <x v="5"/>
    <x v="3631"/>
    <n v="1477178238"/>
    <b v="0"/>
    <n v="1"/>
    <b v="0"/>
    <s v="theater/musical"/>
    <n v="0"/>
    <n v="1"/>
    <x v="1"/>
    <s v="musical"/>
    <n v="42665.970347222217"/>
    <n v="25569.000011574073"/>
    <x v="2"/>
    <n v="10"/>
    <x v="9"/>
  </r>
  <r>
    <n v="3646"/>
    <x v="3643"/>
    <s v="Develop demo materials for new, true story of teen Revolutionary War heroes - for hybrid film/live stage musical"/>
    <x v="3"/>
    <n v="481"/>
    <x v="2"/>
    <x v="0"/>
    <x v="0"/>
    <x v="3632"/>
    <n v="1431770802"/>
    <b v="0"/>
    <n v="8"/>
    <b v="0"/>
    <s v="theater/musical"/>
    <n v="5"/>
    <n v="60.13"/>
    <x v="1"/>
    <s v="musical"/>
    <n v="42140.421319444446"/>
    <n v="25569.000092592592"/>
    <x v="0"/>
    <n v="5"/>
    <x v="5"/>
  </r>
  <r>
    <n v="3647"/>
    <x v="3644"/>
    <s v="Zachariah Sheldon is a brilliant, darkly twisted brand new musical with music from Mark Newton and script by Anthony Wilkes"/>
    <x v="2"/>
    <n v="30"/>
    <x v="2"/>
    <x v="1"/>
    <x v="1"/>
    <x v="3633"/>
    <n v="1471370327"/>
    <b v="0"/>
    <n v="2"/>
    <b v="0"/>
    <s v="theater/musical"/>
    <n v="6"/>
    <n v="15"/>
    <x v="1"/>
    <s v="musical"/>
    <n v="42598.749155092592"/>
    <n v="25569.00002314815"/>
    <x v="2"/>
    <n v="8"/>
    <x v="10"/>
  </r>
  <r>
    <n v="3648"/>
    <x v="3645"/>
    <s v="Help Moth Live! Support Moth and its artist collective to achieve its 2014/15 season."/>
    <x v="79"/>
    <n v="40153"/>
    <x v="0"/>
    <x v="0"/>
    <x v="0"/>
    <x v="3634"/>
    <n v="1409900445"/>
    <b v="0"/>
    <n v="73"/>
    <b v="1"/>
    <s v="theater/plays"/>
    <n v="100"/>
    <n v="550.04"/>
    <x v="1"/>
    <s v="plays"/>
    <n v="41887.292187500003"/>
    <n v="25569.000844907408"/>
    <x v="3"/>
    <n v="9"/>
    <x v="8"/>
  </r>
  <r>
    <n v="3649"/>
    <x v="3646"/>
    <s v="Monies raised will help offset production costs of  transportation of set and actors, theatre rental and advertising costs."/>
    <x v="47"/>
    <n v="780"/>
    <x v="0"/>
    <x v="5"/>
    <x v="5"/>
    <x v="3635"/>
    <n v="1400691994"/>
    <b v="0"/>
    <n v="8"/>
    <b v="1"/>
    <s v="theater/plays"/>
    <n v="104"/>
    <n v="97.5"/>
    <x v="1"/>
    <s v="plays"/>
    <n v="41780.712893518517"/>
    <n v="25569.000092592592"/>
    <x v="3"/>
    <n v="5"/>
    <x v="5"/>
  </r>
  <r>
    <n v="3650"/>
    <x v="3647"/>
    <s v="A terse and delicate dissection of male emotions from a rural perspective: fathers and sons, legacy and heritage, molasses and mud."/>
    <x v="2"/>
    <n v="500"/>
    <x v="0"/>
    <x v="1"/>
    <x v="1"/>
    <x v="3636"/>
    <n v="1452598184"/>
    <b v="0"/>
    <n v="17"/>
    <b v="1"/>
    <s v="theater/plays"/>
    <n v="100"/>
    <n v="29.41"/>
    <x v="1"/>
    <s v="plays"/>
    <n v="42381.478981481487"/>
    <n v="25569.000196759258"/>
    <x v="2"/>
    <n v="1"/>
    <x v="1"/>
  </r>
  <r>
    <n v="3651"/>
    <x v="3648"/>
    <s v="A Chicago staged reading of Jim Cartwright's 1992 play-with-music, &quot;The Rise and Fall of Little Voice.&quot;"/>
    <x v="2"/>
    <n v="520"/>
    <x v="0"/>
    <x v="0"/>
    <x v="0"/>
    <x v="3637"/>
    <n v="1404833442"/>
    <b v="0"/>
    <n v="9"/>
    <b v="1"/>
    <s v="theater/plays"/>
    <n v="104"/>
    <n v="57.78"/>
    <x v="1"/>
    <s v="plays"/>
    <n v="41828.646319444444"/>
    <n v="25569.000104166666"/>
    <x v="3"/>
    <n v="7"/>
    <x v="3"/>
  </r>
  <r>
    <n v="3652"/>
    <x v="2866"/>
    <s v="A new take on a classic. Under the direction of Rosanna Saracino, We are exploring the darker elements of A Midsummer Night's Dream."/>
    <x v="43"/>
    <n v="752"/>
    <x v="0"/>
    <x v="5"/>
    <x v="5"/>
    <x v="3638"/>
    <n v="1471188502"/>
    <b v="0"/>
    <n v="17"/>
    <b v="1"/>
    <s v="theater/plays"/>
    <n v="251"/>
    <n v="44.24"/>
    <x v="1"/>
    <s v="plays"/>
    <n v="42596.644699074073"/>
    <n v="25569.000196759258"/>
    <x v="2"/>
    <n v="8"/>
    <x v="10"/>
  </r>
  <r>
    <n v="3653"/>
    <x v="3649"/>
    <s v="ALLIE is a new dark comedy play which will premiere at the Edinburgh Festival Fringe 2015. Written and produced by Ruaraidh Murray."/>
    <x v="13"/>
    <n v="2010"/>
    <x v="0"/>
    <x v="1"/>
    <x v="1"/>
    <x v="3639"/>
    <n v="1436172207"/>
    <b v="0"/>
    <n v="33"/>
    <b v="1"/>
    <s v="theater/plays"/>
    <n v="101"/>
    <n v="60.91"/>
    <x v="1"/>
    <s v="plays"/>
    <n v="42191.363506944443"/>
    <n v="25569.000381944443"/>
    <x v="0"/>
    <n v="7"/>
    <x v="3"/>
  </r>
  <r>
    <n v="3654"/>
    <x v="3650"/>
    <s v="Miranda Conquest is Britainâ€™s top celebrity chef. One problem: she canâ€™t cook. A comedy about control, celebrity and kitchen knives."/>
    <x v="15"/>
    <n v="2616"/>
    <x v="0"/>
    <x v="1"/>
    <x v="1"/>
    <x v="3640"/>
    <n v="1457690386"/>
    <b v="0"/>
    <n v="38"/>
    <b v="1"/>
    <s v="theater/plays"/>
    <n v="174"/>
    <n v="68.84"/>
    <x v="1"/>
    <s v="plays"/>
    <n v="42440.416504629626"/>
    <n v="25569.000439814816"/>
    <x v="2"/>
    <n v="3"/>
    <x v="7"/>
  </r>
  <r>
    <n v="3655"/>
    <x v="3651"/>
    <s v="All aboard for the world premiere of a new steampunk-inspired train adventure play, written by Maggie Lee and directed by Amy Poisson!"/>
    <x v="10"/>
    <n v="5813"/>
    <x v="0"/>
    <x v="0"/>
    <x v="0"/>
    <x v="3641"/>
    <n v="1434654998"/>
    <b v="0"/>
    <n v="79"/>
    <b v="1"/>
    <s v="theater/plays"/>
    <n v="116"/>
    <n v="73.58"/>
    <x v="1"/>
    <s v="plays"/>
    <n v="42173.803217592591"/>
    <n v="25569.000914351851"/>
    <x v="0"/>
    <n v="6"/>
    <x v="0"/>
  </r>
  <r>
    <n v="3656"/>
    <x v="3652"/>
    <s v="Auch dieses Jahr soll wieder unter der Leitung von Christian Seiler &amp; Bruno Catalano ein Projekt der AG Theater stattfinden."/>
    <x v="10"/>
    <n v="5291"/>
    <x v="0"/>
    <x v="16"/>
    <x v="11"/>
    <x v="3642"/>
    <n v="1483393836"/>
    <b v="0"/>
    <n v="46"/>
    <b v="1"/>
    <s v="theater/plays"/>
    <n v="106"/>
    <n v="115.02"/>
    <x v="1"/>
    <s v="plays"/>
    <n v="42737.910138888896"/>
    <n v="25569.000532407408"/>
    <x v="1"/>
    <n v="1"/>
    <x v="1"/>
  </r>
  <r>
    <n v="3657"/>
    <x v="3653"/>
    <s v="Vi mindes 400-Ã¥ret for Shakespeares dÃ¸d ved at producere en forestilling, som indeholder alt det, som vi kender Shakespeare for."/>
    <x v="13"/>
    <n v="2215"/>
    <x v="0"/>
    <x v="8"/>
    <x v="7"/>
    <x v="3643"/>
    <n v="1462806419"/>
    <b v="0"/>
    <n v="20"/>
    <b v="1"/>
    <s v="theater/plays"/>
    <n v="111"/>
    <n v="110.75"/>
    <x v="1"/>
    <s v="plays"/>
    <n v="42499.629849537043"/>
    <n v="25569.000231481481"/>
    <x v="2"/>
    <n v="5"/>
    <x v="5"/>
  </r>
  <r>
    <n v="3658"/>
    <x v="3654"/>
    <s v="Life is hard when your own imaginary friend can't make time for you."/>
    <x v="15"/>
    <n v="1510"/>
    <x v="0"/>
    <x v="0"/>
    <x v="0"/>
    <x v="3644"/>
    <n v="1400272580"/>
    <b v="0"/>
    <n v="20"/>
    <b v="1"/>
    <s v="theater/plays"/>
    <n v="101"/>
    <n v="75.5"/>
    <x v="1"/>
    <s v="plays"/>
    <n v="41775.858564814815"/>
    <n v="25569.000231481481"/>
    <x v="3"/>
    <n v="5"/>
    <x v="5"/>
  </r>
  <r>
    <n v="3659"/>
    <x v="3655"/>
    <s v="We want you to analyze while we dramatize if people who romanticize can recognize true love in a disguise."/>
    <x v="9"/>
    <n v="3061"/>
    <x v="0"/>
    <x v="0"/>
    <x v="0"/>
    <x v="3645"/>
    <n v="1424414350"/>
    <b v="0"/>
    <n v="13"/>
    <b v="1"/>
    <s v="theater/plays"/>
    <n v="102"/>
    <n v="235.46"/>
    <x v="1"/>
    <s v="plays"/>
    <n v="42055.277199074073"/>
    <n v="25569.000150462962"/>
    <x v="0"/>
    <n v="2"/>
    <x v="2"/>
  </r>
  <r>
    <n v="3660"/>
    <x v="3656"/>
    <s v="We are a young company who have been accepted to put on our play at The Courtyard Theatre. We need Â£250 for flyers, props and costume!"/>
    <x v="49"/>
    <n v="250"/>
    <x v="0"/>
    <x v="1"/>
    <x v="1"/>
    <x v="3646"/>
    <n v="1417208925"/>
    <b v="0"/>
    <n v="22"/>
    <b v="1"/>
    <s v="theater/plays"/>
    <n v="100"/>
    <n v="11.36"/>
    <x v="1"/>
    <s v="plays"/>
    <n v="41971.881076388891"/>
    <n v="25569.000254629631"/>
    <x v="3"/>
    <n v="11"/>
    <x v="4"/>
  </r>
  <r>
    <n v="3661"/>
    <x v="3657"/>
    <s v="AENY-Spanish Artists in NY brings Juan Diego Botto's &quot;brilliant script&quot; (El PaÃ­s) for &quot;An Invisible Piece of this World&quot; to the stage."/>
    <x v="9"/>
    <n v="3330"/>
    <x v="0"/>
    <x v="0"/>
    <x v="0"/>
    <x v="3647"/>
    <n v="1458336672"/>
    <b v="0"/>
    <n v="36"/>
    <b v="1"/>
    <s v="theater/plays"/>
    <n v="111"/>
    <n v="92.5"/>
    <x v="1"/>
    <s v="plays"/>
    <n v="42447.896666666667"/>
    <n v="25569.000416666666"/>
    <x v="2"/>
    <n v="3"/>
    <x v="7"/>
  </r>
  <r>
    <n v="3662"/>
    <x v="3658"/>
    <s v="I'm an Inuit playwright chosen for the esteemed Arctic Circle Residency in Svalbard to write about 1800's Inuk woman guide, Tookoolito."/>
    <x v="6"/>
    <n v="8114"/>
    <x v="0"/>
    <x v="5"/>
    <x v="5"/>
    <x v="3648"/>
    <n v="1425187014"/>
    <b v="0"/>
    <n v="40"/>
    <b v="1"/>
    <s v="theater/plays"/>
    <n v="101"/>
    <n v="202.85"/>
    <x v="1"/>
    <s v="plays"/>
    <n v="42064.220069444447"/>
    <n v="25569.000462962962"/>
    <x v="0"/>
    <n v="3"/>
    <x v="7"/>
  </r>
  <r>
    <n v="3663"/>
    <x v="3659"/>
    <s v="Each year our community comes together to put on a fun and funny family show. We need your help to keep our annual event going."/>
    <x v="419"/>
    <n v="234"/>
    <x v="0"/>
    <x v="1"/>
    <x v="1"/>
    <x v="3649"/>
    <n v="1477133430"/>
    <b v="0"/>
    <n v="9"/>
    <b v="1"/>
    <s v="theater/plays"/>
    <n v="104"/>
    <n v="26"/>
    <x v="1"/>
    <s v="plays"/>
    <n v="42665.451736111107"/>
    <n v="25569.000104166666"/>
    <x v="2"/>
    <n v="10"/>
    <x v="9"/>
  </r>
  <r>
    <n v="3664"/>
    <x v="3660"/>
    <s v="An Original Short Play: two young women search for answers about sexuality, the history they are taught, and their animal instincts."/>
    <x v="134"/>
    <n v="875"/>
    <x v="0"/>
    <x v="0"/>
    <x v="0"/>
    <x v="3650"/>
    <n v="1464847089"/>
    <b v="0"/>
    <n v="19"/>
    <b v="1"/>
    <s v="theater/plays"/>
    <n v="109"/>
    <n v="46.05"/>
    <x v="1"/>
    <s v="plays"/>
    <n v="42523.248715277776"/>
    <n v="25569.000219907408"/>
    <x v="2"/>
    <n v="6"/>
    <x v="0"/>
  </r>
  <r>
    <n v="3665"/>
    <x v="3661"/>
    <s v="A Fantastic creation about Napoleon, through his words and letters, sublimated by a musical score of rare beauty. Magnificent poetry!"/>
    <x v="420"/>
    <n v="714"/>
    <x v="0"/>
    <x v="6"/>
    <x v="3"/>
    <x v="3651"/>
    <n v="1445109822"/>
    <b v="0"/>
    <n v="14"/>
    <b v="1"/>
    <s v="theater/plays"/>
    <n v="115"/>
    <n v="51"/>
    <x v="1"/>
    <s v="plays"/>
    <n v="42294.808124999996"/>
    <n v="25569.000162037039"/>
    <x v="0"/>
    <n v="10"/>
    <x v="9"/>
  </r>
  <r>
    <n v="3666"/>
    <x v="3662"/>
    <s v="Artistic Internship @ Ojai Playwrights Conference"/>
    <x v="38"/>
    <n v="1200"/>
    <x v="0"/>
    <x v="0"/>
    <x v="0"/>
    <x v="3652"/>
    <n v="1404337382"/>
    <b v="0"/>
    <n v="38"/>
    <b v="1"/>
    <s v="theater/plays"/>
    <n v="100"/>
    <n v="31.58"/>
    <x v="1"/>
    <s v="plays"/>
    <n v="41822.90488425926"/>
    <n v="25569.000439814816"/>
    <x v="3"/>
    <n v="7"/>
    <x v="3"/>
  </r>
  <r>
    <n v="3667"/>
    <x v="3663"/>
    <s v="A short man takes his tall family to court for stealing his height. Help Small Things Theatre take this big story to EdFringe 2015!"/>
    <x v="9"/>
    <n v="3095.11"/>
    <x v="0"/>
    <x v="1"/>
    <x v="1"/>
    <x v="3653"/>
    <n v="1434669419"/>
    <b v="0"/>
    <n v="58"/>
    <b v="1"/>
    <s v="theater/plays"/>
    <n v="103"/>
    <n v="53.36"/>
    <x v="1"/>
    <s v="plays"/>
    <n v="42173.970127314817"/>
    <n v="25569.000671296297"/>
    <x v="0"/>
    <n v="6"/>
    <x v="0"/>
  </r>
  <r>
    <n v="3668"/>
    <x v="3664"/>
    <s v="A stunning production of Michele Lowe's biting play, The Smell of the Kill.  Brought to you by Michael Sheeks and his friends &amp; heroes."/>
    <x v="28"/>
    <n v="1035"/>
    <x v="0"/>
    <x v="0"/>
    <x v="0"/>
    <x v="3654"/>
    <n v="1435670452"/>
    <b v="0"/>
    <n v="28"/>
    <b v="1"/>
    <s v="theater/plays"/>
    <n v="104"/>
    <n v="36.96"/>
    <x v="1"/>
    <s v="plays"/>
    <n v="42185.556157407409"/>
    <n v="25569.000324074073"/>
    <x v="0"/>
    <n v="6"/>
    <x v="0"/>
  </r>
  <r>
    <n v="3669"/>
    <x v="3665"/>
    <s v="Prowl Theatre Company is brand new. We are putting on our first play 'Sexual perversity in Chicago', from the 10th to the 16th August"/>
    <x v="28"/>
    <n v="1382"/>
    <x v="0"/>
    <x v="1"/>
    <x v="1"/>
    <x v="3655"/>
    <n v="1431447137"/>
    <b v="0"/>
    <n v="17"/>
    <b v="1"/>
    <s v="theater/plays"/>
    <n v="138"/>
    <n v="81.290000000000006"/>
    <x v="1"/>
    <s v="plays"/>
    <n v="42136.675196759257"/>
    <n v="25569.000196759258"/>
    <x v="0"/>
    <n v="5"/>
    <x v="5"/>
  </r>
  <r>
    <n v="3670"/>
    <x v="3666"/>
    <s v="Debauchery, laughter, violence and politics. Why wouldn't you want help Drama Soc's production of 'Posh' be the best it can be?"/>
    <x v="421"/>
    <n v="241"/>
    <x v="0"/>
    <x v="1"/>
    <x v="1"/>
    <x v="3656"/>
    <n v="1431951611"/>
    <b v="0"/>
    <n v="12"/>
    <b v="1"/>
    <s v="theater/plays"/>
    <n v="110"/>
    <n v="20.079999999999998"/>
    <x v="1"/>
    <s v="plays"/>
    <n v="42142.514016203699"/>
    <n v="25569.000138888889"/>
    <x v="0"/>
    <n v="5"/>
    <x v="5"/>
  </r>
  <r>
    <n v="3671"/>
    <x v="3667"/>
    <s v="Bring a touring character education play about making wise choices to elementary students in Kentuckiana. Vote Kylie for President!"/>
    <x v="8"/>
    <n v="3530"/>
    <x v="0"/>
    <x v="0"/>
    <x v="0"/>
    <x v="3657"/>
    <n v="1404140667"/>
    <b v="0"/>
    <n v="40"/>
    <b v="1"/>
    <s v="theater/plays"/>
    <n v="101"/>
    <n v="88.25"/>
    <x v="1"/>
    <s v="plays"/>
    <n v="41820.62809027778"/>
    <n v="25569.000462962962"/>
    <x v="3"/>
    <n v="6"/>
    <x v="0"/>
  </r>
  <r>
    <n v="3672"/>
    <x v="3668"/>
    <s v="1984. An IRA bomb explodes at the Grand Hotel. Years on, the bomber and a victim's daughter meet. The meeting changes both their lives."/>
    <x v="9"/>
    <n v="3046"/>
    <x v="0"/>
    <x v="1"/>
    <x v="1"/>
    <x v="3658"/>
    <n v="1409179384"/>
    <b v="0"/>
    <n v="57"/>
    <b v="1"/>
    <s v="theater/plays"/>
    <n v="102"/>
    <n v="53.44"/>
    <x v="1"/>
    <s v="plays"/>
    <n v="41878.946574074071"/>
    <n v="25569.000659722224"/>
    <x v="3"/>
    <n v="8"/>
    <x v="10"/>
  </r>
  <r>
    <n v="3673"/>
    <x v="3669"/>
    <s v="Zoe is a teenage girl growing up in a deeply disturbing society. If those paid to protect her aren't listening, then who is?"/>
    <x v="23"/>
    <n v="4545"/>
    <x v="0"/>
    <x v="1"/>
    <x v="1"/>
    <x v="3659"/>
    <n v="1412233497"/>
    <b v="0"/>
    <n v="114"/>
    <b v="1"/>
    <s v="theater/plays"/>
    <n v="114"/>
    <n v="39.869999999999997"/>
    <x v="1"/>
    <s v="plays"/>
    <n v="41914.295104166667"/>
    <n v="25569.001319444444"/>
    <x v="3"/>
    <n v="10"/>
    <x v="9"/>
  </r>
  <r>
    <n v="3674"/>
    <x v="3670"/>
    <s v="Theaterprojekt 12. Kl. Waldorfschule Essen. 2 junge Regisseure bringen volles Engagement &amp; Zeit ein. FÃ¼r ihre Finanzierung sammeln wir."/>
    <x v="37"/>
    <n v="4500"/>
    <x v="0"/>
    <x v="12"/>
    <x v="3"/>
    <x v="3660"/>
    <n v="1467752229"/>
    <b v="0"/>
    <n v="31"/>
    <b v="1"/>
    <s v="theater/plays"/>
    <n v="100"/>
    <n v="145.16"/>
    <x v="1"/>
    <s v="plays"/>
    <n v="42556.873020833329"/>
    <n v="25569.000358796296"/>
    <x v="2"/>
    <n v="7"/>
    <x v="3"/>
  </r>
  <r>
    <n v="3675"/>
    <x v="3671"/>
    <s v="3 decades, 3 generations, 3 friends, one house. Real Eyes Theatre explore how our lives are influenced by the decades we grow up in."/>
    <x v="45"/>
    <n v="70"/>
    <x v="0"/>
    <x v="1"/>
    <x v="1"/>
    <x v="3661"/>
    <n v="1462285182"/>
    <b v="0"/>
    <n v="3"/>
    <b v="1"/>
    <s v="theater/plays"/>
    <n v="140"/>
    <n v="23.33"/>
    <x v="1"/>
    <s v="plays"/>
    <n v="42493.597013888888"/>
    <n v="25569.000034722223"/>
    <x v="2"/>
    <n v="5"/>
    <x v="5"/>
  </r>
  <r>
    <n v="3676"/>
    <x v="3672"/>
    <s v="The Black and White Theatre Company Inc. is a small company who loves to perform and entertain, but needs your support to succeed!"/>
    <x v="134"/>
    <n v="1030"/>
    <x v="0"/>
    <x v="0"/>
    <x v="0"/>
    <x v="3662"/>
    <n v="1408995284"/>
    <b v="0"/>
    <n v="16"/>
    <b v="1"/>
    <s v="theater/plays"/>
    <n v="129"/>
    <n v="64.38"/>
    <x v="1"/>
    <s v="plays"/>
    <n v="41876.815787037034"/>
    <n v="25569.000185185185"/>
    <x v="3"/>
    <n v="8"/>
    <x v="10"/>
  </r>
  <r>
    <n v="3677"/>
    <x v="3673"/>
    <s v="Goldfish Memory Productions seeks at least $12,000 to begin their first 3 professional projects."/>
    <x v="14"/>
    <n v="12348.5"/>
    <x v="0"/>
    <x v="0"/>
    <x v="0"/>
    <x v="3663"/>
    <n v="1402580818"/>
    <b v="0"/>
    <n v="199"/>
    <b v="1"/>
    <s v="theater/plays"/>
    <n v="103"/>
    <n v="62.05"/>
    <x v="1"/>
    <s v="plays"/>
    <n v="41802.574282407404"/>
    <n v="25569.002303240741"/>
    <x v="3"/>
    <n v="6"/>
    <x v="0"/>
  </r>
  <r>
    <n v="3678"/>
    <x v="3674"/>
    <s v="The Ugly Collective takes Some big Some bang to the Underbelly Venues at the Edinburgh Fringe!"/>
    <x v="13"/>
    <n v="2050"/>
    <x v="0"/>
    <x v="1"/>
    <x v="1"/>
    <x v="3664"/>
    <n v="1430052298"/>
    <b v="0"/>
    <n v="31"/>
    <b v="1"/>
    <s v="theater/plays"/>
    <n v="103"/>
    <n v="66.13"/>
    <x v="1"/>
    <s v="plays"/>
    <n v="42120.531226851846"/>
    <n v="25569.000358796296"/>
    <x v="0"/>
    <n v="4"/>
    <x v="6"/>
  </r>
  <r>
    <n v="3679"/>
    <x v="3675"/>
    <s v="Bert V. Royal makes a strong statement about drug use, suicide, teen violence, rebellion and sexual identity in this powerful play."/>
    <x v="13"/>
    <n v="2202"/>
    <x v="0"/>
    <x v="0"/>
    <x v="0"/>
    <x v="3665"/>
    <n v="1401214581"/>
    <b v="0"/>
    <n v="30"/>
    <b v="1"/>
    <s v="theater/plays"/>
    <n v="110"/>
    <n v="73.400000000000006"/>
    <x v="1"/>
    <s v="plays"/>
    <n v="41786.761354166665"/>
    <n v="25569.000347222223"/>
    <x v="3"/>
    <n v="5"/>
    <x v="5"/>
  </r>
  <r>
    <n v="3680"/>
    <x v="3676"/>
    <s v="In The Dudleys! family memories are brought to life as a malfunctioning 8-bit video game. Press Start."/>
    <x v="9"/>
    <n v="3383"/>
    <x v="0"/>
    <x v="0"/>
    <x v="0"/>
    <x v="3666"/>
    <n v="1473850434"/>
    <b v="0"/>
    <n v="34"/>
    <b v="1"/>
    <s v="theater/plays"/>
    <n v="113"/>
    <n v="99.5"/>
    <x v="1"/>
    <s v="plays"/>
    <n v="42627.454097222217"/>
    <n v="25569.00039351852"/>
    <x v="2"/>
    <n v="9"/>
    <x v="8"/>
  </r>
  <r>
    <n v="3681"/>
    <x v="3677"/>
    <s v="HBOâ€™s Going Clear meets Netflixâ€™s Unbreakable Kimmy Schmidt in this one-woman comedy that takes you into and out of a destructive cult."/>
    <x v="28"/>
    <n v="1119"/>
    <x v="0"/>
    <x v="0"/>
    <x v="0"/>
    <x v="3667"/>
    <n v="1452008290"/>
    <b v="0"/>
    <n v="18"/>
    <b v="1"/>
    <s v="theater/plays"/>
    <n v="112"/>
    <n v="62.17"/>
    <x v="1"/>
    <s v="plays"/>
    <n v="42374.651504629626"/>
    <n v="25569.000208333335"/>
    <x v="2"/>
    <n v="1"/>
    <x v="1"/>
  </r>
  <r>
    <n v="3682"/>
    <x v="3678"/>
    <s v="My one-woman show invites audiences to join me on my path to pregnancy as I share my neuroses, challenges and revelations."/>
    <x v="9"/>
    <n v="4176"/>
    <x v="0"/>
    <x v="0"/>
    <x v="0"/>
    <x v="3668"/>
    <n v="1399998418"/>
    <b v="0"/>
    <n v="67"/>
    <b v="1"/>
    <s v="theater/plays"/>
    <n v="139"/>
    <n v="62.33"/>
    <x v="1"/>
    <s v="plays"/>
    <n v="41772.685393518521"/>
    <n v="25569.000775462962"/>
    <x v="3"/>
    <n v="5"/>
    <x v="5"/>
  </r>
  <r>
    <n v="3683"/>
    <x v="3679"/>
    <s v="A Krumpus Story is a dark holiday comedy for anyone who wants a little more spice in their holiday fare."/>
    <x v="8"/>
    <n v="3880"/>
    <x v="0"/>
    <x v="0"/>
    <x v="0"/>
    <x v="3669"/>
    <n v="1474339696"/>
    <b v="0"/>
    <n v="66"/>
    <b v="1"/>
    <s v="theater/plays"/>
    <n v="111"/>
    <n v="58.79"/>
    <x v="1"/>
    <s v="plays"/>
    <n v="42633.116851851853"/>
    <n v="25569.000763888889"/>
    <x v="2"/>
    <n v="9"/>
    <x v="8"/>
  </r>
  <r>
    <n v="3684"/>
    <x v="3680"/>
    <s v="Thespis Theater Festival presents Cassiopeia: A romantic tale of a bride finding her way to her unknown groom before it is too late."/>
    <x v="47"/>
    <n v="1043"/>
    <x v="0"/>
    <x v="0"/>
    <x v="0"/>
    <x v="3670"/>
    <n v="1438575586"/>
    <b v="0"/>
    <n v="23"/>
    <b v="1"/>
    <s v="theater/plays"/>
    <n v="139"/>
    <n v="45.35"/>
    <x v="1"/>
    <s v="plays"/>
    <n v="42219.180393518516"/>
    <n v="25569.000266203704"/>
    <x v="0"/>
    <n v="8"/>
    <x v="10"/>
  </r>
  <r>
    <n v="3685"/>
    <x v="3681"/>
    <s v="Bare Theatre &amp; Cirque de Vol Studios are back for another outdoor adventure in the amphitheatre at Raleigh Little Theatre!"/>
    <x v="10"/>
    <n v="5285"/>
    <x v="0"/>
    <x v="0"/>
    <x v="0"/>
    <x v="3671"/>
    <n v="1398348859"/>
    <b v="0"/>
    <n v="126"/>
    <b v="1"/>
    <s v="theater/plays"/>
    <n v="106"/>
    <n v="41.94"/>
    <x v="1"/>
    <s v="plays"/>
    <n v="41753.593275462961"/>
    <n v="25569.001458333332"/>
    <x v="3"/>
    <n v="4"/>
    <x v="6"/>
  </r>
  <r>
    <n v="3686"/>
    <x v="3682"/>
    <s v="This October, in association with Rogue Productions at FSU, I will be directing a production of Dog sees God."/>
    <x v="18"/>
    <n v="355"/>
    <x v="0"/>
    <x v="0"/>
    <x v="0"/>
    <x v="3672"/>
    <n v="1439567660"/>
    <b v="0"/>
    <n v="6"/>
    <b v="1"/>
    <s v="theater/plays"/>
    <n v="101"/>
    <n v="59.17"/>
    <x v="1"/>
    <s v="plays"/>
    <n v="42230.662731481483"/>
    <n v="25569.000069444446"/>
    <x v="0"/>
    <n v="8"/>
    <x v="10"/>
  </r>
  <r>
    <n v="3687"/>
    <x v="3683"/>
    <s v="&quot;death (and straight boys)&quot; is a 5 play cycle, loosely founded on the KÃ¼bler-Ross model, more commonly known as the 5 stages of grief."/>
    <x v="10"/>
    <n v="5012.25"/>
    <x v="0"/>
    <x v="0"/>
    <x v="0"/>
    <x v="3673"/>
    <n v="1401254055"/>
    <b v="0"/>
    <n v="25"/>
    <b v="1"/>
    <s v="theater/plays"/>
    <n v="100"/>
    <n v="200.49"/>
    <x v="1"/>
    <s v="plays"/>
    <n v="41787.218229166669"/>
    <n v="25569.00028935185"/>
    <x v="3"/>
    <n v="5"/>
    <x v="5"/>
  </r>
  <r>
    <n v="3688"/>
    <x v="3684"/>
    <s v="The Tulip Tree is a project I have been passionate about for 5 years. It is an unforgettable story that has never been told."/>
    <x v="9"/>
    <n v="3275"/>
    <x v="0"/>
    <x v="1"/>
    <x v="1"/>
    <x v="3674"/>
    <n v="1404932004"/>
    <b v="0"/>
    <n v="39"/>
    <b v="1"/>
    <s v="theater/plays"/>
    <n v="109"/>
    <n v="83.97"/>
    <x v="1"/>
    <s v="plays"/>
    <n v="41829.787083333329"/>
    <n v="25569.000451388889"/>
    <x v="3"/>
    <n v="7"/>
    <x v="3"/>
  </r>
  <r>
    <n v="3689"/>
    <x v="3685"/>
    <s v="A humorous, touching play about the joys and challenges of a married couple's tender, yet intense relationship &quot;Love is never random&quot;"/>
    <x v="9"/>
    <n v="3550"/>
    <x v="0"/>
    <x v="0"/>
    <x v="0"/>
    <x v="3675"/>
    <n v="1432410639"/>
    <b v="0"/>
    <n v="62"/>
    <b v="1"/>
    <s v="theater/plays"/>
    <n v="118"/>
    <n v="57.26"/>
    <x v="1"/>
    <s v="plays"/>
    <n v="42147.826840277776"/>
    <n v="25569.000717592593"/>
    <x v="0"/>
    <n v="5"/>
    <x v="5"/>
  </r>
  <r>
    <n v="3690"/>
    <x v="3686"/>
    <s v="A play honoring the lives and legacies of the activists and those remembered at the 1992 ACT UP Ashes Action at The White House"/>
    <x v="15"/>
    <n v="1800"/>
    <x v="0"/>
    <x v="0"/>
    <x v="0"/>
    <x v="3676"/>
    <n v="1414506083"/>
    <b v="0"/>
    <n v="31"/>
    <b v="1"/>
    <s v="theater/plays"/>
    <n v="120"/>
    <n v="58.06"/>
    <x v="1"/>
    <s v="plays"/>
    <n v="41940.598182870373"/>
    <n v="25569.000358796296"/>
    <x v="3"/>
    <n v="10"/>
    <x v="9"/>
  </r>
  <r>
    <n v="3691"/>
    <x v="3687"/>
    <s v="World Premiere of last play written by Amiri Baraka"/>
    <x v="79"/>
    <n v="51184"/>
    <x v="0"/>
    <x v="0"/>
    <x v="0"/>
    <x v="3677"/>
    <n v="1421426929"/>
    <b v="0"/>
    <n v="274"/>
    <b v="1"/>
    <s v="theater/plays"/>
    <n v="128"/>
    <n v="186.8"/>
    <x v="1"/>
    <s v="plays"/>
    <n v="42020.700567129628"/>
    <n v="25569.003171296295"/>
    <x v="0"/>
    <n v="1"/>
    <x v="1"/>
  </r>
  <r>
    <n v="3692"/>
    <x v="3688"/>
    <s v="Help us independently produce two great comedies by Christopher Durang."/>
    <x v="28"/>
    <n v="1260"/>
    <x v="0"/>
    <x v="0"/>
    <x v="0"/>
    <x v="3678"/>
    <n v="1410304179"/>
    <b v="0"/>
    <n v="17"/>
    <b v="1"/>
    <s v="theater/plays"/>
    <n v="126"/>
    <n v="74.12"/>
    <x v="1"/>
    <s v="plays"/>
    <n v="41891.96503472222"/>
    <n v="25569.000196759258"/>
    <x v="3"/>
    <n v="9"/>
    <x v="8"/>
  </r>
  <r>
    <n v="3693"/>
    <x v="3689"/>
    <s v="Jason (Georgia on My Mind), a solo play about a modern quest to the Republic of Georgia in the ancient steps of Jason &amp; the Argonauts"/>
    <x v="422"/>
    <n v="430"/>
    <x v="0"/>
    <x v="1"/>
    <x v="1"/>
    <x v="3679"/>
    <n v="1446352529"/>
    <b v="0"/>
    <n v="14"/>
    <b v="1"/>
    <s v="theater/plays"/>
    <n v="129"/>
    <n v="30.71"/>
    <x v="1"/>
    <s v="plays"/>
    <n v="42309.191307870366"/>
    <n v="25569.000162037039"/>
    <x v="0"/>
    <n v="11"/>
    <x v="4"/>
  </r>
  <r>
    <n v="3694"/>
    <x v="3690"/>
    <s v="A new play exploring themes of reverence, belief, and certainty. _x000a_&quot;Because what is is, and what is cannot not be...&quot;"/>
    <x v="8"/>
    <n v="3760"/>
    <x v="0"/>
    <x v="0"/>
    <x v="0"/>
    <x v="3680"/>
    <n v="1461985967"/>
    <b v="0"/>
    <n v="60"/>
    <b v="1"/>
    <s v="theater/plays"/>
    <n v="107"/>
    <n v="62.67"/>
    <x v="1"/>
    <s v="plays"/>
    <n v="42490.133877314816"/>
    <n v="25569.000694444443"/>
    <x v="2"/>
    <n v="4"/>
    <x v="6"/>
  </r>
  <r>
    <n v="3695"/>
    <x v="3691"/>
    <s v="Tony-Award Winning Play, The History Boys brought to you by the Independent Student Production Company Narrative Series: Page to Stage!"/>
    <x v="23"/>
    <n v="4005"/>
    <x v="0"/>
    <x v="0"/>
    <x v="0"/>
    <x v="3681"/>
    <n v="1419281610"/>
    <b v="0"/>
    <n v="33"/>
    <b v="1"/>
    <s v="theater/plays"/>
    <n v="100"/>
    <n v="121.36"/>
    <x v="1"/>
    <s v="plays"/>
    <n v="41995.870486111111"/>
    <n v="25569.000381944443"/>
    <x v="3"/>
    <n v="12"/>
    <x v="11"/>
  </r>
  <r>
    <n v="3696"/>
    <x v="3692"/>
    <s v="We are 10 years old - please help us celebrate the last 10 years and secure our future for the next 10 years."/>
    <x v="13"/>
    <n v="3100"/>
    <x v="0"/>
    <x v="1"/>
    <x v="1"/>
    <x v="3682"/>
    <n v="1418654916"/>
    <b v="0"/>
    <n v="78"/>
    <b v="1"/>
    <s v="theater/plays"/>
    <n v="155"/>
    <n v="39.74"/>
    <x v="1"/>
    <s v="plays"/>
    <n v="41988.617083333331"/>
    <n v="25569.000902777778"/>
    <x v="3"/>
    <n v="12"/>
    <x v="11"/>
  </r>
  <r>
    <n v="3697"/>
    <x v="3693"/>
    <s v="With your support this one-man show will tour various theatres in the UK - it's a story of hero worship and love beyond the grave."/>
    <x v="13"/>
    <n v="2160"/>
    <x v="0"/>
    <x v="1"/>
    <x v="1"/>
    <x v="3683"/>
    <n v="1461064248"/>
    <b v="0"/>
    <n v="30"/>
    <b v="1"/>
    <s v="theater/plays"/>
    <n v="108"/>
    <n v="72"/>
    <x v="1"/>
    <s v="plays"/>
    <n v="42479.465833333335"/>
    <n v="25569.000347222223"/>
    <x v="2"/>
    <n v="4"/>
    <x v="6"/>
  </r>
  <r>
    <n v="3698"/>
    <x v="3694"/>
    <s v="Two great political plays, separated in authorship by four hundred years but united in their urgency."/>
    <x v="10"/>
    <n v="5526"/>
    <x v="0"/>
    <x v="0"/>
    <x v="0"/>
    <x v="3684"/>
    <n v="1454354487"/>
    <b v="0"/>
    <n v="136"/>
    <b v="1"/>
    <s v="theater/plays"/>
    <n v="111"/>
    <n v="40.630000000000003"/>
    <x v="1"/>
    <s v="plays"/>
    <n v="42401.806562500002"/>
    <n v="25569.001574074075"/>
    <x v="2"/>
    <n v="2"/>
    <x v="2"/>
  </r>
  <r>
    <n v="3699"/>
    <x v="3695"/>
    <s v="Tell Me That You Love Me, a new play about the love affair between Actress and Writer, with the novel Arch of Triumph as the backdrop"/>
    <x v="30"/>
    <n v="2520"/>
    <x v="0"/>
    <x v="0"/>
    <x v="0"/>
    <x v="3685"/>
    <n v="1410791216"/>
    <b v="0"/>
    <n v="40"/>
    <b v="1"/>
    <s v="theater/plays"/>
    <n v="101"/>
    <n v="63"/>
    <x v="1"/>
    <s v="plays"/>
    <n v="41897.602037037039"/>
    <n v="25569.000462962962"/>
    <x v="3"/>
    <n v="9"/>
    <x v="8"/>
  </r>
  <r>
    <n v="3700"/>
    <x v="3696"/>
    <s v="Help me produce the play I have written for my senior project!"/>
    <x v="2"/>
    <n v="606"/>
    <x v="0"/>
    <x v="0"/>
    <x v="0"/>
    <x v="3686"/>
    <n v="1409493800"/>
    <b v="0"/>
    <n v="18"/>
    <b v="1"/>
    <s v="theater/plays"/>
    <n v="121"/>
    <n v="33.67"/>
    <x v="1"/>
    <s v="plays"/>
    <n v="41882.585648148146"/>
    <n v="25569.000208333335"/>
    <x v="3"/>
    <n v="8"/>
    <x v="10"/>
  </r>
  <r>
    <n v="3701"/>
    <x v="3697"/>
    <s v="Part-silent film, part-thriller, Dog Show sees four actors play a community of dogs and their owners. One autumn, a killer strikes."/>
    <x v="15"/>
    <n v="1505"/>
    <x v="0"/>
    <x v="1"/>
    <x v="1"/>
    <x v="3687"/>
    <n v="1430830793"/>
    <b v="0"/>
    <n v="39"/>
    <b v="1"/>
    <s v="theater/plays"/>
    <n v="100"/>
    <n v="38.590000000000003"/>
    <x v="1"/>
    <s v="plays"/>
    <n v="42129.541585648149"/>
    <n v="25569.000451388889"/>
    <x v="0"/>
    <n v="5"/>
    <x v="5"/>
  </r>
  <r>
    <n v="3702"/>
    <x v="3698"/>
    <s v="Shakespeare's &quot;Julius Caesar&quot; inspires the unforgettable story of the &quot;African Che Guevara&quot; Thomas Sankara, President of Burkina Faso."/>
    <x v="9"/>
    <n v="3275"/>
    <x v="0"/>
    <x v="1"/>
    <x v="1"/>
    <x v="3688"/>
    <n v="1464958484"/>
    <b v="0"/>
    <n v="21"/>
    <b v="1"/>
    <s v="theater/plays"/>
    <n v="109"/>
    <n v="155.94999999999999"/>
    <x v="1"/>
    <s v="plays"/>
    <n v="42524.53800925926"/>
    <n v="25569.000243055554"/>
    <x v="2"/>
    <n v="6"/>
    <x v="0"/>
  </r>
  <r>
    <n v="3703"/>
    <x v="3699"/>
    <s v="Dancing spirits and blood magic come together in-the-park to depict an image of retaliation against oppression in &quot;The Tempest&quot;"/>
    <x v="405"/>
    <n v="1296"/>
    <x v="0"/>
    <x v="0"/>
    <x v="0"/>
    <x v="3689"/>
    <n v="1467720388"/>
    <b v="0"/>
    <n v="30"/>
    <b v="1"/>
    <s v="theater/plays"/>
    <n v="123"/>
    <n v="43.2"/>
    <x v="1"/>
    <s v="plays"/>
    <n v="42556.504490740743"/>
    <n v="25569.000347222223"/>
    <x v="2"/>
    <n v="7"/>
    <x v="3"/>
  </r>
  <r>
    <n v="3704"/>
    <x v="3700"/>
    <s v="The award-winning Nottingham New Theatre presents an exciting experimental play about the multi-universe theory and love."/>
    <x v="43"/>
    <n v="409.01"/>
    <x v="0"/>
    <x v="1"/>
    <x v="1"/>
    <x v="3690"/>
    <n v="1459528394"/>
    <b v="0"/>
    <n v="27"/>
    <b v="1"/>
    <s v="theater/plays"/>
    <n v="136"/>
    <n v="15.15"/>
    <x v="1"/>
    <s v="plays"/>
    <n v="42461.689745370371"/>
    <n v="25569.0003125"/>
    <x v="2"/>
    <n v="4"/>
    <x v="6"/>
  </r>
  <r>
    <n v="3705"/>
    <x v="3701"/>
    <s v="The play satirizes the Chicago improvisation scene exposing the rules of the craft and the eccentricities of its participants"/>
    <x v="423"/>
    <n v="2925"/>
    <x v="0"/>
    <x v="0"/>
    <x v="0"/>
    <x v="3691"/>
    <n v="1401714114"/>
    <b v="0"/>
    <n v="35"/>
    <b v="1"/>
    <s v="theater/plays"/>
    <n v="103"/>
    <n v="83.57"/>
    <x v="1"/>
    <s v="plays"/>
    <n v="41792.542986111112"/>
    <n v="25569.000405092593"/>
    <x v="3"/>
    <n v="6"/>
    <x v="0"/>
  </r>
  <r>
    <n v="3706"/>
    <x v="3702"/>
    <s v="Our original dramatic adaption of this Mozart opera is staged to create visually stunning fun with live music."/>
    <x v="15"/>
    <n v="1820"/>
    <x v="0"/>
    <x v="0"/>
    <x v="0"/>
    <x v="3692"/>
    <n v="1409262949"/>
    <b v="0"/>
    <n v="13"/>
    <b v="1"/>
    <s v="theater/plays"/>
    <n v="121"/>
    <n v="140"/>
    <x v="1"/>
    <s v="plays"/>
    <n v="41879.913761574076"/>
    <n v="25569.000150462962"/>
    <x v="3"/>
    <n v="8"/>
    <x v="10"/>
  </r>
  <r>
    <n v="3707"/>
    <x v="3703"/>
    <s v="Support this collection of new plays by Kansas City writers and the artists who are bringing it to life!"/>
    <x v="28"/>
    <n v="1860"/>
    <x v="0"/>
    <x v="0"/>
    <x v="0"/>
    <x v="3693"/>
    <n v="1467335378"/>
    <b v="0"/>
    <n v="23"/>
    <b v="1"/>
    <s v="theater/plays"/>
    <n v="186"/>
    <n v="80.87"/>
    <x v="1"/>
    <s v="plays"/>
    <n v="42552.048356481479"/>
    <n v="25569.000266203704"/>
    <x v="2"/>
    <n v="7"/>
    <x v="3"/>
  </r>
  <r>
    <n v="3708"/>
    <x v="3704"/>
    <s v="Dear Stone Theater Company brings its inaugural production of Much Ado About Nothing to Logan Square, Chicago. Thanks for watching!"/>
    <x v="176"/>
    <n v="2100"/>
    <x v="0"/>
    <x v="0"/>
    <x v="0"/>
    <x v="3694"/>
    <n v="1403234686"/>
    <b v="0"/>
    <n v="39"/>
    <b v="1"/>
    <s v="theater/plays"/>
    <n v="300"/>
    <n v="53.85"/>
    <x v="1"/>
    <s v="plays"/>
    <n v="41810.142199074071"/>
    <n v="25569.000451388889"/>
    <x v="3"/>
    <n v="6"/>
    <x v="0"/>
  </r>
  <r>
    <n v="3709"/>
    <x v="3705"/>
    <s v="The filthily talented Ruby and Darling, take you on a raunch-tastic musical discovery of life with a vagina. #sayno"/>
    <x v="28"/>
    <n v="1082.5"/>
    <x v="0"/>
    <x v="1"/>
    <x v="1"/>
    <x v="3695"/>
    <n v="1401123546"/>
    <b v="0"/>
    <n v="35"/>
    <b v="1"/>
    <s v="theater/plays"/>
    <n v="108"/>
    <n v="30.93"/>
    <x v="1"/>
    <s v="plays"/>
    <n v="41785.707708333335"/>
    <n v="25569.000405092593"/>
    <x v="3"/>
    <n v="5"/>
    <x v="5"/>
  </r>
  <r>
    <n v="3710"/>
    <x v="3706"/>
    <s v="A comedy about, life, death, men, women, and the power of a good Kegel."/>
    <x v="46"/>
    <n v="1835"/>
    <x v="0"/>
    <x v="0"/>
    <x v="0"/>
    <x v="3696"/>
    <n v="1425908988"/>
    <b v="0"/>
    <n v="27"/>
    <b v="1"/>
    <s v="theater/plays"/>
    <n v="141"/>
    <n v="67.959999999999994"/>
    <x v="1"/>
    <s v="plays"/>
    <n v="42072.576249999998"/>
    <n v="25569.0003125"/>
    <x v="0"/>
    <n v="3"/>
    <x v="7"/>
  </r>
  <r>
    <n v="3711"/>
    <x v="3707"/>
    <s v="Two teachers and twenty kids bring one of Shakespeare's plays to life!"/>
    <x v="2"/>
    <n v="570"/>
    <x v="0"/>
    <x v="0"/>
    <x v="0"/>
    <x v="3174"/>
    <n v="1400606573"/>
    <b v="0"/>
    <n v="21"/>
    <b v="1"/>
    <s v="theater/plays"/>
    <n v="114"/>
    <n v="27.14"/>
    <x v="1"/>
    <s v="plays"/>
    <n v="41779.724224537036"/>
    <n v="25569.000243055554"/>
    <x v="3"/>
    <n v="5"/>
    <x v="5"/>
  </r>
  <r>
    <n v="3712"/>
    <x v="3708"/>
    <s v="Married, Single, Divorced, Straight, Gay, Transgendered, Birth Mother, Adoptive Mother.... Everyone has a story.  These are ours."/>
    <x v="51"/>
    <n v="11530"/>
    <x v="0"/>
    <x v="0"/>
    <x v="0"/>
    <x v="3697"/>
    <n v="1431230867"/>
    <b v="0"/>
    <n v="104"/>
    <b v="1"/>
    <s v="theater/plays"/>
    <n v="154"/>
    <n v="110.87"/>
    <x v="1"/>
    <s v="plays"/>
    <n v="42134.172071759262"/>
    <n v="25569.001203703705"/>
    <x v="0"/>
    <n v="5"/>
    <x v="5"/>
  </r>
  <r>
    <n v="3713"/>
    <x v="3709"/>
    <s v="Matt Fotis's play, Nights on the Couch, was accepted to the 28th Annual Strawberry One Act Festival! Show your support!"/>
    <x v="13"/>
    <n v="2030"/>
    <x v="0"/>
    <x v="0"/>
    <x v="0"/>
    <x v="3698"/>
    <n v="1463334166"/>
    <b v="0"/>
    <n v="19"/>
    <b v="1"/>
    <s v="theater/plays"/>
    <n v="102"/>
    <n v="106.84"/>
    <x v="1"/>
    <s v="plays"/>
    <n v="42505.738032407404"/>
    <n v="25569.000219907408"/>
    <x v="2"/>
    <n v="5"/>
    <x v="5"/>
  </r>
  <r>
    <n v="3714"/>
    <x v="3710"/>
    <s v="This summer, help some of the top high school theater students from across the country come to NYC to create a world premiere play."/>
    <x v="3"/>
    <n v="10235"/>
    <x v="0"/>
    <x v="0"/>
    <x v="0"/>
    <x v="3699"/>
    <n v="1429881667"/>
    <b v="0"/>
    <n v="97"/>
    <b v="1"/>
    <s v="theater/plays"/>
    <n v="102"/>
    <n v="105.52"/>
    <x v="1"/>
    <s v="plays"/>
    <n v="42118.556331018524"/>
    <n v="25569.001122685186"/>
    <x v="0"/>
    <n v="4"/>
    <x v="6"/>
  </r>
  <r>
    <n v="3715"/>
    <x v="3711"/>
    <s v="Vibrant contemporary political theatre, exploring the professional and human impact of the growing corporate culture in education."/>
    <x v="8"/>
    <n v="3590"/>
    <x v="0"/>
    <x v="1"/>
    <x v="1"/>
    <x v="3700"/>
    <n v="1422834819"/>
    <b v="0"/>
    <n v="27"/>
    <b v="1"/>
    <s v="theater/plays"/>
    <n v="103"/>
    <n v="132.96"/>
    <x v="1"/>
    <s v="plays"/>
    <n v="42036.995590277773"/>
    <n v="25569.0003125"/>
    <x v="0"/>
    <n v="2"/>
    <x v="2"/>
  </r>
  <r>
    <n v="3716"/>
    <x v="3712"/>
    <s v="I am raising money to pay for the rights to produce Sylvia by A.R. Gurney. The show will be a fundraiser for Wayside Waifs."/>
    <x v="134"/>
    <n v="1246"/>
    <x v="0"/>
    <x v="0"/>
    <x v="0"/>
    <x v="3701"/>
    <n v="1450819109"/>
    <b v="0"/>
    <n v="24"/>
    <b v="1"/>
    <s v="theater/plays"/>
    <n v="156"/>
    <n v="51.92"/>
    <x v="1"/>
    <s v="plays"/>
    <n v="42360.887835648144"/>
    <n v="25569.000277777777"/>
    <x v="0"/>
    <n v="12"/>
    <x v="11"/>
  </r>
  <r>
    <n v="3717"/>
    <x v="3713"/>
    <s v="A heart-warming comedy by award-winning writer about Love, Sex, Friendship of three old gay men in their 60s'!"/>
    <x v="23"/>
    <n v="4030"/>
    <x v="0"/>
    <x v="1"/>
    <x v="1"/>
    <x v="3702"/>
    <n v="1428526049"/>
    <b v="0"/>
    <n v="13"/>
    <b v="1"/>
    <s v="theater/plays"/>
    <n v="101"/>
    <n v="310"/>
    <x v="1"/>
    <s v="plays"/>
    <n v="42102.866307870368"/>
    <n v="25569.000150462962"/>
    <x v="0"/>
    <n v="4"/>
    <x v="6"/>
  </r>
  <r>
    <n v="3718"/>
    <x v="3714"/>
    <s v="William Carlisle has the world at his feet but its weight on his shoulders. He is intelligent, articulate and fucked."/>
    <x v="2"/>
    <n v="1197"/>
    <x v="0"/>
    <x v="1"/>
    <x v="1"/>
    <x v="3703"/>
    <n v="1422465075"/>
    <b v="0"/>
    <n v="46"/>
    <b v="1"/>
    <s v="theater/plays"/>
    <n v="239"/>
    <n v="26.02"/>
    <x v="1"/>
    <s v="plays"/>
    <n v="42032.716145833328"/>
    <n v="25569.000532407408"/>
    <x v="0"/>
    <n v="1"/>
    <x v="1"/>
  </r>
  <r>
    <n v="3719"/>
    <x v="3715"/>
    <s v="A new piece of physical theatre about love, regret and longing."/>
    <x v="48"/>
    <n v="420"/>
    <x v="0"/>
    <x v="1"/>
    <x v="1"/>
    <x v="3704"/>
    <n v="1432402266"/>
    <b v="0"/>
    <n v="4"/>
    <b v="1"/>
    <s v="theater/plays"/>
    <n v="210"/>
    <n v="105"/>
    <x v="1"/>
    <s v="plays"/>
    <n v="42147.729930555557"/>
    <n v="25569.000046296296"/>
    <x v="0"/>
    <n v="5"/>
    <x v="5"/>
  </r>
  <r>
    <n v="3720"/>
    <x v="3716"/>
    <s v="Breaking the American Indian stereotype in the American Theatre."/>
    <x v="126"/>
    <n v="3449"/>
    <x v="0"/>
    <x v="0"/>
    <x v="0"/>
    <x v="3705"/>
    <n v="1433980206"/>
    <b v="0"/>
    <n v="40"/>
    <b v="1"/>
    <s v="theater/plays"/>
    <n v="105"/>
    <n v="86.23"/>
    <x v="1"/>
    <s v="plays"/>
    <n v="42165.993125000001"/>
    <n v="25569.000462962962"/>
    <x v="0"/>
    <n v="6"/>
    <x v="0"/>
  </r>
  <r>
    <n v="3721"/>
    <x v="3717"/>
    <s v="Our birthing pains are over! Mamai Theatre Co. has delivered. Ease our growing pains as we move to downtown venues &amp; Playhouse Square!"/>
    <x v="10"/>
    <n v="5040"/>
    <x v="0"/>
    <x v="0"/>
    <x v="0"/>
    <x v="3706"/>
    <n v="1413412084"/>
    <b v="0"/>
    <n v="44"/>
    <b v="1"/>
    <s v="theater/plays"/>
    <n v="101"/>
    <n v="114.55"/>
    <x v="1"/>
    <s v="plays"/>
    <n v="41927.936157407406"/>
    <n v="25569.000509259258"/>
    <x v="3"/>
    <n v="10"/>
    <x v="9"/>
  </r>
  <r>
    <n v="3722"/>
    <x v="3718"/>
    <s v="Un psychiatre reÃ§oit une patiente souffrant d'amnÃ©sie, de mythomanie et de nymphomanie. S'en suit une cascade d'Ã©vÃ©nements drolatiques."/>
    <x v="15"/>
    <n v="1668"/>
    <x v="0"/>
    <x v="5"/>
    <x v="5"/>
    <x v="3707"/>
    <n v="1452614847"/>
    <b v="0"/>
    <n v="35"/>
    <b v="1"/>
    <s v="theater/plays"/>
    <n v="111"/>
    <n v="47.66"/>
    <x v="1"/>
    <s v="plays"/>
    <n v="42381.671840277777"/>
    <n v="25569.000405092593"/>
    <x v="2"/>
    <n v="1"/>
    <x v="1"/>
  </r>
  <r>
    <n v="3723"/>
    <x v="3719"/>
    <s v="Saltmine Theatre Company present Beauty and the Beast:"/>
    <x v="37"/>
    <n v="4592"/>
    <x v="0"/>
    <x v="1"/>
    <x v="1"/>
    <x v="3708"/>
    <n v="1414778662"/>
    <b v="0"/>
    <n v="63"/>
    <b v="1"/>
    <s v="theater/plays"/>
    <n v="102"/>
    <n v="72.89"/>
    <x v="1"/>
    <s v="plays"/>
    <n v="41943.753032407411"/>
    <n v="25569.000729166666"/>
    <x v="3"/>
    <n v="10"/>
    <x v="9"/>
  </r>
  <r>
    <n v="3724"/>
    <x v="3720"/>
    <s v="One man, one monster, one unforgettable act of violence. This is the story of the worldâ€™s most notorious terrorist. It is going to USA"/>
    <x v="270"/>
    <n v="4409.55"/>
    <x v="0"/>
    <x v="1"/>
    <x v="1"/>
    <x v="3709"/>
    <n v="1459856860"/>
    <b v="0"/>
    <n v="89"/>
    <b v="1"/>
    <s v="theater/plays"/>
    <n v="103"/>
    <n v="49.55"/>
    <x v="1"/>
    <s v="plays"/>
    <n v="42465.491435185191"/>
    <n v="25569.001030092593"/>
    <x v="2"/>
    <n v="4"/>
    <x v="6"/>
  </r>
  <r>
    <n v="3725"/>
    <x v="3721"/>
    <s v="A small theatre company taking 'Mine' on tour in early 2016. 'Mine' is a modern play and we hope to break on to the stage with a bang."/>
    <x v="43"/>
    <n v="381"/>
    <x v="0"/>
    <x v="1"/>
    <x v="1"/>
    <x v="3710"/>
    <n v="1454366467"/>
    <b v="0"/>
    <n v="15"/>
    <b v="1"/>
    <s v="theater/plays"/>
    <n v="127"/>
    <n v="25.4"/>
    <x v="1"/>
    <s v="plays"/>
    <n v="42401.945219907408"/>
    <n v="25569.000173611112"/>
    <x v="2"/>
    <n v="2"/>
    <x v="2"/>
  </r>
  <r>
    <n v="3726"/>
    <x v="3722"/>
    <s v="A week of rehearsal culminating in a staged reading of our three-actor adaptation of &quot;Howards End,&quot; for potential producers."/>
    <x v="16"/>
    <n v="2879"/>
    <x v="0"/>
    <x v="0"/>
    <x v="0"/>
    <x v="3711"/>
    <n v="1459567371"/>
    <b v="0"/>
    <n v="46"/>
    <b v="1"/>
    <s v="theater/plays"/>
    <n v="339"/>
    <n v="62.59"/>
    <x v="1"/>
    <s v="plays"/>
    <n v="42462.140868055561"/>
    <n v="25569.000532407408"/>
    <x v="2"/>
    <n v="4"/>
    <x v="6"/>
  </r>
  <r>
    <n v="3727"/>
    <x v="3723"/>
    <s v="It's exactly what you think it is: a historical parody of your favorite sitcom about a bar and its psychiatrist spinoff!"/>
    <x v="13"/>
    <n v="2015"/>
    <x v="0"/>
    <x v="0"/>
    <x v="0"/>
    <x v="3712"/>
    <n v="1474273294"/>
    <b v="0"/>
    <n v="33"/>
    <b v="1"/>
    <s v="theater/plays"/>
    <n v="101"/>
    <n v="61.06"/>
    <x v="1"/>
    <s v="plays"/>
    <n v="42632.348310185189"/>
    <n v="25569.000381944443"/>
    <x v="2"/>
    <n v="9"/>
    <x v="8"/>
  </r>
  <r>
    <n v="3728"/>
    <x v="3724"/>
    <s v="Bare Bones Shakespeare's first season will start with a DFW school touring show: Romeo and Juliet."/>
    <x v="22"/>
    <n v="1862"/>
    <x v="2"/>
    <x v="0"/>
    <x v="0"/>
    <x v="3713"/>
    <n v="1437365176"/>
    <b v="0"/>
    <n v="31"/>
    <b v="0"/>
    <s v="theater/plays"/>
    <n v="9"/>
    <n v="60.06"/>
    <x v="1"/>
    <s v="plays"/>
    <n v="42205.171018518522"/>
    <n v="25569.000358796296"/>
    <x v="0"/>
    <n v="7"/>
    <x v="3"/>
  </r>
  <r>
    <n v="3729"/>
    <x v="3725"/>
    <s v="Shoe-string, Independent theater with a focus on art that makes you think.  Next, we're putting on an award winning Steve Martin play!"/>
    <x v="10"/>
    <n v="362"/>
    <x v="2"/>
    <x v="0"/>
    <x v="0"/>
    <x v="3714"/>
    <n v="1423198512"/>
    <b v="0"/>
    <n v="5"/>
    <b v="0"/>
    <s v="theater/plays"/>
    <n v="7"/>
    <n v="72.400000000000006"/>
    <x v="1"/>
    <s v="plays"/>
    <n v="42041.205000000002"/>
    <n v="25569.000057870369"/>
    <x v="0"/>
    <n v="2"/>
    <x v="2"/>
  </r>
  <r>
    <n v="3730"/>
    <x v="3726"/>
    <s v="&quot;MARK TWAIN IS HELL FOR THE COMPANY&quot; is an original theatrical production created and under development by Jeff Lowe."/>
    <x v="28"/>
    <n v="100"/>
    <x v="2"/>
    <x v="0"/>
    <x v="0"/>
    <x v="3715"/>
    <n v="1437236159"/>
    <b v="0"/>
    <n v="1"/>
    <b v="0"/>
    <s v="theater/plays"/>
    <n v="10"/>
    <n v="100"/>
    <x v="1"/>
    <s v="plays"/>
    <n v="42203.677766203706"/>
    <n v="25569.000011574073"/>
    <x v="0"/>
    <n v="7"/>
    <x v="3"/>
  </r>
  <r>
    <n v="3731"/>
    <x v="3727"/>
    <s v="A long distance wrong number leads to love, but with Emily flying in to finally meet, Nick somehow forgot to mention he's blind."/>
    <x v="62"/>
    <n v="620"/>
    <x v="2"/>
    <x v="0"/>
    <x v="0"/>
    <x v="3716"/>
    <n v="1418234646"/>
    <b v="0"/>
    <n v="12"/>
    <b v="0"/>
    <s v="theater/plays"/>
    <n v="11"/>
    <n v="51.67"/>
    <x v="1"/>
    <s v="plays"/>
    <n v="41983.752847222218"/>
    <n v="25569.000138888889"/>
    <x v="3"/>
    <n v="12"/>
    <x v="11"/>
  </r>
  <r>
    <n v="3732"/>
    <x v="3728"/>
    <s v="Mijn solo voorstelling gaat over Elektra (Sophokles) en hoe zij als jongere alles beleeft en meemaakt!"/>
    <x v="16"/>
    <n v="131"/>
    <x v="2"/>
    <x v="9"/>
    <x v="3"/>
    <x v="3717"/>
    <n v="1416932133"/>
    <b v="0"/>
    <n v="4"/>
    <b v="0"/>
    <s v="theater/plays"/>
    <n v="15"/>
    <n v="32.75"/>
    <x v="1"/>
    <s v="plays"/>
    <n v="41968.677465277782"/>
    <n v="25569.000046296296"/>
    <x v="3"/>
    <n v="11"/>
    <x v="4"/>
  </r>
  <r>
    <n v="3733"/>
    <x v="3729"/>
    <s v="want to donate tickets to residents who live in the community that cant afford the 35.00 price of ticket"/>
    <x v="15"/>
    <n v="0"/>
    <x v="2"/>
    <x v="0"/>
    <x v="0"/>
    <x v="3718"/>
    <n v="1428539708"/>
    <b v="0"/>
    <n v="0"/>
    <b v="0"/>
    <s v="theater/plays"/>
    <n v="0"/>
    <n v="0"/>
    <x v="1"/>
    <s v="plays"/>
    <n v="42103.024398148147"/>
    <n v="25569"/>
    <x v="0"/>
    <n v="4"/>
    <x v="6"/>
  </r>
  <r>
    <n v="3734"/>
    <x v="3730"/>
    <s v="Shakespeare's plays have an important message for the world. Bosnia needs to hear. Bring Shakespeare to Sarajevo! Fund performances!"/>
    <x v="15"/>
    <n v="427"/>
    <x v="2"/>
    <x v="0"/>
    <x v="0"/>
    <x v="3719"/>
    <n v="1427405896"/>
    <b v="0"/>
    <n v="7"/>
    <b v="0"/>
    <s v="theater/plays"/>
    <n v="28"/>
    <n v="61"/>
    <x v="1"/>
    <s v="plays"/>
    <n v="42089.901574074072"/>
    <n v="25569.000081018519"/>
    <x v="0"/>
    <n v="3"/>
    <x v="7"/>
  </r>
  <r>
    <n v="3735"/>
    <x v="3731"/>
    <s v="Young Actor's taking on a Jacobean tragedy. Family, betrayal, love, lust, sex and death."/>
    <x v="325"/>
    <n v="20"/>
    <x v="2"/>
    <x v="1"/>
    <x v="1"/>
    <x v="3720"/>
    <n v="1430239089"/>
    <b v="0"/>
    <n v="2"/>
    <b v="0"/>
    <s v="theater/plays"/>
    <n v="13"/>
    <n v="10"/>
    <x v="1"/>
    <s v="plays"/>
    <n v="42122.693159722221"/>
    <n v="25569.00002314815"/>
    <x v="0"/>
    <n v="4"/>
    <x v="6"/>
  </r>
  <r>
    <n v="3736"/>
    <x v="3732"/>
    <s v="Hot Dogs is a new play that tackles sexism in schools and addresses issues that current sex/relationship education fails to."/>
    <x v="15"/>
    <n v="10"/>
    <x v="2"/>
    <x v="1"/>
    <x v="1"/>
    <x v="3721"/>
    <n v="1423847093"/>
    <b v="0"/>
    <n v="1"/>
    <b v="0"/>
    <s v="theater/plays"/>
    <n v="1"/>
    <n v="10"/>
    <x v="1"/>
    <s v="plays"/>
    <n v="42048.711724537032"/>
    <n v="25569.000011574073"/>
    <x v="0"/>
    <n v="2"/>
    <x v="2"/>
  </r>
  <r>
    <n v="3737"/>
    <x v="3476"/>
    <s v="The ASU Theatre and Shakespeare Club presents Measure For Measure directed by Jordyn Ochser."/>
    <x v="176"/>
    <n v="150"/>
    <x v="2"/>
    <x v="0"/>
    <x v="0"/>
    <x v="3722"/>
    <n v="1445358903"/>
    <b v="0"/>
    <n v="4"/>
    <b v="0"/>
    <s v="theater/plays"/>
    <n v="21"/>
    <n v="37.5"/>
    <x v="1"/>
    <s v="plays"/>
    <n v="42297.691006944442"/>
    <n v="25569.000046296296"/>
    <x v="0"/>
    <n v="10"/>
    <x v="9"/>
  </r>
  <r>
    <n v="3738"/>
    <x v="3733"/>
    <s v="A filmic, fast-paced exploration of trust, making its debut at Camden People's Theatre this July."/>
    <x v="15"/>
    <n v="270"/>
    <x v="2"/>
    <x v="1"/>
    <x v="1"/>
    <x v="3723"/>
    <n v="1403562705"/>
    <b v="0"/>
    <n v="6"/>
    <b v="0"/>
    <s v="theater/plays"/>
    <n v="18"/>
    <n v="45"/>
    <x v="1"/>
    <s v="plays"/>
    <n v="41813.938715277778"/>
    <n v="25569.000069444446"/>
    <x v="3"/>
    <n v="6"/>
    <x v="0"/>
  </r>
  <r>
    <n v="3739"/>
    <x v="3734"/>
    <s v="Jonny Labey (Eastenders) leads this poetic production as WWI poet Rupert Brooke, in this dynamic, moving portrait of a flawed genius."/>
    <x v="23"/>
    <n v="805"/>
    <x v="2"/>
    <x v="1"/>
    <x v="1"/>
    <x v="3724"/>
    <n v="1467024468"/>
    <b v="0"/>
    <n v="8"/>
    <b v="0"/>
    <s v="theater/plays"/>
    <n v="20"/>
    <n v="100.63"/>
    <x v="1"/>
    <s v="plays"/>
    <n v="42548.449861111112"/>
    <n v="25569.000092592592"/>
    <x v="2"/>
    <n v="6"/>
    <x v="0"/>
  </r>
  <r>
    <n v="3740"/>
    <x v="3735"/>
    <s v="Savage in Limbo is the pilot production of dasGROUP Theatre; a Dallas-based production company with an eye for grit &amp; love of theatre."/>
    <x v="13"/>
    <n v="358"/>
    <x v="2"/>
    <x v="0"/>
    <x v="0"/>
    <x v="3725"/>
    <n v="1405217355"/>
    <b v="0"/>
    <n v="14"/>
    <b v="0"/>
    <s v="theater/plays"/>
    <n v="18"/>
    <n v="25.57"/>
    <x v="1"/>
    <s v="plays"/>
    <n v="41833.089756944442"/>
    <n v="25569.000162037039"/>
    <x v="3"/>
    <n v="7"/>
    <x v="3"/>
  </r>
  <r>
    <n v="3741"/>
    <x v="3736"/>
    <s v="A small community with a love for theater would like to continue. Help the children of this community continue."/>
    <x v="22"/>
    <n v="0"/>
    <x v="2"/>
    <x v="0"/>
    <x v="0"/>
    <x v="3726"/>
    <n v="1447797950"/>
    <b v="0"/>
    <n v="0"/>
    <b v="0"/>
    <s v="theater/plays"/>
    <n v="0"/>
    <n v="0"/>
    <x v="1"/>
    <s v="plays"/>
    <n v="42325.920717592591"/>
    <n v="25569"/>
    <x v="0"/>
    <n v="11"/>
    <x v="4"/>
  </r>
  <r>
    <n v="3742"/>
    <x v="3737"/>
    <s v="In the midst of dealing with sending their son off to the army, Mitch and Melanie Jennings plan a family reunion to ease their sorrow."/>
    <x v="10"/>
    <n v="100"/>
    <x v="2"/>
    <x v="0"/>
    <x v="0"/>
    <x v="3727"/>
    <n v="1407388144"/>
    <b v="0"/>
    <n v="4"/>
    <b v="0"/>
    <s v="theater/plays"/>
    <n v="2"/>
    <n v="25"/>
    <x v="1"/>
    <s v="plays"/>
    <n v="41858.214629629627"/>
    <n v="25569.000046296296"/>
    <x v="3"/>
    <n v="8"/>
    <x v="10"/>
  </r>
  <r>
    <n v="3743"/>
    <x v="3738"/>
    <s v="I'm taking the Adventures of Huckleberry Finn puppet show down the Mississippi River!"/>
    <x v="41"/>
    <n v="0"/>
    <x v="2"/>
    <x v="0"/>
    <x v="0"/>
    <x v="3728"/>
    <n v="1401814964"/>
    <b v="0"/>
    <n v="0"/>
    <b v="0"/>
    <s v="theater/plays"/>
    <n v="0"/>
    <n v="0"/>
    <x v="1"/>
    <s v="plays"/>
    <n v="41793.710231481484"/>
    <n v="25569"/>
    <x v="3"/>
    <n v="6"/>
    <x v="0"/>
  </r>
  <r>
    <n v="3744"/>
    <x v="3739"/>
    <s v="This summer, The Spotlight Players are celebrating Christmas in July with a presentation of Ken Ludwig's side splitting comedy."/>
    <x v="38"/>
    <n v="0"/>
    <x v="2"/>
    <x v="0"/>
    <x v="0"/>
    <x v="3729"/>
    <n v="1401823952"/>
    <b v="0"/>
    <n v="0"/>
    <b v="0"/>
    <s v="theater/plays"/>
    <n v="0"/>
    <n v="0"/>
    <x v="1"/>
    <s v="plays"/>
    <n v="41793.814259259263"/>
    <n v="25569"/>
    <x v="3"/>
    <n v="6"/>
    <x v="0"/>
  </r>
  <r>
    <n v="3745"/>
    <x v="3740"/>
    <s v="Tyke wants to expand her puppet theater show to weekly online web shows and is looking for backers."/>
    <x v="213"/>
    <n v="10"/>
    <x v="2"/>
    <x v="0"/>
    <x v="0"/>
    <x v="3730"/>
    <n v="1405097102"/>
    <b v="0"/>
    <n v="1"/>
    <b v="0"/>
    <s v="theater/plays"/>
    <n v="10"/>
    <n v="10"/>
    <x v="1"/>
    <s v="plays"/>
    <n v="41831.697939814818"/>
    <n v="25569.000011574073"/>
    <x v="3"/>
    <n v="7"/>
    <x v="3"/>
  </r>
  <r>
    <n v="3746"/>
    <x v="3741"/>
    <s v="Generational curses CAN be broken...right?"/>
    <x v="0"/>
    <n v="202"/>
    <x v="2"/>
    <x v="0"/>
    <x v="0"/>
    <x v="3731"/>
    <n v="1473326439"/>
    <b v="0"/>
    <n v="1"/>
    <b v="0"/>
    <s v="theater/plays"/>
    <n v="2"/>
    <n v="202"/>
    <x v="1"/>
    <s v="plays"/>
    <n v="42621.389340277776"/>
    <n v="25569.000011574073"/>
    <x v="2"/>
    <n v="9"/>
    <x v="8"/>
  </r>
  <r>
    <n v="3747"/>
    <x v="3742"/>
    <s v="The world premiere of an astonishing new play by acclaimed writer Atiha Sen Gupta."/>
    <x v="30"/>
    <n v="25"/>
    <x v="2"/>
    <x v="1"/>
    <x v="1"/>
    <x v="3732"/>
    <n v="1433833896"/>
    <b v="0"/>
    <n v="1"/>
    <b v="0"/>
    <s v="theater/plays"/>
    <n v="1"/>
    <n v="25"/>
    <x v="1"/>
    <s v="plays"/>
    <n v="42164.299722222218"/>
    <n v="25569.000011574073"/>
    <x v="0"/>
    <n v="6"/>
    <x v="0"/>
  </r>
  <r>
    <n v="3748"/>
    <x v="3743"/>
    <s v="An irreverent look at the Iowa Caucuses and the oversized role this undersized state plays in the presidential election process."/>
    <x v="10"/>
    <n v="5176"/>
    <x v="0"/>
    <x v="0"/>
    <x v="0"/>
    <x v="3733"/>
    <n v="1453827436"/>
    <b v="0"/>
    <n v="52"/>
    <b v="1"/>
    <s v="theater/musical"/>
    <n v="104"/>
    <n v="99.54"/>
    <x v="1"/>
    <s v="musical"/>
    <n v="42395.706435185188"/>
    <n v="25569.000601851851"/>
    <x v="2"/>
    <n v="1"/>
    <x v="1"/>
  </r>
  <r>
    <n v="3749"/>
    <x v="3744"/>
    <s v="A night of music, fellowship, and a reflection of my experiences over the past 4 years at Ball State University."/>
    <x v="2"/>
    <n v="525"/>
    <x v="0"/>
    <x v="0"/>
    <x v="0"/>
    <x v="3734"/>
    <n v="1459220588"/>
    <b v="0"/>
    <n v="7"/>
    <b v="1"/>
    <s v="theater/musical"/>
    <n v="105"/>
    <n v="75"/>
    <x v="1"/>
    <s v="musical"/>
    <n v="42458.127175925925"/>
    <n v="25569.000081018519"/>
    <x v="2"/>
    <n v="3"/>
    <x v="7"/>
  </r>
  <r>
    <n v="3750"/>
    <x v="3745"/>
    <s v="Stars on Stage children's theatre program is in need of 6 new wireless body microphones!_x000a__x000a_#soskidsbeheard   _x000a__x000a_www.apatheplace.org"/>
    <x v="12"/>
    <n v="6027"/>
    <x v="0"/>
    <x v="0"/>
    <x v="0"/>
    <x v="3735"/>
    <n v="1421105608"/>
    <b v="0"/>
    <n v="28"/>
    <b v="1"/>
    <s v="theater/musical"/>
    <n v="100"/>
    <n v="215.25"/>
    <x v="1"/>
    <s v="musical"/>
    <n v="42016.981574074074"/>
    <n v="25569.000324074073"/>
    <x v="0"/>
    <n v="1"/>
    <x v="1"/>
  </r>
  <r>
    <n v="3751"/>
    <x v="3746"/>
    <s v="I will be performing in TWO productions to kick off the 2016 season. NEED HELP TO FUND THESE GREAT SHOWS!"/>
    <x v="28"/>
    <n v="1326"/>
    <x v="0"/>
    <x v="0"/>
    <x v="0"/>
    <x v="3736"/>
    <n v="1454460673"/>
    <b v="0"/>
    <n v="11"/>
    <b v="1"/>
    <s v="theater/musical"/>
    <n v="133"/>
    <n v="120.55"/>
    <x v="1"/>
    <s v="musical"/>
    <n v="42403.035567129627"/>
    <n v="25569.000127314815"/>
    <x v="2"/>
    <n v="2"/>
    <x v="2"/>
  </r>
  <r>
    <n v="3752"/>
    <x v="3747"/>
    <s v="Welcome to POP! Community Cabaret: the &quot;friendliest mad bunch ever&quot;!_x000a_We are a cabaret group run by our community for our community."/>
    <x v="2"/>
    <n v="565"/>
    <x v="0"/>
    <x v="1"/>
    <x v="1"/>
    <x v="3737"/>
    <n v="1473189335"/>
    <b v="0"/>
    <n v="15"/>
    <b v="1"/>
    <s v="theater/musical"/>
    <n v="113"/>
    <n v="37.67"/>
    <x v="1"/>
    <s v="musical"/>
    <n v="42619.802488425921"/>
    <n v="25569.000173611112"/>
    <x v="2"/>
    <n v="9"/>
    <x v="8"/>
  </r>
  <r>
    <n v="3753"/>
    <x v="3748"/>
    <s v="An English-language production of the opera TannhÃ¤user. Some of the greatest songs ever composed, now with lyrics we can understand."/>
    <x v="10"/>
    <n v="5167"/>
    <x v="0"/>
    <x v="0"/>
    <x v="0"/>
    <x v="3738"/>
    <n v="1430768800"/>
    <b v="0"/>
    <n v="30"/>
    <b v="1"/>
    <s v="theater/musical"/>
    <n v="103"/>
    <n v="172.23"/>
    <x v="1"/>
    <s v="musical"/>
    <n v="42128.824074074073"/>
    <n v="25569.000347222223"/>
    <x v="0"/>
    <n v="5"/>
    <x v="5"/>
  </r>
  <r>
    <n v="3754"/>
    <x v="3749"/>
    <s v="CitÃ© des Arts needs your help in funding their fall production of the hit musical comedy &quot;Little Shop of Horrors.&quot;"/>
    <x v="30"/>
    <n v="3000"/>
    <x v="0"/>
    <x v="0"/>
    <x v="0"/>
    <x v="3739"/>
    <n v="1403125737"/>
    <b v="0"/>
    <n v="27"/>
    <b v="1"/>
    <s v="theater/musical"/>
    <n v="120"/>
    <n v="111.11"/>
    <x v="1"/>
    <s v="musical"/>
    <n v="41808.881215277775"/>
    <n v="25569.0003125"/>
    <x v="3"/>
    <n v="6"/>
    <x v="0"/>
  </r>
  <r>
    <n v="3755"/>
    <x v="3750"/>
    <s v="We have formed an innovative company that aims to create musical comedic performances suitable for a range of venues."/>
    <x v="131"/>
    <n v="713"/>
    <x v="0"/>
    <x v="1"/>
    <x v="1"/>
    <x v="3740"/>
    <n v="1458161307"/>
    <b v="0"/>
    <n v="28"/>
    <b v="1"/>
    <s v="theater/musical"/>
    <n v="130"/>
    <n v="25.46"/>
    <x v="1"/>
    <s v="musical"/>
    <n v="42445.866979166662"/>
    <n v="25569.000324074073"/>
    <x v="2"/>
    <n v="3"/>
    <x v="7"/>
  </r>
  <r>
    <n v="3756"/>
    <x v="3751"/>
    <s v="&quot;Into the Woods, it's time to go!&quot; purple light presents a reimagined take on Sondheim and Lapine's musical masterwork."/>
    <x v="37"/>
    <n v="4550"/>
    <x v="0"/>
    <x v="0"/>
    <x v="0"/>
    <x v="3741"/>
    <n v="1399923198"/>
    <b v="0"/>
    <n v="17"/>
    <b v="1"/>
    <s v="theater/musical"/>
    <n v="101"/>
    <n v="267.64999999999998"/>
    <x v="1"/>
    <s v="musical"/>
    <n v="41771.814791666664"/>
    <n v="25569.000196759258"/>
    <x v="3"/>
    <n v="5"/>
    <x v="5"/>
  </r>
  <r>
    <n v="3757"/>
    <x v="3752"/>
    <s v="New Anti-Bullying Musical's cast of 30 kids is ready to &quot;speak up and reach out&quot; to the world by recording a show CD!"/>
    <x v="8"/>
    <n v="3798"/>
    <x v="0"/>
    <x v="0"/>
    <x v="0"/>
    <x v="3742"/>
    <n v="1415737515"/>
    <b v="0"/>
    <n v="50"/>
    <b v="1"/>
    <s v="theater/musical"/>
    <n v="109"/>
    <n v="75.959999999999994"/>
    <x v="1"/>
    <s v="musical"/>
    <n v="41954.850868055553"/>
    <n v="25569.000578703704"/>
    <x v="3"/>
    <n v="11"/>
    <x v="4"/>
  </r>
  <r>
    <n v="3758"/>
    <x v="3753"/>
    <s v="LUIGI'S LADIES: an original one-woman musical comedy"/>
    <x v="15"/>
    <n v="1535"/>
    <x v="0"/>
    <x v="0"/>
    <x v="0"/>
    <x v="3743"/>
    <n v="1397819938"/>
    <b v="0"/>
    <n v="26"/>
    <b v="1"/>
    <s v="theater/musical"/>
    <n v="102"/>
    <n v="59.04"/>
    <x v="1"/>
    <s v="musical"/>
    <n v="41747.471504629626"/>
    <n v="25569.000300925927"/>
    <x v="3"/>
    <n v="4"/>
    <x v="6"/>
  </r>
  <r>
    <n v="3759"/>
    <x v="3754"/>
    <s v="A production company specializing in small-scale musicals"/>
    <x v="23"/>
    <n v="4409.7700000000004"/>
    <x v="0"/>
    <x v="0"/>
    <x v="0"/>
    <x v="3744"/>
    <n v="1435372553"/>
    <b v="0"/>
    <n v="88"/>
    <b v="1"/>
    <s v="theater/musical"/>
    <n v="110"/>
    <n v="50.11"/>
    <x v="1"/>
    <s v="musical"/>
    <n v="42182.108252314814"/>
    <n v="25569.00101851852"/>
    <x v="0"/>
    <n v="6"/>
    <x v="0"/>
  </r>
  <r>
    <n v="3760"/>
    <x v="3755"/>
    <s v="Two Shows: SIRENS and The Girl From Bare Cove. A community of artists determined to give voice to survivors of sexual violence."/>
    <x v="10"/>
    <n v="5050.7700000000004"/>
    <x v="0"/>
    <x v="0"/>
    <x v="0"/>
    <x v="3745"/>
    <n v="1397133386"/>
    <b v="0"/>
    <n v="91"/>
    <b v="1"/>
    <s v="theater/musical"/>
    <n v="101"/>
    <n v="55.5"/>
    <x v="1"/>
    <s v="musical"/>
    <n v="41739.525300925925"/>
    <n v="25569.00105324074"/>
    <x v="3"/>
    <n v="4"/>
    <x v="6"/>
  </r>
  <r>
    <n v="3761"/>
    <x v="3756"/>
    <s v="liveartshow returns with a new work at the Arcola this summer. Marsha is a story combining opera, dance and theatre... with a unicorn"/>
    <x v="2"/>
    <n v="500"/>
    <x v="0"/>
    <x v="1"/>
    <x v="1"/>
    <x v="3746"/>
    <n v="1434625937"/>
    <b v="0"/>
    <n v="3"/>
    <b v="1"/>
    <s v="theater/musical"/>
    <n v="100"/>
    <n v="166.67"/>
    <x v="1"/>
    <s v="musical"/>
    <n v="42173.466863425929"/>
    <n v="25569.000034722223"/>
    <x v="0"/>
    <n v="6"/>
    <x v="0"/>
  </r>
  <r>
    <n v="3762"/>
    <x v="3757"/>
    <s v="We are trying to raise money to perform a musical we have written, called &quot;Iolite&quot;, at the Edinburgh Fringe in 2015."/>
    <x v="21"/>
    <n v="1328"/>
    <x v="0"/>
    <x v="1"/>
    <x v="1"/>
    <x v="3747"/>
    <n v="1436383889"/>
    <b v="0"/>
    <n v="28"/>
    <b v="1"/>
    <s v="theater/musical"/>
    <n v="106"/>
    <n v="47.43"/>
    <x v="1"/>
    <s v="musical"/>
    <n v="42193.813530092593"/>
    <n v="25569.000324074073"/>
    <x v="0"/>
    <n v="7"/>
    <x v="3"/>
  </r>
  <r>
    <n v="3763"/>
    <x v="3758"/>
    <s v="A musical about two guys writing a musical about...two guys writing a musical."/>
    <x v="10"/>
    <n v="5000"/>
    <x v="0"/>
    <x v="0"/>
    <x v="0"/>
    <x v="3748"/>
    <n v="1425319226"/>
    <b v="0"/>
    <n v="77"/>
    <b v="1"/>
    <s v="theater/musical"/>
    <n v="100"/>
    <n v="64.94"/>
    <x v="1"/>
    <s v="musical"/>
    <n v="42065.750300925924"/>
    <n v="25569.000891203705"/>
    <x v="0"/>
    <n v="3"/>
    <x v="7"/>
  </r>
  <r>
    <n v="3764"/>
    <x v="3759"/>
    <s v="Talented, hard-working performers for Into the Woods JR need your help in renting microphones for our show!"/>
    <x v="15"/>
    <n v="1500"/>
    <x v="0"/>
    <x v="0"/>
    <x v="0"/>
    <x v="3749"/>
    <n v="1462824832"/>
    <b v="0"/>
    <n v="27"/>
    <b v="1"/>
    <s v="theater/musical"/>
    <n v="100"/>
    <n v="55.56"/>
    <x v="1"/>
    <s v="musical"/>
    <n v="42499.842962962968"/>
    <n v="25569.0003125"/>
    <x v="2"/>
    <n v="5"/>
    <x v="5"/>
  </r>
  <r>
    <n v="3765"/>
    <x v="3760"/>
    <s v="An new musical from Laura Grill &amp; Misha Chowdhury about relationships, Relationships, and the moments that change everything."/>
    <x v="39"/>
    <n v="7942"/>
    <x v="0"/>
    <x v="0"/>
    <x v="0"/>
    <x v="3750"/>
    <n v="1404153482"/>
    <b v="0"/>
    <n v="107"/>
    <b v="1"/>
    <s v="theater/musical"/>
    <n v="113"/>
    <n v="74.22"/>
    <x v="1"/>
    <s v="musical"/>
    <n v="41820.776412037041"/>
    <n v="25569.001238425924"/>
    <x v="3"/>
    <n v="6"/>
    <x v="0"/>
  </r>
  <r>
    <n v="3766"/>
    <x v="3761"/>
    <s v="Trapped on a stalled New York subway, seven strangers realize it's not just the train that's stuck."/>
    <x v="3"/>
    <n v="10265.01"/>
    <x v="0"/>
    <x v="0"/>
    <x v="0"/>
    <x v="3751"/>
    <n v="1401336045"/>
    <b v="0"/>
    <n v="96"/>
    <b v="1"/>
    <s v="theater/musical"/>
    <n v="103"/>
    <n v="106.93"/>
    <x v="1"/>
    <s v="musical"/>
    <n v="41788.167187500003"/>
    <n v="25569.001111111113"/>
    <x v="3"/>
    <n v="5"/>
    <x v="5"/>
  </r>
  <r>
    <n v="3767"/>
    <x v="3762"/>
    <s v="A ragtag crew collaborating on a live performance for the first time, with music as their medium and NYC as their inspiration."/>
    <x v="13"/>
    <n v="2335"/>
    <x v="0"/>
    <x v="0"/>
    <x v="0"/>
    <x v="3566"/>
    <n v="1423960097"/>
    <b v="0"/>
    <n v="56"/>
    <b v="1"/>
    <s v="theater/musical"/>
    <n v="117"/>
    <n v="41.7"/>
    <x v="1"/>
    <s v="musical"/>
    <n v="42050.019641203704"/>
    <n v="25569.000648148147"/>
    <x v="0"/>
    <n v="2"/>
    <x v="2"/>
  </r>
  <r>
    <n v="3768"/>
    <x v="3763"/>
    <s v="Meet Dani, a 9 year old battling leukemia. This witty musical inspires us to believe in the indomitable power of human imagination."/>
    <x v="23"/>
    <n v="4306.1099999999997"/>
    <x v="0"/>
    <x v="0"/>
    <x v="0"/>
    <x v="3752"/>
    <n v="1400002090"/>
    <b v="0"/>
    <n v="58"/>
    <b v="1"/>
    <s v="theater/musical"/>
    <n v="108"/>
    <n v="74.239999999999995"/>
    <x v="1"/>
    <s v="musical"/>
    <n v="41772.727893518517"/>
    <n v="25569.000671296297"/>
    <x v="3"/>
    <n v="5"/>
    <x v="5"/>
  </r>
  <r>
    <n v="3769"/>
    <x v="3764"/>
    <s v="&quot;I wanted to tell the story of two people in love, who were never in the same place at the same time.&quot;- Jason Robert Brown"/>
    <x v="184"/>
    <n v="1100"/>
    <x v="0"/>
    <x v="0"/>
    <x v="0"/>
    <x v="3753"/>
    <n v="1458138079"/>
    <b v="0"/>
    <n v="15"/>
    <b v="1"/>
    <s v="theater/musical"/>
    <n v="100"/>
    <n v="73.33"/>
    <x v="1"/>
    <s v="musical"/>
    <n v="42445.598136574074"/>
    <n v="25569.000173611112"/>
    <x v="2"/>
    <n v="3"/>
    <x v="7"/>
  </r>
  <r>
    <n v="3770"/>
    <x v="3765"/>
    <s v="The incredible story of woman's fight to clear her brother from the charge of cowardice in the Great War, brought to life musically"/>
    <x v="13"/>
    <n v="2000"/>
    <x v="0"/>
    <x v="1"/>
    <x v="1"/>
    <x v="3754"/>
    <n v="1431642010"/>
    <b v="0"/>
    <n v="20"/>
    <b v="1"/>
    <s v="theater/musical"/>
    <n v="100"/>
    <n v="100"/>
    <x v="1"/>
    <s v="musical"/>
    <n v="42138.930671296301"/>
    <n v="25569.000231481481"/>
    <x v="0"/>
    <n v="5"/>
    <x v="5"/>
  </r>
  <r>
    <n v="3771"/>
    <x v="3766"/>
    <s v="I would like to make a demo recording of six songs from COME OUT SWINGIN'!"/>
    <x v="28"/>
    <n v="1460"/>
    <x v="0"/>
    <x v="0"/>
    <x v="0"/>
    <x v="3755"/>
    <n v="1462307652"/>
    <b v="0"/>
    <n v="38"/>
    <b v="1"/>
    <s v="theater/musical"/>
    <n v="146"/>
    <n v="38.42"/>
    <x v="1"/>
    <s v="musical"/>
    <n v="42493.857083333336"/>
    <n v="25569.000439814816"/>
    <x v="2"/>
    <n v="5"/>
    <x v="5"/>
  </r>
  <r>
    <n v="3772"/>
    <x v="3767"/>
    <s v="A dark comedy about two girls, one knee, and the 1994 Olympics. Help us make sure &quot;Tonya and Nancy&quot; rocks!"/>
    <x v="10"/>
    <n v="5510"/>
    <x v="0"/>
    <x v="0"/>
    <x v="0"/>
    <x v="3756"/>
    <n v="1478616506"/>
    <b v="0"/>
    <n v="33"/>
    <b v="1"/>
    <s v="theater/musical"/>
    <n v="110"/>
    <n v="166.97"/>
    <x v="1"/>
    <s v="musical"/>
    <n v="42682.616967592592"/>
    <n v="25569.000381944443"/>
    <x v="2"/>
    <n v="11"/>
    <x v="4"/>
  </r>
  <r>
    <n v="3773"/>
    <x v="3768"/>
    <s v="A dramatic hip-hopera, inspired from monologues written by the performers."/>
    <x v="10"/>
    <n v="5410"/>
    <x v="0"/>
    <x v="0"/>
    <x v="0"/>
    <x v="3757"/>
    <n v="1476317247"/>
    <b v="0"/>
    <n v="57"/>
    <b v="1"/>
    <s v="theater/musical"/>
    <n v="108"/>
    <n v="94.91"/>
    <x v="1"/>
    <s v="musical"/>
    <n v="42656.005173611105"/>
    <n v="25569.000659722224"/>
    <x v="2"/>
    <n v="10"/>
    <x v="9"/>
  </r>
  <r>
    <n v="3774"/>
    <x v="3769"/>
    <s v="Mabel Moon and her co-pilot Silvertoes are coming to earth in the form of a 35 minute interactive and educational musical adventure  !"/>
    <x v="30"/>
    <n v="2500"/>
    <x v="0"/>
    <x v="5"/>
    <x v="5"/>
    <x v="3758"/>
    <n v="1427223655"/>
    <b v="0"/>
    <n v="25"/>
    <b v="1"/>
    <s v="theater/musical"/>
    <n v="100"/>
    <n v="100"/>
    <x v="1"/>
    <s v="musical"/>
    <n v="42087.792303240742"/>
    <n v="25569.00028935185"/>
    <x v="0"/>
    <n v="3"/>
    <x v="7"/>
  </r>
  <r>
    <n v="3775"/>
    <x v="3770"/>
    <s v="Travis Kent joins forces with some of today's brightest contemporary composers for an evening full of firsts at 54 Below."/>
    <x v="13"/>
    <n v="2005"/>
    <x v="0"/>
    <x v="0"/>
    <x v="0"/>
    <x v="3759"/>
    <n v="1426199843"/>
    <b v="0"/>
    <n v="14"/>
    <b v="1"/>
    <s v="theater/musical"/>
    <n v="100"/>
    <n v="143.21"/>
    <x v="1"/>
    <s v="musical"/>
    <n v="42075.942627314813"/>
    <n v="25569.000162037039"/>
    <x v="0"/>
    <n v="3"/>
    <x v="7"/>
  </r>
  <r>
    <n v="3776"/>
    <x v="3771"/>
    <s v="The volunteers of TACFA work to &quot;create community through the arts&quot; by putting on a Broadway show that everyone can afford to  attend."/>
    <x v="6"/>
    <n v="8537"/>
    <x v="0"/>
    <x v="0"/>
    <x v="0"/>
    <x v="3760"/>
    <n v="1403599778"/>
    <b v="0"/>
    <n v="94"/>
    <b v="1"/>
    <s v="theater/musical"/>
    <n v="107"/>
    <n v="90.82"/>
    <x v="1"/>
    <s v="musical"/>
    <n v="41814.367800925924"/>
    <n v="25569.001087962963"/>
    <x v="3"/>
    <n v="6"/>
    <x v="0"/>
  </r>
  <r>
    <n v="3777"/>
    <x v="3772"/>
    <s v="This musical adventure is a funny and heartwarming story of Mimi, a rebellious young girl who is spirited to Ghostlynd."/>
    <x v="13"/>
    <n v="2864"/>
    <x v="0"/>
    <x v="0"/>
    <x v="0"/>
    <x v="3761"/>
    <n v="1409884821"/>
    <b v="0"/>
    <n v="59"/>
    <b v="1"/>
    <s v="theater/musical"/>
    <n v="143"/>
    <n v="48.54"/>
    <x v="1"/>
    <s v="musical"/>
    <n v="41887.111354166671"/>
    <n v="25569.00068287037"/>
    <x v="3"/>
    <n v="9"/>
    <x v="8"/>
  </r>
  <r>
    <n v="3778"/>
    <x v="3773"/>
    <s v="Sponsor an AVENUE Q puppet for The Barn Players April 2015 production."/>
    <x v="262"/>
    <n v="2521"/>
    <x v="0"/>
    <x v="0"/>
    <x v="0"/>
    <x v="3762"/>
    <n v="1418758780"/>
    <b v="0"/>
    <n v="36"/>
    <b v="1"/>
    <s v="theater/musical"/>
    <n v="105"/>
    <n v="70.03"/>
    <x v="1"/>
    <s v="musical"/>
    <n v="41989.819212962961"/>
    <n v="25569.000416666666"/>
    <x v="3"/>
    <n v="12"/>
    <x v="11"/>
  </r>
  <r>
    <n v="3779"/>
    <x v="3774"/>
    <s v="A fresh, re-telling of the Jesus story for a new generation."/>
    <x v="36"/>
    <n v="15597"/>
    <x v="0"/>
    <x v="0"/>
    <x v="0"/>
    <x v="3763"/>
    <n v="1456421940"/>
    <b v="0"/>
    <n v="115"/>
    <b v="1"/>
    <s v="theater/musical"/>
    <n v="104"/>
    <n v="135.63"/>
    <x v="1"/>
    <s v="musical"/>
    <n v="42425.735416666663"/>
    <n v="25569.001331018517"/>
    <x v="2"/>
    <n v="2"/>
    <x v="2"/>
  </r>
  <r>
    <n v="3780"/>
    <x v="3775"/>
    <s v="Melissa Youth OnSTAGE (MYO) provides kids in North Collin County with the very best in youth theatre opportunities."/>
    <x v="30"/>
    <n v="3000"/>
    <x v="0"/>
    <x v="0"/>
    <x v="0"/>
    <x v="3764"/>
    <n v="1433999785"/>
    <b v="0"/>
    <n v="30"/>
    <b v="1"/>
    <s v="theater/musical"/>
    <n v="120"/>
    <n v="100"/>
    <x v="1"/>
    <s v="musical"/>
    <n v="42166.219733796301"/>
    <n v="25569.000347222223"/>
    <x v="0"/>
    <n v="6"/>
    <x v="0"/>
  </r>
  <r>
    <n v="3781"/>
    <x v="3776"/>
    <s v="Support Keith in his journey from unemployment to Off-Broadway in the triumphant return of I GOT FIRED: A SORT-OF-TRUE REVENGE MUSICAL."/>
    <x v="37"/>
    <n v="4935"/>
    <x v="0"/>
    <x v="0"/>
    <x v="0"/>
    <x v="3765"/>
    <n v="1408050685"/>
    <b v="0"/>
    <n v="52"/>
    <b v="1"/>
    <s v="theater/musical"/>
    <n v="110"/>
    <n v="94.9"/>
    <x v="1"/>
    <s v="musical"/>
    <n v="41865.882928240739"/>
    <n v="25569.000601851851"/>
    <x v="3"/>
    <n v="8"/>
    <x v="10"/>
  </r>
  <r>
    <n v="3782"/>
    <x v="3777"/>
    <s v="No Horizon.  A unique musical inspired by the remarkable, forgotten story of Nicholas Saunderson - a tale of passion and aspiration."/>
    <x v="13"/>
    <n v="2035"/>
    <x v="0"/>
    <x v="1"/>
    <x v="1"/>
    <x v="3766"/>
    <n v="1466887297"/>
    <b v="0"/>
    <n v="27"/>
    <b v="1"/>
    <s v="theater/musical"/>
    <n v="102"/>
    <n v="75.37"/>
    <x v="1"/>
    <s v="musical"/>
    <n v="42546.862233796302"/>
    <n v="25569.0003125"/>
    <x v="2"/>
    <n v="6"/>
    <x v="0"/>
  </r>
  <r>
    <n v="3783"/>
    <x v="3778"/>
    <s v="Help fund Doro &amp; Diega's journey to the Orlando Fringe 2016. A brand new choose-your-own adventure musical!"/>
    <x v="38"/>
    <n v="1547"/>
    <x v="0"/>
    <x v="0"/>
    <x v="0"/>
    <x v="3767"/>
    <n v="1455938520"/>
    <b v="0"/>
    <n v="24"/>
    <b v="1"/>
    <s v="theater/musical"/>
    <n v="129"/>
    <n v="64.459999999999994"/>
    <x v="1"/>
    <s v="musical"/>
    <n v="42420.140277777777"/>
    <n v="25569.000277777777"/>
    <x v="2"/>
    <n v="2"/>
    <x v="2"/>
  </r>
  <r>
    <n v="3784"/>
    <x v="3779"/>
    <s v="This year, we will be producing the cult classic Little Shop of Horrors with your proceeds going towards venue and production costs."/>
    <x v="28"/>
    <n v="1150"/>
    <x v="0"/>
    <x v="5"/>
    <x v="5"/>
    <x v="3768"/>
    <n v="1465601532"/>
    <b v="0"/>
    <n v="10"/>
    <b v="1"/>
    <s v="theater/musical"/>
    <n v="115"/>
    <n v="115"/>
    <x v="1"/>
    <s v="musical"/>
    <n v="42531.980694444443"/>
    <n v="25569.000115740742"/>
    <x v="2"/>
    <n v="6"/>
    <x v="0"/>
  </r>
  <r>
    <n v="3785"/>
    <x v="3780"/>
    <s v="Chess. Betrayal. Blueberry yoghurts. &quot;Pawn&quot; - a new musical by Oxford students - needs funding to go to the Edinburgh Fringe!"/>
    <x v="13"/>
    <n v="3015"/>
    <x v="0"/>
    <x v="1"/>
    <x v="1"/>
    <x v="3769"/>
    <n v="1467040769"/>
    <b v="0"/>
    <n v="30"/>
    <b v="1"/>
    <s v="theater/musical"/>
    <n v="151"/>
    <n v="100.5"/>
    <x v="1"/>
    <s v="musical"/>
    <n v="42548.63853009259"/>
    <n v="25569.000347222223"/>
    <x v="2"/>
    <n v="6"/>
    <x v="0"/>
  </r>
  <r>
    <n v="3786"/>
    <x v="3781"/>
    <s v="The brainchild of Coleman Peterson and Janice Gilbert.  The funding will be used to professionally record the songs."/>
    <x v="12"/>
    <n v="6658"/>
    <x v="0"/>
    <x v="0"/>
    <x v="0"/>
    <x v="3770"/>
    <n v="1461718475"/>
    <b v="0"/>
    <n v="71"/>
    <b v="1"/>
    <s v="theater/musical"/>
    <n v="111"/>
    <n v="93.77"/>
    <x v="1"/>
    <s v="musical"/>
    <n v="42487.037905092591"/>
    <n v="25569.000821759259"/>
    <x v="2"/>
    <n v="4"/>
    <x v="6"/>
  </r>
  <r>
    <n v="3787"/>
    <x v="3782"/>
    <s v="The Happiest Show on Earth is a Disney musical revue to benefit the Make-A-Wish foundation. Funds for production needed."/>
    <x v="18"/>
    <n v="351"/>
    <x v="0"/>
    <x v="0"/>
    <x v="0"/>
    <x v="3514"/>
    <n v="1434113406"/>
    <b v="0"/>
    <n v="10"/>
    <b v="1"/>
    <s v="theater/musical"/>
    <n v="100"/>
    <n v="35.1"/>
    <x v="1"/>
    <s v="musical"/>
    <n v="42167.534791666665"/>
    <n v="25569.000115740742"/>
    <x v="0"/>
    <n v="6"/>
    <x v="0"/>
  </r>
  <r>
    <n v="3788"/>
    <x v="3783"/>
    <s v="A STORY OF BAGELS AND LOCKS!_x000a__x000a_A JEWISH GIRL FINDS HERSELF ON A UNEXPECTED TRIP TO_x000a_&quot;A SPIRITUAL EXPERIENCE&quot; !"/>
    <x v="96"/>
    <n v="500"/>
    <x v="2"/>
    <x v="0"/>
    <x v="0"/>
    <x v="3771"/>
    <n v="1448469719"/>
    <b v="0"/>
    <n v="1"/>
    <b v="0"/>
    <s v="theater/musical"/>
    <n v="1"/>
    <n v="500"/>
    <x v="1"/>
    <s v="musical"/>
    <n v="42333.695821759262"/>
    <n v="25569.000011574073"/>
    <x v="0"/>
    <n v="11"/>
    <x v="4"/>
  </r>
  <r>
    <n v="3789"/>
    <x v="3784"/>
    <s v="This fabulous new play explores the little known love life of England's most famous romantic novelist, Jane Austen."/>
    <x v="424"/>
    <n v="116"/>
    <x v="2"/>
    <x v="1"/>
    <x v="1"/>
    <x v="3772"/>
    <n v="1431630618"/>
    <b v="0"/>
    <n v="4"/>
    <b v="0"/>
    <s v="theater/musical"/>
    <n v="3"/>
    <n v="29"/>
    <x v="1"/>
    <s v="musical"/>
    <n v="42138.798819444448"/>
    <n v="25569.000046296296"/>
    <x v="0"/>
    <n v="5"/>
    <x v="5"/>
  </r>
  <r>
    <n v="3790"/>
    <x v="3785"/>
    <s v="As a non profit graduate student at Penn,my passion is the arts, we need support to fund our new CHILDREN's DINNER THEATRE"/>
    <x v="36"/>
    <n v="0"/>
    <x v="2"/>
    <x v="0"/>
    <x v="0"/>
    <x v="3773"/>
    <n v="1477238423"/>
    <b v="0"/>
    <n v="0"/>
    <b v="0"/>
    <s v="theater/musical"/>
    <n v="0"/>
    <n v="0"/>
    <x v="1"/>
    <s v="musical"/>
    <n v="42666.666932870372"/>
    <n v="25569"/>
    <x v="2"/>
    <n v="10"/>
    <x v="9"/>
  </r>
  <r>
    <n v="3791"/>
    <x v="3786"/>
    <s v="Spin! is an original musical comedy-drama presented by Blue Palm Productions."/>
    <x v="15"/>
    <n v="0"/>
    <x v="2"/>
    <x v="0"/>
    <x v="0"/>
    <x v="3774"/>
    <n v="1399480592"/>
    <b v="0"/>
    <n v="0"/>
    <b v="0"/>
    <s v="theater/musical"/>
    <n v="0"/>
    <n v="0"/>
    <x v="1"/>
    <s v="musical"/>
    <n v="41766.692037037035"/>
    <n v="25569"/>
    <x v="3"/>
    <n v="5"/>
    <x v="5"/>
  </r>
  <r>
    <n v="3792"/>
    <x v="3787"/>
    <s v="A cultural and historic journey through Puerto Rico's music and dance!"/>
    <x v="78"/>
    <n v="35"/>
    <x v="2"/>
    <x v="0"/>
    <x v="0"/>
    <x v="3775"/>
    <n v="1434365022"/>
    <b v="0"/>
    <n v="2"/>
    <b v="0"/>
    <s v="theater/musical"/>
    <n v="0"/>
    <n v="17.5"/>
    <x v="1"/>
    <s v="musical"/>
    <n v="42170.447013888886"/>
    <n v="25569.00002314815"/>
    <x v="0"/>
    <n v="6"/>
    <x v="0"/>
  </r>
  <r>
    <n v="3793"/>
    <x v="3788"/>
    <s v="Sheet Music portfolio of comedic tour-de-forces, intricate ballads &amp; more...launched live with a power-house Nashville-cast Concert."/>
    <x v="39"/>
    <n v="4176"/>
    <x v="2"/>
    <x v="0"/>
    <x v="0"/>
    <x v="3776"/>
    <n v="1416954729"/>
    <b v="0"/>
    <n v="24"/>
    <b v="0"/>
    <s v="theater/musical"/>
    <n v="60"/>
    <n v="174"/>
    <x v="1"/>
    <s v="musical"/>
    <n v="41968.938993055555"/>
    <n v="25569.000277777777"/>
    <x v="3"/>
    <n v="11"/>
    <x v="4"/>
  </r>
  <r>
    <n v="3794"/>
    <x v="3789"/>
    <s v="Local boy turned producer returns with a brand new show, another talented cast, dazzling costumes and brand new set! Please support!"/>
    <x v="10"/>
    <n v="50"/>
    <x v="2"/>
    <x v="1"/>
    <x v="1"/>
    <x v="3777"/>
    <n v="1431093354"/>
    <b v="0"/>
    <n v="1"/>
    <b v="0"/>
    <s v="theater/musical"/>
    <n v="1"/>
    <n v="50"/>
    <x v="1"/>
    <s v="musical"/>
    <n v="42132.58048611111"/>
    <n v="25569.000011574073"/>
    <x v="0"/>
    <n v="5"/>
    <x v="5"/>
  </r>
  <r>
    <n v="3795"/>
    <x v="3790"/>
    <s v="Poppin Productions are currently entering the development stage of their very first production -  &quot;Duodeca&quot;."/>
    <x v="20"/>
    <n v="10"/>
    <x v="2"/>
    <x v="1"/>
    <x v="1"/>
    <x v="3778"/>
    <n v="1437042490"/>
    <b v="0"/>
    <n v="2"/>
    <b v="0"/>
    <s v="theater/musical"/>
    <n v="2"/>
    <n v="5"/>
    <x v="1"/>
    <s v="musical"/>
    <n v="42201.436226851853"/>
    <n v="25569.00002314815"/>
    <x v="0"/>
    <n v="7"/>
    <x v="3"/>
  </r>
  <r>
    <n v="3796"/>
    <x v="3791"/>
    <s v="Part Psychological Thriller - Part Heartbreaking Drama - Part Spectacular Farce - 100% New American Musical Theatre"/>
    <x v="290"/>
    <n v="1"/>
    <x v="2"/>
    <x v="0"/>
    <x v="0"/>
    <x v="3779"/>
    <n v="1479170556"/>
    <b v="0"/>
    <n v="1"/>
    <b v="0"/>
    <s v="theater/musical"/>
    <n v="0"/>
    <n v="1"/>
    <x v="1"/>
    <s v="musical"/>
    <n v="42689.029583333337"/>
    <n v="25569.000011574073"/>
    <x v="2"/>
    <n v="11"/>
    <x v="4"/>
  </r>
  <r>
    <n v="3797"/>
    <x v="3792"/>
    <s v="FACING EAST, a dramatic new musical, follows an upstanding mormon couple facing the suicide of the gay son. Help us bring it to London!"/>
    <x v="12"/>
    <n v="5380"/>
    <x v="2"/>
    <x v="0"/>
    <x v="0"/>
    <x v="3780"/>
    <n v="1426972165"/>
    <b v="0"/>
    <n v="37"/>
    <b v="0"/>
    <s v="theater/musical"/>
    <n v="90"/>
    <n v="145.41"/>
    <x v="1"/>
    <s v="musical"/>
    <n v="42084.881539351853"/>
    <n v="25569.000428240739"/>
    <x v="0"/>
    <n v="3"/>
    <x v="7"/>
  </r>
  <r>
    <n v="3798"/>
    <x v="3793"/>
    <s v="Ceasefire WWII. Yet Nazis continue the Holocaust.  A German &amp; a girl try to stop the execution of Christian,Gay &amp; Jewish prisoners."/>
    <x v="54"/>
    <n v="1025"/>
    <x v="2"/>
    <x v="0"/>
    <x v="0"/>
    <x v="3781"/>
    <n v="1405099248"/>
    <b v="0"/>
    <n v="5"/>
    <b v="0"/>
    <s v="theater/musical"/>
    <n v="1"/>
    <n v="205"/>
    <x v="1"/>
    <s v="musical"/>
    <n v="41831.722777777781"/>
    <n v="25569.000057870369"/>
    <x v="3"/>
    <n v="7"/>
    <x v="3"/>
  </r>
  <r>
    <n v="3799"/>
    <x v="3794"/>
    <s v="An original musical on it's way to the stage in Minneapolis, MN. Feel free to ask any questions."/>
    <x v="3"/>
    <n v="402"/>
    <x v="2"/>
    <x v="0"/>
    <x v="0"/>
    <x v="3782"/>
    <n v="1455142843"/>
    <b v="0"/>
    <n v="4"/>
    <b v="0"/>
    <s v="theater/musical"/>
    <n v="4"/>
    <n v="100.5"/>
    <x v="1"/>
    <s v="musical"/>
    <n v="42410.93105324074"/>
    <n v="25569.000046296296"/>
    <x v="2"/>
    <n v="2"/>
    <x v="2"/>
  </r>
  <r>
    <n v="3800"/>
    <x v="3795"/>
    <s v="Playground was established in 2007 on the back of paper napkins and has since provided opportunities for over 800 boys and girls."/>
    <x v="29"/>
    <n v="881"/>
    <x v="2"/>
    <x v="0"/>
    <x v="0"/>
    <x v="3783"/>
    <n v="1418146883"/>
    <b v="0"/>
    <n v="16"/>
    <b v="0"/>
    <s v="theater/musical"/>
    <n v="4"/>
    <n v="55.06"/>
    <x v="1"/>
    <s v="musical"/>
    <n v="41982.737071759257"/>
    <n v="25569.000185185185"/>
    <x v="3"/>
    <n v="12"/>
    <x v="11"/>
  </r>
  <r>
    <n v="3801"/>
    <x v="3796"/>
    <s v="The Imaginary : A Musical is a new musical adaptation based on the novel written by A.F. Harrold.       TheImaginaryAMusical.com"/>
    <x v="10"/>
    <n v="426"/>
    <x v="2"/>
    <x v="0"/>
    <x v="0"/>
    <x v="3784"/>
    <n v="1417536816"/>
    <b v="0"/>
    <n v="9"/>
    <b v="0"/>
    <s v="theater/musical"/>
    <n v="9"/>
    <n v="47.33"/>
    <x v="1"/>
    <s v="musical"/>
    <n v="41975.676111111112"/>
    <n v="25569.000104166666"/>
    <x v="3"/>
    <n v="12"/>
    <x v="11"/>
  </r>
  <r>
    <n v="3802"/>
    <x v="3797"/>
    <s v="A musical about how Shakespeare was inspired to write only his own plays after the co-authored play Henry VI was taken."/>
    <x v="9"/>
    <n v="0"/>
    <x v="2"/>
    <x v="0"/>
    <x v="0"/>
    <x v="3785"/>
    <n v="1442890906"/>
    <b v="0"/>
    <n v="0"/>
    <b v="0"/>
    <s v="theater/musical"/>
    <n v="0"/>
    <n v="0"/>
    <x v="1"/>
    <s v="musical"/>
    <n v="42269.126226851848"/>
    <n v="25569"/>
    <x v="0"/>
    <n v="9"/>
    <x v="8"/>
  </r>
  <r>
    <n v="3803"/>
    <x v="3798"/>
    <s v="A fully orchestrated concept album of Benjamin Button the Musical!"/>
    <x v="14"/>
    <n v="2358"/>
    <x v="2"/>
    <x v="0"/>
    <x v="0"/>
    <x v="3786"/>
    <n v="1454541568"/>
    <b v="0"/>
    <n v="40"/>
    <b v="0"/>
    <s v="theater/musical"/>
    <n v="20"/>
    <n v="58.95"/>
    <x v="1"/>
    <s v="musical"/>
    <n v="42403.971851851849"/>
    <n v="25569.000462962962"/>
    <x v="2"/>
    <n v="2"/>
    <x v="2"/>
  </r>
  <r>
    <n v="3804"/>
    <x v="3799"/>
    <s v="Basement Theatrics is producing Spring Awakening July 22-31, 2016 at 12th Ave Arts in Seattle, WA! Help make this the best it can be!"/>
    <x v="6"/>
    <n v="0"/>
    <x v="2"/>
    <x v="0"/>
    <x v="0"/>
    <x v="3787"/>
    <n v="1465172024"/>
    <b v="0"/>
    <n v="0"/>
    <b v="0"/>
    <s v="theater/musical"/>
    <n v="0"/>
    <n v="0"/>
    <x v="1"/>
    <s v="musical"/>
    <n v="42527.00953703704"/>
    <n v="25569"/>
    <x v="2"/>
    <n v="6"/>
    <x v="0"/>
  </r>
  <r>
    <n v="3805"/>
    <x v="3800"/>
    <s v="&quot;Sounds By The River&quot; tells the story of a Detroit composer through_x000a_his music, poetry, and dance."/>
    <x v="60"/>
    <n v="3"/>
    <x v="2"/>
    <x v="0"/>
    <x v="0"/>
    <x v="3788"/>
    <n v="1406668640"/>
    <b v="0"/>
    <n v="2"/>
    <b v="0"/>
    <s v="theater/musical"/>
    <n v="0"/>
    <n v="1.5"/>
    <x v="1"/>
    <s v="musical"/>
    <n v="41849.887037037035"/>
    <n v="25569.00002314815"/>
    <x v="3"/>
    <n v="7"/>
    <x v="3"/>
  </r>
  <r>
    <n v="3806"/>
    <x v="3801"/>
    <s v="A truly multicultural experience - Hip Hop, Bollywood, Classical Dancers #liveband #Revoultionary Script 19th July@NationalTheatre"/>
    <x v="51"/>
    <n v="5"/>
    <x v="2"/>
    <x v="2"/>
    <x v="2"/>
    <x v="3789"/>
    <n v="1402294381"/>
    <b v="0"/>
    <n v="1"/>
    <b v="0"/>
    <s v="theater/musical"/>
    <n v="0"/>
    <n v="5"/>
    <x v="1"/>
    <s v="musical"/>
    <n v="41799.259039351848"/>
    <n v="25569.000011574073"/>
    <x v="3"/>
    <n v="6"/>
    <x v="0"/>
  </r>
  <r>
    <n v="3807"/>
    <x v="3802"/>
    <s v="A vibrant, street-wise, and musical performance that follows the lives of stories of the community of Washington Heights..."/>
    <x v="15"/>
    <n v="455"/>
    <x v="2"/>
    <x v="0"/>
    <x v="0"/>
    <x v="3790"/>
    <n v="1427492939"/>
    <b v="0"/>
    <n v="9"/>
    <b v="0"/>
    <s v="theater/musical"/>
    <n v="30"/>
    <n v="50.56"/>
    <x v="1"/>
    <s v="musical"/>
    <n v="42090.909016203703"/>
    <n v="25569.000104166666"/>
    <x v="0"/>
    <n v="3"/>
    <x v="7"/>
  </r>
  <r>
    <n v="3808"/>
    <x v="3803"/>
    <s v="Following a sell-out run in Loughborough, Time at the Bar! is heading to this year's Fringe Festival... But we need your help!"/>
    <x v="28"/>
    <n v="1000"/>
    <x v="0"/>
    <x v="1"/>
    <x v="1"/>
    <x v="3791"/>
    <n v="1424775219"/>
    <b v="0"/>
    <n v="24"/>
    <b v="1"/>
    <s v="theater/plays"/>
    <n v="100"/>
    <n v="41.67"/>
    <x v="1"/>
    <s v="plays"/>
    <n v="42059.453923611116"/>
    <n v="25569.000277777777"/>
    <x v="0"/>
    <n v="2"/>
    <x v="2"/>
  </r>
  <r>
    <n v="3809"/>
    <x v="3804"/>
    <s v="The story of two women trying to produce their own version of Chekhov's The Seagull with limited resources and unfettered enthusiasm."/>
    <x v="13"/>
    <n v="2025"/>
    <x v="0"/>
    <x v="1"/>
    <x v="1"/>
    <x v="3792"/>
    <n v="1402403907"/>
    <b v="0"/>
    <n v="38"/>
    <b v="1"/>
    <s v="theater/plays"/>
    <n v="101"/>
    <n v="53.29"/>
    <x v="1"/>
    <s v="plays"/>
    <n v="41800.526701388888"/>
    <n v="25569.000439814816"/>
    <x v="3"/>
    <n v="6"/>
    <x v="0"/>
  </r>
  <r>
    <n v="3810"/>
    <x v="3805"/>
    <s v="Theater students of UMass present a large-scale theater collaboration that will revolutionize the way you see Shakespeare."/>
    <x v="15"/>
    <n v="1826"/>
    <x v="0"/>
    <x v="0"/>
    <x v="0"/>
    <x v="3793"/>
    <n v="1424377358"/>
    <b v="0"/>
    <n v="26"/>
    <b v="1"/>
    <s v="theater/plays"/>
    <n v="122"/>
    <n v="70.23"/>
    <x v="1"/>
    <s v="plays"/>
    <n v="42054.849050925928"/>
    <n v="25569.000300925927"/>
    <x v="0"/>
    <n v="2"/>
    <x v="2"/>
  </r>
  <r>
    <n v="3811"/>
    <x v="3806"/>
    <s v="The University of Exeter Shakespeare Society is touring its acclaimed show The Merchant of Venice to Stratford-upon-Avon!"/>
    <x v="49"/>
    <n v="825"/>
    <x v="0"/>
    <x v="1"/>
    <x v="1"/>
    <x v="3794"/>
    <n v="1461769373"/>
    <b v="0"/>
    <n v="19"/>
    <b v="1"/>
    <s v="theater/plays"/>
    <n v="330"/>
    <n v="43.42"/>
    <x v="1"/>
    <s v="plays"/>
    <n v="42487.62700231481"/>
    <n v="25569.000219907408"/>
    <x v="2"/>
    <n v="4"/>
    <x v="6"/>
  </r>
  <r>
    <n v="3812"/>
    <x v="3807"/>
    <s v="We are raising funds for our local theatre group &quot;The Stage Door&quot;. Funding required for lighting, stage equipment and productions."/>
    <x v="13"/>
    <n v="2191"/>
    <x v="0"/>
    <x v="5"/>
    <x v="5"/>
    <x v="2551"/>
    <n v="1429120908"/>
    <b v="0"/>
    <n v="11"/>
    <b v="1"/>
    <s v="theater/plays"/>
    <n v="110"/>
    <n v="199.18"/>
    <x v="1"/>
    <s v="plays"/>
    <n v="42109.751250000001"/>
    <n v="25569.000127314815"/>
    <x v="0"/>
    <n v="4"/>
    <x v="6"/>
  </r>
  <r>
    <n v="3813"/>
    <x v="3808"/>
    <s v="A comedic play about hillbilly vampires and the absurdity of judging by appearances. Wanna live forever? Better watch what you drink."/>
    <x v="190"/>
    <n v="2119.9899999999998"/>
    <x v="0"/>
    <x v="0"/>
    <x v="0"/>
    <x v="3795"/>
    <n v="1462603021"/>
    <b v="0"/>
    <n v="27"/>
    <b v="1"/>
    <s v="theater/plays"/>
    <n v="101"/>
    <n v="78.52"/>
    <x v="1"/>
    <s v="plays"/>
    <n v="42497.275706018518"/>
    <n v="25569.0003125"/>
    <x v="2"/>
    <n v="5"/>
    <x v="5"/>
  </r>
  <r>
    <n v="3814"/>
    <x v="3809"/>
    <s v="Wax Wings is proud to be presenting the premiere of EYES. SHUT DOOR OPEN, a new play by Boston playwright Cassie M. Seinuk."/>
    <x v="15"/>
    <n v="2102"/>
    <x v="0"/>
    <x v="0"/>
    <x v="0"/>
    <x v="3532"/>
    <n v="1424727712"/>
    <b v="0"/>
    <n v="34"/>
    <b v="1"/>
    <s v="theater/plays"/>
    <n v="140"/>
    <n v="61.82"/>
    <x v="1"/>
    <s v="plays"/>
    <n v="42058.904074074075"/>
    <n v="25569.00039351852"/>
    <x v="0"/>
    <n v="2"/>
    <x v="2"/>
  </r>
  <r>
    <n v="3815"/>
    <x v="3810"/>
    <s v="Come and help us make the Canterbury Shakespeare Festival a reality"/>
    <x v="28"/>
    <n v="1000.01"/>
    <x v="0"/>
    <x v="1"/>
    <x v="1"/>
    <x v="3796"/>
    <n v="1437545657"/>
    <b v="0"/>
    <n v="20"/>
    <b v="1"/>
    <s v="theater/plays"/>
    <n v="100"/>
    <n v="50"/>
    <x v="1"/>
    <s v="plays"/>
    <n v="42207.259918981479"/>
    <n v="25569.000231481481"/>
    <x v="0"/>
    <n v="7"/>
    <x v="3"/>
  </r>
  <r>
    <n v="3816"/>
    <x v="3811"/>
    <s v="A new play by Brandon Taitt._x000a_Presented by The Theatre Cosmic. _x000a_Premiering in August at the 2014 Minnesota Fringe Festival"/>
    <x v="15"/>
    <n v="1788.57"/>
    <x v="0"/>
    <x v="0"/>
    <x v="0"/>
    <x v="3797"/>
    <n v="1403022823"/>
    <b v="0"/>
    <n v="37"/>
    <b v="1"/>
    <s v="theater/plays"/>
    <n v="119"/>
    <n v="48.34"/>
    <x v="1"/>
    <s v="plays"/>
    <n v="41807.690081018518"/>
    <n v="25569.000428240739"/>
    <x v="3"/>
    <n v="6"/>
    <x v="0"/>
  </r>
  <r>
    <n v="3817"/>
    <x v="3812"/>
    <s v="Using 9 actors, TWIST focuses on the horror and unjust in 1837 London.  Think Peter and the Starcatcher meets American Horror Story."/>
    <x v="13"/>
    <n v="2145"/>
    <x v="0"/>
    <x v="0"/>
    <x v="0"/>
    <x v="3798"/>
    <n v="1444236216"/>
    <b v="0"/>
    <n v="20"/>
    <b v="1"/>
    <s v="theater/plays"/>
    <n v="107"/>
    <n v="107.25"/>
    <x v="1"/>
    <s v="plays"/>
    <n v="42284.69694444444"/>
    <n v="25569.000231481481"/>
    <x v="0"/>
    <n v="10"/>
    <x v="9"/>
  </r>
  <r>
    <n v="3818"/>
    <x v="3813"/>
    <s v="The Arthurian Order of Avalon is attempting to raise funds to put on the annual Human Chessboard in March 2015!"/>
    <x v="49"/>
    <n v="570"/>
    <x v="0"/>
    <x v="0"/>
    <x v="0"/>
    <x v="3799"/>
    <n v="1423599182"/>
    <b v="0"/>
    <n v="10"/>
    <b v="1"/>
    <s v="theater/plays"/>
    <n v="228"/>
    <n v="57"/>
    <x v="1"/>
    <s v="plays"/>
    <n v="42045.84238425926"/>
    <n v="25569.000115740742"/>
    <x v="0"/>
    <n v="2"/>
    <x v="2"/>
  </r>
  <r>
    <n v="3819"/>
    <x v="3814"/>
    <s v="Support this collection of new plays by Kansas City writers and the artists who are bringing it to life!"/>
    <x v="28"/>
    <n v="1064"/>
    <x v="0"/>
    <x v="0"/>
    <x v="0"/>
    <x v="3800"/>
    <n v="1435554104"/>
    <b v="0"/>
    <n v="26"/>
    <b v="1"/>
    <s v="theater/plays"/>
    <n v="106"/>
    <n v="40.92"/>
    <x v="1"/>
    <s v="plays"/>
    <n v="42184.209537037037"/>
    <n v="25569.000300925927"/>
    <x v="0"/>
    <n v="6"/>
    <x v="0"/>
  </r>
  <r>
    <n v="3820"/>
    <x v="3815"/>
    <s v="Tusentack Theatre is a professional theatre company providing opportunities to adults who access Mental Health Services."/>
    <x v="43"/>
    <n v="430"/>
    <x v="0"/>
    <x v="1"/>
    <x v="1"/>
    <x v="3801"/>
    <n v="1433518717"/>
    <b v="0"/>
    <n v="20"/>
    <b v="1"/>
    <s v="theater/plays"/>
    <n v="143"/>
    <n v="21.5"/>
    <x v="1"/>
    <s v="plays"/>
    <n v="42160.651817129634"/>
    <n v="25569.000231481481"/>
    <x v="0"/>
    <n v="6"/>
    <x v="0"/>
  </r>
  <r>
    <n v="3821"/>
    <x v="3816"/>
    <s v="Brooklyn Quartet, directed by reg e gaines, in a collaboration of ambitious and unique storytelling, live music and cinematic staging,"/>
    <x v="8"/>
    <n v="3659"/>
    <x v="0"/>
    <x v="0"/>
    <x v="0"/>
    <x v="3802"/>
    <n v="1449116407"/>
    <b v="0"/>
    <n v="46"/>
    <b v="1"/>
    <s v="theater/plays"/>
    <n v="105"/>
    <n v="79.540000000000006"/>
    <x v="1"/>
    <s v="plays"/>
    <n v="42341.180636574078"/>
    <n v="25569.000532407408"/>
    <x v="0"/>
    <n v="12"/>
    <x v="11"/>
  </r>
  <r>
    <n v="3822"/>
    <x v="3817"/>
    <s v="19 TheaterstÃ¼cke des Schnuppe Figurentheaters bei einem GroÃŸbrand zerstÃ¶rt - bitte unterstÃ¼tzt uns, den Wiederaufbau zu finanzieren"/>
    <x v="10"/>
    <n v="5501"/>
    <x v="0"/>
    <x v="12"/>
    <x v="3"/>
    <x v="3803"/>
    <n v="1448136417"/>
    <b v="0"/>
    <n v="76"/>
    <b v="1"/>
    <s v="theater/plays"/>
    <n v="110"/>
    <n v="72.38"/>
    <x v="1"/>
    <s v="plays"/>
    <n v="42329.838159722218"/>
    <n v="25569.000879629628"/>
    <x v="0"/>
    <n v="11"/>
    <x v="4"/>
  </r>
  <r>
    <n v="3823"/>
    <x v="3818"/>
    <s v="Feed, a new play by Garrett Markgraf (based on the novel by M.T. Anderson), Directed by Anna Marck at Oakland University."/>
    <x v="30"/>
    <n v="2650"/>
    <x v="0"/>
    <x v="0"/>
    <x v="0"/>
    <x v="3804"/>
    <n v="1434405044"/>
    <b v="0"/>
    <n v="41"/>
    <b v="1"/>
    <s v="theater/plays"/>
    <n v="106"/>
    <n v="64.63"/>
    <x v="1"/>
    <s v="plays"/>
    <n v="42170.910231481481"/>
    <n v="25569.000474537039"/>
    <x v="0"/>
    <n v="6"/>
    <x v="0"/>
  </r>
  <r>
    <n v="3824"/>
    <x v="3819"/>
    <s v="the hardy presents a collaboration between Robbie Curran and Abram Rooney. Kemble House, 9th-14th August, every night at 8pm."/>
    <x v="49"/>
    <n v="270"/>
    <x v="0"/>
    <x v="1"/>
    <x v="1"/>
    <x v="3805"/>
    <n v="1469026903"/>
    <b v="0"/>
    <n v="7"/>
    <b v="1"/>
    <s v="theater/plays"/>
    <n v="108"/>
    <n v="38.57"/>
    <x v="1"/>
    <s v="plays"/>
    <n v="42571.626192129625"/>
    <n v="25569.000081018519"/>
    <x v="2"/>
    <n v="7"/>
    <x v="3"/>
  </r>
  <r>
    <n v="3825"/>
    <x v="3820"/>
    <s v="A girl in Burkina Faso is more likely to marry than finish high school. Public theatre can promote the need for girls to stay in school"/>
    <x v="10"/>
    <n v="5271"/>
    <x v="0"/>
    <x v="0"/>
    <x v="0"/>
    <x v="3806"/>
    <n v="1432690814"/>
    <b v="0"/>
    <n v="49"/>
    <b v="1"/>
    <s v="theater/plays"/>
    <n v="105"/>
    <n v="107.57"/>
    <x v="1"/>
    <s v="plays"/>
    <n v="42151.069606481484"/>
    <n v="25569.000567129631"/>
    <x v="0"/>
    <n v="5"/>
    <x v="5"/>
  </r>
  <r>
    <n v="3826"/>
    <x v="3821"/>
    <s v="This is the story about the Westons. One family who live with mental illness on a daily basis."/>
    <x v="20"/>
    <n v="715"/>
    <x v="0"/>
    <x v="1"/>
    <x v="1"/>
    <x v="3807"/>
    <n v="1428401394"/>
    <b v="0"/>
    <n v="26"/>
    <b v="1"/>
    <s v="theater/plays"/>
    <n v="119"/>
    <n v="27.5"/>
    <x v="1"/>
    <s v="plays"/>
    <n v="42101.423541666663"/>
    <n v="25569.000300925927"/>
    <x v="0"/>
    <n v="4"/>
    <x v="6"/>
  </r>
  <r>
    <n v="3827"/>
    <x v="3822"/>
    <s v="IAM TRYING TO TAKE MY DEBUT PLAY BROKEN BISCUITS TO EDINGBURGH FESTIVAL 2015 AND REALLY NEED SOME FUNDING TO HELP ME ACHIEVE THIS GOAL"/>
    <x v="9"/>
    <n v="4580"/>
    <x v="0"/>
    <x v="1"/>
    <x v="1"/>
    <x v="3808"/>
    <n v="1422656201"/>
    <b v="0"/>
    <n v="65"/>
    <b v="1"/>
    <s v="theater/plays"/>
    <n v="153"/>
    <n v="70.459999999999994"/>
    <x v="1"/>
    <s v="plays"/>
    <n v="42034.928252314814"/>
    <n v="25569.000752314816"/>
    <x v="0"/>
    <n v="1"/>
    <x v="1"/>
  </r>
  <r>
    <n v="3828"/>
    <x v="3823"/>
    <s v="In 1942 three black and one Puerto Rican jazz musicians from Harlem join the segregated US Marines. We see &quot;Love In Time of War&quot;"/>
    <x v="10"/>
    <n v="5000"/>
    <x v="0"/>
    <x v="0"/>
    <x v="0"/>
    <x v="3809"/>
    <n v="1414845587"/>
    <b v="0"/>
    <n v="28"/>
    <b v="1"/>
    <s v="theater/plays"/>
    <n v="100"/>
    <n v="178.57"/>
    <x v="1"/>
    <s v="plays"/>
    <n v="41944.527627314819"/>
    <n v="25569.000324074073"/>
    <x v="3"/>
    <n v="11"/>
    <x v="4"/>
  </r>
  <r>
    <n v="3829"/>
    <x v="3824"/>
    <s v="A play that illustrates the symptoms of PTSD, shows its effect on families, and demonstrates some of the difficulties of treating it."/>
    <x v="2"/>
    <n v="501"/>
    <x v="0"/>
    <x v="0"/>
    <x v="0"/>
    <x v="3810"/>
    <n v="1470948371"/>
    <b v="0"/>
    <n v="8"/>
    <b v="1"/>
    <s v="theater/plays"/>
    <n v="100"/>
    <n v="62.63"/>
    <x v="1"/>
    <s v="plays"/>
    <n v="42593.865405092598"/>
    <n v="25569.000092592592"/>
    <x v="2"/>
    <n v="8"/>
    <x v="10"/>
  </r>
  <r>
    <n v="3830"/>
    <x v="3825"/>
    <s v="The Aeon Theatre company is producing another original play by Parker Hale at the Manhattan Reportory Theatre"/>
    <x v="213"/>
    <n v="225"/>
    <x v="0"/>
    <x v="0"/>
    <x v="0"/>
    <x v="3811"/>
    <n v="1463161611"/>
    <b v="0"/>
    <n v="3"/>
    <b v="1"/>
    <s v="theater/plays"/>
    <n v="225"/>
    <n v="75"/>
    <x v="1"/>
    <s v="plays"/>
    <n v="42503.740868055553"/>
    <n v="25569.000034722223"/>
    <x v="2"/>
    <n v="5"/>
    <x v="5"/>
  </r>
  <r>
    <n v="3831"/>
    <x v="3826"/>
    <s v="Help Shared Shakes to adopt Murphey Academy, a Title I elementary school in Greensboro for a full day of performances and workshops."/>
    <x v="2"/>
    <n v="530.11"/>
    <x v="0"/>
    <x v="0"/>
    <x v="0"/>
    <x v="3812"/>
    <n v="1413404545"/>
    <b v="0"/>
    <n v="9"/>
    <b v="1"/>
    <s v="theater/plays"/>
    <n v="106"/>
    <n v="58.9"/>
    <x v="1"/>
    <s v="plays"/>
    <n v="41927.848900462966"/>
    <n v="25569.000104166666"/>
    <x v="3"/>
    <n v="10"/>
    <x v="9"/>
  </r>
  <r>
    <n v="3832"/>
    <x v="3827"/>
    <s v="Santa Barbara Youth Ensemble is performing Hairspray at the Lobero. Help create beautiful memories for these kids by pledging today!"/>
    <x v="38"/>
    <n v="1256"/>
    <x v="0"/>
    <x v="0"/>
    <x v="0"/>
    <x v="3813"/>
    <n v="1452048335"/>
    <b v="0"/>
    <n v="9"/>
    <b v="1"/>
    <s v="theater/plays"/>
    <n v="105"/>
    <n v="139.56"/>
    <x v="1"/>
    <s v="plays"/>
    <n v="42375.114988425921"/>
    <n v="25569.000104166666"/>
    <x v="2"/>
    <n v="1"/>
    <x v="1"/>
  </r>
  <r>
    <n v="3833"/>
    <x v="3828"/>
    <s v="Get more kids to love Shakespeare by developing the fun &amp; effective Shakespeare is Boffo! course as an replicable program for teachers."/>
    <x v="38"/>
    <n v="1400"/>
    <x v="0"/>
    <x v="5"/>
    <x v="5"/>
    <x v="3814"/>
    <n v="1416516972"/>
    <b v="0"/>
    <n v="20"/>
    <b v="1"/>
    <s v="theater/plays"/>
    <n v="117"/>
    <n v="70"/>
    <x v="1"/>
    <s v="plays"/>
    <n v="41963.872361111105"/>
    <n v="25569.000231481481"/>
    <x v="3"/>
    <n v="11"/>
    <x v="4"/>
  </r>
  <r>
    <n v="3834"/>
    <x v="3829"/>
    <s v="About the impact of addiction on relationships; my play hopes to inspire &amp; support those affected to connect with their own creativity"/>
    <x v="9"/>
    <n v="3271"/>
    <x v="0"/>
    <x v="1"/>
    <x v="1"/>
    <x v="3815"/>
    <n v="1432032067"/>
    <b v="0"/>
    <n v="57"/>
    <b v="1"/>
    <s v="theater/plays"/>
    <n v="109"/>
    <n v="57.39"/>
    <x v="1"/>
    <s v="plays"/>
    <n v="42143.445219907408"/>
    <n v="25569.000659722224"/>
    <x v="0"/>
    <n v="5"/>
    <x v="5"/>
  </r>
  <r>
    <n v="3835"/>
    <x v="3830"/>
    <s v="IT DOESN'T MATTER is a new comedic piece of political theatre written by three enthusiastic students. Help us produce it at LIPA!"/>
    <x v="48"/>
    <n v="320"/>
    <x v="0"/>
    <x v="1"/>
    <x v="1"/>
    <x v="3816"/>
    <n v="1459463808"/>
    <b v="0"/>
    <n v="8"/>
    <b v="1"/>
    <s v="theater/plays"/>
    <n v="160"/>
    <n v="40"/>
    <x v="1"/>
    <s v="plays"/>
    <n v="42460.94222222222"/>
    <n v="25569.000092592592"/>
    <x v="2"/>
    <n v="3"/>
    <x v="7"/>
  </r>
  <r>
    <n v="3836"/>
    <x v="3831"/>
    <s v="&quot;The surveyor said the foundation was shaky&quot;. A woman finds what it means to rebuild her marriage."/>
    <x v="134"/>
    <n v="900"/>
    <x v="0"/>
    <x v="0"/>
    <x v="0"/>
    <x v="3817"/>
    <n v="1467497652"/>
    <b v="0"/>
    <n v="14"/>
    <b v="1"/>
    <s v="theater/plays"/>
    <n v="113"/>
    <n v="64.290000000000006"/>
    <x v="1"/>
    <s v="plays"/>
    <n v="42553.926527777774"/>
    <n v="25569.000162037039"/>
    <x v="2"/>
    <n v="7"/>
    <x v="3"/>
  </r>
  <r>
    <n v="3837"/>
    <x v="3832"/>
    <s v="A high-flying French farce with the thrust of a well-tuned jet engine"/>
    <x v="13"/>
    <n v="2042"/>
    <x v="0"/>
    <x v="1"/>
    <x v="1"/>
    <x v="3818"/>
    <n v="1432837358"/>
    <b v="0"/>
    <n v="17"/>
    <b v="1"/>
    <s v="theater/plays"/>
    <n v="102"/>
    <n v="120.12"/>
    <x v="1"/>
    <s v="plays"/>
    <n v="42152.765717592592"/>
    <n v="25569.000196759258"/>
    <x v="0"/>
    <n v="5"/>
    <x v="5"/>
  </r>
  <r>
    <n v="3838"/>
    <x v="3833"/>
    <s v="BlodsbrÃ¶llop - vi vill fÃ¶rverkliga vÃ¥r idÃ© om en passionerad berÃ¤ttelse i hÃ¶stfÃ¤rger - vill du?_x000a_A passionate story in autumncolours."/>
    <x v="57"/>
    <n v="100824"/>
    <x v="0"/>
    <x v="11"/>
    <x v="9"/>
    <x v="3819"/>
    <n v="1429722209"/>
    <b v="0"/>
    <n v="100"/>
    <b v="1"/>
    <s v="theater/plays"/>
    <n v="101"/>
    <n v="1008.24"/>
    <x v="1"/>
    <s v="plays"/>
    <n v="42116.710752314815"/>
    <n v="25569.001157407409"/>
    <x v="0"/>
    <n v="4"/>
    <x v="6"/>
  </r>
  <r>
    <n v="3839"/>
    <x v="3834"/>
    <s v="A futuristic and absurd style play, produced by Colectivo El Pozo, where the characters make a crucial decision. Written by R Dorantes."/>
    <x v="13"/>
    <n v="2025"/>
    <x v="0"/>
    <x v="0"/>
    <x v="0"/>
    <x v="3820"/>
    <n v="1433042724"/>
    <b v="0"/>
    <n v="32"/>
    <b v="1"/>
    <s v="theater/plays"/>
    <n v="101"/>
    <n v="63.28"/>
    <x v="1"/>
    <s v="plays"/>
    <n v="42155.142638888887"/>
    <n v="25569.00037037037"/>
    <x v="0"/>
    <n v="5"/>
    <x v="5"/>
  </r>
  <r>
    <n v="3840"/>
    <x v="3835"/>
    <s v="A gritty play looking at a modern day relationship, highlighting issues of mental health and abuse suffered by men."/>
    <x v="332"/>
    <n v="65"/>
    <x v="0"/>
    <x v="1"/>
    <x v="1"/>
    <x v="3821"/>
    <n v="1457023829"/>
    <b v="0"/>
    <n v="3"/>
    <b v="1"/>
    <s v="theater/plays"/>
    <n v="6500"/>
    <n v="21.67"/>
    <x v="1"/>
    <s v="plays"/>
    <n v="42432.701724537037"/>
    <n v="25569.000034722223"/>
    <x v="2"/>
    <n v="3"/>
    <x v="7"/>
  </r>
  <r>
    <n v="3841"/>
    <x v="3836"/>
    <s v="A play by award winning writer Eric Monte. _x000a_&quot;If they come back&quot; follows the lives of two teenage boys during the civil rights movement."/>
    <x v="3"/>
    <n v="872"/>
    <x v="2"/>
    <x v="0"/>
    <x v="0"/>
    <x v="3822"/>
    <n v="1400698287"/>
    <b v="1"/>
    <n v="34"/>
    <b v="0"/>
    <s v="theater/plays"/>
    <n v="9"/>
    <n v="25.65"/>
    <x v="1"/>
    <s v="plays"/>
    <n v="41780.785729166666"/>
    <n v="25569.00039351852"/>
    <x v="3"/>
    <n v="5"/>
    <x v="5"/>
  </r>
  <r>
    <n v="3842"/>
    <x v="3837"/>
    <s v="Follow the sell-out Tree Folk Theatre, as we lead you through The Tempest with masks, puppetry and live music! 15th July - 3rd August"/>
    <x v="10"/>
    <n v="1097"/>
    <x v="2"/>
    <x v="1"/>
    <x v="1"/>
    <x v="3823"/>
    <n v="1397217052"/>
    <b v="1"/>
    <n v="23"/>
    <b v="0"/>
    <s v="theater/plays"/>
    <n v="22"/>
    <n v="47.7"/>
    <x v="1"/>
    <s v="plays"/>
    <n v="41740.493657407409"/>
    <n v="25569.000266203704"/>
    <x v="3"/>
    <n v="4"/>
    <x v="6"/>
  </r>
  <r>
    <n v="3843"/>
    <x v="3838"/>
    <s v="Vengeance Can Wait navigates Japanese sub-culture as it charts a dark, twisted and touching, â€œdifferentâ€ kind of love story."/>
    <x v="10"/>
    <n v="1065"/>
    <x v="2"/>
    <x v="0"/>
    <x v="0"/>
    <x v="3824"/>
    <n v="1399427064"/>
    <b v="1"/>
    <n v="19"/>
    <b v="0"/>
    <s v="theater/plays"/>
    <n v="21"/>
    <n v="56.05"/>
    <x v="1"/>
    <s v="plays"/>
    <n v="41766.072500000002"/>
    <n v="25569.000219907408"/>
    <x v="3"/>
    <n v="5"/>
    <x v="5"/>
  </r>
  <r>
    <n v="3844"/>
    <x v="3839"/>
    <s v="A comedy about a Christopher Walken Club.  This show was chosen to perform in DC!  Help the production get to our nation's capital."/>
    <x v="336"/>
    <n v="4066"/>
    <x v="2"/>
    <x v="0"/>
    <x v="0"/>
    <x v="3825"/>
    <n v="1399474134"/>
    <b v="1"/>
    <n v="50"/>
    <b v="0"/>
    <s v="theater/plays"/>
    <n v="41"/>
    <n v="81.319999999999993"/>
    <x v="1"/>
    <s v="plays"/>
    <n v="41766.617291666669"/>
    <n v="25569.000578703704"/>
    <x v="3"/>
    <n v="5"/>
    <x v="5"/>
  </r>
  <r>
    <n v="3845"/>
    <x v="3840"/>
    <s v="He met Marilyn. He became obsessed with Norma Jean. That changed everything._x000a__x000a_                                A play by Frank Furino"/>
    <x v="79"/>
    <n v="842"/>
    <x v="2"/>
    <x v="0"/>
    <x v="0"/>
    <x v="3826"/>
    <n v="1441119774"/>
    <b v="1"/>
    <n v="12"/>
    <b v="0"/>
    <s v="theater/plays"/>
    <n v="2"/>
    <n v="70.17"/>
    <x v="1"/>
    <s v="plays"/>
    <n v="42248.627013888887"/>
    <n v="25569.000138888889"/>
    <x v="0"/>
    <n v="9"/>
    <x v="8"/>
  </r>
  <r>
    <n v="3846"/>
    <x v="3841"/>
    <s v="My Insane Shakespeare. An original play by Arthur Elbakyan premiering October 13th at United Solo, New York City."/>
    <x v="39"/>
    <n v="189"/>
    <x v="2"/>
    <x v="0"/>
    <x v="0"/>
    <x v="3827"/>
    <n v="1409721542"/>
    <b v="1"/>
    <n v="8"/>
    <b v="0"/>
    <s v="theater/plays"/>
    <n v="3"/>
    <n v="23.63"/>
    <x v="1"/>
    <s v="plays"/>
    <n v="41885.221550925926"/>
    <n v="25569.000092592592"/>
    <x v="3"/>
    <n v="9"/>
    <x v="8"/>
  </r>
  <r>
    <n v="3847"/>
    <x v="3842"/>
    <s v="The production of the original play &quot;Madame X&quot; by Amanda Davison. Inspired by the painting by John Singer Sargent."/>
    <x v="124"/>
    <n v="1697"/>
    <x v="2"/>
    <x v="0"/>
    <x v="0"/>
    <x v="3828"/>
    <n v="1433395391"/>
    <b v="1"/>
    <n v="9"/>
    <b v="0"/>
    <s v="theater/plays"/>
    <n v="16"/>
    <n v="188.56"/>
    <x v="1"/>
    <s v="plays"/>
    <n v="42159.224432870367"/>
    <n v="25569.000104166666"/>
    <x v="0"/>
    <n v="6"/>
    <x v="0"/>
  </r>
  <r>
    <n v="3848"/>
    <x v="3843"/>
    <s v="A Carnegie Mellon capstone play based on a woman's life as she slips from reality due to the degenerative effect of Alzheimer's Disease"/>
    <x v="93"/>
    <n v="2129"/>
    <x v="2"/>
    <x v="0"/>
    <x v="0"/>
    <x v="3829"/>
    <n v="1442604989"/>
    <b v="1"/>
    <n v="43"/>
    <b v="0"/>
    <s v="theater/plays"/>
    <n v="16"/>
    <n v="49.51"/>
    <x v="1"/>
    <s v="plays"/>
    <n v="42265.817002314812"/>
    <n v="25569.000497685185"/>
    <x v="0"/>
    <n v="9"/>
    <x v="8"/>
  </r>
  <r>
    <n v="3849"/>
    <x v="3844"/>
    <s v="Bayerische KomÃ¶die im Schaustellermillieu vor historischem Hintergrund des Oktoberfestes von Winfried Frey. UrauffÃ¼hrung September 2015"/>
    <x v="11"/>
    <n v="2113"/>
    <x v="2"/>
    <x v="12"/>
    <x v="3"/>
    <x v="3830"/>
    <n v="1431455084"/>
    <b v="1"/>
    <n v="28"/>
    <b v="0"/>
    <s v="theater/plays"/>
    <n v="7"/>
    <n v="75.459999999999994"/>
    <x v="1"/>
    <s v="plays"/>
    <n v="42136.767175925925"/>
    <n v="25569.000324074073"/>
    <x v="0"/>
    <n v="5"/>
    <x v="5"/>
  </r>
  <r>
    <n v="3850"/>
    <x v="3845"/>
    <s v="V-Day is a global activist movement to end violence against women and girls."/>
    <x v="28"/>
    <n v="38"/>
    <x v="2"/>
    <x v="0"/>
    <x v="0"/>
    <x v="3831"/>
    <n v="1417489143"/>
    <b v="1"/>
    <n v="4"/>
    <b v="0"/>
    <s v="theater/plays"/>
    <n v="4"/>
    <n v="9.5"/>
    <x v="1"/>
    <s v="plays"/>
    <n v="41975.124340277776"/>
    <n v="25569.000046296296"/>
    <x v="3"/>
    <n v="12"/>
    <x v="11"/>
  </r>
  <r>
    <n v="3851"/>
    <x v="3846"/>
    <s v="A play about the horrible choices we have to make every day. Should we take a risk, or take the road most travelled?"/>
    <x v="30"/>
    <n v="852"/>
    <x v="2"/>
    <x v="1"/>
    <x v="1"/>
    <x v="3832"/>
    <n v="1434537179"/>
    <b v="1"/>
    <n v="24"/>
    <b v="0"/>
    <s v="theater/plays"/>
    <n v="34"/>
    <n v="35.5"/>
    <x v="1"/>
    <s v="plays"/>
    <n v="42172.439571759256"/>
    <n v="25569.000277777777"/>
    <x v="0"/>
    <n v="6"/>
    <x v="0"/>
  </r>
  <r>
    <n v="3852"/>
    <x v="3847"/>
    <s v="Writer/Director Lynette J. Blackwell presents the hilarious entangled love story of when evil and good attempt to coexist."/>
    <x v="3"/>
    <n v="20"/>
    <x v="2"/>
    <x v="0"/>
    <x v="0"/>
    <x v="3833"/>
    <n v="1425270876"/>
    <b v="0"/>
    <n v="2"/>
    <b v="0"/>
    <s v="theater/plays"/>
    <n v="0"/>
    <n v="10"/>
    <x v="1"/>
    <s v="plays"/>
    <n v="42065.190694444449"/>
    <n v="25569.00002314815"/>
    <x v="0"/>
    <n v="3"/>
    <x v="7"/>
  </r>
  <r>
    <n v="3853"/>
    <x v="3848"/>
    <s v="A dose of One-woman &quot;Dramedy&quot; to cure those daily blues is just what the doctor ordered!"/>
    <x v="57"/>
    <n v="26"/>
    <x v="2"/>
    <x v="0"/>
    <x v="0"/>
    <x v="3834"/>
    <n v="1406578178"/>
    <b v="0"/>
    <n v="2"/>
    <b v="0"/>
    <s v="theater/plays"/>
    <n v="0"/>
    <n v="13"/>
    <x v="1"/>
    <s v="plays"/>
    <n v="41848.84002314815"/>
    <n v="25569.00002314815"/>
    <x v="3"/>
    <n v="7"/>
    <x v="3"/>
  </r>
  <r>
    <n v="3854"/>
    <x v="3849"/>
    <s v="A play dedicated to the 100th anniversary of the Armenian Genocide."/>
    <x v="34"/>
    <n v="1788"/>
    <x v="2"/>
    <x v="0"/>
    <x v="0"/>
    <x v="3835"/>
    <n v="1428614058"/>
    <b v="0"/>
    <n v="20"/>
    <b v="0"/>
    <s v="theater/plays"/>
    <n v="16"/>
    <n v="89.4"/>
    <x v="1"/>
    <s v="plays"/>
    <n v="42103.884930555556"/>
    <n v="25569.000231481481"/>
    <x v="0"/>
    <n v="4"/>
    <x v="6"/>
  </r>
  <r>
    <n v="3855"/>
    <x v="3850"/>
    <s v="TWO NEW DARK COMEDIES OPENING IN NYC THIS APRIL AND MAY BY CHRISTOPHER B. LATRO _x000a_ABOUT FAMILY, AMBITION, LOVE AND GREED"/>
    <x v="28"/>
    <n v="25"/>
    <x v="2"/>
    <x v="0"/>
    <x v="0"/>
    <x v="3836"/>
    <n v="1424819871"/>
    <b v="0"/>
    <n v="1"/>
    <b v="0"/>
    <s v="theater/plays"/>
    <n v="3"/>
    <n v="25"/>
    <x v="1"/>
    <s v="plays"/>
    <n v="42059.970729166671"/>
    <n v="25569.000011574073"/>
    <x v="0"/>
    <n v="2"/>
    <x v="2"/>
  </r>
  <r>
    <n v="3856"/>
    <x v="3851"/>
    <s v="Thought-provoking drama about one who gets so caught up in churchwork, loses the true meaning of serving God, &amp; has TROUBLE AT THE GATE"/>
    <x v="10"/>
    <n v="1"/>
    <x v="2"/>
    <x v="0"/>
    <x v="0"/>
    <x v="3837"/>
    <n v="1423245003"/>
    <b v="0"/>
    <n v="1"/>
    <b v="0"/>
    <s v="theater/plays"/>
    <n v="0"/>
    <n v="1"/>
    <x v="1"/>
    <s v="plays"/>
    <n v="42041.743090277778"/>
    <n v="25569.000011574073"/>
    <x v="0"/>
    <n v="2"/>
    <x v="2"/>
  </r>
  <r>
    <n v="3857"/>
    <x v="3852"/>
    <s v="The Ultimate Screenwriting Conference_x000a_is the experience showing screenwriters how to write and sell a screenplay in hollywood!"/>
    <x v="10"/>
    <n v="260"/>
    <x v="2"/>
    <x v="0"/>
    <x v="0"/>
    <x v="3838"/>
    <n v="1404927690"/>
    <b v="0"/>
    <n v="4"/>
    <b v="0"/>
    <s v="theater/plays"/>
    <n v="5"/>
    <n v="65"/>
    <x v="1"/>
    <s v="plays"/>
    <n v="41829.73715277778"/>
    <n v="25569.000046296296"/>
    <x v="3"/>
    <n v="7"/>
    <x v="3"/>
  </r>
  <r>
    <n v="3858"/>
    <x v="3853"/>
    <s v="With non-gender specific casting, CattyWhamPuss Theatre dismiss traditional casting biases in this, their ambitious first venture."/>
    <x v="2"/>
    <n v="10"/>
    <x v="2"/>
    <x v="1"/>
    <x v="1"/>
    <x v="3839"/>
    <n v="1430734844"/>
    <b v="0"/>
    <n v="1"/>
    <b v="0"/>
    <s v="theater/plays"/>
    <n v="2"/>
    <n v="10"/>
    <x v="1"/>
    <s v="plays"/>
    <n v="42128.431064814817"/>
    <n v="25569.000011574073"/>
    <x v="0"/>
    <n v="5"/>
    <x v="5"/>
  </r>
  <r>
    <n v="3859"/>
    <x v="3854"/>
    <s v="This is a play that will have each and everyone that sees it thinking about the dreams they had growing up. It's a dramady"/>
    <x v="30"/>
    <n v="1"/>
    <x v="2"/>
    <x v="0"/>
    <x v="0"/>
    <x v="3840"/>
    <n v="1401485207"/>
    <b v="0"/>
    <n v="1"/>
    <b v="0"/>
    <s v="theater/plays"/>
    <n v="0"/>
    <n v="1"/>
    <x v="1"/>
    <s v="plays"/>
    <n v="41789.893599537041"/>
    <n v="25569.000011574073"/>
    <x v="3"/>
    <n v="5"/>
    <x v="5"/>
  </r>
  <r>
    <n v="3860"/>
    <x v="3855"/>
    <s v="The unproduced screenplay by Tennessee Williams is given life for the first time on a Twin Cities stage by an ensemble of local actors."/>
    <x v="12"/>
    <n v="1060"/>
    <x v="2"/>
    <x v="0"/>
    <x v="0"/>
    <x v="3841"/>
    <n v="1405266710"/>
    <b v="0"/>
    <n v="13"/>
    <b v="0"/>
    <s v="theater/plays"/>
    <n v="18"/>
    <n v="81.540000000000006"/>
    <x v="1"/>
    <s v="plays"/>
    <n v="41833.660995370366"/>
    <n v="25569.000150462962"/>
    <x v="3"/>
    <n v="7"/>
    <x v="3"/>
  </r>
  <r>
    <n v="3861"/>
    <x v="3856"/>
    <s v="THE COMING OF THE LORD!"/>
    <x v="13"/>
    <n v="100"/>
    <x v="2"/>
    <x v="0"/>
    <x v="0"/>
    <x v="3842"/>
    <n v="1412258977"/>
    <b v="0"/>
    <n v="1"/>
    <b v="0"/>
    <s v="theater/plays"/>
    <n v="5"/>
    <n v="100"/>
    <x v="1"/>
    <s v="plays"/>
    <n v="41914.590011574073"/>
    <n v="25569.000011574073"/>
    <x v="3"/>
    <n v="10"/>
    <x v="9"/>
  </r>
  <r>
    <n v="3862"/>
    <x v="3857"/>
    <s v="The hit immersive theatre experience of England comes to Corpus Christi!"/>
    <x v="51"/>
    <n v="1"/>
    <x v="2"/>
    <x v="0"/>
    <x v="0"/>
    <x v="3843"/>
    <n v="1472451356"/>
    <b v="0"/>
    <n v="1"/>
    <b v="0"/>
    <s v="theater/plays"/>
    <n v="0"/>
    <n v="1"/>
    <x v="1"/>
    <s v="plays"/>
    <n v="42611.261064814811"/>
    <n v="25569.000011574073"/>
    <x v="2"/>
    <n v="8"/>
    <x v="10"/>
  </r>
  <r>
    <n v="3863"/>
    <x v="3858"/>
    <s v="Umma Yemaya is  a play that examines the challenges of unconventional love. The Lady  and the Artist create their own world for love."/>
    <x v="12"/>
    <n v="0"/>
    <x v="2"/>
    <x v="0"/>
    <x v="0"/>
    <x v="3844"/>
    <n v="1441552305"/>
    <b v="0"/>
    <n v="0"/>
    <b v="0"/>
    <s v="theater/plays"/>
    <n v="0"/>
    <n v="0"/>
    <x v="1"/>
    <s v="plays"/>
    <n v="42253.633159722223"/>
    <n v="25569"/>
    <x v="0"/>
    <n v="9"/>
    <x v="8"/>
  </r>
  <r>
    <n v="3864"/>
    <x v="3859"/>
    <s v="I want to create a theatrical performance of the book Grammar Land and present it at schools to help children learn proper grammar."/>
    <x v="10"/>
    <n v="60"/>
    <x v="2"/>
    <x v="0"/>
    <x v="0"/>
    <x v="3845"/>
    <n v="1445203454"/>
    <b v="0"/>
    <n v="3"/>
    <b v="0"/>
    <s v="theater/plays"/>
    <n v="1"/>
    <n v="20"/>
    <x v="1"/>
    <s v="plays"/>
    <n v="42295.891828703709"/>
    <n v="25569.000034722223"/>
    <x v="0"/>
    <n v="10"/>
    <x v="9"/>
  </r>
  <r>
    <n v="3865"/>
    <x v="3860"/>
    <s v="Sissy Entertainment delivers a delicious cabaret that blends comedic monologue, song, and traditional sketch comedy."/>
    <x v="425"/>
    <n v="650"/>
    <x v="2"/>
    <x v="5"/>
    <x v="5"/>
    <x v="3846"/>
    <n v="1405957098"/>
    <b v="0"/>
    <n v="14"/>
    <b v="0"/>
    <s v="theater/plays"/>
    <n v="27"/>
    <n v="46.43"/>
    <x v="1"/>
    <s v="plays"/>
    <n v="41841.651597222226"/>
    <n v="25569.000162037039"/>
    <x v="3"/>
    <n v="7"/>
    <x v="3"/>
  </r>
  <r>
    <n v="3866"/>
    <x v="3861"/>
    <s v="A funny, moving, witty piece about a girl, her oboe, and her dreams."/>
    <x v="13"/>
    <n v="11"/>
    <x v="2"/>
    <x v="0"/>
    <x v="0"/>
    <x v="3847"/>
    <n v="1454453021"/>
    <b v="0"/>
    <n v="2"/>
    <b v="0"/>
    <s v="theater/plays"/>
    <n v="1"/>
    <n v="5.5"/>
    <x v="1"/>
    <s v="plays"/>
    <n v="42402.947002314817"/>
    <n v="25569.00002314815"/>
    <x v="2"/>
    <n v="2"/>
    <x v="2"/>
  </r>
  <r>
    <n v="3867"/>
    <x v="3862"/>
    <s v="What do you know about Russian Culture? Our project helps the American children to find out about Russian literature."/>
    <x v="13"/>
    <n v="251"/>
    <x v="2"/>
    <x v="0"/>
    <x v="0"/>
    <x v="3848"/>
    <n v="1463686339"/>
    <b v="0"/>
    <n v="5"/>
    <b v="0"/>
    <s v="theater/plays"/>
    <n v="13"/>
    <n v="50.2"/>
    <x v="1"/>
    <s v="plays"/>
    <n v="42509.814108796301"/>
    <n v="25569.000057870369"/>
    <x v="2"/>
    <n v="5"/>
    <x v="5"/>
  </r>
  <r>
    <n v="3868"/>
    <x v="3863"/>
    <s v="New collection of music by Scott Evan Davis!"/>
    <x v="10"/>
    <n v="10"/>
    <x v="1"/>
    <x v="1"/>
    <x v="1"/>
    <x v="3849"/>
    <n v="1408031405"/>
    <b v="0"/>
    <n v="1"/>
    <b v="0"/>
    <s v="theater/musical"/>
    <n v="0"/>
    <n v="10"/>
    <x v="1"/>
    <s v="musical"/>
    <n v="41865.659780092588"/>
    <n v="25569.000011574073"/>
    <x v="3"/>
    <n v="8"/>
    <x v="10"/>
  </r>
  <r>
    <n v="3869"/>
    <x v="3864"/>
    <s v="A Musical about 3 women who pursue their Pleasure and end up finding themselves."/>
    <x v="426"/>
    <n v="452"/>
    <x v="1"/>
    <x v="0"/>
    <x v="0"/>
    <x v="3850"/>
    <n v="1423761792"/>
    <b v="0"/>
    <n v="15"/>
    <b v="0"/>
    <s v="theater/musical"/>
    <n v="3"/>
    <n v="30.13"/>
    <x v="1"/>
    <s v="musical"/>
    <n v="42047.724444444444"/>
    <n v="25569.000173611112"/>
    <x v="0"/>
    <n v="2"/>
    <x v="2"/>
  </r>
  <r>
    <n v="3870"/>
    <x v="3865"/>
    <s v="M,L,S&amp;R it's a sexy rock/pop musical confronting contemporary gay issues with an all male cast singing and dancing to top 40 songs."/>
    <x v="3"/>
    <n v="1500"/>
    <x v="1"/>
    <x v="0"/>
    <x v="0"/>
    <x v="3851"/>
    <n v="1401768478"/>
    <b v="0"/>
    <n v="10"/>
    <b v="0"/>
    <s v="theater/musical"/>
    <n v="15"/>
    <n v="150"/>
    <x v="1"/>
    <s v="musical"/>
    <n v="41793.17219907407"/>
    <n v="25569.000115740742"/>
    <x v="3"/>
    <n v="6"/>
    <x v="0"/>
  </r>
  <r>
    <n v="3871"/>
    <x v="3866"/>
    <s v="Our musical is finally ready to come to life, and we're raising funds to help make that happen!"/>
    <x v="15"/>
    <n v="40"/>
    <x v="1"/>
    <x v="0"/>
    <x v="0"/>
    <x v="3852"/>
    <n v="1485629050"/>
    <b v="0"/>
    <n v="3"/>
    <b v="0"/>
    <s v="theater/musical"/>
    <n v="3"/>
    <n v="13.33"/>
    <x v="1"/>
    <s v="musical"/>
    <n v="42763.780671296292"/>
    <n v="25569.000034722223"/>
    <x v="1"/>
    <n v="1"/>
    <x v="1"/>
  </r>
  <r>
    <n v="3872"/>
    <x v="3867"/>
    <s v="We are a brand new theatrical teen production company, and we need enough money to put on our first musical production."/>
    <x v="36"/>
    <n v="0"/>
    <x v="1"/>
    <x v="0"/>
    <x v="0"/>
    <x v="3853"/>
    <n v="1435202996"/>
    <b v="0"/>
    <n v="0"/>
    <b v="0"/>
    <s v="theater/musical"/>
    <n v="0"/>
    <n v="0"/>
    <x v="1"/>
    <s v="musical"/>
    <n v="42180.145787037036"/>
    <n v="25569"/>
    <x v="0"/>
    <n v="6"/>
    <x v="0"/>
  </r>
  <r>
    <n v="3873"/>
    <x v="3868"/>
    <s v="Looking for $250 sponsors to help us provide in-house field trips to schools focusing on character development shows for children K-3."/>
    <x v="62"/>
    <n v="0"/>
    <x v="1"/>
    <x v="0"/>
    <x v="0"/>
    <x v="3854"/>
    <n v="1441730535"/>
    <b v="0"/>
    <n v="0"/>
    <b v="0"/>
    <s v="theater/musical"/>
    <n v="0"/>
    <n v="0"/>
    <x v="1"/>
    <s v="musical"/>
    <n v="42255.696006944447"/>
    <n v="25569"/>
    <x v="0"/>
    <n v="9"/>
    <x v="8"/>
  </r>
  <r>
    <n v="3874"/>
    <x v="3869"/>
    <s v="An exploration of arts, dance, music and theater bought to you by a talented team of performing arts enthusiasts - a FUNdraising event"/>
    <x v="420"/>
    <n v="0"/>
    <x v="1"/>
    <x v="4"/>
    <x v="4"/>
    <x v="3855"/>
    <n v="1420244622"/>
    <b v="0"/>
    <n v="0"/>
    <b v="0"/>
    <s v="theater/musical"/>
    <n v="0"/>
    <n v="0"/>
    <x v="1"/>
    <s v="musical"/>
    <n v="42007.016458333332"/>
    <n v="25569"/>
    <x v="0"/>
    <n v="1"/>
    <x v="1"/>
  </r>
  <r>
    <n v="3875"/>
    <x v="3870"/>
    <s v="Det nystartede vÃ¦kstlagsteater NÃ¸rrebro Musicalteater's hÃ¥rrejsende opsÃ¦tning af horror-musicalen &quot;Sweeney Todd&quot;!"/>
    <x v="11"/>
    <n v="0"/>
    <x v="1"/>
    <x v="8"/>
    <x v="7"/>
    <x v="3856"/>
    <n v="1472804365"/>
    <b v="0"/>
    <n v="0"/>
    <b v="0"/>
    <s v="theater/musical"/>
    <n v="0"/>
    <n v="0"/>
    <x v="1"/>
    <s v="musical"/>
    <n v="42615.346817129626"/>
    <n v="25569"/>
    <x v="2"/>
    <n v="9"/>
    <x v="8"/>
  </r>
  <r>
    <n v="3876"/>
    <x v="3871"/>
    <s v="Hopefully a successful Campaign will bring this original musical back to the stage for performances on 26th, 27th and 28th May 2016."/>
    <x v="195"/>
    <n v="2059"/>
    <x v="1"/>
    <x v="1"/>
    <x v="1"/>
    <x v="3857"/>
    <n v="1451833128"/>
    <b v="0"/>
    <n v="46"/>
    <b v="0"/>
    <s v="theater/musical"/>
    <n v="53"/>
    <n v="44.76"/>
    <x v="1"/>
    <s v="musical"/>
    <n v="42372.624166666668"/>
    <n v="25569.000532407408"/>
    <x v="2"/>
    <n v="1"/>
    <x v="1"/>
  </r>
  <r>
    <n v="3877"/>
    <x v="3872"/>
    <s v="Help us record the concept album and stage grand concerts with a fantastic cast and orchestra. Get your tickets, music and more!"/>
    <x v="31"/>
    <n v="1241"/>
    <x v="1"/>
    <x v="0"/>
    <x v="0"/>
    <x v="3858"/>
    <n v="1478621752"/>
    <b v="0"/>
    <n v="14"/>
    <b v="0"/>
    <s v="theater/musical"/>
    <n v="5"/>
    <n v="88.64"/>
    <x v="1"/>
    <s v="musical"/>
    <n v="42682.67768518519"/>
    <n v="25569.000162037039"/>
    <x v="2"/>
    <n v="11"/>
    <x v="4"/>
  </r>
  <r>
    <n v="3878"/>
    <x v="3873"/>
    <s v="Encouraging young males to engage in vocational development in the art of musical theater and related dance classes."/>
    <x v="102"/>
    <n v="10"/>
    <x v="1"/>
    <x v="0"/>
    <x v="0"/>
    <x v="3859"/>
    <n v="1433014746"/>
    <b v="0"/>
    <n v="1"/>
    <b v="0"/>
    <s v="theater/musical"/>
    <n v="0"/>
    <n v="10"/>
    <x v="1"/>
    <s v="musical"/>
    <n v="42154.818819444445"/>
    <n v="25569.000011574073"/>
    <x v="0"/>
    <n v="5"/>
    <x v="5"/>
  </r>
  <r>
    <n v="3879"/>
    <x v="3874"/>
    <s v="Theatre â€˜Portableâ€™ Royal is a portable, fully working, 40 seater theatre which will tour the UK and beyond!"/>
    <x v="36"/>
    <n v="0"/>
    <x v="1"/>
    <x v="1"/>
    <x v="1"/>
    <x v="3860"/>
    <n v="1419626396"/>
    <b v="0"/>
    <n v="0"/>
    <b v="0"/>
    <s v="theater/musical"/>
    <n v="0"/>
    <n v="0"/>
    <x v="1"/>
    <s v="musical"/>
    <n v="41999.861064814817"/>
    <n v="25569"/>
    <x v="3"/>
    <n v="12"/>
    <x v="11"/>
  </r>
  <r>
    <n v="3880"/>
    <x v="3875"/>
    <s v="With Russell Grant as Mrs Meers, this classic musical taps into London's Theatro Technis 1-25 October 2014 for its UK fringe premiere!"/>
    <x v="51"/>
    <n v="980"/>
    <x v="1"/>
    <x v="1"/>
    <x v="1"/>
    <x v="3792"/>
    <n v="1403724820"/>
    <b v="0"/>
    <n v="17"/>
    <b v="0"/>
    <s v="theater/musical"/>
    <n v="13"/>
    <n v="57.65"/>
    <x v="1"/>
    <s v="musical"/>
    <n v="41815.815046296295"/>
    <n v="25569.000196759258"/>
    <x v="3"/>
    <n v="6"/>
    <x v="0"/>
  </r>
  <r>
    <n v="3881"/>
    <x v="3876"/>
    <s v="A musical journey coming to the Blue Venue at the 2017 Orlando Fringe Festival!"/>
    <x v="2"/>
    <n v="25"/>
    <x v="1"/>
    <x v="0"/>
    <x v="0"/>
    <x v="3861"/>
    <n v="1484958399"/>
    <b v="0"/>
    <n v="1"/>
    <b v="0"/>
    <s v="theater/musical"/>
    <n v="5"/>
    <n v="25"/>
    <x v="1"/>
    <s v="musical"/>
    <n v="42756.018506944441"/>
    <n v="25569.000011574073"/>
    <x v="1"/>
    <n v="1"/>
    <x v="1"/>
  </r>
  <r>
    <n v="3882"/>
    <x v="3877"/>
    <s v="A musical vision of the Faust tale... how he signed his soul to the devil Mephistopheles to find Lori, the love of his life."/>
    <x v="11"/>
    <n v="0"/>
    <x v="1"/>
    <x v="2"/>
    <x v="2"/>
    <x v="3862"/>
    <n v="1451950570"/>
    <b v="0"/>
    <n v="0"/>
    <b v="0"/>
    <s v="theater/musical"/>
    <n v="0"/>
    <n v="0"/>
    <x v="1"/>
    <s v="musical"/>
    <n v="42373.983449074076"/>
    <n v="25569"/>
    <x v="2"/>
    <n v="1"/>
    <x v="1"/>
  </r>
  <r>
    <n v="3883"/>
    <x v="3878"/>
    <s v="CAGED - A New Musical is the story of One Passion, One Voice, One Dream. - One man's quest to become the woman he always wanted to be."/>
    <x v="36"/>
    <n v="0"/>
    <x v="1"/>
    <x v="1"/>
    <x v="1"/>
    <x v="3863"/>
    <n v="1407076069"/>
    <b v="0"/>
    <n v="0"/>
    <b v="0"/>
    <s v="theater/musical"/>
    <n v="0"/>
    <n v="0"/>
    <x v="1"/>
    <s v="musical"/>
    <n v="41854.602650462963"/>
    <n v="25569"/>
    <x v="3"/>
    <n v="8"/>
    <x v="10"/>
  </r>
  <r>
    <n v="3884"/>
    <x v="3879"/>
    <s v="The Group M3 is striving to give one of the poorest towns in the country hope again this Easter Holiday."/>
    <x v="3"/>
    <n v="0"/>
    <x v="1"/>
    <x v="0"/>
    <x v="0"/>
    <x v="3864"/>
    <n v="1425322792"/>
    <b v="0"/>
    <n v="0"/>
    <b v="0"/>
    <s v="theater/musical"/>
    <n v="0"/>
    <n v="0"/>
    <x v="1"/>
    <s v="musical"/>
    <n v="42065.791574074072"/>
    <n v="25569"/>
    <x v="0"/>
    <n v="3"/>
    <x v="7"/>
  </r>
  <r>
    <n v="3885"/>
    <x v="3880"/>
    <s v="A LIVE musical spectacular theatrical experience of The Beatles recording sessions at Abbey Road Studios."/>
    <x v="427"/>
    <n v="0"/>
    <x v="1"/>
    <x v="0"/>
    <x v="0"/>
    <x v="3865"/>
    <n v="1460242191"/>
    <b v="0"/>
    <n v="0"/>
    <b v="0"/>
    <s v="theater/musical"/>
    <n v="0"/>
    <n v="0"/>
    <x v="1"/>
    <s v="musical"/>
    <n v="42469.951284722221"/>
    <n v="25569"/>
    <x v="2"/>
    <n v="4"/>
    <x v="6"/>
  </r>
  <r>
    <n v="3886"/>
    <x v="3881"/>
    <n v="1"/>
    <x v="3"/>
    <n v="0"/>
    <x v="1"/>
    <x v="2"/>
    <x v="2"/>
    <x v="3866"/>
    <n v="1415683702"/>
    <b v="0"/>
    <n v="0"/>
    <b v="0"/>
    <s v="theater/musical"/>
    <n v="0"/>
    <n v="0"/>
    <x v="1"/>
    <s v="musical"/>
    <n v="41954.228032407409"/>
    <n v="25569"/>
    <x v="3"/>
    <n v="11"/>
    <x v="4"/>
  </r>
  <r>
    <n v="3887"/>
    <x v="3882"/>
    <s v="&quot;SUPER!: An Original Musical&quot; is an original work written by Ryan Hruza. This campaign is to fund the production and pay the cast/crew!"/>
    <x v="13"/>
    <n v="35"/>
    <x v="1"/>
    <x v="0"/>
    <x v="0"/>
    <x v="3867"/>
    <n v="1426538129"/>
    <b v="0"/>
    <n v="2"/>
    <b v="0"/>
    <s v="theater/musical"/>
    <n v="2"/>
    <n v="17.5"/>
    <x v="1"/>
    <s v="musical"/>
    <n v="42079.857974537037"/>
    <n v="25569.00002314815"/>
    <x v="0"/>
    <n v="3"/>
    <x v="7"/>
  </r>
  <r>
    <n v="3888"/>
    <x v="3883"/>
    <s v="We are devising a vibrant new adaptation of Homer's The Odyssey featuring dynamic storytelling, stunning visuals and original music."/>
    <x v="13"/>
    <n v="542"/>
    <x v="2"/>
    <x v="1"/>
    <x v="1"/>
    <x v="3868"/>
    <n v="1485522358"/>
    <b v="0"/>
    <n v="14"/>
    <b v="0"/>
    <s v="theater/plays"/>
    <n v="27"/>
    <n v="38.71"/>
    <x v="1"/>
    <s v="plays"/>
    <n v="42762.545810185184"/>
    <n v="25569.000162037039"/>
    <x v="1"/>
    <n v="1"/>
    <x v="1"/>
  </r>
  <r>
    <n v="3889"/>
    <x v="3884"/>
    <s v="A romantic comedy about a girl trying to figure out what to do with her life and an angel who comes to help her."/>
    <x v="6"/>
    <n v="118"/>
    <x v="2"/>
    <x v="0"/>
    <x v="0"/>
    <x v="3869"/>
    <n v="1417651630"/>
    <b v="0"/>
    <n v="9"/>
    <b v="0"/>
    <s v="theater/plays"/>
    <n v="1"/>
    <n v="13.11"/>
    <x v="1"/>
    <s v="plays"/>
    <n v="41977.004976851851"/>
    <n v="25569.000104166666"/>
    <x v="3"/>
    <n v="12"/>
    <x v="11"/>
  </r>
  <r>
    <n v="3890"/>
    <x v="3885"/>
    <s v="Will Power Troupe is the only US group invited to perform in London's Shakespeare Festival. We need your help to bring the USA to UK!"/>
    <x v="36"/>
    <n v="2524"/>
    <x v="2"/>
    <x v="0"/>
    <x v="0"/>
    <x v="3870"/>
    <n v="1434478344"/>
    <b v="0"/>
    <n v="8"/>
    <b v="0"/>
    <s v="theater/plays"/>
    <n v="17"/>
    <n v="315.5"/>
    <x v="1"/>
    <s v="plays"/>
    <n v="42171.758611111116"/>
    <n v="25569.000092592592"/>
    <x v="0"/>
    <n v="6"/>
    <x v="0"/>
  </r>
  <r>
    <n v="3891"/>
    <x v="3886"/>
    <s v="A comedy about a mime who dreams of becoming a stand up comedian."/>
    <x v="134"/>
    <n v="260"/>
    <x v="2"/>
    <x v="0"/>
    <x v="0"/>
    <x v="3871"/>
    <n v="1424488244"/>
    <b v="0"/>
    <n v="7"/>
    <b v="0"/>
    <s v="theater/plays"/>
    <n v="33"/>
    <n v="37.14"/>
    <x v="1"/>
    <s v="plays"/>
    <n v="42056.1324537037"/>
    <n v="25569.000081018519"/>
    <x v="0"/>
    <n v="2"/>
    <x v="2"/>
  </r>
  <r>
    <n v="3892"/>
    <x v="3887"/>
    <s v="Saloon owner Gertude Blum mistrusts all men and scorns love, but sailor Harry Bales' romantic dreams force her to face her tragic past."/>
    <x v="28"/>
    <n v="0"/>
    <x v="2"/>
    <x v="0"/>
    <x v="0"/>
    <x v="3872"/>
    <n v="1408203557"/>
    <b v="0"/>
    <n v="0"/>
    <b v="0"/>
    <s v="theater/plays"/>
    <n v="0"/>
    <n v="0"/>
    <x v="1"/>
    <s v="plays"/>
    <n v="41867.652280092596"/>
    <n v="25569"/>
    <x v="3"/>
    <n v="8"/>
    <x v="10"/>
  </r>
  <r>
    <n v="3893"/>
    <x v="3888"/>
    <s v="An inspiring story of a young girl's journey from childhood to adulthood told through monologue, dialogue, poetry and music and dance."/>
    <x v="63"/>
    <n v="10775"/>
    <x v="2"/>
    <x v="0"/>
    <x v="0"/>
    <x v="3873"/>
    <n v="1400600840"/>
    <b v="0"/>
    <n v="84"/>
    <b v="0"/>
    <s v="theater/plays"/>
    <n v="22"/>
    <n v="128.27000000000001"/>
    <x v="1"/>
    <s v="plays"/>
    <n v="41779.657870370371"/>
    <n v="25569.000972222224"/>
    <x v="3"/>
    <n v="5"/>
    <x v="5"/>
  </r>
  <r>
    <n v="3894"/>
    <x v="3889"/>
    <s v="Ryan and Vanessa are hosting Christmas for the first time but instead of a happy celebration, they get a hilarious survival situation."/>
    <x v="36"/>
    <n v="520"/>
    <x v="2"/>
    <x v="0"/>
    <x v="0"/>
    <x v="3874"/>
    <n v="1478386812"/>
    <b v="0"/>
    <n v="11"/>
    <b v="0"/>
    <s v="theater/plays"/>
    <n v="3"/>
    <n v="47.27"/>
    <x v="1"/>
    <s v="plays"/>
    <n v="42679.958472222221"/>
    <n v="25569.000127314815"/>
    <x v="2"/>
    <n v="11"/>
    <x v="4"/>
  </r>
  <r>
    <n v="3895"/>
    <x v="3890"/>
    <s v="A Transgender makeup artist calls into question the loyalty of her best friend in a 1980's circus while dealing with her dying mother."/>
    <x v="28"/>
    <n v="50"/>
    <x v="2"/>
    <x v="0"/>
    <x v="0"/>
    <x v="3875"/>
    <n v="1422424818"/>
    <b v="0"/>
    <n v="1"/>
    <b v="0"/>
    <s v="theater/plays"/>
    <n v="5"/>
    <n v="50"/>
    <x v="1"/>
    <s v="plays"/>
    <n v="42032.250208333338"/>
    <n v="25569.000011574073"/>
    <x v="0"/>
    <n v="1"/>
    <x v="1"/>
  </r>
  <r>
    <n v="3896"/>
    <x v="3891"/>
    <s v="Yorick and Co. is a comedy about a struggling theatre company whose mysterious benefactor starts haunting the show!"/>
    <x v="183"/>
    <n v="170"/>
    <x v="2"/>
    <x v="0"/>
    <x v="0"/>
    <x v="3876"/>
    <n v="1401770178"/>
    <b v="0"/>
    <n v="4"/>
    <b v="0"/>
    <s v="theater/plays"/>
    <n v="11"/>
    <n v="42.5"/>
    <x v="1"/>
    <s v="plays"/>
    <n v="41793.191875000004"/>
    <n v="25569.000046296296"/>
    <x v="3"/>
    <n v="6"/>
    <x v="0"/>
  </r>
  <r>
    <n v="3897"/>
    <x v="3892"/>
    <s v="Help us to put on a production of Terry Pratchett's Wyrd Sisters, an ambitions show for our theatre but one I believe we can do."/>
    <x v="30"/>
    <n v="440"/>
    <x v="2"/>
    <x v="4"/>
    <x v="4"/>
    <x v="3877"/>
    <n v="1418158683"/>
    <b v="0"/>
    <n v="10"/>
    <b v="0"/>
    <s v="theater/plays"/>
    <n v="18"/>
    <n v="44"/>
    <x v="1"/>
    <s v="plays"/>
    <n v="41982.87364583333"/>
    <n v="25569.000115740742"/>
    <x v="3"/>
    <n v="12"/>
    <x v="11"/>
  </r>
  <r>
    <n v="3898"/>
    <x v="3893"/>
    <s v="'Somewhere you know, nowhere you've been' a theatrical _x000a_re-imagining of Walthamstowâ€™s past acted out beneath big skies in the marshes."/>
    <x v="30"/>
    <n v="814"/>
    <x v="2"/>
    <x v="1"/>
    <x v="1"/>
    <x v="3878"/>
    <n v="1436355270"/>
    <b v="0"/>
    <n v="16"/>
    <b v="0"/>
    <s v="theater/plays"/>
    <n v="33"/>
    <n v="50.88"/>
    <x v="1"/>
    <s v="plays"/>
    <n v="42193.482291666667"/>
    <n v="25569.000185185185"/>
    <x v="0"/>
    <n v="7"/>
    <x v="3"/>
  </r>
  <r>
    <n v="3899"/>
    <x v="3894"/>
    <s v="More than just a play, RAIN is an outreach to hurting people who feel disengaged or rejected by others."/>
    <x v="3"/>
    <n v="125"/>
    <x v="2"/>
    <x v="0"/>
    <x v="0"/>
    <x v="3879"/>
    <n v="1406140561"/>
    <b v="0"/>
    <n v="2"/>
    <b v="0"/>
    <s v="theater/plays"/>
    <n v="1"/>
    <n v="62.5"/>
    <x v="1"/>
    <s v="plays"/>
    <n v="41843.775011574071"/>
    <n v="25569.00002314815"/>
    <x v="3"/>
    <n v="7"/>
    <x v="3"/>
  </r>
  <r>
    <n v="3900"/>
    <x v="3895"/>
    <s v="HUB Theatre Group collaborates with local artists to present John Logan's RED to the community."/>
    <x v="30"/>
    <n v="135"/>
    <x v="2"/>
    <x v="0"/>
    <x v="0"/>
    <x v="3880"/>
    <n v="1431396791"/>
    <b v="0"/>
    <n v="5"/>
    <b v="0"/>
    <s v="theater/plays"/>
    <n v="5"/>
    <n v="27"/>
    <x v="1"/>
    <s v="plays"/>
    <n v="42136.092488425929"/>
    <n v="25569.000057870369"/>
    <x v="0"/>
    <n v="5"/>
    <x v="5"/>
  </r>
  <r>
    <n v="3901"/>
    <x v="3896"/>
    <s v="&quot;De Lewe&quot; deals with the critical issues within today's youth. It reminds us that standing together is stronger than falling apart."/>
    <x v="9"/>
    <n v="25"/>
    <x v="2"/>
    <x v="0"/>
    <x v="0"/>
    <x v="3881"/>
    <n v="1447098599"/>
    <b v="0"/>
    <n v="1"/>
    <b v="0"/>
    <s v="theater/plays"/>
    <n v="1"/>
    <n v="25"/>
    <x v="1"/>
    <s v="plays"/>
    <n v="42317.826377314821"/>
    <n v="25569.000011574073"/>
    <x v="0"/>
    <n v="11"/>
    <x v="4"/>
  </r>
  <r>
    <n v="3902"/>
    <x v="3897"/>
    <s v="Love, Sex and Apps is a double bill exploring the way in which we are both connected and disconnected with those around us."/>
    <x v="9"/>
    <n v="1465"/>
    <x v="2"/>
    <x v="1"/>
    <x v="1"/>
    <x v="3882"/>
    <n v="1476962042"/>
    <b v="0"/>
    <n v="31"/>
    <b v="0"/>
    <s v="theater/plays"/>
    <n v="49"/>
    <n v="47.26"/>
    <x v="1"/>
    <s v="plays"/>
    <n v="42663.468078703707"/>
    <n v="25569.000358796296"/>
    <x v="2"/>
    <n v="10"/>
    <x v="9"/>
  </r>
  <r>
    <n v="3903"/>
    <x v="3898"/>
    <s v="Based on the novel â€œKnow Thy Lawâ€, this powerful play gives the insight and understanding of the power of knowing the law of the land."/>
    <x v="15"/>
    <n v="0"/>
    <x v="2"/>
    <x v="0"/>
    <x v="0"/>
    <x v="3883"/>
    <n v="1435709765"/>
    <b v="0"/>
    <n v="0"/>
    <b v="0"/>
    <s v="theater/plays"/>
    <n v="0"/>
    <n v="0"/>
    <x v="1"/>
    <s v="plays"/>
    <n v="42186.01116898148"/>
    <n v="25569"/>
    <x v="0"/>
    <n v="7"/>
    <x v="3"/>
  </r>
  <r>
    <n v="3904"/>
    <x v="3899"/>
    <s v="A play that will cover 4000 years of black history."/>
    <x v="3"/>
    <n v="3"/>
    <x v="2"/>
    <x v="0"/>
    <x v="0"/>
    <x v="3884"/>
    <n v="1427866200"/>
    <b v="0"/>
    <n v="2"/>
    <b v="0"/>
    <s v="theater/plays"/>
    <n v="0"/>
    <n v="1.5"/>
    <x v="1"/>
    <s v="plays"/>
    <n v="42095.229166666672"/>
    <n v="25569.00002314815"/>
    <x v="0"/>
    <n v="4"/>
    <x v="6"/>
  </r>
  <r>
    <n v="3905"/>
    <x v="3900"/>
    <s v="&quot;STAIRCASES&quot; is a piece of collaborative new writing exploring 'L'esprit de l'escalier', or the conversations you wish you could have."/>
    <x v="15"/>
    <n v="173"/>
    <x v="2"/>
    <x v="1"/>
    <x v="1"/>
    <x v="3885"/>
    <n v="1430405903"/>
    <b v="0"/>
    <n v="7"/>
    <b v="0"/>
    <s v="theater/plays"/>
    <n v="12"/>
    <n v="24.71"/>
    <x v="1"/>
    <s v="plays"/>
    <n v="42124.623877314814"/>
    <n v="25569.000081018519"/>
    <x v="0"/>
    <n v="4"/>
    <x v="6"/>
  </r>
  <r>
    <n v="3906"/>
    <x v="3901"/>
    <s v="We will workshop, stage and develop new writing, devised work and adaptations. A joyful leap into the possibilities of an idea!"/>
    <x v="15"/>
    <n v="1010"/>
    <x v="2"/>
    <x v="1"/>
    <x v="1"/>
    <x v="3886"/>
    <n v="1432072893"/>
    <b v="0"/>
    <n v="16"/>
    <b v="0"/>
    <s v="theater/plays"/>
    <n v="67"/>
    <n v="63.13"/>
    <x v="1"/>
    <s v="plays"/>
    <n v="42143.917743055557"/>
    <n v="25569.000185185185"/>
    <x v="0"/>
    <n v="5"/>
    <x v="5"/>
  </r>
  <r>
    <n v="3907"/>
    <x v="3902"/>
    <s v="Burqa&amp;Rifle dramatizes the  encounter between two women -- a vigilante and a convert to Islam."/>
    <x v="28"/>
    <n v="153"/>
    <x v="2"/>
    <x v="0"/>
    <x v="0"/>
    <x v="3887"/>
    <n v="1411587606"/>
    <b v="0"/>
    <n v="4"/>
    <b v="0"/>
    <s v="theater/plays"/>
    <n v="15"/>
    <n v="38.25"/>
    <x v="1"/>
    <s v="plays"/>
    <n v="41906.819513888891"/>
    <n v="25569.000046296296"/>
    <x v="3"/>
    <n v="9"/>
    <x v="8"/>
  </r>
  <r>
    <n v="3908"/>
    <x v="3903"/>
    <s v="Death splits apart twin brothers in a questionable car accident. They shared dreams, and now they must share trials in the unknown."/>
    <x v="47"/>
    <n v="65"/>
    <x v="2"/>
    <x v="0"/>
    <x v="0"/>
    <x v="3888"/>
    <n v="1405307696"/>
    <b v="0"/>
    <n v="4"/>
    <b v="0"/>
    <s v="theater/plays"/>
    <n v="9"/>
    <n v="16.25"/>
    <x v="1"/>
    <s v="plays"/>
    <n v="41834.135370370372"/>
    <n v="25569.000046296296"/>
    <x v="3"/>
    <n v="7"/>
    <x v="3"/>
  </r>
  <r>
    <n v="3909"/>
    <x v="3904"/>
    <s v="I am trying to put on a gospel comedy stage play that is full of laughter and life lessons as well that will change your life forever,"/>
    <x v="127"/>
    <n v="135"/>
    <x v="2"/>
    <x v="0"/>
    <x v="0"/>
    <x v="3889"/>
    <n v="1407832642"/>
    <b v="0"/>
    <n v="4"/>
    <b v="0"/>
    <s v="theater/plays"/>
    <n v="0"/>
    <n v="33.75"/>
    <x v="1"/>
    <s v="plays"/>
    <n v="41863.359282407408"/>
    <n v="25569.000046296296"/>
    <x v="3"/>
    <n v="8"/>
    <x v="10"/>
  </r>
  <r>
    <n v="3910"/>
    <x v="3905"/>
    <s v="Join Sherlock Holmes and Dr. Watson as the first adventure together is dramatized live on-stage!  The game is afoot!"/>
    <x v="12"/>
    <n v="185"/>
    <x v="2"/>
    <x v="0"/>
    <x v="0"/>
    <x v="3890"/>
    <n v="1439057397"/>
    <b v="0"/>
    <n v="3"/>
    <b v="0"/>
    <s v="theater/plays"/>
    <n v="3"/>
    <n v="61.67"/>
    <x v="1"/>
    <s v="plays"/>
    <n v="42224.756909722222"/>
    <n v="25569.000034722223"/>
    <x v="0"/>
    <n v="8"/>
    <x v="10"/>
  </r>
  <r>
    <n v="3911"/>
    <x v="3906"/>
    <s v="â€˜Ministers of Graceâ€™ imagines what the movie Ghostbusters would be like if written by William Shakespeare."/>
    <x v="6"/>
    <n v="2993"/>
    <x v="2"/>
    <x v="0"/>
    <x v="0"/>
    <x v="3891"/>
    <n v="1414438177"/>
    <b v="0"/>
    <n v="36"/>
    <b v="0"/>
    <s v="theater/plays"/>
    <n v="37"/>
    <n v="83.14"/>
    <x v="1"/>
    <s v="plays"/>
    <n v="41939.8122337963"/>
    <n v="25569.000416666666"/>
    <x v="3"/>
    <n v="10"/>
    <x v="9"/>
  </r>
  <r>
    <n v="3912"/>
    <x v="3907"/>
    <s v="Producing &amp; directing Jake's Women by Neil Simon opening July 9 and running through July 26 for Sonoma Arts Live"/>
    <x v="36"/>
    <n v="1"/>
    <x v="2"/>
    <x v="0"/>
    <x v="0"/>
    <x v="3892"/>
    <n v="1424759330"/>
    <b v="0"/>
    <n v="1"/>
    <b v="0"/>
    <s v="theater/plays"/>
    <n v="0"/>
    <n v="1"/>
    <x v="1"/>
    <s v="plays"/>
    <n v="42059.270023148143"/>
    <n v="25569.000011574073"/>
    <x v="0"/>
    <n v="2"/>
    <x v="2"/>
  </r>
  <r>
    <n v="3913"/>
    <x v="3908"/>
    <s v="â€œNo amount of fire or freshness can challenge what a man will store up in his ghostly heart.â€ â€“ The Great Gatsby"/>
    <x v="3"/>
    <n v="1000"/>
    <x v="2"/>
    <x v="0"/>
    <x v="0"/>
    <x v="3893"/>
    <n v="1446267849"/>
    <b v="0"/>
    <n v="7"/>
    <b v="0"/>
    <s v="theater/plays"/>
    <n v="10"/>
    <n v="142.86000000000001"/>
    <x v="1"/>
    <s v="plays"/>
    <n v="42308.211215277777"/>
    <n v="25569.000081018519"/>
    <x v="0"/>
    <n v="10"/>
    <x v="9"/>
  </r>
  <r>
    <n v="3914"/>
    <x v="3909"/>
    <s v="Bots &amp; Barrals and StoneCrabs Theatre are excited to present the UK premiere of Guillem Clua's powerful Catalan drama Skin in Flames."/>
    <x v="30"/>
    <n v="909"/>
    <x v="2"/>
    <x v="1"/>
    <x v="1"/>
    <x v="3894"/>
    <n v="1429558756"/>
    <b v="0"/>
    <n v="27"/>
    <b v="0"/>
    <s v="theater/plays"/>
    <n v="36"/>
    <n v="33.67"/>
    <x v="1"/>
    <s v="plays"/>
    <n v="42114.818935185183"/>
    <n v="25569.0003125"/>
    <x v="0"/>
    <n v="4"/>
    <x v="6"/>
  </r>
  <r>
    <n v="3915"/>
    <x v="3910"/>
    <s v="Following the enormous success of Hardcross, we are looking for new ways to bring this wonderful play to a wider audience."/>
    <x v="15"/>
    <n v="5"/>
    <x v="2"/>
    <x v="1"/>
    <x v="1"/>
    <x v="3895"/>
    <n v="1462232309"/>
    <b v="0"/>
    <n v="1"/>
    <b v="0"/>
    <s v="theater/plays"/>
    <n v="0"/>
    <n v="5"/>
    <x v="1"/>
    <s v="plays"/>
    <n v="42492.98505787037"/>
    <n v="25569.000011574073"/>
    <x v="2"/>
    <n v="5"/>
    <x v="5"/>
  </r>
  <r>
    <n v="3916"/>
    <x v="3911"/>
    <s v="We're a small group of University students who need a little help making our final exam production the best product possible."/>
    <x v="13"/>
    <n v="0"/>
    <x v="2"/>
    <x v="8"/>
    <x v="7"/>
    <x v="3896"/>
    <n v="1462360752"/>
    <b v="0"/>
    <n v="0"/>
    <b v="0"/>
    <s v="theater/plays"/>
    <n v="0"/>
    <n v="0"/>
    <x v="1"/>
    <s v="plays"/>
    <n v="42494.471666666665"/>
    <n v="25569"/>
    <x v="2"/>
    <n v="5"/>
    <x v="5"/>
  </r>
  <r>
    <n v="3917"/>
    <x v="3912"/>
    <s v="We place the actors and script to the fore, with productions stripped down to barest level, aiming to make theatre accessible."/>
    <x v="8"/>
    <n v="10"/>
    <x v="2"/>
    <x v="1"/>
    <x v="1"/>
    <x v="3897"/>
    <n v="1407847161"/>
    <b v="0"/>
    <n v="1"/>
    <b v="0"/>
    <s v="theater/plays"/>
    <n v="0"/>
    <n v="10"/>
    <x v="1"/>
    <s v="plays"/>
    <n v="41863.527326388888"/>
    <n v="25569.000011574073"/>
    <x v="3"/>
    <n v="8"/>
    <x v="10"/>
  </r>
  <r>
    <n v="3918"/>
    <x v="3913"/>
    <s v="A fantastic new comedy coming to the West End 2014.  An Alan Ayckbourn meets Richard Curtis style comedy. Who knew singing was therapy!"/>
    <x v="127"/>
    <n v="120"/>
    <x v="2"/>
    <x v="1"/>
    <x v="1"/>
    <x v="3898"/>
    <n v="1406131023"/>
    <b v="0"/>
    <n v="3"/>
    <b v="0"/>
    <s v="theater/plays"/>
    <n v="0"/>
    <n v="40"/>
    <x v="1"/>
    <s v="plays"/>
    <n v="41843.664618055554"/>
    <n v="25569.000034722223"/>
    <x v="3"/>
    <n v="7"/>
    <x v="3"/>
  </r>
  <r>
    <n v="3919"/>
    <x v="3914"/>
    <s v="Two sisters living in a Cornish seaside town attempt to hide and escape from a life- circle of deceit, abuse, incest and revenge."/>
    <x v="10"/>
    <n v="90"/>
    <x v="2"/>
    <x v="1"/>
    <x v="1"/>
    <x v="3899"/>
    <n v="1450628773"/>
    <b v="0"/>
    <n v="3"/>
    <b v="0"/>
    <s v="theater/plays"/>
    <n v="2"/>
    <n v="30"/>
    <x v="1"/>
    <s v="plays"/>
    <n v="42358.684872685189"/>
    <n v="25569.000034722223"/>
    <x v="0"/>
    <n v="12"/>
    <x v="11"/>
  </r>
  <r>
    <n v="3920"/>
    <x v="3915"/>
    <s v="An enthralling tale charting the ecstasies and tragedies behind the seven white masks of centenarian clown,Scaramouche Jones."/>
    <x v="30"/>
    <n v="135"/>
    <x v="2"/>
    <x v="1"/>
    <x v="1"/>
    <x v="3900"/>
    <n v="1476436660"/>
    <b v="0"/>
    <n v="3"/>
    <b v="0"/>
    <s v="theater/plays"/>
    <n v="5"/>
    <n v="45"/>
    <x v="1"/>
    <s v="plays"/>
    <n v="42657.38726851852"/>
    <n v="25569.000034722223"/>
    <x v="2"/>
    <n v="10"/>
    <x v="9"/>
  </r>
  <r>
    <n v="3921"/>
    <x v="3916"/>
    <s v="CLTC are crowdfunding for our latest production - Joe Calarco's brilliant adaptation of Shakespeare's most loved tragedy."/>
    <x v="9"/>
    <n v="0"/>
    <x v="2"/>
    <x v="1"/>
    <x v="1"/>
    <x v="3901"/>
    <n v="1413291655"/>
    <b v="0"/>
    <n v="0"/>
    <b v="0"/>
    <s v="theater/plays"/>
    <n v="0"/>
    <n v="0"/>
    <x v="1"/>
    <s v="plays"/>
    <n v="41926.542303240742"/>
    <n v="25569"/>
    <x v="3"/>
    <n v="10"/>
    <x v="9"/>
  </r>
  <r>
    <n v="3922"/>
    <x v="3917"/>
    <s v="TDPF is a play about a woman named Lisa who devotes her life to her marriage and ministry â€”since it is a woman place says her husband."/>
    <x v="47"/>
    <n v="61"/>
    <x v="2"/>
    <x v="0"/>
    <x v="0"/>
    <x v="3902"/>
    <n v="1421432810"/>
    <b v="0"/>
    <n v="6"/>
    <b v="0"/>
    <s v="theater/plays"/>
    <n v="8"/>
    <n v="10.17"/>
    <x v="1"/>
    <s v="plays"/>
    <n v="42020.768634259264"/>
    <n v="25569.000069444446"/>
    <x v="0"/>
    <n v="1"/>
    <x v="1"/>
  </r>
  <r>
    <n v="3923"/>
    <x v="3918"/>
    <s v="Eleanor Roosevelt: Passionate campaigner for human rights, champion for peace, staunch supporter of FDR's policies, betrayed wife."/>
    <x v="236"/>
    <n v="1384"/>
    <x v="2"/>
    <x v="1"/>
    <x v="1"/>
    <x v="3903"/>
    <n v="1426203071"/>
    <b v="0"/>
    <n v="17"/>
    <b v="0"/>
    <s v="theater/plays"/>
    <n v="12"/>
    <n v="81.41"/>
    <x v="1"/>
    <s v="plays"/>
    <n v="42075.979988425926"/>
    <n v="25569.000196759258"/>
    <x v="0"/>
    <n v="3"/>
    <x v="7"/>
  </r>
  <r>
    <n v="3924"/>
    <x v="3919"/>
    <s v="Help Comedy Illusionist Reggie Rice spread the magic of laughter as he takes his award-winning illusion show to a town near you!"/>
    <x v="36"/>
    <n v="2290"/>
    <x v="2"/>
    <x v="0"/>
    <x v="0"/>
    <x v="3904"/>
    <n v="1401231722"/>
    <b v="0"/>
    <n v="40"/>
    <b v="0"/>
    <s v="theater/plays"/>
    <n v="15"/>
    <n v="57.25"/>
    <x v="1"/>
    <s v="plays"/>
    <n v="41786.959745370368"/>
    <n v="25569.000462962962"/>
    <x v="3"/>
    <n v="5"/>
    <x v="5"/>
  </r>
  <r>
    <n v="3925"/>
    <x v="3920"/>
    <s v="Help Save High School Theater Program_x000a_Your donations will be used to purchase props, build sets, and costumes."/>
    <x v="325"/>
    <n v="15"/>
    <x v="2"/>
    <x v="0"/>
    <x v="0"/>
    <x v="3905"/>
    <n v="1404161639"/>
    <b v="0"/>
    <n v="3"/>
    <b v="0"/>
    <s v="theater/plays"/>
    <n v="10"/>
    <n v="5"/>
    <x v="1"/>
    <s v="plays"/>
    <n v="41820.870821759258"/>
    <n v="25569.000034722223"/>
    <x v="3"/>
    <n v="6"/>
    <x v="0"/>
  </r>
  <r>
    <n v="3926"/>
    <x v="3921"/>
    <s v="Producing syllabus-relevant theatre targeted to HSC students on the NSW Central Coast"/>
    <x v="10"/>
    <n v="15"/>
    <x v="2"/>
    <x v="2"/>
    <x v="2"/>
    <x v="3906"/>
    <n v="1417053748"/>
    <b v="0"/>
    <n v="1"/>
    <b v="0"/>
    <s v="theater/plays"/>
    <n v="0"/>
    <n v="15"/>
    <x v="1"/>
    <s v="plays"/>
    <n v="41970.085046296299"/>
    <n v="25569.000011574073"/>
    <x v="3"/>
    <n v="11"/>
    <x v="4"/>
  </r>
  <r>
    <n v="3927"/>
    <x v="3922"/>
    <s v="Brand new graduate theater company 'FMP Theatre' proudly presents the definitive WW1 play, Journey's End, with a little help from you."/>
    <x v="30"/>
    <n v="25"/>
    <x v="2"/>
    <x v="1"/>
    <x v="1"/>
    <x v="3907"/>
    <n v="1404973504"/>
    <b v="0"/>
    <n v="2"/>
    <b v="0"/>
    <s v="theater/plays"/>
    <n v="1"/>
    <n v="12.5"/>
    <x v="1"/>
    <s v="plays"/>
    <n v="41830.267407407409"/>
    <n v="25569.00002314815"/>
    <x v="3"/>
    <n v="7"/>
    <x v="3"/>
  </r>
  <r>
    <n v="3928"/>
    <x v="3923"/>
    <s v="&quot;Charm&quot; class is in session! Mama Darleena, a transgender African-American woman, shares rules for etiquette with her LGBTQ students."/>
    <x v="10"/>
    <n v="651"/>
    <x v="2"/>
    <x v="0"/>
    <x v="0"/>
    <x v="3908"/>
    <n v="1442593427"/>
    <b v="0"/>
    <n v="7"/>
    <b v="0"/>
    <s v="theater/plays"/>
    <n v="13"/>
    <n v="93"/>
    <x v="1"/>
    <s v="plays"/>
    <n v="42265.683182870373"/>
    <n v="25569.000081018519"/>
    <x v="0"/>
    <n v="9"/>
    <x v="8"/>
  </r>
  <r>
    <n v="3929"/>
    <x v="3924"/>
    <s v="We need to raise funds to bring this elaborate production to life with special FX makeup, highly detailed sets, and costumes."/>
    <x v="22"/>
    <n v="453"/>
    <x v="2"/>
    <x v="0"/>
    <x v="0"/>
    <x v="3909"/>
    <n v="1471636265"/>
    <b v="0"/>
    <n v="14"/>
    <b v="0"/>
    <s v="theater/plays"/>
    <n v="2"/>
    <n v="32.36"/>
    <x v="1"/>
    <s v="plays"/>
    <n v="42601.827141203699"/>
    <n v="25569.000162037039"/>
    <x v="2"/>
    <n v="8"/>
    <x v="10"/>
  </r>
  <r>
    <n v="3930"/>
    <x v="3925"/>
    <s v="We are a new and exciting semi-pro  theatre company who will support &amp; hire local actors &amp; writers in Brisbane &amp; Queensland."/>
    <x v="3"/>
    <n v="0"/>
    <x v="2"/>
    <x v="2"/>
    <x v="2"/>
    <x v="3910"/>
    <n v="1457078868"/>
    <b v="0"/>
    <n v="0"/>
    <b v="0"/>
    <s v="theater/plays"/>
    <n v="0"/>
    <n v="0"/>
    <x v="1"/>
    <s v="plays"/>
    <n v="42433.338749999995"/>
    <n v="25569"/>
    <x v="2"/>
    <n v="3"/>
    <x v="7"/>
  </r>
  <r>
    <n v="3931"/>
    <x v="3926"/>
    <s v="An original stage play designed to bring to light the long-term effects on adult survivors of childhood sexual abuse. We do survive!"/>
    <x v="6"/>
    <n v="0"/>
    <x v="2"/>
    <x v="0"/>
    <x v="0"/>
    <x v="3911"/>
    <n v="1439350707"/>
    <b v="0"/>
    <n v="0"/>
    <b v="0"/>
    <s v="theater/plays"/>
    <n v="0"/>
    <n v="0"/>
    <x v="1"/>
    <s v="plays"/>
    <n v="42228.151701388888"/>
    <n v="25569"/>
    <x v="0"/>
    <n v="8"/>
    <x v="10"/>
  </r>
  <r>
    <n v="3932"/>
    <x v="3927"/>
    <s v="Audience tell stories from their life chooses the improv actors to re-enact the story on the spot via song, dance and theatrics."/>
    <x v="14"/>
    <n v="1"/>
    <x v="2"/>
    <x v="0"/>
    <x v="0"/>
    <x v="3912"/>
    <n v="1455508964"/>
    <b v="0"/>
    <n v="1"/>
    <b v="0"/>
    <s v="theater/plays"/>
    <n v="0"/>
    <n v="1"/>
    <x v="1"/>
    <s v="plays"/>
    <n v="42415.168564814812"/>
    <n v="25569.000011574073"/>
    <x v="2"/>
    <n v="2"/>
    <x v="2"/>
  </r>
  <r>
    <n v="3933"/>
    <x v="3928"/>
    <s v="Presenting the complete three part of writer/director Ty Foard's &quot;A King's Story&quot; ...a dramatic artistic one director play festival"/>
    <x v="39"/>
    <n v="1102"/>
    <x v="2"/>
    <x v="0"/>
    <x v="0"/>
    <x v="3913"/>
    <n v="1466205262"/>
    <b v="0"/>
    <n v="12"/>
    <b v="0"/>
    <s v="theater/plays"/>
    <n v="16"/>
    <n v="91.83"/>
    <x v="1"/>
    <s v="plays"/>
    <n v="42538.968310185184"/>
    <n v="25569.000138888889"/>
    <x v="2"/>
    <n v="6"/>
    <x v="0"/>
  </r>
  <r>
    <n v="3934"/>
    <x v="3929"/>
    <s v="Lost youth and lost souls struggle to find meaning amid dingy basements, vanishing malls, and a bleak Midwestern summer."/>
    <x v="10"/>
    <n v="550"/>
    <x v="2"/>
    <x v="0"/>
    <x v="0"/>
    <x v="3914"/>
    <n v="1439827639"/>
    <b v="0"/>
    <n v="12"/>
    <b v="0"/>
    <s v="theater/plays"/>
    <n v="11"/>
    <n v="45.83"/>
    <x v="1"/>
    <s v="plays"/>
    <n v="42233.671747685185"/>
    <n v="25569.000138888889"/>
    <x v="0"/>
    <n v="8"/>
    <x v="10"/>
  </r>
  <r>
    <n v="3935"/>
    <x v="3930"/>
    <s v="Forgotten composer, virtuoso pianist, actor, and activist._x000a_I'm hoping to produce my play which explores Julius's life and music."/>
    <x v="9"/>
    <n v="1315"/>
    <x v="2"/>
    <x v="1"/>
    <x v="1"/>
    <x v="3915"/>
    <n v="1438789546"/>
    <b v="0"/>
    <n v="23"/>
    <b v="0"/>
    <s v="theater/plays"/>
    <n v="44"/>
    <n v="57.17"/>
    <x v="1"/>
    <s v="plays"/>
    <n v="42221.656782407401"/>
    <n v="25569.000266203704"/>
    <x v="0"/>
    <n v="8"/>
    <x v="10"/>
  </r>
  <r>
    <n v="3936"/>
    <x v="3931"/>
    <s v="This stage play is a true story about one woman's fight against breast cancer while still having to deal with the adversities of life."/>
    <x v="22"/>
    <n v="0"/>
    <x v="2"/>
    <x v="0"/>
    <x v="0"/>
    <x v="3916"/>
    <n v="1477981120"/>
    <b v="0"/>
    <n v="0"/>
    <b v="0"/>
    <s v="theater/plays"/>
    <n v="0"/>
    <n v="0"/>
    <x v="1"/>
    <s v="plays"/>
    <n v="42675.262962962966"/>
    <n v="25569"/>
    <x v="2"/>
    <n v="11"/>
    <x v="4"/>
  </r>
  <r>
    <n v="3937"/>
    <x v="3932"/>
    <s v="Support the artists of the new play FEVER: a story of love, friendship and sonnets. Donate to help us develop this production!"/>
    <x v="428"/>
    <n v="2485"/>
    <x v="2"/>
    <x v="0"/>
    <x v="0"/>
    <x v="3917"/>
    <n v="1465830560"/>
    <b v="0"/>
    <n v="10"/>
    <b v="0"/>
    <s v="theater/plays"/>
    <n v="86"/>
    <n v="248.5"/>
    <x v="1"/>
    <s v="plays"/>
    <n v="42534.631481481483"/>
    <n v="25569.000115740742"/>
    <x v="2"/>
    <n v="6"/>
    <x v="0"/>
  </r>
  <r>
    <n v="3938"/>
    <x v="3933"/>
    <s v="We Kickstarted Broken Alley Theatre in the summer of 2013. It's been an amazing two years. This year, BATx goes bigger than ever."/>
    <x v="429"/>
    <n v="397"/>
    <x v="2"/>
    <x v="0"/>
    <x v="0"/>
    <x v="3918"/>
    <n v="1432763054"/>
    <b v="0"/>
    <n v="5"/>
    <b v="0"/>
    <s v="theater/plays"/>
    <n v="12"/>
    <n v="79.400000000000006"/>
    <x v="1"/>
    <s v="plays"/>
    <n v="42151.905717592599"/>
    <n v="25569.000057870369"/>
    <x v="0"/>
    <n v="5"/>
    <x v="5"/>
  </r>
  <r>
    <n v="3939"/>
    <x v="3934"/>
    <s v="'Potter.' is a parody of the popular Harry Potter series allowing aspiring actors a chance to work in a professional production."/>
    <x v="10"/>
    <n v="5"/>
    <x v="2"/>
    <x v="2"/>
    <x v="2"/>
    <x v="3919"/>
    <n v="1412328979"/>
    <b v="0"/>
    <n v="1"/>
    <b v="0"/>
    <s v="theater/plays"/>
    <n v="0"/>
    <n v="5"/>
    <x v="1"/>
    <s v="plays"/>
    <n v="41915.400219907409"/>
    <n v="25569.000011574073"/>
    <x v="3"/>
    <n v="10"/>
    <x v="9"/>
  </r>
  <r>
    <n v="3940"/>
    <x v="3935"/>
    <s v="A Stage Play that will bring you to the edge of your seat , leave you thinkin and will also have you laughing while enjoyin the talent"/>
    <x v="10"/>
    <n v="11"/>
    <x v="2"/>
    <x v="0"/>
    <x v="0"/>
    <x v="3920"/>
    <n v="1416311351"/>
    <b v="0"/>
    <n v="2"/>
    <b v="0"/>
    <s v="theater/plays"/>
    <n v="0"/>
    <n v="5.5"/>
    <x v="1"/>
    <s v="plays"/>
    <n v="41961.492488425924"/>
    <n v="25569.00002314815"/>
    <x v="3"/>
    <n v="11"/>
    <x v="4"/>
  </r>
  <r>
    <n v="3941"/>
    <x v="3936"/>
    <s v="Help produce &quot;Boseman and Lena&quot; by Athol Fugard._x000a_Celebrate 18 years of Service to Arts and Community, 2nd Show of a 7th Season in NOLA!"/>
    <x v="62"/>
    <n v="50"/>
    <x v="2"/>
    <x v="0"/>
    <x v="0"/>
    <x v="3921"/>
    <n v="1414505137"/>
    <b v="0"/>
    <n v="2"/>
    <b v="0"/>
    <s v="theater/plays"/>
    <n v="1"/>
    <n v="25"/>
    <x v="1"/>
    <s v="plays"/>
    <n v="41940.587233796294"/>
    <n v="25569.00002314815"/>
    <x v="3"/>
    <n v="10"/>
    <x v="9"/>
  </r>
  <r>
    <n v="3942"/>
    <x v="3937"/>
    <s v="In the 30's, two brothers, Benny and Phil, who go to the Arizona desert to be extras in a huge Biblical epic. Riotous comedy!"/>
    <x v="38"/>
    <n v="0"/>
    <x v="2"/>
    <x v="0"/>
    <x v="0"/>
    <x v="3922"/>
    <n v="1429306914"/>
    <b v="0"/>
    <n v="0"/>
    <b v="0"/>
    <s v="theater/plays"/>
    <n v="0"/>
    <n v="0"/>
    <x v="1"/>
    <s v="plays"/>
    <n v="42111.904097222221"/>
    <n v="25569"/>
    <x v="0"/>
    <n v="4"/>
    <x v="6"/>
  </r>
  <r>
    <n v="3943"/>
    <x v="3938"/>
    <s v="Field Trip Theatre has  commissioned Alexandra Petri to write a world premiere play set in DC , &quot;The Scrum&quot;,"/>
    <x v="10"/>
    <n v="1782"/>
    <x v="2"/>
    <x v="0"/>
    <x v="0"/>
    <x v="3923"/>
    <n v="1443811268"/>
    <b v="0"/>
    <n v="13"/>
    <b v="0"/>
    <s v="theater/plays"/>
    <n v="36"/>
    <n v="137.08000000000001"/>
    <x v="1"/>
    <s v="plays"/>
    <n v="42279.778564814813"/>
    <n v="25569.000150462962"/>
    <x v="0"/>
    <n v="10"/>
    <x v="9"/>
  </r>
  <r>
    <n v="3944"/>
    <x v="3939"/>
    <s v="My project is to finish writing all 38 of Shakespeare's Plays into shortened 15-20 minute Shortened versions and publish them in 1 year"/>
    <x v="10"/>
    <n v="0"/>
    <x v="2"/>
    <x v="0"/>
    <x v="0"/>
    <x v="3924"/>
    <n v="1438098875"/>
    <b v="0"/>
    <n v="0"/>
    <b v="0"/>
    <s v="theater/plays"/>
    <n v="0"/>
    <n v="0"/>
    <x v="1"/>
    <s v="plays"/>
    <n v="42213.662905092591"/>
    <n v="25569"/>
    <x v="0"/>
    <n v="7"/>
    <x v="3"/>
  </r>
  <r>
    <n v="3945"/>
    <x v="3940"/>
    <s v="We do a theatre camp for kids every summer doing parady shows of diff stories for kids to learn theater. This year is Star Wars Parody."/>
    <x v="13"/>
    <n v="5"/>
    <x v="2"/>
    <x v="0"/>
    <x v="0"/>
    <x v="3925"/>
    <n v="1429125268"/>
    <b v="0"/>
    <n v="1"/>
    <b v="0"/>
    <s v="theater/plays"/>
    <n v="0"/>
    <n v="5"/>
    <x v="1"/>
    <s v="plays"/>
    <n v="42109.801712962959"/>
    <n v="25569.000011574073"/>
    <x v="0"/>
    <n v="4"/>
    <x v="6"/>
  </r>
  <r>
    <n v="3946"/>
    <x v="3941"/>
    <s v="Dr. Mecurio's is an original work of fantasy designed and written for the stage."/>
    <x v="12"/>
    <n v="195"/>
    <x v="2"/>
    <x v="0"/>
    <x v="0"/>
    <x v="3926"/>
    <n v="1422388822"/>
    <b v="0"/>
    <n v="5"/>
    <b v="0"/>
    <s v="theater/plays"/>
    <n v="3"/>
    <n v="39"/>
    <x v="1"/>
    <s v="plays"/>
    <n v="42031.833587962959"/>
    <n v="25569.000057870369"/>
    <x v="0"/>
    <n v="1"/>
    <x v="1"/>
  </r>
  <r>
    <n v="3947"/>
    <x v="3942"/>
    <s v="Soon to be known as one of the greatest gospel stage plays of all times. Great hit in New England and now we want to take  it on tour"/>
    <x v="9"/>
    <n v="101"/>
    <x v="2"/>
    <x v="0"/>
    <x v="0"/>
    <x v="3927"/>
    <n v="1472786744"/>
    <b v="0"/>
    <n v="2"/>
    <b v="0"/>
    <s v="theater/plays"/>
    <n v="3"/>
    <n v="50.5"/>
    <x v="1"/>
    <s v="plays"/>
    <n v="42615.142870370371"/>
    <n v="25569.00002314815"/>
    <x v="2"/>
    <n v="9"/>
    <x v="8"/>
  </r>
  <r>
    <n v="3948"/>
    <x v="3943"/>
    <s v="A group of 12 friends, separated by time, space, state borders and oceans want to head to London for the adventure of a lifetime."/>
    <x v="11"/>
    <n v="0"/>
    <x v="2"/>
    <x v="2"/>
    <x v="2"/>
    <x v="3928"/>
    <n v="1404892123"/>
    <b v="0"/>
    <n v="0"/>
    <b v="0"/>
    <s v="theater/plays"/>
    <n v="0"/>
    <n v="0"/>
    <x v="1"/>
    <s v="plays"/>
    <n v="41829.325497685182"/>
    <n v="25569"/>
    <x v="3"/>
    <n v="7"/>
    <x v="3"/>
  </r>
  <r>
    <n v="3949"/>
    <x v="3944"/>
    <s v="A brilliant project making a huge difference : a play about Climate Change and a series of panels on environmental and community issues"/>
    <x v="3"/>
    <n v="1577"/>
    <x v="2"/>
    <x v="2"/>
    <x v="2"/>
    <x v="3929"/>
    <n v="1421031221"/>
    <b v="0"/>
    <n v="32"/>
    <b v="0"/>
    <s v="theater/plays"/>
    <n v="16"/>
    <n v="49.28"/>
    <x v="1"/>
    <s v="plays"/>
    <n v="42016.120613425926"/>
    <n v="25569.00037037037"/>
    <x v="0"/>
    <n v="1"/>
    <x v="1"/>
  </r>
  <r>
    <n v="3950"/>
    <x v="3945"/>
    <s v="With the Great Elephant Repertory we can reach those children who are perceived unreachable, educating them through performance art."/>
    <x v="23"/>
    <n v="25"/>
    <x v="2"/>
    <x v="0"/>
    <x v="0"/>
    <x v="3930"/>
    <n v="1457628680"/>
    <b v="0"/>
    <n v="1"/>
    <b v="0"/>
    <s v="theater/plays"/>
    <n v="1"/>
    <n v="25"/>
    <x v="1"/>
    <s v="plays"/>
    <n v="42439.702314814815"/>
    <n v="25569.000011574073"/>
    <x v="2"/>
    <n v="3"/>
    <x v="7"/>
  </r>
  <r>
    <n v="3951"/>
    <x v="3946"/>
    <s v="Set in Southern America â€œThe Divideâ€ is a stage play that touches on the issues that are forefront in America and the world."/>
    <x v="61"/>
    <n v="1"/>
    <x v="2"/>
    <x v="17"/>
    <x v="3"/>
    <x v="3931"/>
    <n v="1457120942"/>
    <b v="0"/>
    <n v="1"/>
    <b v="0"/>
    <s v="theater/plays"/>
    <n v="0"/>
    <n v="1"/>
    <x v="1"/>
    <s v="plays"/>
    <n v="42433.825717592597"/>
    <n v="25569.000011574073"/>
    <x v="2"/>
    <n v="3"/>
    <x v="7"/>
  </r>
  <r>
    <n v="3952"/>
    <x v="3947"/>
    <s v="This is the story about dreams of the kindly clown who indulge in reverie to be a ballet dancer! Every act is a funny sentimental story"/>
    <x v="91"/>
    <n v="25"/>
    <x v="2"/>
    <x v="0"/>
    <x v="0"/>
    <x v="3932"/>
    <n v="1440701890"/>
    <b v="0"/>
    <n v="1"/>
    <b v="0"/>
    <s v="theater/plays"/>
    <n v="0"/>
    <n v="25"/>
    <x v="1"/>
    <s v="plays"/>
    <n v="42243.790393518517"/>
    <n v="25569.000011574073"/>
    <x v="0"/>
    <n v="8"/>
    <x v="10"/>
  </r>
  <r>
    <n v="3953"/>
    <x v="3948"/>
    <s v="Actors and actresses are needed to help me create a stage play. A stage play needs to be adapted from the book I wrote."/>
    <x v="430"/>
    <n v="0"/>
    <x v="2"/>
    <x v="0"/>
    <x v="0"/>
    <x v="3933"/>
    <n v="1467162586"/>
    <b v="0"/>
    <n v="0"/>
    <b v="0"/>
    <s v="theater/plays"/>
    <n v="0"/>
    <n v="0"/>
    <x v="1"/>
    <s v="plays"/>
    <n v="42550.048449074078"/>
    <n v="25569"/>
    <x v="2"/>
    <n v="6"/>
    <x v="0"/>
  </r>
  <r>
    <n v="3954"/>
    <x v="3949"/>
    <s v="Despite hunger and conditions of a Calcutta slum, the people there know that life is precious. They have named it â€˜City of Joy.â€™"/>
    <x v="31"/>
    <n v="0"/>
    <x v="2"/>
    <x v="5"/>
    <x v="5"/>
    <x v="3934"/>
    <n v="1400168264"/>
    <b v="0"/>
    <n v="0"/>
    <b v="0"/>
    <s v="theater/plays"/>
    <n v="0"/>
    <n v="0"/>
    <x v="1"/>
    <s v="plays"/>
    <n v="41774.651203703703"/>
    <n v="25569"/>
    <x v="3"/>
    <n v="5"/>
    <x v="5"/>
  </r>
  <r>
    <n v="3955"/>
    <x v="3950"/>
    <s v="FHE High School Theatre Booster Fund Raiser for Costumes --Fall Play Snow Queen and Spring Musical Once on this Island"/>
    <x v="257"/>
    <n v="425"/>
    <x v="2"/>
    <x v="0"/>
    <x v="0"/>
    <x v="3935"/>
    <n v="1446150141"/>
    <b v="0"/>
    <n v="8"/>
    <b v="0"/>
    <s v="theater/plays"/>
    <n v="24"/>
    <n v="53.13"/>
    <x v="1"/>
    <s v="plays"/>
    <n v="42306.848854166667"/>
    <n v="25569.000092592592"/>
    <x v="0"/>
    <n v="10"/>
    <x v="9"/>
  </r>
  <r>
    <n v="3956"/>
    <x v="3951"/>
    <s v="This saucy stage play chronicles the highs and lows of my life involving gangs, drugs and prison. The story is a transforming ministry."/>
    <x v="62"/>
    <n v="0"/>
    <x v="2"/>
    <x v="0"/>
    <x v="0"/>
    <x v="3936"/>
    <n v="1459203727"/>
    <b v="0"/>
    <n v="0"/>
    <b v="0"/>
    <s v="theater/plays"/>
    <n v="0"/>
    <n v="0"/>
    <x v="1"/>
    <s v="plays"/>
    <n v="42457.932025462964"/>
    <n v="25569"/>
    <x v="2"/>
    <n v="3"/>
    <x v="7"/>
  </r>
  <r>
    <n v="3957"/>
    <x v="3952"/>
    <s v="A play about something, or maybe nothing. Four actors depicting all 9 seasons of Seinfeld in 90 minutes."/>
    <x v="89"/>
    <n v="7"/>
    <x v="2"/>
    <x v="0"/>
    <x v="0"/>
    <x v="3937"/>
    <n v="1464045954"/>
    <b v="0"/>
    <n v="1"/>
    <b v="0"/>
    <s v="theater/plays"/>
    <n v="0"/>
    <n v="7"/>
    <x v="1"/>
    <s v="plays"/>
    <n v="42513.976319444439"/>
    <n v="25569.000011574073"/>
    <x v="2"/>
    <n v="5"/>
    <x v="5"/>
  </r>
  <r>
    <n v="3958"/>
    <x v="3953"/>
    <s v="A children's theatre group constructing props out of swimming noodles to provide free Shakespeare in the parks to local communities."/>
    <x v="13"/>
    <n v="641"/>
    <x v="2"/>
    <x v="0"/>
    <x v="0"/>
    <x v="3938"/>
    <n v="1403822912"/>
    <b v="0"/>
    <n v="16"/>
    <b v="0"/>
    <s v="theater/plays"/>
    <n v="32"/>
    <n v="40.06"/>
    <x v="1"/>
    <s v="plays"/>
    <n v="41816.950370370374"/>
    <n v="25569.000185185185"/>
    <x v="3"/>
    <n v="6"/>
    <x v="0"/>
  </r>
  <r>
    <n v="3959"/>
    <x v="3954"/>
    <s v="A free website for theatre on California's central coast - actors, auditions, &amp; shows in Santa Barbara, San Luis Obispo, &amp; Montetey."/>
    <x v="38"/>
    <n v="292"/>
    <x v="2"/>
    <x v="0"/>
    <x v="0"/>
    <x v="3939"/>
    <n v="1409338556"/>
    <b v="0"/>
    <n v="12"/>
    <b v="0"/>
    <s v="theater/plays"/>
    <n v="24"/>
    <n v="24.33"/>
    <x v="1"/>
    <s v="plays"/>
    <n v="41880.788842592592"/>
    <n v="25569.000138888889"/>
    <x v="3"/>
    <n v="8"/>
    <x v="10"/>
  </r>
  <r>
    <n v="3960"/>
    <x v="3955"/>
    <s v="You are closer to your dreams than what you expect, your demons will always wait for you to realize them, theyâ€™ll torture you Manny."/>
    <x v="9"/>
    <n v="45"/>
    <x v="2"/>
    <x v="0"/>
    <x v="0"/>
    <x v="3940"/>
    <n v="1449260256"/>
    <b v="0"/>
    <n v="4"/>
    <b v="0"/>
    <s v="theater/plays"/>
    <n v="2"/>
    <n v="11.25"/>
    <x v="1"/>
    <s v="plays"/>
    <n v="42342.845555555556"/>
    <n v="25569.000046296296"/>
    <x v="0"/>
    <n v="12"/>
    <x v="11"/>
  </r>
  <r>
    <n v="3961"/>
    <x v="3956"/>
    <s v="I've written a fun new play exploring the reality of gay stereotypes in 2014 - with accommodation and venue hire it needs some dough :)"/>
    <x v="10"/>
    <n v="21"/>
    <x v="2"/>
    <x v="1"/>
    <x v="1"/>
    <x v="3941"/>
    <n v="1397683410"/>
    <b v="0"/>
    <n v="2"/>
    <b v="0"/>
    <s v="theater/plays"/>
    <n v="0"/>
    <n v="10.5"/>
    <x v="1"/>
    <s v="plays"/>
    <n v="41745.891319444447"/>
    <n v="25569.00002314815"/>
    <x v="3"/>
    <n v="4"/>
    <x v="6"/>
  </r>
  <r>
    <n v="3962"/>
    <x v="3957"/>
    <s v="OUR FRIENDS THE ENEMY will make its American Debut at Theatre Row in New York City, and we would like for you to join us on our journey"/>
    <x v="123"/>
    <n v="45"/>
    <x v="2"/>
    <x v="1"/>
    <x v="1"/>
    <x v="3942"/>
    <n v="1446562494"/>
    <b v="0"/>
    <n v="3"/>
    <b v="0"/>
    <s v="theater/plays"/>
    <n v="3"/>
    <n v="15"/>
    <x v="1"/>
    <s v="plays"/>
    <n v="42311.621458333335"/>
    <n v="25569.000034722223"/>
    <x v="0"/>
    <n v="11"/>
    <x v="4"/>
  </r>
  <r>
    <n v="3963"/>
    <x v="3958"/>
    <s v="les effets de censeur sur l'immigration.Ã§a c'est une piÃ¨ce de l'histoire de la rÃ©volution en Iran jusqu'Ã  des meurtres en sÃ©rie en 1999"/>
    <x v="3"/>
    <n v="0"/>
    <x v="2"/>
    <x v="5"/>
    <x v="5"/>
    <x v="3943"/>
    <n v="1445226117"/>
    <b v="0"/>
    <n v="0"/>
    <b v="0"/>
    <s v="theater/plays"/>
    <n v="0"/>
    <n v="0"/>
    <x v="1"/>
    <s v="plays"/>
    <n v="42296.154131944444"/>
    <n v="25569"/>
    <x v="0"/>
    <n v="10"/>
    <x v="9"/>
  </r>
  <r>
    <n v="3964"/>
    <x v="3959"/>
    <s v="&quot;MAMA'Z BA-B&quot; is the story of Marcus Williams who struggles to find a place for himself as a young black male."/>
    <x v="13"/>
    <n v="126"/>
    <x v="2"/>
    <x v="0"/>
    <x v="0"/>
    <x v="3944"/>
    <n v="1424279986"/>
    <b v="0"/>
    <n v="3"/>
    <b v="0"/>
    <s v="theater/plays"/>
    <n v="6"/>
    <n v="42"/>
    <x v="1"/>
    <s v="plays"/>
    <n v="42053.722060185188"/>
    <n v="25569.000034722223"/>
    <x v="0"/>
    <n v="2"/>
    <x v="2"/>
  </r>
  <r>
    <n v="3965"/>
    <x v="3960"/>
    <s v="Andrew Heller producing a production of an original play for the Philadelphia Fringe Festival. Written and Directed by Andrew Heller"/>
    <x v="13"/>
    <n v="285"/>
    <x v="2"/>
    <x v="0"/>
    <x v="0"/>
    <x v="3945"/>
    <n v="1455428380"/>
    <b v="0"/>
    <n v="4"/>
    <b v="0"/>
    <s v="theater/plays"/>
    <n v="14"/>
    <n v="71.25"/>
    <x v="1"/>
    <s v="plays"/>
    <n v="42414.235879629632"/>
    <n v="25569.000046296296"/>
    <x v="2"/>
    <n v="2"/>
    <x v="2"/>
  </r>
  <r>
    <n v="3966"/>
    <x v="3961"/>
    <s v="MNDT will be the first Moroccan Team in history to participate in the WSDC. the worldâ€™s biggest high school debate tournament."/>
    <x v="51"/>
    <n v="45"/>
    <x v="2"/>
    <x v="0"/>
    <x v="0"/>
    <x v="3946"/>
    <n v="1402506278"/>
    <b v="0"/>
    <n v="2"/>
    <b v="0"/>
    <s v="theater/plays"/>
    <n v="1"/>
    <n v="22.5"/>
    <x v="1"/>
    <s v="plays"/>
    <n v="41801.711550925924"/>
    <n v="25569.00002314815"/>
    <x v="3"/>
    <n v="6"/>
    <x v="0"/>
  </r>
  <r>
    <n v="3967"/>
    <x v="3962"/>
    <s v="Ramsay Wise is painting the backdrops for the Maplewood Barn Theatre's summer 2017 production. He needs canvas and paint."/>
    <x v="180"/>
    <n v="410"/>
    <x v="2"/>
    <x v="0"/>
    <x v="0"/>
    <x v="3947"/>
    <n v="1486191507"/>
    <b v="0"/>
    <n v="10"/>
    <b v="0"/>
    <s v="theater/plays"/>
    <n v="24"/>
    <n v="41"/>
    <x v="1"/>
    <s v="plays"/>
    <n v="42770.290590277778"/>
    <n v="25569.000115740742"/>
    <x v="1"/>
    <n v="2"/>
    <x v="2"/>
  </r>
  <r>
    <n v="3968"/>
    <x v="3963"/>
    <s v="&quot;On the breast of her gown, in fine red cloth, appeared the letter A.&quot; But what about the rest of the alphabet?"/>
    <x v="10"/>
    <n v="527"/>
    <x v="2"/>
    <x v="0"/>
    <x v="0"/>
    <x v="3948"/>
    <n v="1458761673"/>
    <b v="0"/>
    <n v="11"/>
    <b v="0"/>
    <s v="theater/plays"/>
    <n v="11"/>
    <n v="47.91"/>
    <x v="1"/>
    <s v="plays"/>
    <n v="42452.815659722226"/>
    <n v="25569.000127314815"/>
    <x v="2"/>
    <n v="3"/>
    <x v="7"/>
  </r>
  <r>
    <n v="3969"/>
    <x v="3964"/>
    <s v="Board a pirate ship and sail with us on a midnight cruise into the dark realms of forgotten pirate lore with music, theater &amp; burlesque"/>
    <x v="431"/>
    <n v="211"/>
    <x v="2"/>
    <x v="0"/>
    <x v="0"/>
    <x v="3949"/>
    <n v="1471638646"/>
    <b v="0"/>
    <n v="6"/>
    <b v="0"/>
    <s v="theater/plays"/>
    <n v="7"/>
    <n v="35.17"/>
    <x v="1"/>
    <s v="plays"/>
    <n v="42601.854699074072"/>
    <n v="25569.000069444446"/>
    <x v="2"/>
    <n v="8"/>
    <x v="10"/>
  </r>
  <r>
    <n v="3970"/>
    <x v="3965"/>
    <s v="WeÂ  areÂ  aÂ  newÂ  productionÂ  companyÂ  andÂ  willÂ  beÂ  touringÂ  withÂ  ourÂ  production,  FOLLOW  YOUR  DREAMS  debuting  June  2016."/>
    <x v="36"/>
    <n v="11"/>
    <x v="2"/>
    <x v="0"/>
    <x v="0"/>
    <x v="3950"/>
    <n v="1458333811"/>
    <b v="0"/>
    <n v="2"/>
    <b v="0"/>
    <s v="theater/plays"/>
    <n v="0"/>
    <n v="5.5"/>
    <x v="1"/>
    <s v="plays"/>
    <n v="42447.863553240735"/>
    <n v="25569.00002314815"/>
    <x v="2"/>
    <n v="3"/>
    <x v="7"/>
  </r>
  <r>
    <n v="3971"/>
    <x v="3966"/>
    <s v="The timeless story of the struggling actor, the faithful agent and   the reality of what constitutes success and failure in Hollywood."/>
    <x v="32"/>
    <n v="136"/>
    <x v="2"/>
    <x v="0"/>
    <x v="0"/>
    <x v="3951"/>
    <n v="1403355126"/>
    <b v="0"/>
    <n v="6"/>
    <b v="0"/>
    <s v="theater/plays"/>
    <n v="1"/>
    <n v="22.67"/>
    <x v="1"/>
    <s v="plays"/>
    <n v="41811.536180555559"/>
    <n v="25569.000069444446"/>
    <x v="3"/>
    <n v="6"/>
    <x v="0"/>
  </r>
  <r>
    <n v="3972"/>
    <x v="3967"/>
    <s v="We're a horror based theatre company in Oklahoma City beginning our first season of shows."/>
    <x v="28"/>
    <n v="211"/>
    <x v="2"/>
    <x v="0"/>
    <x v="0"/>
    <x v="3952"/>
    <n v="1418002634"/>
    <b v="0"/>
    <n v="8"/>
    <b v="0"/>
    <s v="theater/plays"/>
    <n v="21"/>
    <n v="26.38"/>
    <x v="1"/>
    <s v="plays"/>
    <n v="41981.067523148144"/>
    <n v="25569.000092592592"/>
    <x v="3"/>
    <n v="12"/>
    <x v="11"/>
  </r>
  <r>
    <n v="3973"/>
    <x v="3968"/>
    <s v="Staged Right Theatre Company is putting on its first season this year, and we need your help with raising money to put on four plays!"/>
    <x v="10"/>
    <n v="3905"/>
    <x v="2"/>
    <x v="0"/>
    <x v="0"/>
    <x v="3953"/>
    <n v="1460219110"/>
    <b v="0"/>
    <n v="37"/>
    <b v="0"/>
    <s v="theater/plays"/>
    <n v="78"/>
    <n v="105.54"/>
    <x v="1"/>
    <s v="plays"/>
    <n v="42469.68414351852"/>
    <n v="25569.000428240739"/>
    <x v="2"/>
    <n v="4"/>
    <x v="6"/>
  </r>
  <r>
    <n v="3974"/>
    <x v="3969"/>
    <s v="We are performing Shakespeare's &quot;The Taming of the Shrew&quot; in its original Elizabethan setting at the Oxford Shakespeare Festival."/>
    <x v="28"/>
    <n v="320"/>
    <x v="2"/>
    <x v="1"/>
    <x v="1"/>
    <x v="3954"/>
    <n v="1462280848"/>
    <b v="0"/>
    <n v="11"/>
    <b v="0"/>
    <s v="theater/plays"/>
    <n v="32"/>
    <n v="29.09"/>
    <x v="1"/>
    <s v="plays"/>
    <n v="42493.546851851846"/>
    <n v="25569.000127314815"/>
    <x v="2"/>
    <n v="5"/>
    <x v="5"/>
  </r>
  <r>
    <n v="3975"/>
    <x v="3970"/>
    <s v="Four homeless Key West men are to be given a boat, but fates twist until only the moon and mangroves witness their earthly demise."/>
    <x v="432"/>
    <n v="0"/>
    <x v="2"/>
    <x v="0"/>
    <x v="0"/>
    <x v="3955"/>
    <n v="1465850898"/>
    <b v="0"/>
    <n v="0"/>
    <b v="0"/>
    <s v="theater/plays"/>
    <n v="0"/>
    <n v="0"/>
    <x v="1"/>
    <s v="plays"/>
    <n v="42534.866875"/>
    <n v="25569"/>
    <x v="2"/>
    <n v="6"/>
    <x v="0"/>
  </r>
  <r>
    <n v="3976"/>
    <x v="3971"/>
    <s v="Rossumâ€™s Universal Robots are the perfect workforce, without emotions, needs, or souls. But they are changing. Becoming more like us..."/>
    <x v="46"/>
    <n v="620"/>
    <x v="2"/>
    <x v="0"/>
    <x v="0"/>
    <x v="3956"/>
    <n v="1405024561"/>
    <b v="0"/>
    <n v="10"/>
    <b v="0"/>
    <s v="theater/plays"/>
    <n v="48"/>
    <n v="62"/>
    <x v="1"/>
    <s v="plays"/>
    <n v="41830.858344907407"/>
    <n v="25569.000115740742"/>
    <x v="3"/>
    <n v="7"/>
    <x v="3"/>
  </r>
  <r>
    <n v="3977"/>
    <x v="3972"/>
    <s v="Created for the greatest stages of the world, will captivate the hearts of its audience with a Powerful Story Line &amp; Magical creatures!"/>
    <x v="161"/>
    <n v="1305"/>
    <x v="2"/>
    <x v="0"/>
    <x v="0"/>
    <x v="3957"/>
    <n v="1466621732"/>
    <b v="0"/>
    <n v="6"/>
    <b v="0"/>
    <s v="theater/plays"/>
    <n v="1"/>
    <n v="217.5"/>
    <x v="1"/>
    <s v="plays"/>
    <n v="42543.788564814815"/>
    <n v="25569.000069444446"/>
    <x v="2"/>
    <n v="6"/>
    <x v="0"/>
  </r>
  <r>
    <n v="3978"/>
    <x v="3973"/>
    <s v="Staged play within the communities of eastern ( Kinston Wilson Wilmington ) North Carolina ! Funds will allow a child to attend! THX"/>
    <x v="13"/>
    <n v="214"/>
    <x v="2"/>
    <x v="0"/>
    <x v="0"/>
    <x v="3958"/>
    <n v="1417533953"/>
    <b v="0"/>
    <n v="8"/>
    <b v="0"/>
    <s v="theater/plays"/>
    <n v="11"/>
    <n v="26.75"/>
    <x v="1"/>
    <s v="plays"/>
    <n v="41975.642974537041"/>
    <n v="25569.000092592592"/>
    <x v="3"/>
    <n v="12"/>
    <x v="11"/>
  </r>
  <r>
    <n v="3979"/>
    <x v="3974"/>
    <s v="After a successful premiere run at Edinburgh 2014, it's been rewritten and revised and is back for another run of Edinburgh fun in 2015"/>
    <x v="12"/>
    <n v="110"/>
    <x v="2"/>
    <x v="1"/>
    <x v="1"/>
    <x v="3959"/>
    <n v="1425678057"/>
    <b v="0"/>
    <n v="6"/>
    <b v="0"/>
    <s v="theater/plays"/>
    <n v="2"/>
    <n v="18.329999999999998"/>
    <x v="1"/>
    <s v="plays"/>
    <n v="42069.903437500005"/>
    <n v="25569.000069444446"/>
    <x v="0"/>
    <n v="3"/>
    <x v="7"/>
  </r>
  <r>
    <n v="3980"/>
    <x v="3975"/>
    <s v="Itâ€™s your favorite classic with a twist. This summer, Chicago youth recreate Romeo and Juliet in The Mesh-n-Groove annual production!"/>
    <x v="30"/>
    <n v="450"/>
    <x v="2"/>
    <x v="0"/>
    <x v="0"/>
    <x v="3960"/>
    <n v="1401978147"/>
    <b v="0"/>
    <n v="7"/>
    <b v="0"/>
    <s v="theater/plays"/>
    <n v="18"/>
    <n v="64.290000000000006"/>
    <x v="1"/>
    <s v="plays"/>
    <n v="41795.598923611113"/>
    <n v="25569.000081018519"/>
    <x v="3"/>
    <n v="6"/>
    <x v="0"/>
  </r>
  <r>
    <n v="3981"/>
    <x v="3357"/>
    <s v="A Theatrical Production Celebrating the Lebanese Culture and the Human Spirit in Time of War."/>
    <x v="11"/>
    <n v="1225"/>
    <x v="2"/>
    <x v="0"/>
    <x v="0"/>
    <x v="3961"/>
    <n v="1463545149"/>
    <b v="0"/>
    <n v="7"/>
    <b v="0"/>
    <s v="theater/plays"/>
    <n v="4"/>
    <n v="175"/>
    <x v="1"/>
    <s v="plays"/>
    <n v="42508.179965277777"/>
    <n v="25569.000081018519"/>
    <x v="2"/>
    <n v="5"/>
    <x v="5"/>
  </r>
  <r>
    <n v="3982"/>
    <x v="3976"/>
    <s v="Sex, deception, addiction, life. _x000a_A quality piece of relevant theatre at one of London's most vibrant and respected fringe theatres."/>
    <x v="16"/>
    <n v="170"/>
    <x v="2"/>
    <x v="1"/>
    <x v="1"/>
    <x v="3962"/>
    <n v="1431113180"/>
    <b v="0"/>
    <n v="5"/>
    <b v="0"/>
    <s v="theater/plays"/>
    <n v="20"/>
    <n v="34"/>
    <x v="1"/>
    <s v="plays"/>
    <n v="42132.809953703705"/>
    <n v="25569.000057870369"/>
    <x v="0"/>
    <n v="5"/>
    <x v="5"/>
  </r>
  <r>
    <n v="3983"/>
    <x v="3977"/>
    <s v="Donâ€™t miss Golden Threadâ€™s new family-friendly play with live music about Ziryab, the 9th century musician and cultural trailblazer!"/>
    <x v="433"/>
    <n v="3877"/>
    <x v="2"/>
    <x v="0"/>
    <x v="0"/>
    <x v="3963"/>
    <n v="1397854356"/>
    <b v="0"/>
    <n v="46"/>
    <b v="0"/>
    <s v="theater/plays"/>
    <n v="35"/>
    <n v="84.28"/>
    <x v="1"/>
    <s v="plays"/>
    <n v="41747.86986111111"/>
    <n v="25569.000532407408"/>
    <x v="3"/>
    <n v="4"/>
    <x v="6"/>
  </r>
  <r>
    <n v="3984"/>
    <x v="3978"/>
    <s v="Novus Theatre bring you their new show 'Fantastic Mr Fox'. We hope to improve the pay for our cast and crew through Kickstarter."/>
    <x v="15"/>
    <n v="95"/>
    <x v="2"/>
    <x v="1"/>
    <x v="1"/>
    <x v="3964"/>
    <n v="1412809644"/>
    <b v="0"/>
    <n v="10"/>
    <b v="0"/>
    <s v="theater/plays"/>
    <n v="6"/>
    <n v="9.5"/>
    <x v="1"/>
    <s v="plays"/>
    <n v="41920.963472222218"/>
    <n v="25569.000115740742"/>
    <x v="3"/>
    <n v="10"/>
    <x v="9"/>
  </r>
  <r>
    <n v="3985"/>
    <x v="3979"/>
    <s v="The_x0009_next_x0009_project on the_x0009_horizon is_x0009_renovation of the exterior_x0009_faÃ§ade of_x0009_the Spring Garden_x0009_Mill,_x0009_which is in need of paint and_x0009_repair."/>
    <x v="13"/>
    <n v="641"/>
    <x v="2"/>
    <x v="0"/>
    <x v="0"/>
    <x v="3965"/>
    <n v="1454173120"/>
    <b v="0"/>
    <n v="19"/>
    <b v="0"/>
    <s v="theater/plays"/>
    <n v="32"/>
    <n v="33.74"/>
    <x v="1"/>
    <s v="plays"/>
    <n v="42399.707407407404"/>
    <n v="25569.000219907408"/>
    <x v="2"/>
    <n v="1"/>
    <x v="1"/>
  </r>
  <r>
    <n v="3986"/>
    <x v="3980"/>
    <s v="After a successful run at London's Cockpit Theatre, we are invited to perform in Gardzienice OPT and at Teatr Polski in Warsaw, Poland."/>
    <x v="10"/>
    <n v="488"/>
    <x v="2"/>
    <x v="1"/>
    <x v="1"/>
    <x v="3966"/>
    <n v="1460034594"/>
    <b v="0"/>
    <n v="13"/>
    <b v="0"/>
    <s v="theater/plays"/>
    <n v="10"/>
    <n v="37.54"/>
    <x v="1"/>
    <s v="plays"/>
    <n v="42467.548541666663"/>
    <n v="25569.000150462962"/>
    <x v="2"/>
    <n v="4"/>
    <x v="6"/>
  </r>
  <r>
    <n v="3987"/>
    <x v="3981"/>
    <s v="Write Now 5 is a new writing festival in south east London promoting new work from emerging playwrights."/>
    <x v="44"/>
    <n v="151"/>
    <x v="2"/>
    <x v="1"/>
    <x v="1"/>
    <x v="3967"/>
    <n v="1399414290"/>
    <b v="0"/>
    <n v="13"/>
    <b v="0"/>
    <s v="theater/plays"/>
    <n v="38"/>
    <n v="11.62"/>
    <x v="1"/>
    <s v="plays"/>
    <n v="41765.92465277778"/>
    <n v="25569.000150462962"/>
    <x v="3"/>
    <n v="5"/>
    <x v="5"/>
  </r>
  <r>
    <n v="3988"/>
    <x v="3982"/>
    <s v="An evening of of stories based both in myth and truth."/>
    <x v="15"/>
    <n v="32"/>
    <x v="2"/>
    <x v="0"/>
    <x v="0"/>
    <x v="3968"/>
    <n v="1439517413"/>
    <b v="0"/>
    <n v="4"/>
    <b v="0"/>
    <s v="theater/plays"/>
    <n v="2"/>
    <n v="8"/>
    <x v="1"/>
    <s v="plays"/>
    <n v="42230.08116898148"/>
    <n v="25569.000046296296"/>
    <x v="0"/>
    <n v="8"/>
    <x v="10"/>
  </r>
  <r>
    <n v="3989"/>
    <x v="3983"/>
    <s v="I love to write. I have written and published my first book and everyone that read it enjoyed it. My dream is to one day write movies"/>
    <x v="9"/>
    <n v="0"/>
    <x v="2"/>
    <x v="0"/>
    <x v="0"/>
    <x v="3969"/>
    <n v="1444413581"/>
    <b v="0"/>
    <n v="0"/>
    <b v="0"/>
    <s v="theater/plays"/>
    <n v="0"/>
    <n v="0"/>
    <x v="1"/>
    <s v="plays"/>
    <n v="42286.749780092592"/>
    <n v="25569"/>
    <x v="0"/>
    <n v="10"/>
    <x v="9"/>
  </r>
  <r>
    <n v="3990"/>
    <x v="3984"/>
    <s v="A book and a play. Narrated by the ghost of Will Shakespeare and the ghost of his dog Crab,  Their adventures in the afterlife..."/>
    <x v="409"/>
    <n v="69"/>
    <x v="2"/>
    <x v="1"/>
    <x v="1"/>
    <x v="3970"/>
    <n v="1454342893"/>
    <b v="0"/>
    <n v="3"/>
    <b v="0"/>
    <s v="theater/plays"/>
    <n v="4"/>
    <n v="23"/>
    <x v="1"/>
    <s v="plays"/>
    <n v="42401.672372685185"/>
    <n v="25569.000034722223"/>
    <x v="2"/>
    <n v="2"/>
    <x v="2"/>
  </r>
  <r>
    <n v="3991"/>
    <x v="3985"/>
    <s v="North Texas first actor-driven theatre company needs your help"/>
    <x v="2"/>
    <n v="100"/>
    <x v="2"/>
    <x v="0"/>
    <x v="0"/>
    <x v="3971"/>
    <n v="1430494082"/>
    <b v="0"/>
    <n v="1"/>
    <b v="0"/>
    <s v="theater/plays"/>
    <n v="20"/>
    <n v="100"/>
    <x v="1"/>
    <s v="plays"/>
    <n v="42125.644467592589"/>
    <n v="25569.000011574073"/>
    <x v="0"/>
    <n v="5"/>
    <x v="5"/>
  </r>
  <r>
    <n v="3992"/>
    <x v="3986"/>
    <s v="A richly textured and intellectually powerful social commentary about family, community and America."/>
    <x v="3"/>
    <n v="541"/>
    <x v="2"/>
    <x v="0"/>
    <x v="0"/>
    <x v="3972"/>
    <n v="1444689259"/>
    <b v="0"/>
    <n v="9"/>
    <b v="0"/>
    <s v="theater/plays"/>
    <n v="5"/>
    <n v="60.11"/>
    <x v="1"/>
    <s v="plays"/>
    <n v="42289.94049768518"/>
    <n v="25569.000104166666"/>
    <x v="0"/>
    <n v="10"/>
    <x v="9"/>
  </r>
  <r>
    <n v="3993"/>
    <x v="3987"/>
    <s v="I am seeking to turn my collection of urban poetry into a stage play. My desire is to inspire victims to heal."/>
    <x v="63"/>
    <n v="3"/>
    <x v="2"/>
    <x v="0"/>
    <x v="0"/>
    <x v="3973"/>
    <n v="1428957912"/>
    <b v="0"/>
    <n v="1"/>
    <b v="0"/>
    <s v="theater/plays"/>
    <n v="0"/>
    <n v="3"/>
    <x v="1"/>
    <s v="plays"/>
    <n v="42107.864722222221"/>
    <n v="25569.000011574073"/>
    <x v="0"/>
    <n v="4"/>
    <x v="6"/>
  </r>
  <r>
    <n v="3994"/>
    <x v="3988"/>
    <s v="Is Henson willing to dare risk a theatrical speaking tour of his North Pole adventures...and more?"/>
    <x v="13"/>
    <n v="5"/>
    <x v="2"/>
    <x v="0"/>
    <x v="0"/>
    <x v="3974"/>
    <n v="1403169690"/>
    <b v="0"/>
    <n v="1"/>
    <b v="0"/>
    <s v="theater/plays"/>
    <n v="0"/>
    <n v="5"/>
    <x v="1"/>
    <s v="plays"/>
    <n v="41809.389930555553"/>
    <n v="25569.000011574073"/>
    <x v="3"/>
    <n v="6"/>
    <x v="0"/>
  </r>
  <r>
    <n v="3995"/>
    <x v="3989"/>
    <s v="Headaches: a play composed of personal testimonies, writings and music, centered on mental illness and its effects on people's lives."/>
    <x v="48"/>
    <n v="70"/>
    <x v="2"/>
    <x v="1"/>
    <x v="1"/>
    <x v="3975"/>
    <n v="1421339077"/>
    <b v="0"/>
    <n v="4"/>
    <b v="0"/>
    <s v="theater/plays"/>
    <n v="35"/>
    <n v="17.5"/>
    <x v="1"/>
    <s v="plays"/>
    <n v="42019.683761574073"/>
    <n v="25569.000046296296"/>
    <x v="0"/>
    <n v="1"/>
    <x v="1"/>
  </r>
  <r>
    <n v="3996"/>
    <x v="3990"/>
    <s v="The African tale of Anansi the Spider is that of a trickster who often uses cleverness and harmless jokes to get what he wants."/>
    <x v="9"/>
    <n v="497"/>
    <x v="2"/>
    <x v="0"/>
    <x v="0"/>
    <x v="3976"/>
    <n v="1415341464"/>
    <b v="0"/>
    <n v="17"/>
    <b v="0"/>
    <s v="theater/plays"/>
    <n v="17"/>
    <n v="29.24"/>
    <x v="1"/>
    <s v="plays"/>
    <n v="41950.26694444444"/>
    <n v="25569.000196759258"/>
    <x v="3"/>
    <n v="11"/>
    <x v="4"/>
  </r>
  <r>
    <n v="3997"/>
    <x v="3991"/>
    <s v="We aim to produce a Professional Published Play for two days in October 2015 on Fri 30th &amp; Sat 31st with three performances in total."/>
    <x v="9"/>
    <n v="0"/>
    <x v="2"/>
    <x v="1"/>
    <x v="1"/>
    <x v="3977"/>
    <n v="1425633821"/>
    <b v="0"/>
    <n v="0"/>
    <b v="0"/>
    <s v="theater/plays"/>
    <n v="0"/>
    <n v="0"/>
    <x v="1"/>
    <s v="plays"/>
    <n v="42069.391446759255"/>
    <n v="25569"/>
    <x v="0"/>
    <n v="3"/>
    <x v="7"/>
  </r>
  <r>
    <n v="3998"/>
    <x v="3992"/>
    <s v="Forsaken Angels, a powerful new play by William Leary, author of DCMTA's Best Of 2014 Play Masquerade."/>
    <x v="21"/>
    <n v="715"/>
    <x v="2"/>
    <x v="0"/>
    <x v="0"/>
    <x v="3978"/>
    <n v="1424992026"/>
    <b v="0"/>
    <n v="12"/>
    <b v="0"/>
    <s v="theater/plays"/>
    <n v="57"/>
    <n v="59.58"/>
    <x v="1"/>
    <s v="plays"/>
    <n v="42061.963263888887"/>
    <n v="25569.000138888889"/>
    <x v="0"/>
    <n v="2"/>
    <x v="2"/>
  </r>
  <r>
    <n v="3999"/>
    <x v="3993"/>
    <s v="If tables had ears what tales would they tell? Sins of Seven Tables, a modern take on the 7 Deadlies, are they still sins?"/>
    <x v="39"/>
    <n v="1156"/>
    <x v="2"/>
    <x v="0"/>
    <x v="0"/>
    <x v="3979"/>
    <n v="1406058798"/>
    <b v="0"/>
    <n v="14"/>
    <b v="0"/>
    <s v="theater/plays"/>
    <n v="17"/>
    <n v="82.57"/>
    <x v="1"/>
    <s v="plays"/>
    <n v="41842.828680555554"/>
    <n v="25569.000162037039"/>
    <x v="3"/>
    <n v="7"/>
    <x v="3"/>
  </r>
  <r>
    <n v="4000"/>
    <x v="3994"/>
    <s v="An Enticing Trip into the World of Assisted Dying"/>
    <x v="6"/>
    <n v="10"/>
    <x v="2"/>
    <x v="0"/>
    <x v="0"/>
    <x v="3980"/>
    <n v="1457450958"/>
    <b v="0"/>
    <n v="1"/>
    <b v="0"/>
    <s v="theater/plays"/>
    <n v="0"/>
    <n v="10"/>
    <x v="1"/>
    <s v="plays"/>
    <n v="42437.64534722222"/>
    <n v="25569.000011574073"/>
    <x v="2"/>
    <n v="3"/>
    <x v="7"/>
  </r>
  <r>
    <n v="4001"/>
    <x v="3995"/>
    <s v="We take great short(er) plays by brilliant playwrights &amp; make visually stunning conversation pieces in response to the city we live in"/>
    <x v="38"/>
    <n v="453"/>
    <x v="2"/>
    <x v="1"/>
    <x v="1"/>
    <x v="1748"/>
    <n v="1486681708"/>
    <b v="0"/>
    <n v="14"/>
    <b v="0"/>
    <s v="theater/plays"/>
    <n v="38"/>
    <n v="32.36"/>
    <x v="1"/>
    <s v="plays"/>
    <n v="42775.964212962965"/>
    <n v="25569.000162037039"/>
    <x v="1"/>
    <n v="2"/>
    <x v="2"/>
  </r>
  <r>
    <n v="4002"/>
    <x v="3996"/>
    <s v="Bring Wyrd Sisters, a comedy of Shakespearean proportions, to small-town Texas. Loosely parodies the â€œScottish Play.â€"/>
    <x v="21"/>
    <n v="23"/>
    <x v="2"/>
    <x v="0"/>
    <x v="0"/>
    <x v="3981"/>
    <n v="1409187761"/>
    <b v="0"/>
    <n v="4"/>
    <b v="0"/>
    <s v="theater/plays"/>
    <n v="2"/>
    <n v="5.75"/>
    <x v="1"/>
    <s v="plays"/>
    <n v="41879.043530092589"/>
    <n v="25569.000046296296"/>
    <x v="3"/>
    <n v="8"/>
    <x v="10"/>
  </r>
  <r>
    <n v="4003"/>
    <x v="3997"/>
    <s v="&quot;MAMA'Z BA-B&quot; is the story of Marcus Williams who struggles to find a place for himself as a young black male."/>
    <x v="13"/>
    <n v="201"/>
    <x v="2"/>
    <x v="0"/>
    <x v="0"/>
    <x v="3982"/>
    <n v="1421417147"/>
    <b v="0"/>
    <n v="2"/>
    <b v="0"/>
    <s v="theater/plays"/>
    <n v="10"/>
    <n v="100.5"/>
    <x v="1"/>
    <s v="plays"/>
    <n v="42020.587349537032"/>
    <n v="25569.00002314815"/>
    <x v="0"/>
    <n v="1"/>
    <x v="1"/>
  </r>
  <r>
    <n v="4004"/>
    <x v="3998"/>
    <s v="Help Launch The Queen Into South Florida!"/>
    <x v="2"/>
    <n v="1"/>
    <x v="2"/>
    <x v="0"/>
    <x v="0"/>
    <x v="3983"/>
    <n v="1410148457"/>
    <b v="0"/>
    <n v="1"/>
    <b v="0"/>
    <s v="theater/plays"/>
    <n v="0"/>
    <n v="1"/>
    <x v="1"/>
    <s v="plays"/>
    <n v="41890.16269675926"/>
    <n v="25569.000011574073"/>
    <x v="3"/>
    <n v="9"/>
    <x v="8"/>
  </r>
  <r>
    <n v="4005"/>
    <x v="3999"/>
    <s v="Help us bring more Art to the Community. It's our second production, Fences by August Wilson. Help us make it a success!"/>
    <x v="9"/>
    <n v="40"/>
    <x v="2"/>
    <x v="0"/>
    <x v="0"/>
    <x v="3984"/>
    <n v="1408648985"/>
    <b v="0"/>
    <n v="2"/>
    <b v="0"/>
    <s v="theater/plays"/>
    <n v="1"/>
    <n v="20"/>
    <x v="1"/>
    <s v="plays"/>
    <n v="41872.807696759257"/>
    <n v="25569.00002314815"/>
    <x v="3"/>
    <n v="8"/>
    <x v="10"/>
  </r>
  <r>
    <n v="4006"/>
    <x v="4000"/>
    <s v="Olive and Betty have cheating boyfriends. The solution: Gus and Tor, two Norwegian hit men who specialize in solving such problems."/>
    <x v="11"/>
    <n v="2"/>
    <x v="2"/>
    <x v="0"/>
    <x v="0"/>
    <x v="3985"/>
    <n v="1453487587"/>
    <b v="0"/>
    <n v="1"/>
    <b v="0"/>
    <s v="theater/plays"/>
    <n v="0"/>
    <n v="2"/>
    <x v="1"/>
    <s v="plays"/>
    <n v="42391.772997685184"/>
    <n v="25569.000011574073"/>
    <x v="2"/>
    <n v="1"/>
    <x v="1"/>
  </r>
  <r>
    <n v="4007"/>
    <x v="3988"/>
    <s v="Is the public ready to hear Matt's story? Is he willing to risk public speaking and the waning reputation among his own race?"/>
    <x v="13"/>
    <n v="5"/>
    <x v="2"/>
    <x v="0"/>
    <x v="0"/>
    <x v="3986"/>
    <n v="1406572381"/>
    <b v="0"/>
    <n v="1"/>
    <b v="0"/>
    <s v="theater/plays"/>
    <n v="0"/>
    <n v="5"/>
    <x v="1"/>
    <s v="plays"/>
    <n v="41848.772928240738"/>
    <n v="25569.000011574073"/>
    <x v="3"/>
    <n v="7"/>
    <x v="3"/>
  </r>
  <r>
    <n v="4008"/>
    <x v="4001"/>
    <s v="Lovers and Other Strangers by RenÃ©e Taylor and Joseph Bologna, showing at The Cockpit theatre in Marylebone, 10th - 14th August 2015"/>
    <x v="28"/>
    <n v="60"/>
    <x v="2"/>
    <x v="1"/>
    <x v="1"/>
    <x v="3987"/>
    <n v="1435014507"/>
    <b v="0"/>
    <n v="4"/>
    <b v="0"/>
    <s v="theater/plays"/>
    <n v="6"/>
    <n v="15"/>
    <x v="1"/>
    <s v="plays"/>
    <n v="42177.964201388888"/>
    <n v="25569.000046296296"/>
    <x v="0"/>
    <n v="6"/>
    <x v="0"/>
  </r>
  <r>
    <n v="4009"/>
    <x v="4002"/>
    <s v="Against the decline of Thatcherism, the fall of the Wall, and the rise of Acid House. This comedy is a 'Withnail &amp; I' for 1993."/>
    <x v="434"/>
    <n v="75"/>
    <x v="2"/>
    <x v="1"/>
    <x v="1"/>
    <x v="3988"/>
    <n v="1406825360"/>
    <b v="0"/>
    <n v="3"/>
    <b v="0"/>
    <s v="theater/plays"/>
    <n v="4"/>
    <n v="25"/>
    <x v="1"/>
    <s v="plays"/>
    <n v="41851.700925925928"/>
    <n v="25569.000034722223"/>
    <x v="3"/>
    <n v="7"/>
    <x v="3"/>
  </r>
  <r>
    <n v="4010"/>
    <x v="4003"/>
    <s v="JUNTO Productions is proud to present our first production, the premiere of The Connection, a play by Jeffrey Paul."/>
    <x v="312"/>
    <n v="1742"/>
    <x v="2"/>
    <x v="0"/>
    <x v="0"/>
    <x v="3989"/>
    <n v="1412879366"/>
    <b v="0"/>
    <n v="38"/>
    <b v="0"/>
    <s v="theater/plays"/>
    <n v="24"/>
    <n v="45.84"/>
    <x v="1"/>
    <s v="plays"/>
    <n v="41921.770439814813"/>
    <n v="25569.000439814816"/>
    <x v="3"/>
    <n v="10"/>
    <x v="9"/>
  </r>
  <r>
    <n v="4011"/>
    <x v="4004"/>
    <s v="Radio drama about a failed comedian with the help of his Dictaphone friend Alan, tries to become a success whilst fighting his demons."/>
    <x v="49"/>
    <n v="19"/>
    <x v="2"/>
    <x v="1"/>
    <x v="1"/>
    <x v="3990"/>
    <n v="1419858278"/>
    <b v="0"/>
    <n v="4"/>
    <b v="0"/>
    <s v="theater/plays"/>
    <n v="8"/>
    <n v="4.75"/>
    <x v="1"/>
    <s v="plays"/>
    <n v="42002.54488425926"/>
    <n v="25569.000046296296"/>
    <x v="3"/>
    <n v="12"/>
    <x v="11"/>
  </r>
  <r>
    <n v="4012"/>
    <x v="4005"/>
    <s v="LEELA IS A 14 YEAR OLD GIRL. JONAH IS A 56 YEAR OLD MAN. IT'S BEEN GOING ON FOR 3 YEARS. HERE COMES THE NIGHT OF VIOLENT RECKONING."/>
    <x v="435"/>
    <n v="0"/>
    <x v="2"/>
    <x v="1"/>
    <x v="1"/>
    <x v="3991"/>
    <n v="1427979849"/>
    <b v="0"/>
    <n v="0"/>
    <b v="0"/>
    <s v="theater/plays"/>
    <n v="0"/>
    <n v="0"/>
    <x v="1"/>
    <s v="plays"/>
    <n v="42096.544548611113"/>
    <n v="25569"/>
    <x v="0"/>
    <n v="4"/>
    <x v="6"/>
  </r>
  <r>
    <n v="4013"/>
    <x v="4006"/>
    <s v="Harriet Tubman Woman of Faith is a remarkable narrative about the life and faith of Harriet Tubman, told through a dream of a teenager."/>
    <x v="13"/>
    <n v="26"/>
    <x v="2"/>
    <x v="0"/>
    <x v="0"/>
    <x v="3992"/>
    <n v="1421478823"/>
    <b v="0"/>
    <n v="2"/>
    <b v="0"/>
    <s v="theater/plays"/>
    <n v="1"/>
    <n v="13"/>
    <x v="1"/>
    <s v="plays"/>
    <n v="42021.301192129627"/>
    <n v="25569.00002314815"/>
    <x v="0"/>
    <n v="1"/>
    <x v="1"/>
  </r>
  <r>
    <n v="4014"/>
    <x v="4007"/>
    <s v="I am trying to put together a ministry theater company for junior / high schoolers that which puts on free shows in the SoCal area."/>
    <x v="7"/>
    <n v="0"/>
    <x v="2"/>
    <x v="0"/>
    <x v="0"/>
    <x v="3993"/>
    <n v="1455861269"/>
    <b v="0"/>
    <n v="0"/>
    <b v="0"/>
    <s v="theater/plays"/>
    <n v="0"/>
    <n v="0"/>
    <x v="1"/>
    <s v="plays"/>
    <n v="42419.246168981481"/>
    <n v="25569"/>
    <x v="2"/>
    <n v="2"/>
    <x v="2"/>
  </r>
  <r>
    <n v="4015"/>
    <x v="4008"/>
    <s v="FREE Shakespeare In the Park in Bergen County, NJ on July 24, 25, 31, and August 1. We need your support to help keep our show FREE"/>
    <x v="39"/>
    <n v="1"/>
    <x v="2"/>
    <x v="0"/>
    <x v="0"/>
    <x v="3994"/>
    <n v="1434739463"/>
    <b v="0"/>
    <n v="1"/>
    <b v="0"/>
    <s v="theater/plays"/>
    <n v="0"/>
    <n v="1"/>
    <x v="1"/>
    <s v="plays"/>
    <n v="42174.780821759254"/>
    <n v="25569.000011574073"/>
    <x v="0"/>
    <n v="6"/>
    <x v="0"/>
  </r>
  <r>
    <n v="4016"/>
    <x v="4009"/>
    <s v="A new play and project exploring challenges faced by young adults struggling with mental health issues in contemporary Britain."/>
    <x v="2"/>
    <n v="70"/>
    <x v="2"/>
    <x v="1"/>
    <x v="1"/>
    <x v="3995"/>
    <n v="1408395400"/>
    <b v="0"/>
    <n v="7"/>
    <b v="0"/>
    <s v="theater/plays"/>
    <n v="14"/>
    <n v="10"/>
    <x v="1"/>
    <s v="plays"/>
    <n v="41869.872685185182"/>
    <n v="25569.000081018519"/>
    <x v="3"/>
    <n v="8"/>
    <x v="10"/>
  </r>
  <r>
    <n v="4017"/>
    <x v="4010"/>
    <s v="The true story of the romantic entanglements of Mary Shelley's parents. Anarchist; William Godwin &amp;, 1st feminist; Mary Wollstonecraft."/>
    <x v="3"/>
    <n v="105"/>
    <x v="2"/>
    <x v="0"/>
    <x v="0"/>
    <x v="3996"/>
    <n v="1407254874"/>
    <b v="0"/>
    <n v="2"/>
    <b v="0"/>
    <s v="theater/plays"/>
    <n v="1"/>
    <n v="52.5"/>
    <x v="1"/>
    <s v="plays"/>
    <n v="41856.672152777777"/>
    <n v="25569.00002314815"/>
    <x v="3"/>
    <n v="8"/>
    <x v="10"/>
  </r>
  <r>
    <n v="4018"/>
    <x v="4011"/>
    <s v="Funding for a production of Time Please at the Brighton Fringe 2017... and beyond."/>
    <x v="15"/>
    <n v="130"/>
    <x v="2"/>
    <x v="1"/>
    <x v="1"/>
    <x v="3997"/>
    <n v="1473285108"/>
    <b v="0"/>
    <n v="4"/>
    <b v="0"/>
    <s v="theater/plays"/>
    <n v="9"/>
    <n v="32.5"/>
    <x v="1"/>
    <s v="plays"/>
    <n v="42620.91097222222"/>
    <n v="25569.000046296296"/>
    <x v="2"/>
    <n v="9"/>
    <x v="8"/>
  </r>
  <r>
    <n v="4019"/>
    <x v="4012"/>
    <s v="Finally a crossover of the arts takes place! Theater &amp; LIVE Pro Wrestling. A unique story featuring TV Pro Wrestling without the TV."/>
    <x v="8"/>
    <n v="29"/>
    <x v="2"/>
    <x v="0"/>
    <x v="0"/>
    <x v="3998"/>
    <n v="1455725596"/>
    <b v="0"/>
    <n v="4"/>
    <b v="0"/>
    <s v="theater/plays"/>
    <n v="1"/>
    <n v="7.25"/>
    <x v="1"/>
    <s v="plays"/>
    <n v="42417.675879629634"/>
    <n v="25569.000046296296"/>
    <x v="2"/>
    <n v="2"/>
    <x v="2"/>
  </r>
  <r>
    <n v="4020"/>
    <x v="4013"/>
    <s v="Having lived her whole life in the midst of a civil war, 11 year old Leyla dreams of being a pilot so she may fly her family to safety."/>
    <x v="20"/>
    <n v="100"/>
    <x v="2"/>
    <x v="0"/>
    <x v="0"/>
    <x v="3999"/>
    <n v="1424579699"/>
    <b v="0"/>
    <n v="3"/>
    <b v="0"/>
    <s v="theater/plays"/>
    <n v="17"/>
    <n v="33.33"/>
    <x v="1"/>
    <s v="plays"/>
    <n v="42057.190960648149"/>
    <n v="25569.000034722223"/>
    <x v="0"/>
    <n v="2"/>
    <x v="2"/>
  </r>
  <r>
    <n v="4021"/>
    <x v="4014"/>
    <s v="Help a group of actors end bigotry in Houston, TX by supporting a  full production of Angels in America."/>
    <x v="36"/>
    <n v="125"/>
    <x v="2"/>
    <x v="0"/>
    <x v="0"/>
    <x v="4000"/>
    <n v="1409176358"/>
    <b v="0"/>
    <n v="2"/>
    <b v="0"/>
    <s v="theater/plays"/>
    <n v="1"/>
    <n v="62.5"/>
    <x v="1"/>
    <s v="plays"/>
    <n v="41878.911550925928"/>
    <n v="25569.00002314815"/>
    <x v="3"/>
    <n v="8"/>
    <x v="10"/>
  </r>
  <r>
    <n v="4022"/>
    <x v="4015"/>
    <s v="Help us produce a video of the first Original Pronunciation Merchant of Venice."/>
    <x v="102"/>
    <n v="12521"/>
    <x v="2"/>
    <x v="0"/>
    <x v="0"/>
    <x v="4001"/>
    <n v="1418824867"/>
    <b v="0"/>
    <n v="197"/>
    <b v="0"/>
    <s v="theater/plays"/>
    <n v="70"/>
    <n v="63.56"/>
    <x v="1"/>
    <s v="plays"/>
    <n v="41990.584108796291"/>
    <n v="25569.002280092591"/>
    <x v="3"/>
    <n v="12"/>
    <x v="11"/>
  </r>
  <r>
    <n v="4023"/>
    <x v="4016"/>
    <s v="An original gospel stage play that explores the pain and hurt caused by those who struggle to forgive others!"/>
    <x v="39"/>
    <n v="0"/>
    <x v="2"/>
    <x v="0"/>
    <x v="0"/>
    <x v="4002"/>
    <n v="1454975963"/>
    <b v="0"/>
    <n v="0"/>
    <b v="0"/>
    <s v="theater/plays"/>
    <n v="0"/>
    <n v="0"/>
    <x v="1"/>
    <s v="plays"/>
    <n v="42408.999571759254"/>
    <n v="25569"/>
    <x v="2"/>
    <n v="2"/>
    <x v="2"/>
  </r>
  <r>
    <n v="4024"/>
    <x v="4017"/>
    <s v="Ever wonder what Wonder Woman wants in a super man? Can you be both a lover, and a fighter? And, whatâ€™s with all the spandex?"/>
    <x v="134"/>
    <n v="10"/>
    <x v="2"/>
    <x v="0"/>
    <x v="0"/>
    <x v="4003"/>
    <n v="1438445097"/>
    <b v="0"/>
    <n v="1"/>
    <b v="0"/>
    <s v="theater/plays"/>
    <n v="1"/>
    <n v="10"/>
    <x v="1"/>
    <s v="plays"/>
    <n v="42217.670104166667"/>
    <n v="25569.000011574073"/>
    <x v="0"/>
    <n v="8"/>
    <x v="10"/>
  </r>
  <r>
    <n v="4025"/>
    <x v="4018"/>
    <s v="Acteurs, scÃ©naristes et metteurs en scÃ¨ne souhaitant monter, 5 piÃ¨ces de thÃ©Ã¢tre ainsi que 3 courts mÃ©trages et 2 long-mÃ©trages."/>
    <x v="10"/>
    <n v="250"/>
    <x v="2"/>
    <x v="6"/>
    <x v="3"/>
    <x v="4004"/>
    <n v="1432705336"/>
    <b v="0"/>
    <n v="4"/>
    <b v="0"/>
    <s v="theater/plays"/>
    <n v="5"/>
    <n v="62.5"/>
    <x v="1"/>
    <s v="plays"/>
    <n v="42151.237685185188"/>
    <n v="25569.000046296296"/>
    <x v="0"/>
    <n v="5"/>
    <x v="5"/>
  </r>
  <r>
    <n v="4026"/>
    <x v="4019"/>
    <s v="This is a play that voices that stories of the black experience in America using spoken word, song and dance."/>
    <x v="23"/>
    <n v="0"/>
    <x v="2"/>
    <x v="0"/>
    <x v="0"/>
    <x v="4005"/>
    <n v="1444059839"/>
    <b v="0"/>
    <n v="0"/>
    <b v="0"/>
    <s v="theater/plays"/>
    <n v="0"/>
    <n v="0"/>
    <x v="1"/>
    <s v="plays"/>
    <n v="42282.655543981484"/>
    <n v="25569"/>
    <x v="0"/>
    <n v="10"/>
    <x v="9"/>
  </r>
  <r>
    <n v="4027"/>
    <x v="4020"/>
    <s v="Drama Students at Lincoln High School in Walla Walla, WA are working hard to present their excellent version of Little Shop of Horrors."/>
    <x v="9"/>
    <n v="215"/>
    <x v="2"/>
    <x v="0"/>
    <x v="0"/>
    <x v="4006"/>
    <n v="1486077481"/>
    <b v="0"/>
    <n v="7"/>
    <b v="0"/>
    <s v="theater/plays"/>
    <n v="7"/>
    <n v="30.71"/>
    <x v="1"/>
    <s v="plays"/>
    <n v="42768.97084490741"/>
    <n v="25569.000081018519"/>
    <x v="1"/>
    <n v="2"/>
    <x v="2"/>
  </r>
  <r>
    <n v="4028"/>
    <x v="4021"/>
    <s v="The 2014 Minnesota Fringe Festival brings the World Premiere of LightBright's one-act play, The Last King of the I.D.A."/>
    <x v="13"/>
    <n v="561"/>
    <x v="2"/>
    <x v="0"/>
    <x v="0"/>
    <x v="4007"/>
    <n v="1399415500"/>
    <b v="0"/>
    <n v="11"/>
    <b v="0"/>
    <s v="theater/plays"/>
    <n v="28"/>
    <n v="51"/>
    <x v="1"/>
    <s v="plays"/>
    <n v="41765.938657407409"/>
    <n v="25569.000127314815"/>
    <x v="3"/>
    <n v="5"/>
    <x v="5"/>
  </r>
  <r>
    <n v="4029"/>
    <x v="4022"/>
    <s v="A theater complex that educates as we entertain.  We will provide shows that inspire and theater classes that motivate."/>
    <x v="22"/>
    <n v="0"/>
    <x v="2"/>
    <x v="0"/>
    <x v="0"/>
    <x v="4008"/>
    <n v="1447461370"/>
    <b v="0"/>
    <n v="0"/>
    <b v="0"/>
    <s v="theater/plays"/>
    <n v="0"/>
    <n v="0"/>
    <x v="1"/>
    <s v="plays"/>
    <n v="42322.025115740747"/>
    <n v="25569"/>
    <x v="0"/>
    <n v="11"/>
    <x v="4"/>
  </r>
  <r>
    <n v="4030"/>
    <x v="4023"/>
    <s v="The world's best and only tribute to Dean Martin and Jerry Lewis_x000a_ bringing back the Music, Laughter and the Love."/>
    <x v="30"/>
    <n v="400"/>
    <x v="2"/>
    <x v="0"/>
    <x v="0"/>
    <x v="4009"/>
    <n v="1452008599"/>
    <b v="0"/>
    <n v="6"/>
    <b v="0"/>
    <s v="theater/plays"/>
    <n v="16"/>
    <n v="66.67"/>
    <x v="1"/>
    <s v="plays"/>
    <n v="42374.655081018514"/>
    <n v="25569.000069444446"/>
    <x v="2"/>
    <n v="1"/>
    <x v="1"/>
  </r>
  <r>
    <n v="4031"/>
    <x v="4024"/>
    <s v="HeARTistry's contemporary production of As You Like It epitomizes the wit and eloquence of William Shakespeare for a modern audience."/>
    <x v="10"/>
    <n v="0"/>
    <x v="2"/>
    <x v="0"/>
    <x v="0"/>
    <x v="4010"/>
    <n v="1414591364"/>
    <b v="0"/>
    <n v="0"/>
    <b v="0"/>
    <s v="theater/plays"/>
    <n v="0"/>
    <n v="0"/>
    <x v="1"/>
    <s v="plays"/>
    <n v="41941.585231481484"/>
    <n v="25569"/>
    <x v="3"/>
    <n v="10"/>
    <x v="9"/>
  </r>
  <r>
    <n v="4032"/>
    <x v="4025"/>
    <s v="'Play it Forward' is a ticket bank for individuals in need. Fund a theater experience for someone that would otherwise go without!"/>
    <x v="436"/>
    <n v="413"/>
    <x v="2"/>
    <x v="0"/>
    <x v="0"/>
    <x v="4011"/>
    <n v="1445023516"/>
    <b v="0"/>
    <n v="7"/>
    <b v="0"/>
    <s v="theater/plays"/>
    <n v="7"/>
    <n v="59"/>
    <x v="1"/>
    <s v="plays"/>
    <n v="42293.809212962966"/>
    <n v="25569.000081018519"/>
    <x v="0"/>
    <n v="10"/>
    <x v="9"/>
  </r>
  <r>
    <n v="4033"/>
    <x v="4026"/>
    <s v="Help us produce an iconic new verse play, set in the year 2020, with virtuoso acting and hauntingly beautiful words and music"/>
    <x v="437"/>
    <n v="6141.99"/>
    <x v="2"/>
    <x v="1"/>
    <x v="1"/>
    <x v="4012"/>
    <n v="1472711224"/>
    <b v="0"/>
    <n v="94"/>
    <b v="0"/>
    <s v="theater/plays"/>
    <n v="26"/>
    <n v="65.34"/>
    <x v="1"/>
    <s v="plays"/>
    <n v="42614.268796296295"/>
    <n v="25569.001087962963"/>
    <x v="2"/>
    <n v="9"/>
    <x v="8"/>
  </r>
  <r>
    <n v="4034"/>
    <x v="4027"/>
    <s v="This local community theatre needs a proper, efficient, SAFE and professional audio and lighting setup. Helps us raise the funds!"/>
    <x v="438"/>
    <n v="200"/>
    <x v="2"/>
    <x v="0"/>
    <x v="0"/>
    <x v="4013"/>
    <n v="1425509050"/>
    <b v="0"/>
    <n v="2"/>
    <b v="0"/>
    <s v="theater/plays"/>
    <n v="1"/>
    <n v="100"/>
    <x v="1"/>
    <s v="plays"/>
    <n v="42067.947337962964"/>
    <n v="25569.00002314815"/>
    <x v="0"/>
    <n v="3"/>
    <x v="7"/>
  </r>
  <r>
    <n v="4035"/>
    <x v="4028"/>
    <s v="&quot;Stories are where you go to look for the truth of your own life.&quot; (Frank Delaney)"/>
    <x v="3"/>
    <n v="3685"/>
    <x v="2"/>
    <x v="0"/>
    <x v="0"/>
    <x v="4014"/>
    <n v="1411333887"/>
    <b v="0"/>
    <n v="25"/>
    <b v="0"/>
    <s v="theater/plays"/>
    <n v="37"/>
    <n v="147.4"/>
    <x v="1"/>
    <s v="plays"/>
    <n v="41903.882951388885"/>
    <n v="25569.00028935185"/>
    <x v="3"/>
    <n v="9"/>
    <x v="8"/>
  </r>
  <r>
    <n v="4036"/>
    <x v="4029"/>
    <s v="&quot;3 Days In Savannah&quot; explores the issues of love, racism, and regret while reminding us that, &quot;life is a game and love is the prize.&quot;"/>
    <x v="12"/>
    <n v="2823"/>
    <x v="2"/>
    <x v="0"/>
    <x v="0"/>
    <x v="4015"/>
    <n v="1402784964"/>
    <b v="0"/>
    <n v="17"/>
    <b v="0"/>
    <s v="theater/plays"/>
    <n v="47"/>
    <n v="166.06"/>
    <x v="1"/>
    <s v="plays"/>
    <n v="41804.937083333331"/>
    <n v="25569.000196759258"/>
    <x v="3"/>
    <n v="6"/>
    <x v="0"/>
  </r>
  <r>
    <n v="4037"/>
    <x v="4030"/>
    <s v="The Pelican is a haunted play by one of Swedenâ€™s most renowned playwrights, August Strindberg, about a mother's tragic deceit."/>
    <x v="176"/>
    <n v="80"/>
    <x v="2"/>
    <x v="0"/>
    <x v="0"/>
    <x v="4016"/>
    <n v="1462585315"/>
    <b v="0"/>
    <n v="2"/>
    <b v="0"/>
    <s v="theater/plays"/>
    <n v="11"/>
    <n v="40"/>
    <x v="1"/>
    <s v="plays"/>
    <n v="42497.070775462969"/>
    <n v="25569.00002314815"/>
    <x v="2"/>
    <n v="5"/>
    <x v="5"/>
  </r>
  <r>
    <n v="4038"/>
    <x v="4031"/>
    <s v="We are vagina warriors ready to bring our message of human rights, empowerment and diversity to Main St. Lexington, NC."/>
    <x v="30"/>
    <n v="301"/>
    <x v="2"/>
    <x v="0"/>
    <x v="0"/>
    <x v="4017"/>
    <n v="1408389010"/>
    <b v="0"/>
    <n v="4"/>
    <b v="0"/>
    <s v="theater/plays"/>
    <n v="12"/>
    <n v="75.25"/>
    <x v="1"/>
    <s v="plays"/>
    <n v="41869.798726851855"/>
    <n v="25569.000046296296"/>
    <x v="3"/>
    <n v="8"/>
    <x v="10"/>
  </r>
  <r>
    <n v="4039"/>
    <x v="4032"/>
    <s v="Help stage an original One Act Play that brings awareness to Alzheimer's in its debut performance."/>
    <x v="2"/>
    <n v="300"/>
    <x v="2"/>
    <x v="0"/>
    <x v="0"/>
    <x v="4018"/>
    <n v="1446048367"/>
    <b v="0"/>
    <n v="5"/>
    <b v="0"/>
    <s v="theater/plays"/>
    <n v="60"/>
    <n v="60"/>
    <x v="1"/>
    <s v="plays"/>
    <n v="42305.670914351853"/>
    <n v="25569.000057870369"/>
    <x v="0"/>
    <n v="10"/>
    <x v="9"/>
  </r>
  <r>
    <n v="4040"/>
    <x v="4033"/>
    <s v="This nationally published book, set in the 70â€™s, tells the untold story of singers and a friendly reunion visit turning bad."/>
    <x v="6"/>
    <n v="2500"/>
    <x v="2"/>
    <x v="0"/>
    <x v="0"/>
    <x v="4019"/>
    <n v="1432100004"/>
    <b v="0"/>
    <n v="2"/>
    <b v="0"/>
    <s v="theater/plays"/>
    <n v="31"/>
    <n v="1250"/>
    <x v="1"/>
    <s v="plays"/>
    <n v="42144.231527777782"/>
    <n v="25569.00002314815"/>
    <x v="0"/>
    <n v="5"/>
    <x v="5"/>
  </r>
  <r>
    <n v="4041"/>
    <x v="4034"/>
    <s v="A bold, colouful, vibrant play centred around the last remaining monarchy of Africa."/>
    <x v="10"/>
    <n v="21"/>
    <x v="2"/>
    <x v="1"/>
    <x v="1"/>
    <x v="4020"/>
    <n v="1467976954"/>
    <b v="0"/>
    <n v="2"/>
    <b v="0"/>
    <s v="theater/plays"/>
    <n v="0"/>
    <n v="10.5"/>
    <x v="1"/>
    <s v="plays"/>
    <n v="42559.474004629628"/>
    <n v="25569.00002314815"/>
    <x v="2"/>
    <n v="7"/>
    <x v="3"/>
  </r>
  <r>
    <n v="4042"/>
    <x v="4035"/>
    <s v="Acting group and production for inner city youth, about inner city youth. The problems and stuation that they see everyday."/>
    <x v="3"/>
    <n v="21"/>
    <x v="2"/>
    <x v="0"/>
    <x v="0"/>
    <x v="4021"/>
    <n v="1419213664"/>
    <b v="0"/>
    <n v="3"/>
    <b v="0"/>
    <s v="theater/plays"/>
    <n v="0"/>
    <n v="7"/>
    <x v="1"/>
    <s v="plays"/>
    <n v="41995.084074074075"/>
    <n v="25569.000034722223"/>
    <x v="3"/>
    <n v="12"/>
    <x v="11"/>
  </r>
  <r>
    <n v="4043"/>
    <x v="4036"/>
    <s v="This could be my last play, need to bring my son out to see it before it's over.  Need to fly him here from BC"/>
    <x v="43"/>
    <n v="0"/>
    <x v="2"/>
    <x v="5"/>
    <x v="5"/>
    <x v="4022"/>
    <n v="1415228325"/>
    <b v="0"/>
    <n v="0"/>
    <b v="0"/>
    <s v="theater/plays"/>
    <n v="0"/>
    <n v="0"/>
    <x v="1"/>
    <s v="plays"/>
    <n v="41948.957465277781"/>
    <n v="25569"/>
    <x v="3"/>
    <n v="11"/>
    <x v="4"/>
  </r>
  <r>
    <n v="4044"/>
    <x v="4037"/>
    <s v="A bilingual play in The New Works Festival at UT that crosses cultures and explores what it means to be confident with who you are."/>
    <x v="20"/>
    <n v="225"/>
    <x v="2"/>
    <x v="0"/>
    <x v="0"/>
    <x v="4023"/>
    <n v="1426050982"/>
    <b v="0"/>
    <n v="4"/>
    <b v="0"/>
    <s v="theater/plays"/>
    <n v="38"/>
    <n v="56.25"/>
    <x v="1"/>
    <s v="plays"/>
    <n v="42074.219699074078"/>
    <n v="25569.000046296296"/>
    <x v="0"/>
    <n v="3"/>
    <x v="7"/>
  </r>
  <r>
    <n v="4045"/>
    <x v="4038"/>
    <s v="&quot;The Hostages&quot; is about a bank robbery gone wrong, as we learn more about each characters, we question who are the actually hostages..."/>
    <x v="10"/>
    <n v="1"/>
    <x v="2"/>
    <x v="2"/>
    <x v="2"/>
    <x v="4024"/>
    <n v="1406004589"/>
    <b v="0"/>
    <n v="1"/>
    <b v="0"/>
    <s v="theater/plays"/>
    <n v="0"/>
    <n v="1"/>
    <x v="1"/>
    <s v="plays"/>
    <n v="41842.201261574075"/>
    <n v="25569.000011574073"/>
    <x v="3"/>
    <n v="7"/>
    <x v="3"/>
  </r>
  <r>
    <n v="4046"/>
    <x v="4039"/>
    <s v="An eclectic One Man stage show, that takes the audience on a journey through vast personalities, as he discovers his true self...#Drama"/>
    <x v="439"/>
    <n v="460"/>
    <x v="2"/>
    <x v="0"/>
    <x v="0"/>
    <x v="4025"/>
    <n v="1411400210"/>
    <b v="0"/>
    <n v="12"/>
    <b v="0"/>
    <s v="theater/plays"/>
    <n v="8"/>
    <n v="38.33"/>
    <x v="1"/>
    <s v="plays"/>
    <n v="41904.650578703702"/>
    <n v="25569.000138888889"/>
    <x v="3"/>
    <n v="9"/>
    <x v="8"/>
  </r>
  <r>
    <n v="4047"/>
    <x v="4040"/>
    <s v="A conservative grandmother takes her hip-hop generation grandchildren through the history of Gospel music in one night..."/>
    <x v="10"/>
    <n v="110"/>
    <x v="2"/>
    <x v="0"/>
    <x v="0"/>
    <x v="4026"/>
    <n v="1418862743"/>
    <b v="0"/>
    <n v="4"/>
    <b v="0"/>
    <s v="theater/plays"/>
    <n v="2"/>
    <n v="27.5"/>
    <x v="1"/>
    <s v="plays"/>
    <n v="41991.022488425922"/>
    <n v="25569.000046296296"/>
    <x v="3"/>
    <n v="12"/>
    <x v="11"/>
  </r>
  <r>
    <n v="4048"/>
    <x v="4041"/>
    <s v="The unspoken story of growing up disabled with cerebral palsy and no speech. This inclusive company fights ignorance using dark humour."/>
    <x v="73"/>
    <n v="3001"/>
    <x v="2"/>
    <x v="1"/>
    <x v="1"/>
    <x v="4027"/>
    <n v="1457352787"/>
    <b v="0"/>
    <n v="91"/>
    <b v="0"/>
    <s v="theater/plays"/>
    <n v="18"/>
    <n v="32.979999999999997"/>
    <x v="1"/>
    <s v="plays"/>
    <n v="42436.509108796294"/>
    <n v="25569.00105324074"/>
    <x v="2"/>
    <n v="3"/>
    <x v="7"/>
  </r>
  <r>
    <n v="4049"/>
    <x v="4042"/>
    <s v="A caravan heist goes horribly wrong. When the rogues meet up to discuss the matter, they suspect one of them is the King's guard."/>
    <x v="22"/>
    <n v="16"/>
    <x v="2"/>
    <x v="0"/>
    <x v="0"/>
    <x v="4028"/>
    <n v="1434322815"/>
    <b v="0"/>
    <n v="1"/>
    <b v="0"/>
    <s v="theater/plays"/>
    <n v="0"/>
    <n v="16"/>
    <x v="1"/>
    <s v="plays"/>
    <n v="42169.958506944444"/>
    <n v="25569.000011574073"/>
    <x v="0"/>
    <n v="6"/>
    <x v="0"/>
  </r>
  <r>
    <n v="4050"/>
    <x v="4043"/>
    <s v="Amen is an important jarring story about the repercussions of reporting the war from the front lines and the war that follows them home"/>
    <x v="15"/>
    <n v="1"/>
    <x v="2"/>
    <x v="0"/>
    <x v="0"/>
    <x v="4029"/>
    <n v="1411485391"/>
    <b v="0"/>
    <n v="1"/>
    <b v="0"/>
    <s v="theater/plays"/>
    <n v="0"/>
    <n v="1"/>
    <x v="1"/>
    <s v="plays"/>
    <n v="41905.636469907404"/>
    <n v="25569.000011574073"/>
    <x v="3"/>
    <n v="9"/>
    <x v="8"/>
  </r>
  <r>
    <n v="4051"/>
    <x v="4044"/>
    <s v="It is a heart-breaking life story of Wu family who tries to preserve the gem of Chinese Kun Opera through generations."/>
    <x v="2"/>
    <n v="0"/>
    <x v="2"/>
    <x v="0"/>
    <x v="0"/>
    <x v="4030"/>
    <n v="1399058797"/>
    <b v="0"/>
    <n v="0"/>
    <b v="0"/>
    <s v="theater/plays"/>
    <n v="0"/>
    <n v="0"/>
    <x v="1"/>
    <s v="plays"/>
    <n v="41761.810150462967"/>
    <n v="25569"/>
    <x v="3"/>
    <n v="5"/>
    <x v="5"/>
  </r>
  <r>
    <n v="4052"/>
    <x v="4045"/>
    <s v="This empowering piece encourages women to rise up and pursue their dreams, not by behaving like a boy but by,_x000a_â€œThrowing Like A Girl.â€"/>
    <x v="9"/>
    <n v="1126"/>
    <x v="2"/>
    <x v="0"/>
    <x v="0"/>
    <x v="4031"/>
    <n v="1408050316"/>
    <b v="0"/>
    <n v="13"/>
    <b v="0"/>
    <s v="theater/plays"/>
    <n v="38"/>
    <n v="86.62"/>
    <x v="1"/>
    <s v="plays"/>
    <n v="41865.878657407404"/>
    <n v="25569.000150462962"/>
    <x v="3"/>
    <n v="8"/>
    <x v="10"/>
  </r>
  <r>
    <n v="4053"/>
    <x v="4046"/>
    <s v="'Time at the Bar!' is a play written by Kieran Mellish, a student at Loughborough University and member of LSU Stage Society."/>
    <x v="2"/>
    <n v="110"/>
    <x v="2"/>
    <x v="1"/>
    <x v="1"/>
    <x v="4032"/>
    <n v="1413477228"/>
    <b v="0"/>
    <n v="2"/>
    <b v="0"/>
    <s v="theater/plays"/>
    <n v="22"/>
    <n v="55"/>
    <x v="1"/>
    <s v="plays"/>
    <n v="41928.690138888887"/>
    <n v="25569.00002314815"/>
    <x v="3"/>
    <n v="10"/>
    <x v="9"/>
  </r>
  <r>
    <n v="4054"/>
    <x v="4047"/>
    <s v="I love you,he said,then he kissed her as her tears fell down.It was my fault but make up will fix it&quot;she replied,then he hit her again!"/>
    <x v="440"/>
    <n v="0"/>
    <x v="2"/>
    <x v="0"/>
    <x v="0"/>
    <x v="4033"/>
    <n v="1472674285"/>
    <b v="0"/>
    <n v="0"/>
    <b v="0"/>
    <s v="theater/plays"/>
    <n v="0"/>
    <n v="0"/>
    <x v="1"/>
    <s v="plays"/>
    <n v="42613.841261574074"/>
    <n v="25569"/>
    <x v="2"/>
    <n v="8"/>
    <x v="10"/>
  </r>
  <r>
    <n v="4055"/>
    <x v="4048"/>
    <s v="Moving Stories' 'The Tempest' promises to be vibrant &amp; enchanting, with original music, vivid design &amp; unforgettable performances."/>
    <x v="10"/>
    <n v="881"/>
    <x v="2"/>
    <x v="1"/>
    <x v="1"/>
    <x v="4034"/>
    <n v="1400600031"/>
    <b v="0"/>
    <n v="21"/>
    <b v="0"/>
    <s v="theater/plays"/>
    <n v="18"/>
    <n v="41.95"/>
    <x v="1"/>
    <s v="plays"/>
    <n v="41779.648506944446"/>
    <n v="25569.000243055554"/>
    <x v="3"/>
    <n v="5"/>
    <x v="5"/>
  </r>
  <r>
    <n v="4056"/>
    <x v="4049"/>
    <s v="American Pride is a play centered on the Poetry of one Iraq War veteran, and follows her journey through war and back home."/>
    <x v="15"/>
    <n v="795"/>
    <x v="2"/>
    <x v="0"/>
    <x v="0"/>
    <x v="4035"/>
    <n v="1465856639"/>
    <b v="0"/>
    <n v="9"/>
    <b v="0"/>
    <s v="theater/plays"/>
    <n v="53"/>
    <n v="88.33"/>
    <x v="1"/>
    <s v="plays"/>
    <n v="42534.933321759265"/>
    <n v="25569.000104166666"/>
    <x v="2"/>
    <n v="6"/>
    <x v="0"/>
  </r>
  <r>
    <n v="4057"/>
    <x v="4050"/>
    <s v="Exhilarating Double Bill uniting London premiere of THE TWELFTH BATTLE OF ISONZO &amp; thrilling revival of JUDITH: A PARTING FROM THE BODY"/>
    <x v="8"/>
    <n v="775"/>
    <x v="2"/>
    <x v="1"/>
    <x v="1"/>
    <x v="4036"/>
    <n v="1446506080"/>
    <b v="0"/>
    <n v="6"/>
    <b v="0"/>
    <s v="theater/plays"/>
    <n v="22"/>
    <n v="129.16999999999999"/>
    <x v="1"/>
    <s v="plays"/>
    <n v="42310.968518518523"/>
    <n v="25569.000069444446"/>
    <x v="0"/>
    <n v="11"/>
    <x v="4"/>
  </r>
  <r>
    <n v="4058"/>
    <x v="4051"/>
    <s v="Help reveal the beauty of Islamic culture by launching this new adventure play celebrating Persian music, dance, and lore."/>
    <x v="192"/>
    <n v="95"/>
    <x v="2"/>
    <x v="0"/>
    <x v="0"/>
    <x v="3268"/>
    <n v="1458178044"/>
    <b v="0"/>
    <n v="4"/>
    <b v="0"/>
    <s v="theater/plays"/>
    <n v="3"/>
    <n v="23.75"/>
    <x v="1"/>
    <s v="plays"/>
    <n v="42446.060694444444"/>
    <n v="25569.000046296296"/>
    <x v="2"/>
    <n v="3"/>
    <x v="7"/>
  </r>
  <r>
    <n v="4059"/>
    <x v="4052"/>
    <s v="A very Canadian children's play inspired by the tradition of British pantomimes like Aladdin, and the Nutcracker."/>
    <x v="3"/>
    <n v="250"/>
    <x v="2"/>
    <x v="5"/>
    <x v="5"/>
    <x v="4037"/>
    <n v="1408116152"/>
    <b v="0"/>
    <n v="7"/>
    <b v="0"/>
    <s v="theater/plays"/>
    <n v="3"/>
    <n v="35.71"/>
    <x v="1"/>
    <s v="plays"/>
    <n v="41866.640648148146"/>
    <n v="25569.000081018519"/>
    <x v="3"/>
    <n v="8"/>
    <x v="10"/>
  </r>
  <r>
    <n v="4060"/>
    <x v="4053"/>
    <s v="A funny, poignant play that revives the forgotten life and adventures of great Scottish Canadian, world renowned poet, Robert Service."/>
    <x v="3"/>
    <n v="285"/>
    <x v="2"/>
    <x v="5"/>
    <x v="5"/>
    <x v="4038"/>
    <n v="1400604056"/>
    <b v="0"/>
    <n v="5"/>
    <b v="0"/>
    <s v="theater/plays"/>
    <n v="3"/>
    <n v="57"/>
    <x v="1"/>
    <s v="plays"/>
    <n v="41779.695092592592"/>
    <n v="25569.000057870369"/>
    <x v="3"/>
    <n v="5"/>
    <x v="5"/>
  </r>
  <r>
    <n v="4061"/>
    <x v="4054"/>
    <s v="SKYLAR'S SYNDROME is a tremendous psychodrama by master playwright Gavin Kayner!"/>
    <x v="441"/>
    <n v="0"/>
    <x v="2"/>
    <x v="0"/>
    <x v="0"/>
    <x v="4039"/>
    <n v="1456025023"/>
    <b v="0"/>
    <n v="0"/>
    <b v="0"/>
    <s v="theater/plays"/>
    <n v="0"/>
    <n v="0"/>
    <x v="1"/>
    <s v="plays"/>
    <n v="42421.141469907408"/>
    <n v="25569"/>
    <x v="2"/>
    <n v="2"/>
    <x v="2"/>
  </r>
  <r>
    <n v="4062"/>
    <x v="4055"/>
    <s v="Shakespeare's beloved tragedy, MacBeth, staged in the Black Hills of Wyoming during Sturgis '76. Warning! This is no church picnic!"/>
    <x v="22"/>
    <n v="490"/>
    <x v="2"/>
    <x v="0"/>
    <x v="0"/>
    <x v="4040"/>
    <n v="1464889468"/>
    <b v="0"/>
    <n v="3"/>
    <b v="0"/>
    <s v="theater/plays"/>
    <n v="2"/>
    <n v="163.33000000000001"/>
    <x v="1"/>
    <s v="plays"/>
    <n v="42523.739212962959"/>
    <n v="25569.000034722223"/>
    <x v="2"/>
    <n v="6"/>
    <x v="0"/>
  </r>
  <r>
    <n v="4063"/>
    <x v="4056"/>
    <s v="WMHAE by Julie McNamara, raises awareness of the effects domestic violence has on the mental health of young people who witness it."/>
    <x v="196"/>
    <n v="135"/>
    <x v="2"/>
    <x v="1"/>
    <x v="1"/>
    <x v="4041"/>
    <n v="1401294084"/>
    <b v="0"/>
    <n v="9"/>
    <b v="0"/>
    <s v="theater/plays"/>
    <n v="1"/>
    <n v="15"/>
    <x v="1"/>
    <s v="plays"/>
    <n v="41787.681527777779"/>
    <n v="25569.000104166666"/>
    <x v="3"/>
    <n v="5"/>
    <x v="5"/>
  </r>
  <r>
    <n v="4064"/>
    <x v="4057"/>
    <s v="We are mounting a production of Neil Simon's brilliant comedy, The Odd Couple, and need your help to make it as wonderful as we can."/>
    <x v="13"/>
    <n v="385"/>
    <x v="2"/>
    <x v="2"/>
    <x v="2"/>
    <x v="4042"/>
    <n v="1427724426"/>
    <b v="0"/>
    <n v="6"/>
    <b v="0"/>
    <s v="theater/plays"/>
    <n v="19"/>
    <n v="64.17"/>
    <x v="1"/>
    <s v="plays"/>
    <n v="42093.588263888887"/>
    <n v="25569.000069444446"/>
    <x v="0"/>
    <n v="3"/>
    <x v="7"/>
  </r>
  <r>
    <n v="4065"/>
    <x v="4058"/>
    <s v="A classical/ fantasy version of midsummers done by professionally trained actors in Tulsa!"/>
    <x v="23"/>
    <n v="27"/>
    <x v="2"/>
    <x v="0"/>
    <x v="0"/>
    <x v="4043"/>
    <n v="1405291811"/>
    <b v="0"/>
    <n v="4"/>
    <b v="0"/>
    <s v="theater/plays"/>
    <n v="1"/>
    <n v="6.75"/>
    <x v="1"/>
    <s v="plays"/>
    <n v="41833.951516203706"/>
    <n v="25569.000046296296"/>
    <x v="3"/>
    <n v="7"/>
    <x v="3"/>
  </r>
  <r>
    <n v="4066"/>
    <x v="4059"/>
    <s v="We have created an outstanding mobile Performing Arts Program that has great impact on the social development in multiple communities."/>
    <x v="36"/>
    <n v="25"/>
    <x v="2"/>
    <x v="0"/>
    <x v="0"/>
    <x v="4044"/>
    <n v="1461027388"/>
    <b v="0"/>
    <n v="1"/>
    <b v="0"/>
    <s v="theater/plays"/>
    <n v="0"/>
    <n v="25"/>
    <x v="1"/>
    <s v="plays"/>
    <n v="42479.039212962962"/>
    <n v="25569.000011574073"/>
    <x v="2"/>
    <n v="4"/>
    <x v="6"/>
  </r>
  <r>
    <n v="4067"/>
    <x v="4060"/>
    <s v="Will Power Troupe is the only US group invited to perform in London's Shakespeare Festival. We need your help to bring the USA to UK!"/>
    <x v="10"/>
    <n v="3045"/>
    <x v="2"/>
    <x v="0"/>
    <x v="0"/>
    <x v="4045"/>
    <n v="1439952550"/>
    <b v="0"/>
    <n v="17"/>
    <b v="0"/>
    <s v="theater/plays"/>
    <n v="61"/>
    <n v="179.12"/>
    <x v="1"/>
    <s v="plays"/>
    <n v="42235.117476851854"/>
    <n v="25569.000196759258"/>
    <x v="0"/>
    <n v="8"/>
    <x v="10"/>
  </r>
  <r>
    <n v="4068"/>
    <x v="4061"/>
    <s v="Be a PRODUCER of the Original stage play BELLE DAME SANS MERCI by Michael Fenlason! :-) :-( !"/>
    <x v="442"/>
    <n v="34.950000000000003"/>
    <x v="2"/>
    <x v="0"/>
    <x v="0"/>
    <x v="4046"/>
    <n v="1481756855"/>
    <b v="0"/>
    <n v="1"/>
    <b v="0"/>
    <s v="theater/plays"/>
    <n v="1"/>
    <n v="34.950000000000003"/>
    <x v="1"/>
    <s v="plays"/>
    <n v="42718.963599537034"/>
    <n v="25569.000011574073"/>
    <x v="2"/>
    <n v="12"/>
    <x v="11"/>
  </r>
  <r>
    <n v="4069"/>
    <x v="4062"/>
    <s v="'The Pendulum Swings' is a three-act dark comedy that sees Frank and Michael await their execution on Death Row."/>
    <x v="21"/>
    <n v="430"/>
    <x v="2"/>
    <x v="1"/>
    <x v="1"/>
    <x v="4047"/>
    <n v="1421596356"/>
    <b v="0"/>
    <n v="13"/>
    <b v="0"/>
    <s v="theater/plays"/>
    <n v="34"/>
    <n v="33.08"/>
    <x v="1"/>
    <s v="plays"/>
    <n v="42022.661527777775"/>
    <n v="25569.000150462962"/>
    <x v="0"/>
    <n v="1"/>
    <x v="1"/>
  </r>
  <r>
    <n v="4070"/>
    <x v="4063"/>
    <s v="V-Day Southern Utah University 2015 and Second Studio Players presents: The Vagina Monologues"/>
    <x v="28"/>
    <n v="165"/>
    <x v="2"/>
    <x v="0"/>
    <x v="0"/>
    <x v="4048"/>
    <n v="1422374420"/>
    <b v="0"/>
    <n v="6"/>
    <b v="0"/>
    <s v="theater/plays"/>
    <n v="17"/>
    <n v="27.5"/>
    <x v="1"/>
    <s v="plays"/>
    <n v="42031.666898148149"/>
    <n v="25569.000069444446"/>
    <x v="0"/>
    <n v="1"/>
    <x v="1"/>
  </r>
  <r>
    <n v="4071"/>
    <x v="4064"/>
    <s v="ExÃ¡men final de alumnos del Centro de CapacitaciÃ³n de la ANDA. Son extractos de obras: El JardÃ­n de los CerezoS, Madre Coraje y Casa"/>
    <x v="22"/>
    <n v="0"/>
    <x v="2"/>
    <x v="14"/>
    <x v="10"/>
    <x v="4049"/>
    <n v="1480187931"/>
    <b v="0"/>
    <n v="0"/>
    <b v="0"/>
    <s v="theater/plays"/>
    <n v="0"/>
    <n v="0"/>
    <x v="1"/>
    <s v="plays"/>
    <n v="42700.804756944446"/>
    <n v="25569"/>
    <x v="2"/>
    <n v="11"/>
    <x v="4"/>
  </r>
  <r>
    <n v="4072"/>
    <x v="4065"/>
    <s v="Salute the Centenary with this satirical and moving play. The centenary has national relevance, and we want to mark it in our community"/>
    <x v="28"/>
    <n v="4"/>
    <x v="2"/>
    <x v="1"/>
    <x v="1"/>
    <x v="4050"/>
    <n v="1403462111"/>
    <b v="0"/>
    <n v="2"/>
    <b v="0"/>
    <s v="theater/plays"/>
    <n v="0"/>
    <n v="2"/>
    <x v="1"/>
    <s v="plays"/>
    <n v="41812.77443287037"/>
    <n v="25569.00002314815"/>
    <x v="3"/>
    <n v="6"/>
    <x v="0"/>
  </r>
  <r>
    <n v="4073"/>
    <x v="4066"/>
    <s v="OTHELLO, directed by Daniel Echevarria. A tragedy that highlights political corruption and the madness that can come out of love."/>
    <x v="8"/>
    <n v="37"/>
    <x v="2"/>
    <x v="0"/>
    <x v="0"/>
    <x v="4051"/>
    <n v="1426407426"/>
    <b v="0"/>
    <n v="2"/>
    <b v="0"/>
    <s v="theater/plays"/>
    <n v="1"/>
    <n v="18.5"/>
    <x v="1"/>
    <s v="plays"/>
    <n v="42078.34520833334"/>
    <n v="25569.00002314815"/>
    <x v="0"/>
    <n v="3"/>
    <x v="7"/>
  </r>
  <r>
    <n v="4074"/>
    <x v="4067"/>
    <s v="A performance to inspire people, regardless of their faith, to visualise the repentance of Hurr and the forgiveness of Imam Hussain"/>
    <x v="181"/>
    <n v="735"/>
    <x v="2"/>
    <x v="1"/>
    <x v="1"/>
    <x v="4052"/>
    <n v="1444137375"/>
    <b v="0"/>
    <n v="21"/>
    <b v="0"/>
    <s v="theater/plays"/>
    <n v="27"/>
    <n v="35"/>
    <x v="1"/>
    <s v="plays"/>
    <n v="42283.552951388891"/>
    <n v="25569.000243055554"/>
    <x v="0"/>
    <n v="10"/>
    <x v="9"/>
  </r>
  <r>
    <n v="4075"/>
    <x v="4068"/>
    <s v="Set in the near future, this version of Shakespeare's classic play looks at how events that shook an empire could still happen today."/>
    <x v="13"/>
    <n v="576"/>
    <x v="2"/>
    <x v="1"/>
    <x v="1"/>
    <x v="4053"/>
    <n v="1400547969"/>
    <b v="0"/>
    <n v="13"/>
    <b v="0"/>
    <s v="theater/plays"/>
    <n v="29"/>
    <n v="44.31"/>
    <x v="1"/>
    <s v="plays"/>
    <n v="41779.045937499999"/>
    <n v="25569.000150462962"/>
    <x v="3"/>
    <n v="5"/>
    <x v="5"/>
  </r>
  <r>
    <n v="4076"/>
    <x v="4069"/>
    <s v="A play to raise awareness about the effects of mental illness on a military family in the Cold War area."/>
    <x v="176"/>
    <n v="0"/>
    <x v="2"/>
    <x v="0"/>
    <x v="0"/>
    <x v="4054"/>
    <n v="1411499149"/>
    <b v="0"/>
    <n v="0"/>
    <b v="0"/>
    <s v="theater/plays"/>
    <n v="0"/>
    <n v="0"/>
    <x v="1"/>
    <s v="plays"/>
    <n v="41905.795706018522"/>
    <n v="25569"/>
    <x v="3"/>
    <n v="9"/>
    <x v="8"/>
  </r>
  <r>
    <n v="4077"/>
    <x v="4070"/>
    <s v="We aim to bring creative, innovative, exciting, educational and fun community theater (with a professional attitude) to a new location."/>
    <x v="36"/>
    <n v="1335"/>
    <x v="2"/>
    <x v="0"/>
    <x v="0"/>
    <x v="4055"/>
    <n v="1479747794"/>
    <b v="0"/>
    <n v="6"/>
    <b v="0"/>
    <s v="theater/plays"/>
    <n v="9"/>
    <n v="222.5"/>
    <x v="1"/>
    <s v="plays"/>
    <n v="42695.7105787037"/>
    <n v="25569.000069444446"/>
    <x v="2"/>
    <n v="11"/>
    <x v="4"/>
  </r>
  <r>
    <n v="4078"/>
    <x v="4071"/>
    <s v="Theatre Memoire are a High Wycombe based theatre company. Performing plays about multi-culturalism and interconectedness."/>
    <x v="49"/>
    <n v="0"/>
    <x v="2"/>
    <x v="1"/>
    <x v="1"/>
    <x v="4056"/>
    <n v="1482951242"/>
    <b v="0"/>
    <n v="0"/>
    <b v="0"/>
    <s v="theater/plays"/>
    <n v="0"/>
    <n v="0"/>
    <x v="1"/>
    <s v="plays"/>
    <n v="42732.787523148145"/>
    <n v="25569"/>
    <x v="2"/>
    <n v="12"/>
    <x v="11"/>
  </r>
  <r>
    <n v="4079"/>
    <x v="4072"/>
    <s v="A tale of obsession, science, and lost love! Help the Caddo Magnet Players give this student-written play its debut on a real stage!"/>
    <x v="9"/>
    <n v="5"/>
    <x v="2"/>
    <x v="0"/>
    <x v="0"/>
    <x v="4057"/>
    <n v="1463783521"/>
    <b v="0"/>
    <n v="1"/>
    <b v="0"/>
    <s v="theater/plays"/>
    <n v="0"/>
    <n v="5"/>
    <x v="1"/>
    <s v="plays"/>
    <n v="42510.938900462963"/>
    <n v="25569.000011574073"/>
    <x v="2"/>
    <n v="5"/>
    <x v="5"/>
  </r>
  <r>
    <n v="4080"/>
    <x v="4073"/>
    <s v="&quot;Uncommonnotion&quot;. is a collections of short humors stories, I want to develop into plays, interest has been shown in this idea."/>
    <x v="9"/>
    <n v="0"/>
    <x v="2"/>
    <x v="0"/>
    <x v="0"/>
    <x v="4058"/>
    <n v="1463849116"/>
    <b v="0"/>
    <n v="0"/>
    <b v="0"/>
    <s v="theater/plays"/>
    <n v="0"/>
    <n v="0"/>
    <x v="1"/>
    <s v="plays"/>
    <n v="42511.698101851856"/>
    <n v="25569"/>
    <x v="2"/>
    <n v="5"/>
    <x v="5"/>
  </r>
  <r>
    <n v="4081"/>
    <x v="4074"/>
    <s v="AUTheatreWing is a student theatre association fostering the development of the dramatic arts at our university."/>
    <x v="443"/>
    <n v="350"/>
    <x v="2"/>
    <x v="0"/>
    <x v="0"/>
    <x v="4059"/>
    <n v="1423231025"/>
    <b v="0"/>
    <n v="12"/>
    <b v="0"/>
    <s v="theater/plays"/>
    <n v="16"/>
    <n v="29.17"/>
    <x v="1"/>
    <s v="plays"/>
    <n v="42041.581307870365"/>
    <n v="25569.000138888889"/>
    <x v="0"/>
    <n v="2"/>
    <x v="2"/>
  </r>
  <r>
    <n v="4082"/>
    <x v="4075"/>
    <s v="A short one act play about an undercover cop posing as a girl scout trying to stop a doughnut shop from selling drug filled doughnuts."/>
    <x v="325"/>
    <n v="3"/>
    <x v="2"/>
    <x v="0"/>
    <x v="0"/>
    <x v="4060"/>
    <n v="1446179553"/>
    <b v="0"/>
    <n v="2"/>
    <b v="0"/>
    <s v="theater/plays"/>
    <n v="2"/>
    <n v="1.5"/>
    <x v="1"/>
    <s v="plays"/>
    <n v="42307.189270833333"/>
    <n v="25569.00002314815"/>
    <x v="0"/>
    <n v="10"/>
    <x v="9"/>
  </r>
  <r>
    <n v="4083"/>
    <x v="4076"/>
    <s v="Condemned to death for Collaboration with the Nazis, popular French Singer &amp; Entertainer Maurice Chevalier tells his side of the story"/>
    <x v="8"/>
    <n v="759"/>
    <x v="2"/>
    <x v="0"/>
    <x v="0"/>
    <x v="4061"/>
    <n v="1450203416"/>
    <b v="0"/>
    <n v="6"/>
    <b v="0"/>
    <s v="theater/plays"/>
    <n v="22"/>
    <n v="126.5"/>
    <x v="1"/>
    <s v="plays"/>
    <n v="42353.761759259258"/>
    <n v="25569.000069444446"/>
    <x v="0"/>
    <n v="12"/>
    <x v="11"/>
  </r>
  <r>
    <n v="4084"/>
    <x v="4077"/>
    <s v="WANTS deals with diversity in all its various facets._x000a_The drama is set in a futuristic society where no diversity si accepted."/>
    <x v="9"/>
    <n v="10"/>
    <x v="2"/>
    <x v="13"/>
    <x v="3"/>
    <x v="4062"/>
    <n v="1473416906"/>
    <b v="0"/>
    <n v="1"/>
    <b v="0"/>
    <s v="theater/plays"/>
    <n v="0"/>
    <n v="10"/>
    <x v="1"/>
    <s v="plays"/>
    <n v="42622.436412037037"/>
    <n v="25569.000011574073"/>
    <x v="2"/>
    <n v="9"/>
    <x v="8"/>
  </r>
  <r>
    <n v="4085"/>
    <x v="4078"/>
    <s v="Just like the good old fashioned radio dramas, Heritage will be performed and narrated for you by 16 different talented voice actors."/>
    <x v="8"/>
    <n v="10"/>
    <x v="2"/>
    <x v="0"/>
    <x v="0"/>
    <x v="4063"/>
    <n v="1424701775"/>
    <b v="0"/>
    <n v="1"/>
    <b v="0"/>
    <s v="theater/plays"/>
    <n v="0"/>
    <n v="10"/>
    <x v="1"/>
    <s v="plays"/>
    <n v="42058.603877314818"/>
    <n v="25569.000011574073"/>
    <x v="0"/>
    <n v="2"/>
    <x v="2"/>
  </r>
  <r>
    <n v="4086"/>
    <x v="4079"/>
    <s v="Our theater troupe needs your help to put on a unique production of Hamlet! Pledge to help young actors learn and refine their skills!"/>
    <x v="28"/>
    <n v="47"/>
    <x v="2"/>
    <x v="0"/>
    <x v="0"/>
    <x v="4064"/>
    <n v="1445985299"/>
    <b v="0"/>
    <n v="5"/>
    <b v="0"/>
    <s v="theater/plays"/>
    <n v="5"/>
    <n v="9.4"/>
    <x v="1"/>
    <s v="plays"/>
    <n v="42304.940960648149"/>
    <n v="25569.000057870369"/>
    <x v="0"/>
    <n v="10"/>
    <x v="9"/>
  </r>
  <r>
    <n v="4087"/>
    <x v="4080"/>
    <s v="Comedy Stage Play"/>
    <x v="376"/>
    <n v="0"/>
    <x v="2"/>
    <x v="0"/>
    <x v="0"/>
    <x v="4065"/>
    <n v="1466185786"/>
    <b v="0"/>
    <n v="0"/>
    <b v="0"/>
    <s v="theater/plays"/>
    <n v="0"/>
    <n v="0"/>
    <x v="1"/>
    <s v="plays"/>
    <n v="42538.742893518516"/>
    <n v="25569"/>
    <x v="2"/>
    <n v="6"/>
    <x v="0"/>
  </r>
  <r>
    <n v="4088"/>
    <x v="4081"/>
    <s v="Young persons theatre company working in deprived area seeking funding for children's theatrical production."/>
    <x v="13"/>
    <n v="216"/>
    <x v="2"/>
    <x v="1"/>
    <x v="1"/>
    <x v="4066"/>
    <n v="1418827324"/>
    <b v="0"/>
    <n v="3"/>
    <b v="0"/>
    <s v="theater/plays"/>
    <n v="11"/>
    <n v="72"/>
    <x v="1"/>
    <s v="plays"/>
    <n v="41990.612546296295"/>
    <n v="25569.000034722223"/>
    <x v="3"/>
    <n v="12"/>
    <x v="11"/>
  </r>
  <r>
    <n v="4089"/>
    <x v="4082"/>
    <s v="&quot;The Snail&quot; is the story of Andrew, a Transgender, who discovers his identity through the relationship with parents, with peers and sex"/>
    <x v="10"/>
    <n v="240"/>
    <x v="2"/>
    <x v="0"/>
    <x v="0"/>
    <x v="4067"/>
    <n v="1430242488"/>
    <b v="0"/>
    <n v="8"/>
    <b v="0"/>
    <s v="theater/plays"/>
    <n v="5"/>
    <n v="30"/>
    <x v="1"/>
    <s v="plays"/>
    <n v="42122.732499999998"/>
    <n v="25569.000092592592"/>
    <x v="0"/>
    <n v="4"/>
    <x v="6"/>
  </r>
  <r>
    <n v="4090"/>
    <x v="4083"/>
    <s v="A gripping re-enactment of a true breast cancer survival story, highlighted with inspiration and laughter!"/>
    <x v="28"/>
    <n v="32"/>
    <x v="2"/>
    <x v="0"/>
    <x v="0"/>
    <x v="4068"/>
    <n v="1437754137"/>
    <b v="0"/>
    <n v="3"/>
    <b v="0"/>
    <s v="theater/plays"/>
    <n v="3"/>
    <n v="10.67"/>
    <x v="1"/>
    <s v="plays"/>
    <n v="42209.67288194444"/>
    <n v="25569.000034722223"/>
    <x v="0"/>
    <n v="7"/>
    <x v="3"/>
  </r>
  <r>
    <n v="4091"/>
    <x v="4084"/>
    <s v="Unique  troupe will bring the wonder &amp; joy of Therapeutic Theater to  youth with severe multiple disabilities, &amp; adults with Alzheimers"/>
    <x v="183"/>
    <n v="204"/>
    <x v="2"/>
    <x v="0"/>
    <x v="0"/>
    <x v="4069"/>
    <n v="1418818151"/>
    <b v="0"/>
    <n v="8"/>
    <b v="0"/>
    <s v="theater/plays"/>
    <n v="13"/>
    <n v="25.5"/>
    <x v="1"/>
    <s v="plays"/>
    <n v="41990.506377314814"/>
    <n v="25569.000092592592"/>
    <x v="3"/>
    <n v="12"/>
    <x v="11"/>
  </r>
  <r>
    <n v="4092"/>
    <x v="4085"/>
    <s v="&quot;A Cry for Help is Riveting, Inspiring, and Mesmerizing. You will laugh, cry, and be thinking about your own Cry for Help&quot;"/>
    <x v="74"/>
    <n v="20"/>
    <x v="2"/>
    <x v="0"/>
    <x v="0"/>
    <x v="4070"/>
    <n v="1423024847"/>
    <b v="0"/>
    <n v="1"/>
    <b v="0"/>
    <s v="theater/plays"/>
    <n v="0"/>
    <n v="20"/>
    <x v="1"/>
    <s v="plays"/>
    <n v="42039.194988425923"/>
    <n v="25569.000011574073"/>
    <x v="0"/>
    <n v="2"/>
    <x v="2"/>
  </r>
  <r>
    <n v="4093"/>
    <x v="4086"/>
    <s v="'The Grouch' is the perfect way to brighten up your Christmas. Full of love, laughs and some sheer calculated silliness, don't miss it!"/>
    <x v="30"/>
    <n v="60"/>
    <x v="2"/>
    <x v="1"/>
    <x v="1"/>
    <x v="4071"/>
    <n v="1435088093"/>
    <b v="0"/>
    <n v="4"/>
    <b v="0"/>
    <s v="theater/plays"/>
    <n v="2"/>
    <n v="15"/>
    <x v="1"/>
    <s v="plays"/>
    <n v="42178.815891203703"/>
    <n v="25569.000046296296"/>
    <x v="0"/>
    <n v="6"/>
    <x v="0"/>
  </r>
  <r>
    <n v="4094"/>
    <x v="4087"/>
    <s v="Live at the Speakeasy with Ryan Anderson is a local talk show! Showcasing local artist, special guest, and talented bands."/>
    <x v="13"/>
    <n v="730"/>
    <x v="2"/>
    <x v="0"/>
    <x v="0"/>
    <x v="4072"/>
    <n v="1410141900"/>
    <b v="0"/>
    <n v="8"/>
    <b v="0"/>
    <s v="theater/plays"/>
    <n v="37"/>
    <n v="91.25"/>
    <x v="1"/>
    <s v="plays"/>
    <n v="41890.086805555555"/>
    <n v="25569.000092592592"/>
    <x v="3"/>
    <n v="9"/>
    <x v="8"/>
  </r>
  <r>
    <n v="4095"/>
    <x v="4088"/>
    <s v="Proyecto teatral dirigido por MartÃ­n Acosta que habla y reflexiona sobre el amor y su naturaleza."/>
    <x v="11"/>
    <n v="800"/>
    <x v="2"/>
    <x v="14"/>
    <x v="10"/>
    <x v="4073"/>
    <n v="1479516350"/>
    <b v="0"/>
    <n v="1"/>
    <b v="0"/>
    <s v="theater/plays"/>
    <n v="3"/>
    <n v="800"/>
    <x v="1"/>
    <s v="plays"/>
    <n v="42693.031828703708"/>
    <n v="25569.000011574073"/>
    <x v="2"/>
    <n v="11"/>
    <x v="4"/>
  </r>
  <r>
    <n v="4096"/>
    <x v="4089"/>
    <s v="Theatre for Life believes in unlocking young people's creativity, developing self belief and creating positive opportunities."/>
    <x v="8"/>
    <n v="400"/>
    <x v="2"/>
    <x v="1"/>
    <x v="1"/>
    <x v="4074"/>
    <n v="1484484219"/>
    <b v="0"/>
    <n v="5"/>
    <b v="0"/>
    <s v="theater/plays"/>
    <n v="11"/>
    <n v="80"/>
    <x v="1"/>
    <s v="plays"/>
    <n v="42750.530312499999"/>
    <n v="25569.000057870369"/>
    <x v="1"/>
    <n v="1"/>
    <x v="1"/>
  </r>
  <r>
    <n v="4097"/>
    <x v="4090"/>
    <s v="And There Was War is a play, a biblical narrative deeply entrenched in the concepts of the great controversy between Good and Evil!"/>
    <x v="3"/>
    <n v="0"/>
    <x v="2"/>
    <x v="1"/>
    <x v="1"/>
    <x v="4075"/>
    <n v="1449431237"/>
    <b v="0"/>
    <n v="0"/>
    <b v="0"/>
    <s v="theater/plays"/>
    <n v="0"/>
    <n v="0"/>
    <x v="1"/>
    <s v="plays"/>
    <n v="42344.824502314819"/>
    <n v="25569"/>
    <x v="0"/>
    <n v="12"/>
    <x v="11"/>
  </r>
  <r>
    <n v="4098"/>
    <x v="4091"/>
    <s v="Community Youth play, written by and performed by the youth about finding joy in the simple things in life"/>
    <x v="96"/>
    <n v="0"/>
    <x v="2"/>
    <x v="0"/>
    <x v="0"/>
    <x v="4076"/>
    <n v="1462468797"/>
    <b v="0"/>
    <n v="0"/>
    <b v="0"/>
    <s v="theater/plays"/>
    <n v="0"/>
    <n v="0"/>
    <x v="1"/>
    <s v="plays"/>
    <n v="42495.722187499996"/>
    <n v="25569"/>
    <x v="2"/>
    <n v="5"/>
    <x v="5"/>
  </r>
  <r>
    <n v="4099"/>
    <x v="4092"/>
    <s v="L.U.N.A. (Love, Understanding, Nurturing, and Awareness) is a non-profit organization dedicated to helping raise awareness for causes."/>
    <x v="37"/>
    <n v="50"/>
    <x v="2"/>
    <x v="0"/>
    <x v="0"/>
    <x v="4077"/>
    <n v="1468959873"/>
    <b v="0"/>
    <n v="1"/>
    <b v="0"/>
    <s v="theater/plays"/>
    <n v="1"/>
    <n v="50"/>
    <x v="1"/>
    <s v="plays"/>
    <n v="42570.850381944445"/>
    <n v="25569.000011574073"/>
    <x v="2"/>
    <n v="7"/>
    <x v="3"/>
  </r>
  <r>
    <n v="4100"/>
    <x v="4093"/>
    <s v="How does war change a family?  A peek into one family's kitchen as their soldier fights in Iraq."/>
    <x v="444"/>
    <n v="0"/>
    <x v="2"/>
    <x v="0"/>
    <x v="0"/>
    <x v="4078"/>
    <n v="1413341990"/>
    <b v="0"/>
    <n v="0"/>
    <b v="0"/>
    <s v="theater/plays"/>
    <n v="0"/>
    <n v="0"/>
    <x v="1"/>
    <s v="plays"/>
    <n v="41927.124884259261"/>
    <n v="25569"/>
    <x v="3"/>
    <n v="10"/>
    <x v="9"/>
  </r>
  <r>
    <n v="4101"/>
    <x v="4094"/>
    <s v="This is a Comedic Story about a young boy who saw the image of the perfect woman and from that point searched for someone similar"/>
    <x v="20"/>
    <n v="0"/>
    <x v="2"/>
    <x v="0"/>
    <x v="0"/>
    <x v="4079"/>
    <n v="1482788482"/>
    <b v="0"/>
    <n v="0"/>
    <b v="0"/>
    <s v="theater/plays"/>
    <n v="0"/>
    <n v="0"/>
    <x v="1"/>
    <s v="plays"/>
    <n v="42730.903726851851"/>
    <n v="25569"/>
    <x v="2"/>
    <n v="12"/>
    <x v="11"/>
  </r>
  <r>
    <n v="4102"/>
    <x v="4095"/>
    <s v="Local Community theater to get up and running in the Idaho Falls area. Something new, something different!"/>
    <x v="2"/>
    <n v="137"/>
    <x v="2"/>
    <x v="0"/>
    <x v="0"/>
    <x v="4080"/>
    <n v="1460751673"/>
    <b v="0"/>
    <n v="6"/>
    <b v="0"/>
    <s v="theater/plays"/>
    <n v="27"/>
    <n v="22.83"/>
    <x v="1"/>
    <s v="plays"/>
    <n v="42475.848067129627"/>
    <n v="25569.000069444446"/>
    <x v="2"/>
    <n v="4"/>
    <x v="6"/>
  </r>
  <r>
    <n v="4103"/>
    <x v="4096"/>
    <s v="Weather Men is a play, written by Nathan Black.  A comedy/drama that explores the question of 'why people stay together?'"/>
    <x v="28"/>
    <n v="100"/>
    <x v="2"/>
    <x v="0"/>
    <x v="0"/>
    <x v="4081"/>
    <n v="1435953566"/>
    <b v="0"/>
    <n v="6"/>
    <b v="0"/>
    <s v="theater/plays"/>
    <n v="10"/>
    <n v="16.670000000000002"/>
    <x v="1"/>
    <s v="plays"/>
    <n v="42188.83293981482"/>
    <n v="25569.000069444446"/>
    <x v="0"/>
    <n v="7"/>
    <x v="3"/>
  </r>
  <r>
    <n v="4104"/>
    <x v="4097"/>
    <s v="PETER PAN, written by Ebony Rattle, is a new retelling of the classic play by J.M. Barrie about a boy who refused to grow up."/>
    <x v="9"/>
    <n v="641"/>
    <x v="2"/>
    <x v="2"/>
    <x v="2"/>
    <x v="4082"/>
    <n v="1474958434"/>
    <b v="0"/>
    <n v="14"/>
    <b v="0"/>
    <s v="theater/plays"/>
    <n v="21"/>
    <n v="45.79"/>
    <x v="1"/>
    <s v="plays"/>
    <n v="42640.278171296297"/>
    <n v="25569.000162037039"/>
    <x v="2"/>
    <n v="9"/>
    <x v="8"/>
  </r>
  <r>
    <n v="4105"/>
    <x v="4098"/>
    <s v="Buscamos finalizar el proceso de producciÃ³n de un espectÃ¡culo de payaso y con Ã©l, activar espacios pÃºblicos para la escena clown."/>
    <x v="287"/>
    <n v="2300"/>
    <x v="2"/>
    <x v="14"/>
    <x v="10"/>
    <x v="4083"/>
    <n v="1479860109"/>
    <b v="0"/>
    <n v="6"/>
    <b v="0"/>
    <s v="theater/plays"/>
    <n v="7"/>
    <n v="383.33"/>
    <x v="1"/>
    <s v="plays"/>
    <n v="42697.010520833333"/>
    <n v="25569.000069444446"/>
    <x v="2"/>
    <n v="11"/>
    <x v="4"/>
  </r>
  <r>
    <n v="4106"/>
    <x v="4099"/>
    <s v="No magic show has ever integrated theatre arts like this.  World of Paradox is designed for all audiences and is interactive in nature."/>
    <x v="10"/>
    <n v="3530"/>
    <x v="2"/>
    <x v="0"/>
    <x v="0"/>
    <x v="4084"/>
    <n v="1424221866"/>
    <b v="0"/>
    <n v="33"/>
    <b v="0"/>
    <s v="theater/plays"/>
    <n v="71"/>
    <n v="106.97"/>
    <x v="1"/>
    <s v="plays"/>
    <n v="42053.049375000002"/>
    <n v="25569.000381944443"/>
    <x v="0"/>
    <n v="2"/>
    <x v="2"/>
  </r>
  <r>
    <n v="4107"/>
    <x v="4100"/>
    <s v="A new dramatic comedy dealing with a father's unwillingness to let go of his past causes major problems for the future of his daughter."/>
    <x v="13"/>
    <n v="41"/>
    <x v="2"/>
    <x v="0"/>
    <x v="0"/>
    <x v="4085"/>
    <n v="1409608801"/>
    <b v="0"/>
    <n v="4"/>
    <b v="0"/>
    <s v="theater/plays"/>
    <n v="2"/>
    <n v="10.25"/>
    <x v="1"/>
    <s v="plays"/>
    <n v="41883.916678240741"/>
    <n v="25569.000046296296"/>
    <x v="3"/>
    <n v="9"/>
    <x v="8"/>
  </r>
  <r>
    <n v="4108"/>
    <x v="4101"/>
    <s v="We are producing and directing a stage play that will focus on relationships and the stereotypes/truths that prohibit growth."/>
    <x v="9"/>
    <n v="59"/>
    <x v="2"/>
    <x v="0"/>
    <x v="0"/>
    <x v="4086"/>
    <n v="1485909937"/>
    <b v="0"/>
    <n v="1"/>
    <b v="0"/>
    <s v="theater/plays"/>
    <n v="2"/>
    <n v="59"/>
    <x v="1"/>
    <s v="plays"/>
    <n v="42767.031678240746"/>
    <n v="25569.000011574073"/>
    <x v="1"/>
    <n v="2"/>
    <x v="2"/>
  </r>
  <r>
    <n v="4109"/>
    <x v="4102"/>
    <s v="Jack the Lad - a new play that explores how far the boundaries of friendship will stretch when morality and loyalties clash."/>
    <x v="2"/>
    <n v="0"/>
    <x v="2"/>
    <x v="1"/>
    <x v="1"/>
    <x v="4087"/>
    <n v="1446209804"/>
    <b v="0"/>
    <n v="0"/>
    <b v="0"/>
    <s v="theater/plays"/>
    <n v="0"/>
    <n v="0"/>
    <x v="1"/>
    <s v="plays"/>
    <n v="42307.539398148147"/>
    <n v="25569"/>
    <x v="0"/>
    <n v="10"/>
    <x v="9"/>
  </r>
  <r>
    <n v="4110"/>
    <x v="4103"/>
    <s v="Set in the height of sex, drugs and rock 'n' roll this production is an exciting new take on Moliere's classic! Performing with SpaceUK"/>
    <x v="43"/>
    <n v="86"/>
    <x v="2"/>
    <x v="1"/>
    <x v="1"/>
    <x v="4088"/>
    <n v="1463929351"/>
    <b v="0"/>
    <n v="6"/>
    <b v="0"/>
    <s v="theater/plays"/>
    <n v="29"/>
    <n v="14.33"/>
    <x v="1"/>
    <s v="plays"/>
    <n v="42512.626747685179"/>
    <n v="25569.000069444446"/>
    <x v="2"/>
    <n v="5"/>
    <x v="5"/>
  </r>
  <r>
    <n v="4111"/>
    <x v="4104"/>
    <s v="REBORN IN LOVE is the sequel to REBORN FROM ABOVE: A Tale of Eternal Love.  This is part two, of a One-Act play series."/>
    <x v="9"/>
    <n v="94"/>
    <x v="2"/>
    <x v="0"/>
    <x v="0"/>
    <x v="4089"/>
    <n v="1422155740"/>
    <b v="0"/>
    <n v="6"/>
    <b v="0"/>
    <s v="theater/plays"/>
    <n v="3"/>
    <n v="15.67"/>
    <x v="1"/>
    <s v="plays"/>
    <n v="42029.135879629626"/>
    <n v="25569.000069444446"/>
    <x v="0"/>
    <n v="1"/>
    <x v="1"/>
  </r>
  <r>
    <n v="4112"/>
    <x v="4105"/>
    <s v="Set in Southern America â€œThe Divideâ€ is a stage play that touches on the issues that are forefront in America and the world."/>
    <x v="30"/>
    <n v="1"/>
    <x v="2"/>
    <x v="17"/>
    <x v="3"/>
    <x v="4090"/>
    <n v="1454280186"/>
    <b v="0"/>
    <n v="1"/>
    <b v="0"/>
    <s v="theater/plays"/>
    <n v="0"/>
    <n v="1"/>
    <x v="1"/>
    <s v="plays"/>
    <n v="42400.946597222224"/>
    <n v="25569.000011574073"/>
    <x v="2"/>
    <n v="1"/>
    <x v="1"/>
  </r>
  <r>
    <n v="4113"/>
    <x v="4106"/>
    <s v="A family oriented play about Christians &amp; the sins they live with, portrayed by &quot;puppets and toys&quot; at Queensbury Theater in Houston."/>
    <x v="15"/>
    <n v="3"/>
    <x v="2"/>
    <x v="0"/>
    <x v="0"/>
    <x v="4091"/>
    <n v="1450619123"/>
    <b v="0"/>
    <n v="3"/>
    <b v="0"/>
    <s v="theater/plays"/>
    <n v="0"/>
    <n v="1"/>
    <x v="1"/>
    <s v="plays"/>
    <n v="42358.573182870372"/>
    <n v="25569.000034722223"/>
    <x v="0"/>
    <n v="12"/>
    <x v="11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">
  <r>
    <x v="0"/>
    <x v="0"/>
    <n v="1202"/>
    <n v="262"/>
    <n v="1712"/>
    <x v="0"/>
    <x v="0"/>
    <x v="0"/>
  </r>
  <r>
    <x v="1"/>
    <x v="1"/>
    <n v="219"/>
    <n v="48"/>
    <n v="1174"/>
    <x v="1"/>
    <x v="1"/>
    <x v="1"/>
  </r>
  <r>
    <x v="2"/>
    <x v="2"/>
    <n v="54"/>
    <n v="14"/>
    <n v="451"/>
    <x v="2"/>
    <x v="2"/>
    <x v="2"/>
  </r>
  <r>
    <x v="3"/>
    <x v="3"/>
    <n v="18"/>
    <n v="6"/>
    <n v="202"/>
    <x v="3"/>
    <x v="3"/>
    <x v="3"/>
  </r>
  <r>
    <x v="4"/>
    <x v="4"/>
    <n v="9"/>
    <n v="4"/>
    <n v="110"/>
    <x v="4"/>
    <x v="4"/>
    <x v="4"/>
  </r>
  <r>
    <x v="5"/>
    <x v="5"/>
    <n v="6"/>
    <n v="3"/>
    <n v="75"/>
    <x v="5"/>
    <x v="5"/>
    <x v="5"/>
  </r>
  <r>
    <x v="6"/>
    <x v="6"/>
    <n v="5"/>
    <n v="0"/>
    <n v="56"/>
    <x v="6"/>
    <x v="6"/>
    <x v="6"/>
  </r>
  <r>
    <x v="7"/>
    <x v="7"/>
    <n v="4"/>
    <n v="1"/>
    <n v="52"/>
    <x v="7"/>
    <x v="7"/>
    <x v="7"/>
  </r>
  <r>
    <x v="8"/>
    <x v="8"/>
    <n v="2"/>
    <n v="0"/>
    <n v="27"/>
    <x v="8"/>
    <x v="8"/>
    <x v="6"/>
  </r>
  <r>
    <x v="9"/>
    <x v="9"/>
    <n v="4"/>
    <n v="2"/>
    <n v="25"/>
    <x v="9"/>
    <x v="9"/>
    <x v="8"/>
  </r>
  <r>
    <x v="10"/>
    <x v="10"/>
    <n v="1"/>
    <n v="0"/>
    <n v="18"/>
    <x v="10"/>
    <x v="10"/>
    <x v="6"/>
  </r>
  <r>
    <x v="11"/>
    <x v="11"/>
    <n v="6"/>
    <n v="9"/>
    <n v="15"/>
    <x v="11"/>
    <x v="11"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AAA071A-6170-4F5D-AFA0-85A36EA81949}" name="TablaDinámica2" cacheId="1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chartFormat="4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uenta de outcomes" fld="5" subtotal="count" baseField="0" baseItem="0"/>
  </dataFields>
  <chartFormats count="4"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4D4C08-113D-4E16-95F3-F7DF858118B9}" name="TablaDinámica2" cacheId="3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uenta de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07025D1-DC04-4430-B36A-679682416DF3}" name="TablaDinámica3" cacheId="3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uenta de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2F94C1B-BF93-47FC-A97A-8EE56453E2E5}" name="TablaDinámica5" cacheId="2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chartFormat="1">
  <location ref="A3:F5" firstHeaderRow="1" firstDataRow="2" firstDataCol="1" rowPageCount="1" colPageCount="1"/>
  <pivotFields count="20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  <pivotField showAll="0"/>
  </pivotFields>
  <rowItems count="1">
    <i/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uenta de outcomes" fld="5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30EAA55-8C49-4728-9FA1-FF43DA8860F0}" name="TablaDinámica1" cacheId="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>
  <location ref="A3:F14" firstHeaderRow="1" firstDataRow="2" firstDataCol="1" rowPageCount="1" colPageCount="1"/>
  <pivotFields count="4">
    <pivotField dataField="1" subtotalTop="0" showAll="0" defaultSubtotal="0"/>
    <pivotField axis="axisRow" allDrilled="1" showAll="0" dataSourceSort="1" defaultAttributeDrillState="1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axis="axisCol" allDrilled="1" showAll="0" dataSourceSort="1" defaultAttributeDrillState="1">
      <items count="5">
        <item x="0"/>
        <item x="1"/>
        <item x="2"/>
        <item x="3"/>
        <item t="default"/>
      </items>
    </pivotField>
    <pivotField axis="axisPage" allDrilled="1" subtotalTop="0" showAll="0" dataSourceSort="1" defaultSubtotal="0" defaultAttributeDrillState="1"/>
  </pivotFields>
  <rowFields count="1">
    <field x="1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2"/>
  </colFields>
  <colItems count="5">
    <i>
      <x/>
    </i>
    <i>
      <x v="1"/>
    </i>
    <i>
      <x v="2"/>
    </i>
    <i>
      <x v="3"/>
    </i>
    <i t="grand">
      <x/>
    </i>
  </colItems>
  <pageFields count="1">
    <pageField fld="3" hier="20" name="[Rango].[Years].[All]" cap="All"/>
  </pageFields>
  <dataFields count="1">
    <dataField name="Recuento de outcomes" fld="0" subtotal="count" baseField="0" baseItem="0"/>
  </dataFields>
  <pivotHierarchies count="2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6"/>
  </rowHierarchiesUsage>
  <colHierarchiesUsage count="1">
    <colHierarchyUsage hierarchyUsage="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heet1!$A$1:$U$4115">
        <x15:activeTabTopLevelEntity name="[Rango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1C6BC76-F427-4263-BE99-47F2383E4380}" name="TablaDinámica4" cacheId="1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chartFormat="3">
  <location ref="A4:E18" firstHeaderRow="1" firstDataRow="2" firstDataCol="1" rowPageCount="2" colPageCount="1"/>
  <pivotFields count="23">
    <pivotField showAll="0"/>
    <pivotField showAll="0">
      <items count="4108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numFmtId="44" showAll="0"/>
    <pivotField numFmtId="164"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  <pivotField showAll="0"/>
    <pivotField axis="axisPage" showAll="0">
      <items count="11">
        <item m="1" x="9"/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/>
    <pivotField axis="axisRow" showAll="0">
      <items count="13">
        <item x="1"/>
        <item x="2"/>
        <item x="7"/>
        <item x="6"/>
        <item x="5"/>
        <item x="0"/>
        <item x="3"/>
        <item x="10"/>
        <item x="8"/>
        <item x="9"/>
        <item x="4"/>
        <item x="11"/>
        <item t="default"/>
      </items>
    </pivotField>
  </pivotFields>
  <rowFields count="1">
    <field x="22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item="8" hier="-1"/>
    <pageField fld="20" hier="-1"/>
  </pageFields>
  <dataFields count="1">
    <dataField name="Cuenta de outcomes" fld="5" subtotal="count" baseField="0" baseItem="0"/>
  </dataFields>
  <chartFormats count="6">
    <chartFormat chart="0" format="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5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57F16BF-0038-406F-955C-363524E3410B}" name="TablaDinámica3" cacheId="5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>
  <location ref="A3:C20" firstHeaderRow="1" firstDataRow="1" firstDataCol="0"/>
  <pivotFields count="8">
    <pivotField showAll="0">
      <items count="13">
        <item x="1"/>
        <item x="3"/>
        <item x="4"/>
        <item x="5"/>
        <item x="6"/>
        <item x="7"/>
        <item x="8"/>
        <item x="9"/>
        <item x="10"/>
        <item x="2"/>
        <item x="11"/>
        <item x="0"/>
        <item t="default"/>
      </items>
    </pivotField>
    <pivotField showAll="0">
      <items count="13">
        <item x="11"/>
        <item x="10"/>
        <item x="9"/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/>
    <pivotField showAll="0"/>
    <pivotField showAll="0"/>
    <pivotField showAll="0">
      <items count="13">
        <item x="11"/>
        <item x="0"/>
        <item x="9"/>
        <item x="1"/>
        <item x="2"/>
        <item x="5"/>
        <item x="3"/>
        <item x="4"/>
        <item x="7"/>
        <item x="6"/>
        <item x="8"/>
        <item x="10"/>
        <item t="default"/>
      </items>
    </pivotField>
    <pivotField showAll="0">
      <items count="13">
        <item x="10"/>
        <item x="8"/>
        <item x="7"/>
        <item x="5"/>
        <item x="4"/>
        <item x="3"/>
        <item x="6"/>
        <item x="2"/>
        <item x="9"/>
        <item x="1"/>
        <item x="11"/>
        <item x="0"/>
        <item t="default"/>
      </items>
    </pivotField>
    <pivotField showAll="0">
      <items count="11">
        <item x="6"/>
        <item x="7"/>
        <item x="3"/>
        <item x="2"/>
        <item x="4"/>
        <item x="5"/>
        <item x="1"/>
        <item x="8"/>
        <item x="0"/>
        <item x="9"/>
        <item t="default"/>
      </items>
    </pivotField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FF53AE-B0E2-499A-96EC-6520DA286C10}" name="TablaDinámica5" cacheId="1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>
  <location ref="A3:E4" firstHeaderRow="1" firstDataRow="2" firstDataCol="0" rowPageCount="1" colPageCount="1"/>
  <pivotFields count="23">
    <pivotField showAll="0"/>
    <pivotField showAll="0"/>
    <pivotField showAll="0"/>
    <pivotField numFmtId="44" showAll="0"/>
    <pivotField numFmtId="164" showAll="0"/>
    <pivotField axis="axisCol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</pivotFields>
  <rowItems count="1">
    <i/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A53650B-A535-45D7-9CBF-ADDDCDF12FB0}" name="TablaDinámica1" cacheId="1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chartFormat="1">
  <location ref="A4:B18" firstHeaderRow="1" firstDataRow="1" firstDataCol="1" rowPageCount="2" colPageCount="1"/>
  <pivotFields count="23">
    <pivotField showAll="0"/>
    <pivotField showAll="0"/>
    <pivotField showAll="0"/>
    <pivotField axis="axisRow" numFmtId="44" showAll="0">
      <items count="446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t="default"/>
      </items>
    </pivotField>
    <pivotField numFmtId="164" showAll="0"/>
    <pivotField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axis="axisRow" dataField="1" showAll="0">
      <items count="14">
        <item sd="0" x="2"/>
        <item sd="0" x="5"/>
        <item sd="0" x="11"/>
        <item sd="0" x="7"/>
        <item sd="0" x="3"/>
        <item sd="0" x="1"/>
        <item sd="0" x="6"/>
        <item sd="0" x="10"/>
        <item sd="0" x="8"/>
        <item sd="0" x="4"/>
        <item sd="0" x="9"/>
        <item sd="0" x="12"/>
        <item sd="0" x="0"/>
        <item t="default"/>
      </items>
    </pivotField>
    <pivotField showAll="0">
      <items count="4093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m="1" x="9"/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/>
    <pivotField showAll="0"/>
  </pivotFields>
  <rowFields count="2">
    <field x="7"/>
    <field x="3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pageFields count="2">
    <pageField fld="6" hier="-1"/>
    <pageField fld="20" hier="-1"/>
  </pageFields>
  <dataFields count="1">
    <dataField name="Cuenta de currency" fld="7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2F0DE9-2881-4BC3-B4E4-C66C20029439}">
  <dimension ref="A1:F14"/>
  <sheetViews>
    <sheetView workbookViewId="0">
      <selection activeCell="B27" sqref="B27"/>
    </sheetView>
  </sheetViews>
  <sheetFormatPr baseColWidth="10" defaultRowHeight="14.4" x14ac:dyDescent="0.3"/>
  <cols>
    <col min="1" max="1" width="18.44140625" bestFit="1" customWidth="1"/>
    <col min="2" max="2" width="21.4414062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1.88671875" bestFit="1" customWidth="1"/>
  </cols>
  <sheetData>
    <row r="1" spans="1:6" x14ac:dyDescent="0.3">
      <c r="A1" s="9" t="s">
        <v>8222</v>
      </c>
      <c r="B1" t="s">
        <v>8223</v>
      </c>
    </row>
    <row r="3" spans="1:6" x14ac:dyDescent="0.3">
      <c r="A3" s="9" t="s">
        <v>8364</v>
      </c>
      <c r="B3" s="9" t="s">
        <v>8358</v>
      </c>
    </row>
    <row r="4" spans="1:6" x14ac:dyDescent="0.3">
      <c r="A4" s="9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8359</v>
      </c>
    </row>
    <row r="5" spans="1:6" x14ac:dyDescent="0.3">
      <c r="A5" s="10" t="s">
        <v>8308</v>
      </c>
      <c r="B5" s="11">
        <v>31</v>
      </c>
      <c r="C5" s="11">
        <v>130</v>
      </c>
      <c r="D5" s="11"/>
      <c r="E5" s="11">
        <v>261</v>
      </c>
      <c r="F5" s="11">
        <v>422</v>
      </c>
    </row>
    <row r="6" spans="1:6" x14ac:dyDescent="0.3">
      <c r="A6" s="10" t="s">
        <v>8334</v>
      </c>
      <c r="B6" s="11">
        <v>15</v>
      </c>
      <c r="C6" s="11">
        <v>115</v>
      </c>
      <c r="D6" s="11">
        <v>4</v>
      </c>
      <c r="E6" s="11">
        <v>34</v>
      </c>
      <c r="F6" s="11">
        <v>168</v>
      </c>
    </row>
    <row r="7" spans="1:6" x14ac:dyDescent="0.3">
      <c r="A7" s="10" t="s">
        <v>8331</v>
      </c>
      <c r="B7" s="11"/>
      <c r="C7" s="11">
        <v>96</v>
      </c>
      <c r="D7" s="11"/>
      <c r="E7" s="11">
        <v>52</v>
      </c>
      <c r="F7" s="11">
        <v>148</v>
      </c>
    </row>
    <row r="8" spans="1:6" x14ac:dyDescent="0.3">
      <c r="A8" s="10" t="s">
        <v>8329</v>
      </c>
      <c r="B8" s="11">
        <v>23</v>
      </c>
      <c r="C8" s="11"/>
      <c r="D8" s="11"/>
      <c r="E8" s="11"/>
      <c r="F8" s="11">
        <v>23</v>
      </c>
    </row>
    <row r="9" spans="1:6" x14ac:dyDescent="0.3">
      <c r="A9" s="10" t="s">
        <v>8323</v>
      </c>
      <c r="B9" s="11">
        <v>19</v>
      </c>
      <c r="C9" s="11">
        <v>110</v>
      </c>
      <c r="D9" s="11">
        <v>17</v>
      </c>
      <c r="E9" s="11">
        <v>490</v>
      </c>
      <c r="F9" s="11">
        <v>636</v>
      </c>
    </row>
    <row r="10" spans="1:6" x14ac:dyDescent="0.3">
      <c r="A10" s="10" t="s">
        <v>8336</v>
      </c>
      <c r="B10" s="11"/>
      <c r="C10" s="11">
        <v>72</v>
      </c>
      <c r="D10" s="11"/>
      <c r="E10" s="11">
        <v>62</v>
      </c>
      <c r="F10" s="11">
        <v>134</v>
      </c>
    </row>
    <row r="11" spans="1:6" x14ac:dyDescent="0.3">
      <c r="A11" s="10" t="s">
        <v>8320</v>
      </c>
      <c r="B11" s="11">
        <v>22</v>
      </c>
      <c r="C11" s="11">
        <v>87</v>
      </c>
      <c r="D11" s="11"/>
      <c r="E11" s="11">
        <v>69</v>
      </c>
      <c r="F11" s="11">
        <v>178</v>
      </c>
    </row>
    <row r="12" spans="1:6" x14ac:dyDescent="0.3">
      <c r="A12" s="10" t="s">
        <v>8317</v>
      </c>
      <c r="B12" s="11">
        <v>121</v>
      </c>
      <c r="C12" s="11">
        <v>138</v>
      </c>
      <c r="D12" s="11"/>
      <c r="E12" s="11">
        <v>158</v>
      </c>
      <c r="F12" s="11">
        <v>417</v>
      </c>
    </row>
    <row r="13" spans="1:6" x14ac:dyDescent="0.3">
      <c r="A13" s="10" t="s">
        <v>8315</v>
      </c>
      <c r="B13" s="11">
        <v>26</v>
      </c>
      <c r="C13" s="11">
        <v>349</v>
      </c>
      <c r="D13" s="11">
        <v>12</v>
      </c>
      <c r="E13" s="11">
        <v>525</v>
      </c>
      <c r="F13" s="11">
        <v>912</v>
      </c>
    </row>
    <row r="14" spans="1:6" x14ac:dyDescent="0.3">
      <c r="A14" s="10" t="s">
        <v>8359</v>
      </c>
      <c r="B14" s="11">
        <v>257</v>
      </c>
      <c r="C14" s="11">
        <v>1097</v>
      </c>
      <c r="D14" s="11">
        <v>33</v>
      </c>
      <c r="E14" s="11">
        <v>1651</v>
      </c>
      <c r="F14" s="11">
        <v>3038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D6DD81-03DD-4991-BBD9-4130DCC5DF79}">
  <dimension ref="A1:F14"/>
  <sheetViews>
    <sheetView workbookViewId="0">
      <selection activeCell="G22" sqref="G22"/>
    </sheetView>
  </sheetViews>
  <sheetFormatPr baseColWidth="10" defaultRowHeight="14.4" x14ac:dyDescent="0.3"/>
  <cols>
    <col min="1" max="1" width="18.44140625" bestFit="1" customWidth="1"/>
    <col min="2" max="2" width="21.4414062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1.88671875" bestFit="1" customWidth="1"/>
  </cols>
  <sheetData>
    <row r="1" spans="1:6" x14ac:dyDescent="0.3">
      <c r="A1" s="9" t="s">
        <v>8222</v>
      </c>
      <c r="B1" t="s">
        <v>8223</v>
      </c>
    </row>
    <row r="3" spans="1:6" x14ac:dyDescent="0.3">
      <c r="A3" s="9" t="s">
        <v>8364</v>
      </c>
      <c r="B3" s="9" t="s">
        <v>8358</v>
      </c>
    </row>
    <row r="4" spans="1:6" x14ac:dyDescent="0.3">
      <c r="A4" s="9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8359</v>
      </c>
    </row>
    <row r="5" spans="1:6" x14ac:dyDescent="0.3">
      <c r="A5" s="10" t="s">
        <v>8308</v>
      </c>
      <c r="B5" s="11">
        <v>31</v>
      </c>
      <c r="C5" s="11">
        <v>130</v>
      </c>
      <c r="D5" s="11"/>
      <c r="E5" s="11">
        <v>261</v>
      </c>
      <c r="F5" s="11">
        <v>422</v>
      </c>
    </row>
    <row r="6" spans="1:6" x14ac:dyDescent="0.3">
      <c r="A6" s="10" t="s">
        <v>8334</v>
      </c>
      <c r="B6" s="11">
        <v>15</v>
      </c>
      <c r="C6" s="11">
        <v>115</v>
      </c>
      <c r="D6" s="11">
        <v>4</v>
      </c>
      <c r="E6" s="11">
        <v>34</v>
      </c>
      <c r="F6" s="11">
        <v>168</v>
      </c>
    </row>
    <row r="7" spans="1:6" x14ac:dyDescent="0.3">
      <c r="A7" s="10" t="s">
        <v>8331</v>
      </c>
      <c r="B7" s="11"/>
      <c r="C7" s="11">
        <v>96</v>
      </c>
      <c r="D7" s="11"/>
      <c r="E7" s="11">
        <v>52</v>
      </c>
      <c r="F7" s="11">
        <v>148</v>
      </c>
    </row>
    <row r="8" spans="1:6" x14ac:dyDescent="0.3">
      <c r="A8" s="10" t="s">
        <v>8329</v>
      </c>
      <c r="B8" s="11">
        <v>23</v>
      </c>
      <c r="C8" s="11"/>
      <c r="D8" s="11"/>
      <c r="E8" s="11"/>
      <c r="F8" s="11">
        <v>23</v>
      </c>
    </row>
    <row r="9" spans="1:6" x14ac:dyDescent="0.3">
      <c r="A9" s="10" t="s">
        <v>8323</v>
      </c>
      <c r="B9" s="11">
        <v>19</v>
      </c>
      <c r="C9" s="11">
        <v>110</v>
      </c>
      <c r="D9" s="11">
        <v>17</v>
      </c>
      <c r="E9" s="11">
        <v>490</v>
      </c>
      <c r="F9" s="11">
        <v>636</v>
      </c>
    </row>
    <row r="10" spans="1:6" x14ac:dyDescent="0.3">
      <c r="A10" s="10" t="s">
        <v>8336</v>
      </c>
      <c r="B10" s="11"/>
      <c r="C10" s="11">
        <v>72</v>
      </c>
      <c r="D10" s="11"/>
      <c r="E10" s="11">
        <v>62</v>
      </c>
      <c r="F10" s="11">
        <v>134</v>
      </c>
    </row>
    <row r="11" spans="1:6" x14ac:dyDescent="0.3">
      <c r="A11" s="10" t="s">
        <v>8320</v>
      </c>
      <c r="B11" s="11">
        <v>22</v>
      </c>
      <c r="C11" s="11">
        <v>87</v>
      </c>
      <c r="D11" s="11"/>
      <c r="E11" s="11">
        <v>69</v>
      </c>
      <c r="F11" s="11">
        <v>178</v>
      </c>
    </row>
    <row r="12" spans="1:6" x14ac:dyDescent="0.3">
      <c r="A12" s="10" t="s">
        <v>8317</v>
      </c>
      <c r="B12" s="11">
        <v>121</v>
      </c>
      <c r="C12" s="11">
        <v>138</v>
      </c>
      <c r="D12" s="11"/>
      <c r="E12" s="11">
        <v>158</v>
      </c>
      <c r="F12" s="11">
        <v>417</v>
      </c>
    </row>
    <row r="13" spans="1:6" x14ac:dyDescent="0.3">
      <c r="A13" s="10" t="s">
        <v>8315</v>
      </c>
      <c r="B13" s="11">
        <v>26</v>
      </c>
      <c r="C13" s="11">
        <v>349</v>
      </c>
      <c r="D13" s="11">
        <v>12</v>
      </c>
      <c r="E13" s="11">
        <v>525</v>
      </c>
      <c r="F13" s="11">
        <v>912</v>
      </c>
    </row>
    <row r="14" spans="1:6" x14ac:dyDescent="0.3">
      <c r="A14" s="10" t="s">
        <v>8359</v>
      </c>
      <c r="B14" s="11">
        <v>257</v>
      </c>
      <c r="C14" s="11">
        <v>1097</v>
      </c>
      <c r="D14" s="11">
        <v>33</v>
      </c>
      <c r="E14" s="11">
        <v>1651</v>
      </c>
      <c r="F14" s="11">
        <v>3038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9112C6-5A30-4739-8397-061B52123C09}">
  <dimension ref="A1:F47"/>
  <sheetViews>
    <sheetView workbookViewId="0">
      <selection activeCell="F4" sqref="F4"/>
    </sheetView>
  </sheetViews>
  <sheetFormatPr baseColWidth="10" defaultRowHeight="14.4" x14ac:dyDescent="0.3"/>
  <cols>
    <col min="1" max="1" width="18.44140625" bestFit="1" customWidth="1"/>
    <col min="2" max="2" width="21.4414062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1.88671875" bestFit="1" customWidth="1"/>
    <col min="7" max="9" width="21.44140625" bestFit="1" customWidth="1"/>
    <col min="10" max="10" width="11.88671875" bestFit="1" customWidth="1"/>
    <col min="11" max="14" width="12" bestFit="1" customWidth="1"/>
    <col min="15" max="15" width="8.21875" bestFit="1" customWidth="1"/>
    <col min="16" max="17" width="12" bestFit="1" customWidth="1"/>
    <col min="18" max="18" width="7.77734375" bestFit="1" customWidth="1"/>
    <col min="19" max="26" width="12" bestFit="1" customWidth="1"/>
    <col min="27" max="27" width="8" bestFit="1" customWidth="1"/>
    <col min="28" max="31" width="12" bestFit="1" customWidth="1"/>
    <col min="32" max="32" width="8" bestFit="1" customWidth="1"/>
    <col min="33" max="41" width="12" bestFit="1" customWidth="1"/>
    <col min="42" max="42" width="7.88671875" bestFit="1" customWidth="1"/>
    <col min="43" max="49" width="12" bestFit="1" customWidth="1"/>
    <col min="50" max="50" width="8" bestFit="1" customWidth="1"/>
    <col min="51" max="56" width="11.21875" bestFit="1" customWidth="1"/>
    <col min="57" max="57" width="7.6640625" bestFit="1" customWidth="1"/>
    <col min="58" max="64" width="11.21875" bestFit="1" customWidth="1"/>
    <col min="65" max="65" width="7.6640625" bestFit="1" customWidth="1"/>
    <col min="66" max="73" width="12" bestFit="1" customWidth="1"/>
    <col min="74" max="74" width="8" bestFit="1" customWidth="1"/>
    <col min="75" max="77" width="12" bestFit="1" customWidth="1"/>
    <col min="78" max="78" width="8" bestFit="1" customWidth="1"/>
    <col min="79" max="83" width="12" bestFit="1" customWidth="1"/>
    <col min="84" max="84" width="7.21875" bestFit="1" customWidth="1"/>
    <col min="85" max="90" width="12" bestFit="1" customWidth="1"/>
    <col min="91" max="91" width="7.21875" bestFit="1" customWidth="1"/>
    <col min="92" max="93" width="12" bestFit="1" customWidth="1"/>
    <col min="94" max="94" width="7.88671875" bestFit="1" customWidth="1"/>
    <col min="95" max="98" width="10.44140625" bestFit="1" customWidth="1"/>
    <col min="99" max="99" width="8.5546875" bestFit="1" customWidth="1"/>
    <col min="100" max="104" width="12" bestFit="1" customWidth="1"/>
    <col min="105" max="105" width="7.88671875" bestFit="1" customWidth="1"/>
    <col min="106" max="110" width="12" bestFit="1" customWidth="1"/>
    <col min="111" max="111" width="8.33203125" bestFit="1" customWidth="1"/>
    <col min="112" max="115" width="11.21875" bestFit="1" customWidth="1"/>
    <col min="116" max="116" width="8" bestFit="1" customWidth="1"/>
    <col min="117" max="124" width="12" bestFit="1" customWidth="1"/>
    <col min="125" max="125" width="7.6640625" bestFit="1" customWidth="1"/>
    <col min="126" max="126" width="7.109375" bestFit="1" customWidth="1"/>
    <col min="127" max="127" width="7.88671875" bestFit="1" customWidth="1"/>
    <col min="128" max="136" width="12" bestFit="1" customWidth="1"/>
    <col min="137" max="137" width="8" bestFit="1" customWidth="1"/>
    <col min="138" max="138" width="11.88671875" bestFit="1" customWidth="1"/>
  </cols>
  <sheetData>
    <row r="1" spans="1:6" x14ac:dyDescent="0.3">
      <c r="A1" s="9" t="s">
        <v>8222</v>
      </c>
      <c r="B1" t="s">
        <v>8363</v>
      </c>
    </row>
    <row r="2" spans="1:6" x14ac:dyDescent="0.3">
      <c r="A2" s="9" t="s">
        <v>8362</v>
      </c>
      <c r="B2" t="s">
        <v>8363</v>
      </c>
    </row>
    <row r="4" spans="1:6" x14ac:dyDescent="0.3">
      <c r="A4" s="9" t="s">
        <v>8364</v>
      </c>
      <c r="B4" s="9" t="s">
        <v>8358</v>
      </c>
    </row>
    <row r="5" spans="1:6" x14ac:dyDescent="0.3">
      <c r="A5" s="9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8359</v>
      </c>
    </row>
    <row r="6" spans="1:6" x14ac:dyDescent="0.3">
      <c r="A6" s="10" t="s">
        <v>8314</v>
      </c>
      <c r="B6" s="11"/>
      <c r="C6" s="11">
        <v>100</v>
      </c>
      <c r="D6" s="11"/>
      <c r="E6" s="11"/>
      <c r="F6" s="11">
        <v>100</v>
      </c>
    </row>
    <row r="7" spans="1:6" x14ac:dyDescent="0.3">
      <c r="A7" s="10" t="s">
        <v>8342</v>
      </c>
      <c r="B7" s="11">
        <v>20</v>
      </c>
      <c r="C7" s="11"/>
      <c r="D7" s="11"/>
      <c r="E7" s="11"/>
      <c r="F7" s="11">
        <v>20</v>
      </c>
    </row>
    <row r="8" spans="1:6" x14ac:dyDescent="0.3">
      <c r="A8" s="10" t="s">
        <v>8330</v>
      </c>
      <c r="B8" s="11">
        <v>24</v>
      </c>
      <c r="C8" s="11"/>
      <c r="D8" s="11"/>
      <c r="E8" s="11"/>
      <c r="F8" s="11">
        <v>24</v>
      </c>
    </row>
    <row r="9" spans="1:6" x14ac:dyDescent="0.3">
      <c r="A9" s="10" t="s">
        <v>8356</v>
      </c>
      <c r="B9" s="11"/>
      <c r="C9" s="11">
        <v>40</v>
      </c>
      <c r="D9" s="11"/>
      <c r="E9" s="11"/>
      <c r="F9" s="11">
        <v>40</v>
      </c>
    </row>
    <row r="10" spans="1:6" x14ac:dyDescent="0.3">
      <c r="A10" s="10" t="s">
        <v>8352</v>
      </c>
      <c r="B10" s="11"/>
      <c r="C10" s="11"/>
      <c r="D10" s="11"/>
      <c r="E10" s="11">
        <v>40</v>
      </c>
      <c r="F10" s="11">
        <v>40</v>
      </c>
    </row>
    <row r="11" spans="1:6" x14ac:dyDescent="0.3">
      <c r="A11" s="10" t="s">
        <v>8313</v>
      </c>
      <c r="B11" s="11"/>
      <c r="C11" s="11"/>
      <c r="D11" s="11"/>
      <c r="E11" s="11">
        <v>180</v>
      </c>
      <c r="F11" s="11">
        <v>180</v>
      </c>
    </row>
    <row r="12" spans="1:6" x14ac:dyDescent="0.3">
      <c r="A12" s="10" t="s">
        <v>8312</v>
      </c>
      <c r="B12" s="11"/>
      <c r="C12" s="11">
        <v>80</v>
      </c>
      <c r="D12" s="11"/>
      <c r="E12" s="11"/>
      <c r="F12" s="11">
        <v>80</v>
      </c>
    </row>
    <row r="13" spans="1:6" x14ac:dyDescent="0.3">
      <c r="A13" s="10" t="s">
        <v>8328</v>
      </c>
      <c r="B13" s="11"/>
      <c r="C13" s="11"/>
      <c r="D13" s="11"/>
      <c r="E13" s="11">
        <v>40</v>
      </c>
      <c r="F13" s="11">
        <v>40</v>
      </c>
    </row>
    <row r="14" spans="1:6" x14ac:dyDescent="0.3">
      <c r="A14" s="10" t="s">
        <v>8345</v>
      </c>
      <c r="B14" s="11"/>
      <c r="C14" s="11">
        <v>40</v>
      </c>
      <c r="D14" s="11">
        <v>20</v>
      </c>
      <c r="E14" s="11"/>
      <c r="F14" s="11">
        <v>60</v>
      </c>
    </row>
    <row r="15" spans="1:6" x14ac:dyDescent="0.3">
      <c r="A15" s="10" t="s">
        <v>8322</v>
      </c>
      <c r="B15" s="11"/>
      <c r="C15" s="11">
        <v>40</v>
      </c>
      <c r="D15" s="11"/>
      <c r="E15" s="11"/>
      <c r="F15" s="11">
        <v>40</v>
      </c>
    </row>
    <row r="16" spans="1:6" x14ac:dyDescent="0.3">
      <c r="A16" s="10" t="s">
        <v>8335</v>
      </c>
      <c r="B16" s="11">
        <v>20</v>
      </c>
      <c r="C16" s="11">
        <v>120</v>
      </c>
      <c r="D16" s="11"/>
      <c r="E16" s="11"/>
      <c r="F16" s="11">
        <v>140</v>
      </c>
    </row>
    <row r="17" spans="1:6" x14ac:dyDescent="0.3">
      <c r="A17" s="10" t="s">
        <v>8346</v>
      </c>
      <c r="B17" s="11"/>
      <c r="C17" s="11">
        <v>20</v>
      </c>
      <c r="D17" s="11"/>
      <c r="E17" s="11"/>
      <c r="F17" s="11">
        <v>20</v>
      </c>
    </row>
    <row r="18" spans="1:6" x14ac:dyDescent="0.3">
      <c r="A18" s="10" t="s">
        <v>8347</v>
      </c>
      <c r="B18" s="11"/>
      <c r="C18" s="11"/>
      <c r="D18" s="11"/>
      <c r="E18" s="11">
        <v>140</v>
      </c>
      <c r="F18" s="11">
        <v>140</v>
      </c>
    </row>
    <row r="19" spans="1:6" x14ac:dyDescent="0.3">
      <c r="A19" s="10" t="s">
        <v>8327</v>
      </c>
      <c r="B19" s="11"/>
      <c r="C19" s="11">
        <v>20</v>
      </c>
      <c r="D19" s="11"/>
      <c r="E19" s="11">
        <v>140</v>
      </c>
      <c r="F19" s="11">
        <v>160</v>
      </c>
    </row>
    <row r="20" spans="1:6" x14ac:dyDescent="0.3">
      <c r="A20" s="10" t="s">
        <v>8326</v>
      </c>
      <c r="B20" s="11"/>
      <c r="C20" s="11">
        <v>60</v>
      </c>
      <c r="D20" s="11"/>
      <c r="E20" s="11"/>
      <c r="F20" s="11">
        <v>60</v>
      </c>
    </row>
    <row r="21" spans="1:6" x14ac:dyDescent="0.3">
      <c r="A21" s="10" t="s">
        <v>8354</v>
      </c>
      <c r="B21" s="11"/>
      <c r="C21" s="11">
        <v>11</v>
      </c>
      <c r="D21" s="11"/>
      <c r="E21" s="11">
        <v>9</v>
      </c>
      <c r="F21" s="11">
        <v>20</v>
      </c>
    </row>
    <row r="22" spans="1:6" x14ac:dyDescent="0.3">
      <c r="A22" s="10" t="s">
        <v>8325</v>
      </c>
      <c r="B22" s="11"/>
      <c r="C22" s="11"/>
      <c r="D22" s="11"/>
      <c r="E22" s="11">
        <v>20</v>
      </c>
      <c r="F22" s="11">
        <v>20</v>
      </c>
    </row>
    <row r="23" spans="1:6" x14ac:dyDescent="0.3">
      <c r="A23" s="10" t="s">
        <v>8333</v>
      </c>
      <c r="B23" s="11"/>
      <c r="C23" s="11">
        <v>40</v>
      </c>
      <c r="D23" s="11"/>
      <c r="E23" s="11"/>
      <c r="F23" s="11">
        <v>40</v>
      </c>
    </row>
    <row r="24" spans="1:6" x14ac:dyDescent="0.3">
      <c r="A24" s="10" t="s">
        <v>8357</v>
      </c>
      <c r="B24" s="11">
        <v>20</v>
      </c>
      <c r="C24" s="11">
        <v>60</v>
      </c>
      <c r="D24" s="11"/>
      <c r="E24" s="11">
        <v>60</v>
      </c>
      <c r="F24" s="11">
        <v>140</v>
      </c>
    </row>
    <row r="25" spans="1:6" x14ac:dyDescent="0.3">
      <c r="A25" s="10" t="s">
        <v>8341</v>
      </c>
      <c r="B25" s="11"/>
      <c r="C25" s="11">
        <v>20</v>
      </c>
      <c r="D25" s="11"/>
      <c r="E25" s="11"/>
      <c r="F25" s="11">
        <v>20</v>
      </c>
    </row>
    <row r="26" spans="1:6" x14ac:dyDescent="0.3">
      <c r="A26" s="10" t="s">
        <v>8321</v>
      </c>
      <c r="B26" s="11"/>
      <c r="C26" s="11"/>
      <c r="D26" s="11"/>
      <c r="E26" s="11">
        <v>60</v>
      </c>
      <c r="F26" s="11">
        <v>60</v>
      </c>
    </row>
    <row r="27" spans="1:6" x14ac:dyDescent="0.3">
      <c r="A27" s="10" t="s">
        <v>8348</v>
      </c>
      <c r="B27" s="11"/>
      <c r="C27" s="11">
        <v>20</v>
      </c>
      <c r="D27" s="11"/>
      <c r="E27" s="11"/>
      <c r="F27" s="11">
        <v>20</v>
      </c>
    </row>
    <row r="28" spans="1:6" x14ac:dyDescent="0.3">
      <c r="A28" s="10" t="s">
        <v>8337</v>
      </c>
      <c r="B28" s="11"/>
      <c r="C28" s="11">
        <v>57</v>
      </c>
      <c r="D28" s="11"/>
      <c r="E28" s="11">
        <v>103</v>
      </c>
      <c r="F28" s="11">
        <v>160</v>
      </c>
    </row>
    <row r="29" spans="1:6" x14ac:dyDescent="0.3">
      <c r="A29" s="10" t="s">
        <v>8343</v>
      </c>
      <c r="B29" s="11"/>
      <c r="C29" s="11">
        <v>20</v>
      </c>
      <c r="D29" s="11"/>
      <c r="E29" s="11"/>
      <c r="F29" s="11">
        <v>20</v>
      </c>
    </row>
    <row r="30" spans="1:6" x14ac:dyDescent="0.3">
      <c r="A30" s="10" t="s">
        <v>8316</v>
      </c>
      <c r="B30" s="11"/>
      <c r="C30" s="11">
        <v>353</v>
      </c>
      <c r="D30" s="11">
        <v>19</v>
      </c>
      <c r="E30" s="11">
        <v>694</v>
      </c>
      <c r="F30" s="11">
        <v>1066</v>
      </c>
    </row>
    <row r="31" spans="1:6" x14ac:dyDescent="0.3">
      <c r="A31" s="10" t="s">
        <v>8344</v>
      </c>
      <c r="B31" s="11"/>
      <c r="C31" s="11"/>
      <c r="D31" s="11"/>
      <c r="E31" s="11">
        <v>40</v>
      </c>
      <c r="F31" s="11">
        <v>40</v>
      </c>
    </row>
    <row r="32" spans="1:6" x14ac:dyDescent="0.3">
      <c r="A32" s="10" t="s">
        <v>8340</v>
      </c>
      <c r="B32" s="11"/>
      <c r="C32" s="11"/>
      <c r="D32" s="11"/>
      <c r="E32" s="11">
        <v>20</v>
      </c>
      <c r="F32" s="11">
        <v>20</v>
      </c>
    </row>
    <row r="33" spans="1:6" x14ac:dyDescent="0.3">
      <c r="A33" s="10" t="s">
        <v>8351</v>
      </c>
      <c r="B33" s="11"/>
      <c r="C33" s="11">
        <v>20</v>
      </c>
      <c r="D33" s="11"/>
      <c r="E33" s="11"/>
      <c r="F33" s="11">
        <v>20</v>
      </c>
    </row>
    <row r="34" spans="1:6" x14ac:dyDescent="0.3">
      <c r="A34" s="10" t="s">
        <v>8324</v>
      </c>
      <c r="B34" s="11"/>
      <c r="C34" s="11"/>
      <c r="D34" s="11"/>
      <c r="E34" s="11">
        <v>260</v>
      </c>
      <c r="F34" s="11">
        <v>260</v>
      </c>
    </row>
    <row r="35" spans="1:6" x14ac:dyDescent="0.3">
      <c r="A35" s="10" t="s">
        <v>8311</v>
      </c>
      <c r="B35" s="11">
        <v>40</v>
      </c>
      <c r="C35" s="11"/>
      <c r="D35" s="11"/>
      <c r="E35" s="11"/>
      <c r="F35" s="11">
        <v>40</v>
      </c>
    </row>
    <row r="36" spans="1:6" x14ac:dyDescent="0.3">
      <c r="A36" s="10" t="s">
        <v>8310</v>
      </c>
      <c r="B36" s="11"/>
      <c r="C36" s="11"/>
      <c r="D36" s="11"/>
      <c r="E36" s="11">
        <v>60</v>
      </c>
      <c r="F36" s="11">
        <v>60</v>
      </c>
    </row>
    <row r="37" spans="1:6" x14ac:dyDescent="0.3">
      <c r="A37" s="10" t="s">
        <v>8350</v>
      </c>
      <c r="B37" s="11"/>
      <c r="C37" s="11"/>
      <c r="D37" s="11">
        <v>6</v>
      </c>
      <c r="E37" s="11">
        <v>34</v>
      </c>
      <c r="F37" s="11">
        <v>40</v>
      </c>
    </row>
    <row r="38" spans="1:6" x14ac:dyDescent="0.3">
      <c r="A38" s="10" t="s">
        <v>8353</v>
      </c>
      <c r="B38" s="11">
        <v>18</v>
      </c>
      <c r="C38" s="11">
        <v>2</v>
      </c>
      <c r="D38" s="11"/>
      <c r="E38" s="11">
        <v>40</v>
      </c>
      <c r="F38" s="11">
        <v>60</v>
      </c>
    </row>
    <row r="39" spans="1:6" x14ac:dyDescent="0.3">
      <c r="A39" s="10" t="s">
        <v>8355</v>
      </c>
      <c r="B39" s="11">
        <v>17</v>
      </c>
      <c r="C39" s="11">
        <v>80</v>
      </c>
      <c r="D39" s="11">
        <v>5</v>
      </c>
      <c r="E39" s="11">
        <v>85</v>
      </c>
      <c r="F39" s="11">
        <v>187</v>
      </c>
    </row>
    <row r="40" spans="1:6" x14ac:dyDescent="0.3">
      <c r="A40" s="10" t="s">
        <v>8349</v>
      </c>
      <c r="B40" s="11"/>
      <c r="C40" s="11"/>
      <c r="D40" s="11"/>
      <c r="E40" s="11">
        <v>80</v>
      </c>
      <c r="F40" s="11">
        <v>80</v>
      </c>
    </row>
    <row r="41" spans="1:6" x14ac:dyDescent="0.3">
      <c r="A41" s="10" t="s">
        <v>8309</v>
      </c>
      <c r="B41" s="11"/>
      <c r="C41" s="11"/>
      <c r="D41" s="11"/>
      <c r="E41" s="11">
        <v>60</v>
      </c>
      <c r="F41" s="11">
        <v>60</v>
      </c>
    </row>
    <row r="42" spans="1:6" x14ac:dyDescent="0.3">
      <c r="A42" s="10" t="s">
        <v>8339</v>
      </c>
      <c r="B42" s="11">
        <v>10</v>
      </c>
      <c r="C42" s="11">
        <v>47</v>
      </c>
      <c r="D42" s="11"/>
      <c r="E42" s="11"/>
      <c r="F42" s="11">
        <v>57</v>
      </c>
    </row>
    <row r="43" spans="1:6" x14ac:dyDescent="0.3">
      <c r="A43" s="10" t="s">
        <v>8332</v>
      </c>
      <c r="B43" s="11"/>
      <c r="C43" s="11">
        <v>100</v>
      </c>
      <c r="D43" s="11"/>
      <c r="E43" s="11"/>
      <c r="F43" s="11">
        <v>100</v>
      </c>
    </row>
    <row r="44" spans="1:6" x14ac:dyDescent="0.3">
      <c r="A44" s="10" t="s">
        <v>8319</v>
      </c>
      <c r="B44" s="11">
        <v>60</v>
      </c>
      <c r="C44" s="11">
        <v>120</v>
      </c>
      <c r="D44" s="11"/>
      <c r="E44" s="11">
        <v>20</v>
      </c>
      <c r="F44" s="11">
        <v>200</v>
      </c>
    </row>
    <row r="45" spans="1:6" x14ac:dyDescent="0.3">
      <c r="A45" s="10" t="s">
        <v>8318</v>
      </c>
      <c r="B45" s="11">
        <v>100</v>
      </c>
      <c r="C45" s="11">
        <v>60</v>
      </c>
      <c r="D45" s="11"/>
      <c r="E45" s="11"/>
      <c r="F45" s="11">
        <v>160</v>
      </c>
    </row>
    <row r="46" spans="1:6" x14ac:dyDescent="0.3">
      <c r="A46" s="10" t="s">
        <v>8338</v>
      </c>
      <c r="B46" s="11">
        <v>20</v>
      </c>
      <c r="C46" s="11"/>
      <c r="D46" s="11"/>
      <c r="E46" s="11"/>
      <c r="F46" s="11">
        <v>20</v>
      </c>
    </row>
    <row r="47" spans="1:6" x14ac:dyDescent="0.3">
      <c r="A47" s="10" t="s">
        <v>8359</v>
      </c>
      <c r="B47" s="11">
        <v>349</v>
      </c>
      <c r="C47" s="11">
        <v>1530</v>
      </c>
      <c r="D47" s="11">
        <v>50</v>
      </c>
      <c r="E47" s="11">
        <v>2185</v>
      </c>
      <c r="F47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7BA121-CEEB-4560-AA59-87FA957C4441}">
  <dimension ref="A1:F5"/>
  <sheetViews>
    <sheetView workbookViewId="0">
      <selection activeCell="F3" sqref="F3"/>
    </sheetView>
  </sheetViews>
  <sheetFormatPr baseColWidth="10" defaultRowHeight="14.4" x14ac:dyDescent="0.3"/>
  <cols>
    <col min="1" max="1" width="18.44140625" bestFit="1" customWidth="1"/>
    <col min="2" max="2" width="21.4414062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1.88671875" bestFit="1" customWidth="1"/>
  </cols>
  <sheetData>
    <row r="1" spans="1:6" x14ac:dyDescent="0.3">
      <c r="A1" s="9" t="s">
        <v>8362</v>
      </c>
      <c r="B1" t="s">
        <v>8363</v>
      </c>
    </row>
    <row r="3" spans="1:6" x14ac:dyDescent="0.3">
      <c r="B3" s="9" t="s">
        <v>8358</v>
      </c>
    </row>
    <row r="4" spans="1:6" x14ac:dyDescent="0.3">
      <c r="B4" t="s">
        <v>8219</v>
      </c>
      <c r="C4" t="s">
        <v>8220</v>
      </c>
      <c r="D4" t="s">
        <v>8221</v>
      </c>
      <c r="E4" t="s">
        <v>8218</v>
      </c>
      <c r="F4" t="s">
        <v>8359</v>
      </c>
    </row>
    <row r="5" spans="1:6" x14ac:dyDescent="0.3">
      <c r="A5" t="s">
        <v>8364</v>
      </c>
      <c r="B5" s="11">
        <v>349</v>
      </c>
      <c r="C5" s="11">
        <v>1530</v>
      </c>
      <c r="D5" s="11">
        <v>50</v>
      </c>
      <c r="E5" s="11">
        <v>2185</v>
      </c>
      <c r="F5" s="11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E51DF3-81C1-49EB-A46B-7B7F35E7E854}">
  <dimension ref="A1:F14"/>
  <sheetViews>
    <sheetView workbookViewId="0">
      <selection activeCell="A3" sqref="A3"/>
    </sheetView>
  </sheetViews>
  <sheetFormatPr baseColWidth="10" defaultRowHeight="14.4" x14ac:dyDescent="0.3"/>
  <cols>
    <col min="1" max="1" width="20.44140625" bestFit="1" customWidth="1"/>
    <col min="2" max="2" width="21.4414062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1.88671875" bestFit="1" customWidth="1"/>
  </cols>
  <sheetData>
    <row r="1" spans="1:6" x14ac:dyDescent="0.3">
      <c r="A1" s="9" t="s">
        <v>8367</v>
      </c>
      <c r="B1" t="s" vm="1">
        <v>8370</v>
      </c>
    </row>
    <row r="3" spans="1:6" x14ac:dyDescent="0.3">
      <c r="A3" s="9" t="s">
        <v>8369</v>
      </c>
      <c r="B3" s="9" t="s">
        <v>8358</v>
      </c>
    </row>
    <row r="4" spans="1:6" x14ac:dyDescent="0.3">
      <c r="A4" s="9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8359</v>
      </c>
    </row>
    <row r="5" spans="1:6" x14ac:dyDescent="0.3">
      <c r="A5" s="10" t="s">
        <v>8308</v>
      </c>
      <c r="B5" s="11">
        <v>40</v>
      </c>
      <c r="C5" s="11">
        <v>180</v>
      </c>
      <c r="D5" s="11"/>
      <c r="E5" s="11">
        <v>300</v>
      </c>
      <c r="F5" s="11">
        <v>520</v>
      </c>
    </row>
    <row r="6" spans="1:6" x14ac:dyDescent="0.3">
      <c r="A6" s="10" t="s">
        <v>8334</v>
      </c>
      <c r="B6" s="11">
        <v>20</v>
      </c>
      <c r="C6" s="11">
        <v>140</v>
      </c>
      <c r="D6" s="11">
        <v>6</v>
      </c>
      <c r="E6" s="11">
        <v>34</v>
      </c>
      <c r="F6" s="11">
        <v>200</v>
      </c>
    </row>
    <row r="7" spans="1:6" x14ac:dyDescent="0.3">
      <c r="A7" s="10" t="s">
        <v>8331</v>
      </c>
      <c r="B7" s="11"/>
      <c r="C7" s="11">
        <v>140</v>
      </c>
      <c r="D7" s="11"/>
      <c r="E7" s="11">
        <v>80</v>
      </c>
      <c r="F7" s="11">
        <v>220</v>
      </c>
    </row>
    <row r="8" spans="1:6" x14ac:dyDescent="0.3">
      <c r="A8" s="10" t="s">
        <v>8329</v>
      </c>
      <c r="B8" s="11">
        <v>24</v>
      </c>
      <c r="C8" s="11"/>
      <c r="D8" s="11"/>
      <c r="E8" s="11"/>
      <c r="F8" s="11">
        <v>24</v>
      </c>
    </row>
    <row r="9" spans="1:6" x14ac:dyDescent="0.3">
      <c r="A9" s="10" t="s">
        <v>8323</v>
      </c>
      <c r="B9" s="11">
        <v>20</v>
      </c>
      <c r="C9" s="11">
        <v>120</v>
      </c>
      <c r="D9" s="11">
        <v>20</v>
      </c>
      <c r="E9" s="11">
        <v>540</v>
      </c>
      <c r="F9" s="11">
        <v>700</v>
      </c>
    </row>
    <row r="10" spans="1:6" x14ac:dyDescent="0.3">
      <c r="A10" s="10" t="s">
        <v>8336</v>
      </c>
      <c r="B10" s="11"/>
      <c r="C10" s="11">
        <v>117</v>
      </c>
      <c r="D10" s="11"/>
      <c r="E10" s="11">
        <v>103</v>
      </c>
      <c r="F10" s="11">
        <v>220</v>
      </c>
    </row>
    <row r="11" spans="1:6" x14ac:dyDescent="0.3">
      <c r="A11" s="10" t="s">
        <v>8320</v>
      </c>
      <c r="B11" s="11">
        <v>30</v>
      </c>
      <c r="C11" s="11">
        <v>127</v>
      </c>
      <c r="D11" s="11"/>
      <c r="E11" s="11">
        <v>80</v>
      </c>
      <c r="F11" s="11">
        <v>237</v>
      </c>
    </row>
    <row r="12" spans="1:6" x14ac:dyDescent="0.3">
      <c r="A12" s="10" t="s">
        <v>8317</v>
      </c>
      <c r="B12" s="11">
        <v>178</v>
      </c>
      <c r="C12" s="11">
        <v>213</v>
      </c>
      <c r="D12" s="11"/>
      <c r="E12" s="11">
        <v>209</v>
      </c>
      <c r="F12" s="11">
        <v>600</v>
      </c>
    </row>
    <row r="13" spans="1:6" x14ac:dyDescent="0.3">
      <c r="A13" s="10" t="s">
        <v>8315</v>
      </c>
      <c r="B13" s="11">
        <v>37</v>
      </c>
      <c r="C13" s="11">
        <v>493</v>
      </c>
      <c r="D13" s="11">
        <v>24</v>
      </c>
      <c r="E13" s="11">
        <v>839</v>
      </c>
      <c r="F13" s="11">
        <v>1393</v>
      </c>
    </row>
    <row r="14" spans="1:6" x14ac:dyDescent="0.3">
      <c r="A14" s="10" t="s">
        <v>8359</v>
      </c>
      <c r="B14" s="11">
        <v>349</v>
      </c>
      <c r="C14" s="11">
        <v>1530</v>
      </c>
      <c r="D14" s="11">
        <v>50</v>
      </c>
      <c r="E14" s="11">
        <v>2185</v>
      </c>
      <c r="F14" s="11">
        <v>4114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C88BB1-FA18-4B9A-85B9-2E22B6ACA1CC}">
  <dimension ref="A1:E18"/>
  <sheetViews>
    <sheetView workbookViewId="0">
      <selection activeCell="B9" sqref="B9"/>
    </sheetView>
  </sheetViews>
  <sheetFormatPr baseColWidth="10" defaultRowHeight="14.4" x14ac:dyDescent="0.3"/>
  <cols>
    <col min="1" max="1" width="18.44140625" bestFit="1" customWidth="1"/>
    <col min="2" max="2" width="21.44140625" bestFit="1" customWidth="1"/>
    <col min="3" max="3" width="5.6640625" bestFit="1" customWidth="1"/>
    <col min="4" max="4" width="9.44140625" bestFit="1" customWidth="1"/>
    <col min="5" max="6" width="11.88671875" bestFit="1" customWidth="1"/>
  </cols>
  <sheetData>
    <row r="1" spans="1:5" x14ac:dyDescent="0.3">
      <c r="A1" s="9" t="s">
        <v>8362</v>
      </c>
      <c r="B1" t="s">
        <v>8315</v>
      </c>
    </row>
    <row r="2" spans="1:5" x14ac:dyDescent="0.3">
      <c r="A2" s="9" t="s">
        <v>8367</v>
      </c>
      <c r="B2" t="s">
        <v>8363</v>
      </c>
    </row>
    <row r="4" spans="1:5" x14ac:dyDescent="0.3">
      <c r="A4" s="9" t="s">
        <v>8364</v>
      </c>
      <c r="B4" s="9" t="s">
        <v>8358</v>
      </c>
    </row>
    <row r="5" spans="1:5" x14ac:dyDescent="0.3">
      <c r="A5" s="9" t="s">
        <v>8360</v>
      </c>
      <c r="B5" t="s">
        <v>8219</v>
      </c>
      <c r="C5" t="s">
        <v>8220</v>
      </c>
      <c r="D5" t="s">
        <v>8218</v>
      </c>
      <c r="E5" t="s">
        <v>8359</v>
      </c>
    </row>
    <row r="6" spans="1:5" x14ac:dyDescent="0.3">
      <c r="A6" s="10" t="s">
        <v>8372</v>
      </c>
      <c r="B6" s="11">
        <v>7</v>
      </c>
      <c r="C6" s="11">
        <v>33</v>
      </c>
      <c r="D6" s="11">
        <v>56</v>
      </c>
      <c r="E6" s="11">
        <v>96</v>
      </c>
    </row>
    <row r="7" spans="1:5" x14ac:dyDescent="0.3">
      <c r="A7" s="10" t="s">
        <v>8373</v>
      </c>
      <c r="B7" s="11">
        <v>3</v>
      </c>
      <c r="C7" s="11">
        <v>39</v>
      </c>
      <c r="D7" s="11">
        <v>71</v>
      </c>
      <c r="E7" s="11">
        <v>113</v>
      </c>
    </row>
    <row r="8" spans="1:5" x14ac:dyDescent="0.3">
      <c r="A8" s="10" t="s">
        <v>8374</v>
      </c>
      <c r="B8" s="11">
        <v>3</v>
      </c>
      <c r="C8" s="11">
        <v>33</v>
      </c>
      <c r="D8" s="11">
        <v>56</v>
      </c>
      <c r="E8" s="11">
        <v>92</v>
      </c>
    </row>
    <row r="9" spans="1:5" x14ac:dyDescent="0.3">
      <c r="A9" s="10" t="s">
        <v>8375</v>
      </c>
      <c r="B9" s="11">
        <v>2</v>
      </c>
      <c r="C9" s="11">
        <v>40</v>
      </c>
      <c r="D9" s="11">
        <v>71</v>
      </c>
      <c r="E9" s="11">
        <v>113</v>
      </c>
    </row>
    <row r="10" spans="1:5" x14ac:dyDescent="0.3">
      <c r="A10" s="10" t="s">
        <v>8376</v>
      </c>
      <c r="B10" s="11">
        <v>3</v>
      </c>
      <c r="C10" s="11">
        <v>52</v>
      </c>
      <c r="D10" s="11">
        <v>111</v>
      </c>
      <c r="E10" s="11">
        <v>166</v>
      </c>
    </row>
    <row r="11" spans="1:5" x14ac:dyDescent="0.3">
      <c r="A11" s="10" t="s">
        <v>8377</v>
      </c>
      <c r="B11" s="11">
        <v>4</v>
      </c>
      <c r="C11" s="11">
        <v>49</v>
      </c>
      <c r="D11" s="11">
        <v>100</v>
      </c>
      <c r="E11" s="11">
        <v>153</v>
      </c>
    </row>
    <row r="12" spans="1:5" x14ac:dyDescent="0.3">
      <c r="A12" s="10" t="s">
        <v>8378</v>
      </c>
      <c r="B12" s="11">
        <v>1</v>
      </c>
      <c r="C12" s="11">
        <v>50</v>
      </c>
      <c r="D12" s="11">
        <v>87</v>
      </c>
      <c r="E12" s="11">
        <v>138</v>
      </c>
    </row>
    <row r="13" spans="1:5" x14ac:dyDescent="0.3">
      <c r="A13" s="10" t="s">
        <v>8379</v>
      </c>
      <c r="B13" s="11">
        <v>4</v>
      </c>
      <c r="C13" s="11">
        <v>47</v>
      </c>
      <c r="D13" s="11">
        <v>72</v>
      </c>
      <c r="E13" s="11">
        <v>123</v>
      </c>
    </row>
    <row r="14" spans="1:5" x14ac:dyDescent="0.3">
      <c r="A14" s="10" t="s">
        <v>8380</v>
      </c>
      <c r="B14" s="11">
        <v>4</v>
      </c>
      <c r="C14" s="11">
        <v>34</v>
      </c>
      <c r="D14" s="11">
        <v>59</v>
      </c>
      <c r="E14" s="11">
        <v>97</v>
      </c>
    </row>
    <row r="15" spans="1:5" x14ac:dyDescent="0.3">
      <c r="A15" s="10" t="s">
        <v>8383</v>
      </c>
      <c r="B15" s="11"/>
      <c r="C15" s="11">
        <v>50</v>
      </c>
      <c r="D15" s="11">
        <v>65</v>
      </c>
      <c r="E15" s="11">
        <v>115</v>
      </c>
    </row>
    <row r="16" spans="1:5" x14ac:dyDescent="0.3">
      <c r="A16" s="10" t="s">
        <v>8381</v>
      </c>
      <c r="B16" s="11">
        <v>3</v>
      </c>
      <c r="C16" s="11">
        <v>31</v>
      </c>
      <c r="D16" s="11">
        <v>54</v>
      </c>
      <c r="E16" s="11">
        <v>88</v>
      </c>
    </row>
    <row r="17" spans="1:5" x14ac:dyDescent="0.3">
      <c r="A17" s="10" t="s">
        <v>8382</v>
      </c>
      <c r="B17" s="11">
        <v>3</v>
      </c>
      <c r="C17" s="11">
        <v>35</v>
      </c>
      <c r="D17" s="11">
        <v>37</v>
      </c>
      <c r="E17" s="11">
        <v>75</v>
      </c>
    </row>
    <row r="18" spans="1:5" x14ac:dyDescent="0.3">
      <c r="A18" s="10" t="s">
        <v>8359</v>
      </c>
      <c r="B18" s="11">
        <v>37</v>
      </c>
      <c r="C18" s="11">
        <v>493</v>
      </c>
      <c r="D18" s="11">
        <v>839</v>
      </c>
      <c r="E18" s="11">
        <v>1369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D553CC-9138-4B5A-9EB9-71B51676ED5C}">
  <dimension ref="A3:C20"/>
  <sheetViews>
    <sheetView workbookViewId="0">
      <selection activeCell="C29" sqref="C29"/>
    </sheetView>
  </sheetViews>
  <sheetFormatPr baseColWidth="10" defaultRowHeight="14.4" x14ac:dyDescent="0.3"/>
  <cols>
    <col min="1" max="12" width="21.44140625" bestFit="1" customWidth="1"/>
    <col min="13" max="13" width="11.88671875" bestFit="1" customWidth="1"/>
    <col min="14" max="14" width="12" bestFit="1" customWidth="1"/>
    <col min="15" max="15" width="15.6640625" bestFit="1" customWidth="1"/>
    <col min="16" max="16" width="18.44140625" bestFit="1" customWidth="1"/>
    <col min="17" max="17" width="15.6640625" bestFit="1" customWidth="1"/>
    <col min="18" max="18" width="18.44140625" bestFit="1" customWidth="1"/>
    <col min="19" max="19" width="13.6640625" bestFit="1" customWidth="1"/>
    <col min="20" max="20" width="16.44140625" bestFit="1" customWidth="1"/>
    <col min="21" max="21" width="19.109375" bestFit="1" customWidth="1"/>
    <col min="22" max="22" width="21.88671875" bestFit="1" customWidth="1"/>
    <col min="23" max="23" width="15.5546875" bestFit="1" customWidth="1"/>
    <col min="24" max="24" width="18.33203125" bestFit="1" customWidth="1"/>
    <col min="25" max="26" width="11.88671875" bestFit="1" customWidth="1"/>
    <col min="27" max="27" width="18.44140625" bestFit="1" customWidth="1"/>
    <col min="28" max="28" width="13.6640625" bestFit="1" customWidth="1"/>
    <col min="29" max="29" width="8.6640625" bestFit="1" customWidth="1"/>
    <col min="30" max="30" width="16.44140625" bestFit="1" customWidth="1"/>
    <col min="31" max="31" width="19.109375" bestFit="1" customWidth="1"/>
    <col min="32" max="32" width="6.6640625" bestFit="1" customWidth="1"/>
    <col min="33" max="33" width="21.88671875" bestFit="1" customWidth="1"/>
    <col min="34" max="34" width="15.5546875" bestFit="1" customWidth="1"/>
    <col min="35" max="35" width="8.6640625" bestFit="1" customWidth="1"/>
    <col min="36" max="36" width="18.33203125" bestFit="1" customWidth="1"/>
    <col min="37" max="37" width="11.88671875" bestFit="1" customWidth="1"/>
    <col min="38" max="38" width="32.44140625" bestFit="1" customWidth="1"/>
    <col min="39" max="40" width="31.44140625" bestFit="1" customWidth="1"/>
  </cols>
  <sheetData>
    <row r="3" spans="1:3" x14ac:dyDescent="0.3">
      <c r="A3" s="15"/>
      <c r="B3" s="16"/>
      <c r="C3" s="17"/>
    </row>
    <row r="4" spans="1:3" x14ac:dyDescent="0.3">
      <c r="A4" s="18"/>
      <c r="B4" s="19"/>
      <c r="C4" s="20"/>
    </row>
    <row r="5" spans="1:3" x14ac:dyDescent="0.3">
      <c r="A5" s="18"/>
      <c r="B5" s="19"/>
      <c r="C5" s="20"/>
    </row>
    <row r="6" spans="1:3" x14ac:dyDescent="0.3">
      <c r="A6" s="18"/>
      <c r="B6" s="19"/>
      <c r="C6" s="20"/>
    </row>
    <row r="7" spans="1:3" x14ac:dyDescent="0.3">
      <c r="A7" s="18"/>
      <c r="B7" s="19"/>
      <c r="C7" s="20"/>
    </row>
    <row r="8" spans="1:3" x14ac:dyDescent="0.3">
      <c r="A8" s="18"/>
      <c r="B8" s="19"/>
      <c r="C8" s="20"/>
    </row>
    <row r="9" spans="1:3" x14ac:dyDescent="0.3">
      <c r="A9" s="18"/>
      <c r="B9" s="19"/>
      <c r="C9" s="20"/>
    </row>
    <row r="10" spans="1:3" x14ac:dyDescent="0.3">
      <c r="A10" s="18"/>
      <c r="B10" s="19"/>
      <c r="C10" s="20"/>
    </row>
    <row r="11" spans="1:3" x14ac:dyDescent="0.3">
      <c r="A11" s="18"/>
      <c r="B11" s="19"/>
      <c r="C11" s="20"/>
    </row>
    <row r="12" spans="1:3" x14ac:dyDescent="0.3">
      <c r="A12" s="18"/>
      <c r="B12" s="19"/>
      <c r="C12" s="20"/>
    </row>
    <row r="13" spans="1:3" x14ac:dyDescent="0.3">
      <c r="A13" s="18"/>
      <c r="B13" s="19"/>
      <c r="C13" s="20"/>
    </row>
    <row r="14" spans="1:3" x14ac:dyDescent="0.3">
      <c r="A14" s="18"/>
      <c r="B14" s="19"/>
      <c r="C14" s="20"/>
    </row>
    <row r="15" spans="1:3" x14ac:dyDescent="0.3">
      <c r="A15" s="18"/>
      <c r="B15" s="19"/>
      <c r="C15" s="20"/>
    </row>
    <row r="16" spans="1:3" x14ac:dyDescent="0.3">
      <c r="A16" s="18"/>
      <c r="B16" s="19"/>
      <c r="C16" s="20"/>
    </row>
    <row r="17" spans="1:3" x14ac:dyDescent="0.3">
      <c r="A17" s="18"/>
      <c r="B17" s="19"/>
      <c r="C17" s="20"/>
    </row>
    <row r="18" spans="1:3" x14ac:dyDescent="0.3">
      <c r="A18" s="18"/>
      <c r="B18" s="19"/>
      <c r="C18" s="20"/>
    </row>
    <row r="19" spans="1:3" x14ac:dyDescent="0.3">
      <c r="A19" s="18"/>
      <c r="B19" s="19"/>
      <c r="C19" s="20"/>
    </row>
    <row r="20" spans="1:3" x14ac:dyDescent="0.3">
      <c r="A20" s="21"/>
      <c r="B20" s="22"/>
      <c r="C20" s="23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41A715-EE9B-4D8E-876F-719301A4DEA8}">
  <dimension ref="A1:I13"/>
  <sheetViews>
    <sheetView topLeftCell="B1" workbookViewId="0">
      <selection activeCell="B14" sqref="B14"/>
    </sheetView>
  </sheetViews>
  <sheetFormatPr baseColWidth="10" defaultRowHeight="14.4" x14ac:dyDescent="0.3"/>
  <cols>
    <col min="1" max="1" width="16.88671875" bestFit="1" customWidth="1"/>
    <col min="2" max="2" width="16.44140625" bestFit="1" customWidth="1"/>
    <col min="3" max="3" width="12.77734375" bestFit="1" customWidth="1"/>
    <col min="4" max="4" width="15.88671875" bestFit="1" customWidth="1"/>
    <col min="5" max="5" width="12.21875" bestFit="1" customWidth="1"/>
    <col min="6" max="6" width="19" bestFit="1" customWidth="1"/>
    <col min="7" max="7" width="15.33203125" bestFit="1" customWidth="1"/>
    <col min="8" max="8" width="18.109375" bestFit="1" customWidth="1"/>
  </cols>
  <sheetData>
    <row r="1" spans="1:9" x14ac:dyDescent="0.3">
      <c r="A1" s="12"/>
      <c r="B1" s="12" t="s">
        <v>8384</v>
      </c>
      <c r="C1" s="12" t="s">
        <v>8385</v>
      </c>
      <c r="D1" s="12" t="s">
        <v>8386</v>
      </c>
      <c r="E1" s="12" t="s">
        <v>8387</v>
      </c>
      <c r="F1" s="12" t="s">
        <v>8388</v>
      </c>
      <c r="G1" s="12" t="s">
        <v>8389</v>
      </c>
      <c r="H1" s="12" t="s">
        <v>8390</v>
      </c>
    </row>
    <row r="2" spans="1:9" x14ac:dyDescent="0.3">
      <c r="A2" t="s">
        <v>8391</v>
      </c>
      <c r="B2">
        <f>COUNTIFS(Hoja10!$D:$D,"&lt;1000",Hoja10!$F:$F,"successful")</f>
        <v>141</v>
      </c>
      <c r="C2">
        <f>COUNTIFS(Hoja10!$D:$D,"&lt;1000",Hoja10!$F:$F,"failed")</f>
        <v>45</v>
      </c>
      <c r="D2">
        <f>COUNTIFS(Hoja10!$D:$D,"&lt;1000",Hoja10!$F:$F,"canceled")</f>
        <v>0</v>
      </c>
      <c r="E2">
        <f>SUM(B2+C2+D2)</f>
        <v>186</v>
      </c>
      <c r="F2" s="14">
        <f>IFERROR(B2/E2,0)</f>
        <v>0.75806451612903225</v>
      </c>
      <c r="G2" s="14">
        <f>IFERROR(C2/E2,0)</f>
        <v>0.24193548387096775</v>
      </c>
      <c r="H2" s="14">
        <f>IFERROR(D2/E2,0)</f>
        <v>0</v>
      </c>
      <c r="I2" s="13"/>
    </row>
    <row r="3" spans="1:9" x14ac:dyDescent="0.3">
      <c r="A3" t="s">
        <v>8392</v>
      </c>
      <c r="B3">
        <f>COUNTIFS(Hoja10!$D:$D,"&gt;=1000",Hoja10!$D:$D,"&lt;=4999",Hoja10!$F:$F,"successful")</f>
        <v>388</v>
      </c>
      <c r="C3">
        <f>COUNTIFS(Hoja10!$D:$D,"&gt;=1000",Hoja10!$D:$D,"&lt;=4999",Hoja10!$F:$F,"failed")</f>
        <v>146</v>
      </c>
      <c r="D3">
        <f>COUNTIFS(Hoja10!$D:$D,"&gt;=1000",Hoja10!$D:$D,"&lt;=4999",Hoja10!$F:$F,"canceled")</f>
        <v>0</v>
      </c>
      <c r="E3">
        <f t="shared" ref="E3:E13" si="0">SUM(B3+C3+D3)</f>
        <v>534</v>
      </c>
      <c r="F3" s="14">
        <f t="shared" ref="F3:F13" si="1">IFERROR(B3/E3,0)</f>
        <v>0.72659176029962547</v>
      </c>
      <c r="G3" s="14">
        <f t="shared" ref="G3:G13" si="2">IFERROR(C3/E3,0)</f>
        <v>0.27340823970037453</v>
      </c>
      <c r="H3" s="14">
        <f t="shared" ref="H3:H13" si="3">IFERROR(D3/E3,0)</f>
        <v>0</v>
      </c>
    </row>
    <row r="4" spans="1:9" x14ac:dyDescent="0.3">
      <c r="A4" t="s">
        <v>8393</v>
      </c>
      <c r="B4">
        <f>COUNTIFS(Hoja10!$D:$D,"&gt;=5000",Hoja10!$D:$D,"&lt;=9999",Hoja10!$F:$F,"successful")</f>
        <v>93</v>
      </c>
      <c r="C4">
        <f>COUNTIFS(Hoja10!$D:$D,"&gt;=5000",Hoja10!$D:$D,"&lt;=9999",Hoja10!$F:$F,"failed")</f>
        <v>76</v>
      </c>
      <c r="D4">
        <f>COUNTIFS(Hoja10!$D:$D,"&gt;=5000",Hoja10!$D:$D,"&lt;=9999",Hoja10!$F:$F,"canceled")</f>
        <v>0</v>
      </c>
      <c r="E4">
        <f t="shared" si="0"/>
        <v>169</v>
      </c>
      <c r="F4" s="14">
        <f t="shared" si="1"/>
        <v>0.55029585798816572</v>
      </c>
      <c r="G4" s="14">
        <f t="shared" si="2"/>
        <v>0.44970414201183434</v>
      </c>
      <c r="H4" s="14">
        <f t="shared" si="3"/>
        <v>0</v>
      </c>
    </row>
    <row r="5" spans="1:9" x14ac:dyDescent="0.3">
      <c r="A5" t="s">
        <v>8394</v>
      </c>
      <c r="B5">
        <f>COUNTIFS(Hoja10!$D:$D,"&gt;=10000",Hoja10!$D:$D,"&lt;=14999",Hoja10!$F:$F,"successful")</f>
        <v>39</v>
      </c>
      <c r="C5">
        <f>COUNTIFS(Hoja10!$D:$D,"&gt;=10000",Hoja10!$D:$D,"&lt;=14999",Hoja10!$F:$F,"failed")</f>
        <v>33</v>
      </c>
      <c r="D5">
        <f>COUNTIFS(Hoja10!$D:$D,"&gt;=10000",Hoja10!$D:$D,"&lt;=14999",Hoja10!$F:$F,"canceled")</f>
        <v>0</v>
      </c>
      <c r="E5">
        <f t="shared" si="0"/>
        <v>72</v>
      </c>
      <c r="F5" s="14">
        <f t="shared" si="1"/>
        <v>0.54166666666666663</v>
      </c>
      <c r="G5" s="14">
        <f t="shared" si="2"/>
        <v>0.45833333333333331</v>
      </c>
      <c r="H5" s="14">
        <f t="shared" si="3"/>
        <v>0</v>
      </c>
    </row>
    <row r="6" spans="1:9" x14ac:dyDescent="0.3">
      <c r="A6" t="s">
        <v>8396</v>
      </c>
      <c r="B6">
        <f>COUNTIFS(Hoja10!$D:$D,"&gt;=15000",Hoja10!$D:$D,"&lt;=19999",Hoja10!$F:$F,"successful")</f>
        <v>12</v>
      </c>
      <c r="C6">
        <f>COUNTIFS(Hoja10!$D:$D,"&gt;=15000",Hoja10!$D:$D,"&lt;=19999",Hoja10!$F:$F,"failed")</f>
        <v>12</v>
      </c>
      <c r="D6">
        <f>COUNTIFS(Hoja10!$D:$D,"&gt;=15000",Hoja10!$D:$D,"&lt;=19999",Hoja10!$F:$F,"canceled")</f>
        <v>0</v>
      </c>
      <c r="E6">
        <f t="shared" si="0"/>
        <v>24</v>
      </c>
      <c r="F6" s="14">
        <f t="shared" si="1"/>
        <v>0.5</v>
      </c>
      <c r="G6" s="14">
        <f t="shared" si="2"/>
        <v>0.5</v>
      </c>
      <c r="H6" s="14">
        <f t="shared" si="3"/>
        <v>0</v>
      </c>
    </row>
    <row r="7" spans="1:9" x14ac:dyDescent="0.3">
      <c r="A7" t="s">
        <v>8395</v>
      </c>
      <c r="B7">
        <f>COUNTIFS(Hoja10!$D:$D,"&gt;=20000",Hoja10!$D:$D,"&lt;=24999",Hoja10!$F:$F,"successful")</f>
        <v>9</v>
      </c>
      <c r="C7">
        <f>COUNTIFS(Hoja10!$D:$D,"&gt;=20000",Hoja10!$D:$D,"&lt;=24999",Hoja10!$F:$F,"failed")</f>
        <v>11</v>
      </c>
      <c r="D7">
        <f>COUNTIFS(Hoja10!$D:$D,"&gt;=20000",Hoja10!$D:$D,"&lt;=24999",Hoja10!$F:$F,"canceled")</f>
        <v>0</v>
      </c>
      <c r="E7">
        <f t="shared" si="0"/>
        <v>20</v>
      </c>
      <c r="F7" s="14">
        <f t="shared" si="1"/>
        <v>0.45</v>
      </c>
      <c r="G7" s="14">
        <f t="shared" si="2"/>
        <v>0.55000000000000004</v>
      </c>
      <c r="H7" s="14">
        <f t="shared" si="3"/>
        <v>0</v>
      </c>
    </row>
    <row r="8" spans="1:9" x14ac:dyDescent="0.3">
      <c r="A8" t="s">
        <v>8397</v>
      </c>
      <c r="B8">
        <f>COUNTIFS(Hoja10!$D:$D,"&gt;=25000",Hoja10!$D:$D,"&lt;=29999",Hoja10!$F:$F,"successful")</f>
        <v>1</v>
      </c>
      <c r="C8">
        <f>COUNTIFS(Hoja10!$D:$D,"&gt;=25000",Hoja10!$D:$D,"&lt;=29999",Hoja10!$F:$F,"failed")</f>
        <v>4</v>
      </c>
      <c r="D8">
        <f>COUNTIFS(Hoja10!$D:$D,"&gt;=25000",Hoja10!$D:$D,"&lt;=29999",Hoja10!$F:$F,"canceled")</f>
        <v>0</v>
      </c>
      <c r="E8">
        <f t="shared" si="0"/>
        <v>5</v>
      </c>
      <c r="F8" s="14">
        <f t="shared" si="1"/>
        <v>0.2</v>
      </c>
      <c r="G8" s="14">
        <f t="shared" si="2"/>
        <v>0.8</v>
      </c>
      <c r="H8" s="14">
        <f t="shared" si="3"/>
        <v>0</v>
      </c>
    </row>
    <row r="9" spans="1:9" x14ac:dyDescent="0.3">
      <c r="A9" t="s">
        <v>8398</v>
      </c>
      <c r="B9">
        <f>COUNTIFS(Hoja10!$D:$D,"&gt;=30000",Hoja10!$D:$D,"&lt;=34999",Hoja10!$F:$F,"successful")</f>
        <v>3</v>
      </c>
      <c r="C9">
        <f>COUNTIFS(Hoja10!$D:$D,"&gt;=30000",Hoja10!$D:$D,"&lt;=34999",Hoja10!$F:$F,"failed")</f>
        <v>8</v>
      </c>
      <c r="D9">
        <f>COUNTIFS(Hoja10!$D:$D,"&gt;=30000",Hoja10!$D:$D,"&lt;=34999",Hoja10!$F:$F,"canceled")</f>
        <v>0</v>
      </c>
      <c r="E9">
        <f t="shared" si="0"/>
        <v>11</v>
      </c>
      <c r="F9" s="14">
        <f t="shared" si="1"/>
        <v>0.27272727272727271</v>
      </c>
      <c r="G9" s="14">
        <f t="shared" si="2"/>
        <v>0.72727272727272729</v>
      </c>
      <c r="H9" s="14">
        <f t="shared" si="3"/>
        <v>0</v>
      </c>
    </row>
    <row r="10" spans="1:9" x14ac:dyDescent="0.3">
      <c r="A10" t="s">
        <v>8399</v>
      </c>
      <c r="B10">
        <f>COUNTIFS(Hoja10!$D:$D,"&gt;=35000",Hoja10!$D:$D,"&lt;=39999",Hoja10!$F:$F,"successful")</f>
        <v>4</v>
      </c>
      <c r="C10">
        <f>COUNTIFS(Hoja10!$D:$D,"&gt;=35000",Hoja10!$D:$D,"&lt;=39999",Hoja10!$F:$F,"failed")</f>
        <v>2</v>
      </c>
      <c r="D10">
        <f>COUNTIFS(Hoja10!$D:$D,"&gt;=35000",Hoja10!$D:$D,"&lt;=39999",Hoja10!$F:$F,"canceled")</f>
        <v>0</v>
      </c>
      <c r="E10">
        <f t="shared" si="0"/>
        <v>6</v>
      </c>
      <c r="F10" s="14">
        <f t="shared" si="1"/>
        <v>0.66666666666666663</v>
      </c>
      <c r="G10" s="14">
        <f t="shared" si="2"/>
        <v>0.33333333333333331</v>
      </c>
      <c r="H10" s="14">
        <f t="shared" si="3"/>
        <v>0</v>
      </c>
    </row>
    <row r="11" spans="1:9" x14ac:dyDescent="0.3">
      <c r="A11" t="s">
        <v>8400</v>
      </c>
      <c r="B11">
        <f>COUNTIFS(Hoja10!$D:$D,"&gt;=40000",Hoja10!$D:$D,"&lt;=44999",Hoja10!$F:$F,"successful")</f>
        <v>2</v>
      </c>
      <c r="C11">
        <f>COUNTIFS(Hoja10!$D:$D,"&gt;=40000",Hoja10!$D:$D,"&lt;=44999",Hoja10!$F:$F,"failed")</f>
        <v>1</v>
      </c>
      <c r="D11">
        <f>COUNTIFS(Hoja10!$D:$D,"&gt;=40000",Hoja10!$D:$D,"&lt;=44999",Hoja10!$F:$F,"canceled")</f>
        <v>0</v>
      </c>
      <c r="E11">
        <f t="shared" si="0"/>
        <v>3</v>
      </c>
      <c r="F11" s="14">
        <f t="shared" si="1"/>
        <v>0.66666666666666663</v>
      </c>
      <c r="G11" s="14">
        <f t="shared" si="2"/>
        <v>0.33333333333333331</v>
      </c>
      <c r="H11" s="14">
        <f t="shared" si="3"/>
        <v>0</v>
      </c>
    </row>
    <row r="12" spans="1:9" x14ac:dyDescent="0.3">
      <c r="A12" t="s">
        <v>8401</v>
      </c>
      <c r="B12">
        <f>COUNTIFS(Hoja10!$D:$D,"&gt;=45000",Hoja10!$D:$D,"&lt;=49999",Hoja10!$F:$F,"successful")</f>
        <v>0</v>
      </c>
      <c r="C12">
        <f>COUNTIFS(Hoja10!$D:$D,"&gt;=45000",Hoja10!$D:$D,"&lt;=49999",Hoja10!$F:$F,"failed")</f>
        <v>1</v>
      </c>
      <c r="D12">
        <f>COUNTIFS(Hoja10!$D:$D,"&gt;=45000",Hoja10!$D:$D,"&lt;=49999",Hoja10!$F:$F,"canceled")</f>
        <v>0</v>
      </c>
      <c r="E12">
        <f t="shared" si="0"/>
        <v>1</v>
      </c>
      <c r="F12" s="14">
        <f t="shared" si="1"/>
        <v>0</v>
      </c>
      <c r="G12" s="14">
        <f t="shared" si="2"/>
        <v>1</v>
      </c>
      <c r="H12" s="14">
        <f t="shared" si="3"/>
        <v>0</v>
      </c>
    </row>
    <row r="13" spans="1:9" x14ac:dyDescent="0.3">
      <c r="A13" t="s">
        <v>8402</v>
      </c>
      <c r="B13">
        <f>COUNTIFS(Hoja10!$D:$D,"&gt;=50000",Hoja10!$F:$F,"successful")</f>
        <v>2</v>
      </c>
      <c r="C13">
        <f>COUNTIFS(Hoja10!$D:$D,"&gt;=50000",Hoja10!$F:$F,"failed")</f>
        <v>14</v>
      </c>
      <c r="D13">
        <f>COUNTIFS(Hoja10!$D:$D,"&gt;=50000",Hoja10!$F:$F,"canceled")</f>
        <v>0</v>
      </c>
      <c r="E13">
        <f t="shared" si="0"/>
        <v>16</v>
      </c>
      <c r="F13" s="14">
        <f t="shared" si="1"/>
        <v>0.125</v>
      </c>
      <c r="G13" s="14">
        <f t="shared" si="2"/>
        <v>0.875</v>
      </c>
      <c r="H13" s="14">
        <f t="shared" si="3"/>
        <v>0</v>
      </c>
    </row>
  </sheetData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E32D92-ADE4-4474-9FB2-5AF816E6436D}">
  <dimension ref="A1:E4"/>
  <sheetViews>
    <sheetView workbookViewId="0">
      <selection activeCell="C29" sqref="C29"/>
    </sheetView>
  </sheetViews>
  <sheetFormatPr baseColWidth="10" defaultRowHeight="14.4" x14ac:dyDescent="0.3"/>
  <cols>
    <col min="1" max="4" width="21.44140625" bestFit="1" customWidth="1"/>
    <col min="5" max="5" width="11.88671875" bestFit="1" customWidth="1"/>
    <col min="6" max="7" width="21.44140625" bestFit="1" customWidth="1"/>
    <col min="8" max="8" width="13.109375" bestFit="1" customWidth="1"/>
    <col min="9" max="16" width="12" bestFit="1" customWidth="1"/>
    <col min="17" max="17" width="10.33203125" bestFit="1" customWidth="1"/>
    <col min="18" max="20" width="7.109375" bestFit="1" customWidth="1"/>
    <col min="21" max="21" width="8.5546875" bestFit="1" customWidth="1"/>
    <col min="22" max="29" width="12" bestFit="1" customWidth="1"/>
    <col min="30" max="30" width="14.109375" bestFit="1" customWidth="1"/>
    <col min="31" max="31" width="11.88671875" bestFit="1" customWidth="1"/>
  </cols>
  <sheetData>
    <row r="1" spans="1:5" x14ac:dyDescent="0.3">
      <c r="A1" s="9" t="s">
        <v>8362</v>
      </c>
      <c r="B1" t="s">
        <v>8363</v>
      </c>
    </row>
    <row r="3" spans="1:5" x14ac:dyDescent="0.3">
      <c r="A3" s="9" t="s">
        <v>8358</v>
      </c>
    </row>
    <row r="4" spans="1:5" x14ac:dyDescent="0.3">
      <c r="A4" t="s">
        <v>8219</v>
      </c>
      <c r="B4" t="s">
        <v>8220</v>
      </c>
      <c r="C4" t="s">
        <v>8221</v>
      </c>
      <c r="D4" t="s">
        <v>8218</v>
      </c>
      <c r="E4" t="s">
        <v>8359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5672E1-259D-4814-9329-912CFE5D96B6}">
  <dimension ref="A1:B18"/>
  <sheetViews>
    <sheetView tabSelected="1" workbookViewId="0">
      <selection activeCell="C25" sqref="C25"/>
    </sheetView>
  </sheetViews>
  <sheetFormatPr baseColWidth="10" defaultRowHeight="14.4" x14ac:dyDescent="0.3"/>
  <cols>
    <col min="1" max="1" width="16.5546875" bestFit="1" customWidth="1"/>
    <col min="2" max="2" width="17.44140625" bestFit="1" customWidth="1"/>
    <col min="3" max="3" width="13.21875" bestFit="1" customWidth="1"/>
    <col min="4" max="4093" width="11" bestFit="1" customWidth="1"/>
    <col min="4094" max="4094" width="11.88671875" bestFit="1" customWidth="1"/>
  </cols>
  <sheetData>
    <row r="1" spans="1:2" x14ac:dyDescent="0.3">
      <c r="A1" s="9" t="s">
        <v>8222</v>
      </c>
      <c r="B1" t="s">
        <v>8363</v>
      </c>
    </row>
    <row r="2" spans="1:2" x14ac:dyDescent="0.3">
      <c r="A2" s="9" t="s">
        <v>8367</v>
      </c>
      <c r="B2" t="s">
        <v>8363</v>
      </c>
    </row>
    <row r="4" spans="1:2" x14ac:dyDescent="0.3">
      <c r="A4" s="9" t="s">
        <v>8360</v>
      </c>
      <c r="B4" t="s">
        <v>8403</v>
      </c>
    </row>
    <row r="5" spans="1:2" x14ac:dyDescent="0.3">
      <c r="A5" s="10" t="s">
        <v>8247</v>
      </c>
      <c r="B5" s="11">
        <v>74</v>
      </c>
    </row>
    <row r="6" spans="1:2" x14ac:dyDescent="0.3">
      <c r="A6" s="10" t="s">
        <v>8250</v>
      </c>
      <c r="B6" s="11">
        <v>146</v>
      </c>
    </row>
    <row r="7" spans="1:2" x14ac:dyDescent="0.3">
      <c r="A7" s="10" t="s">
        <v>8256</v>
      </c>
      <c r="B7" s="11">
        <v>6</v>
      </c>
    </row>
    <row r="8" spans="1:2" x14ac:dyDescent="0.3">
      <c r="A8" s="10" t="s">
        <v>8252</v>
      </c>
      <c r="B8" s="11">
        <v>14</v>
      </c>
    </row>
    <row r="9" spans="1:2" x14ac:dyDescent="0.3">
      <c r="A9" s="10" t="s">
        <v>8248</v>
      </c>
      <c r="B9" s="11">
        <v>176</v>
      </c>
    </row>
    <row r="10" spans="1:2" x14ac:dyDescent="0.3">
      <c r="A10" s="10" t="s">
        <v>8246</v>
      </c>
      <c r="B10" s="11">
        <v>604</v>
      </c>
    </row>
    <row r="11" spans="1:2" x14ac:dyDescent="0.3">
      <c r="A11" s="10" t="s">
        <v>8251</v>
      </c>
      <c r="B11" s="11">
        <v>3</v>
      </c>
    </row>
    <row r="12" spans="1:2" x14ac:dyDescent="0.3">
      <c r="A12" s="10" t="s">
        <v>8255</v>
      </c>
      <c r="B12" s="11">
        <v>12</v>
      </c>
    </row>
    <row r="13" spans="1:2" x14ac:dyDescent="0.3">
      <c r="A13" s="10" t="s">
        <v>8253</v>
      </c>
      <c r="B13" s="11">
        <v>7</v>
      </c>
    </row>
    <row r="14" spans="1:2" x14ac:dyDescent="0.3">
      <c r="A14" s="10" t="s">
        <v>8249</v>
      </c>
      <c r="B14" s="11">
        <v>12</v>
      </c>
    </row>
    <row r="15" spans="1:2" x14ac:dyDescent="0.3">
      <c r="A15" s="10" t="s">
        <v>8254</v>
      </c>
      <c r="B15" s="11">
        <v>21</v>
      </c>
    </row>
    <row r="16" spans="1:2" x14ac:dyDescent="0.3">
      <c r="A16" s="10" t="s">
        <v>8257</v>
      </c>
      <c r="B16" s="11">
        <v>1</v>
      </c>
    </row>
    <row r="17" spans="1:2" x14ac:dyDescent="0.3">
      <c r="A17" s="10" t="s">
        <v>8245</v>
      </c>
      <c r="B17" s="11">
        <v>3038</v>
      </c>
    </row>
    <row r="18" spans="1:2" x14ac:dyDescent="0.3">
      <c r="A18" s="10" t="s">
        <v>8359</v>
      </c>
      <c r="B18" s="11">
        <v>4114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W4115"/>
  <sheetViews>
    <sheetView zoomScale="95" zoomScaleNormal="95" workbookViewId="0">
      <pane xSplit="1" ySplit="1" topLeftCell="O4107" activePane="bottomRight" state="frozen"/>
      <selection pane="topRight" activeCell="B1" sqref="B1"/>
      <selection pane="bottomLeft" activeCell="A2" sqref="A2"/>
      <selection pane="bottomRight"/>
    </sheetView>
  </sheetViews>
  <sheetFormatPr baseColWidth="10" defaultColWidth="8.77734375" defaultRowHeight="14.4" x14ac:dyDescent="0.3"/>
  <cols>
    <col min="1" max="1" width="8.77734375" style="25"/>
    <col min="2" max="2" width="38.44140625" style="25" customWidth="1"/>
    <col min="3" max="3" width="40.33203125" style="25" customWidth="1"/>
    <col min="4" max="4" width="16.21875" style="26" bestFit="1" customWidth="1"/>
    <col min="5" max="5" width="16.44140625" style="27" customWidth="1"/>
    <col min="6" max="6" width="21.33203125" style="25" customWidth="1"/>
    <col min="7" max="7" width="17.77734375" style="25" customWidth="1"/>
    <col min="8" max="8" width="19.77734375" style="25" customWidth="1"/>
    <col min="9" max="9" width="19.33203125" style="25" customWidth="1"/>
    <col min="10" max="10" width="17.77734375" style="25" customWidth="1"/>
    <col min="11" max="11" width="15.44140625" style="25" customWidth="1"/>
    <col min="12" max="12" width="24.44140625" style="25" customWidth="1"/>
    <col min="13" max="13" width="36.44140625" style="25" customWidth="1"/>
    <col min="14" max="14" width="41.109375" style="25" customWidth="1"/>
    <col min="15" max="15" width="17.33203125" style="25" bestFit="1" customWidth="1"/>
    <col min="16" max="16" width="17.77734375" style="25" bestFit="1" customWidth="1"/>
    <col min="17" max="17" width="41.109375" style="25" customWidth="1"/>
    <col min="18" max="18" width="15.44140625" style="25" bestFit="1" customWidth="1"/>
    <col min="19" max="19" width="22" style="25" bestFit="1" customWidth="1"/>
    <col min="20" max="20" width="20" style="25" bestFit="1" customWidth="1"/>
    <col min="21" max="21" width="11.33203125" style="25" bestFit="1" customWidth="1"/>
    <col min="22" max="22" width="26.77734375" style="25" bestFit="1" customWidth="1"/>
    <col min="23" max="23" width="26.109375" style="25" bestFit="1" customWidth="1"/>
    <col min="24" max="16384" width="8.77734375" style="25"/>
  </cols>
  <sheetData>
    <row r="1" spans="1:23" x14ac:dyDescent="0.3">
      <c r="A1" s="1" t="s">
        <v>0</v>
      </c>
      <c r="B1" s="1" t="s">
        <v>1</v>
      </c>
      <c r="C1" s="1" t="s">
        <v>4110</v>
      </c>
      <c r="D1" s="8" t="s">
        <v>8216</v>
      </c>
      <c r="E1" s="4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8362</v>
      </c>
      <c r="R1" s="1" t="s">
        <v>8361</v>
      </c>
      <c r="S1" s="1" t="s">
        <v>8365</v>
      </c>
      <c r="T1" s="24" t="s">
        <v>8366</v>
      </c>
      <c r="U1" s="1" t="s">
        <v>8367</v>
      </c>
      <c r="V1" s="1" t="s">
        <v>8371</v>
      </c>
      <c r="W1" s="24" t="s">
        <v>8368</v>
      </c>
    </row>
    <row r="2" spans="1:23" customFormat="1" ht="43.2" hidden="1" x14ac:dyDescent="0.3">
      <c r="A2">
        <v>0</v>
      </c>
      <c r="B2" s="2" t="s">
        <v>2</v>
      </c>
      <c r="C2" s="2" t="s">
        <v>4111</v>
      </c>
      <c r="D2" s="7">
        <v>8500</v>
      </c>
      <c r="E2" s="5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t="s">
        <v>8308</v>
      </c>
      <c r="R2" t="s">
        <v>8309</v>
      </c>
      <c r="S2" s="11">
        <f>(((J2/60)/60)/24)+DATE(1970,1,1)</f>
        <v>42177.007071759261</v>
      </c>
      <c r="T2">
        <f>(((L2/60)/60)/24)+DATE(1970,1,1)</f>
        <v>25569.002106481483</v>
      </c>
      <c r="U2">
        <f>YEAR(S2)</f>
        <v>2015</v>
      </c>
      <c r="V2" s="11">
        <f>MONTH(S2)</f>
        <v>6</v>
      </c>
      <c r="W2" t="str">
        <f>IF(V2=1,"Jan",IF(V2=2,"Feb",IF(V2=3,"Mar",IF(V2=4,"Apr",IF(V2=5,"May",IF(V2=6,"Jun",IF(V2=7,"Jul",IF(V2=8,"Aug",IF(V2=9,"Sep",IF(V2=10,"Oct",IF(V2=11,"Nov",IF(V2=12,"Dec"))))))))))))</f>
        <v>Jun</v>
      </c>
    </row>
    <row r="3" spans="1:23" customFormat="1" ht="28.8" hidden="1" x14ac:dyDescent="0.3">
      <c r="A3">
        <v>1</v>
      </c>
      <c r="B3" s="2" t="s">
        <v>3</v>
      </c>
      <c r="C3" s="2" t="s">
        <v>4112</v>
      </c>
      <c r="D3" s="7">
        <v>10275</v>
      </c>
      <c r="E3" s="5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t="s">
        <v>8308</v>
      </c>
      <c r="R3" t="s">
        <v>8309</v>
      </c>
      <c r="S3" s="11">
        <f t="shared" ref="S3:S66" si="2">(((J3/60)/60)/24)+DATE(1970,1,1)</f>
        <v>42766.600497685184</v>
      </c>
      <c r="T3">
        <f t="shared" ref="T3:T66" si="3">(((L3/60)/60)/24)+DATE(1970,1,1)</f>
        <v>25569.000914351851</v>
      </c>
      <c r="U3">
        <f t="shared" ref="U3:U66" si="4">YEAR(S3)</f>
        <v>2017</v>
      </c>
      <c r="V3" s="11">
        <f t="shared" ref="V3:V66" si="5">MONTH(S3)</f>
        <v>1</v>
      </c>
      <c r="W3" t="str">
        <f t="shared" ref="W3:W66" si="6">IF(V3=1,"Jan",IF(V3=2,"Feb",IF(V3=3,"Mar",IF(V3=4,"Apr",IF(V3=5,"May",IF(V3=6,"Jun",IF(V3=7,"Jul",IF(V3=8,"Aug",IF(V3=9,"Sep",IF(V3=10,"Oct",IF(V3=11,"Nov",IF(V3=12,"Dec"))))))))))))</f>
        <v>Jan</v>
      </c>
    </row>
    <row r="4" spans="1:23" customFormat="1" ht="43.2" hidden="1" x14ac:dyDescent="0.3">
      <c r="A4">
        <v>2</v>
      </c>
      <c r="B4" s="2" t="s">
        <v>4</v>
      </c>
      <c r="C4" s="2" t="s">
        <v>4113</v>
      </c>
      <c r="D4" s="7">
        <v>500</v>
      </c>
      <c r="E4" s="5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t="s">
        <v>8308</v>
      </c>
      <c r="R4" t="s">
        <v>8309</v>
      </c>
      <c r="S4" s="11">
        <f t="shared" si="2"/>
        <v>42405.702349537038</v>
      </c>
      <c r="T4">
        <f t="shared" si="3"/>
        <v>25569.000405092593</v>
      </c>
      <c r="U4">
        <f t="shared" si="4"/>
        <v>2016</v>
      </c>
      <c r="V4">
        <f t="shared" si="5"/>
        <v>2</v>
      </c>
      <c r="W4" t="str">
        <f t="shared" si="6"/>
        <v>Feb</v>
      </c>
    </row>
    <row r="5" spans="1:23" customFormat="1" ht="28.8" hidden="1" x14ac:dyDescent="0.3">
      <c r="A5">
        <v>3</v>
      </c>
      <c r="B5" s="2" t="s">
        <v>5</v>
      </c>
      <c r="C5" s="2" t="s">
        <v>4114</v>
      </c>
      <c r="D5" s="7">
        <v>10000</v>
      </c>
      <c r="E5" s="5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t="s">
        <v>8308</v>
      </c>
      <c r="R5" t="s">
        <v>8309</v>
      </c>
      <c r="S5" s="11">
        <f t="shared" si="2"/>
        <v>41828.515127314815</v>
      </c>
      <c r="T5">
        <f t="shared" si="3"/>
        <v>25569.001736111109</v>
      </c>
      <c r="U5">
        <f t="shared" si="4"/>
        <v>2014</v>
      </c>
      <c r="V5">
        <f t="shared" si="5"/>
        <v>7</v>
      </c>
      <c r="W5" t="str">
        <f t="shared" si="6"/>
        <v>Jul</v>
      </c>
    </row>
    <row r="6" spans="1:23" customFormat="1" ht="57.6" hidden="1" x14ac:dyDescent="0.3">
      <c r="A6">
        <v>4</v>
      </c>
      <c r="B6" s="2" t="s">
        <v>6</v>
      </c>
      <c r="C6" s="2" t="s">
        <v>4115</v>
      </c>
      <c r="D6" s="7">
        <v>44000</v>
      </c>
      <c r="E6" s="5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t="s">
        <v>8308</v>
      </c>
      <c r="R6" t="s">
        <v>8309</v>
      </c>
      <c r="S6" s="11">
        <f t="shared" si="2"/>
        <v>42327.834247685183</v>
      </c>
      <c r="T6">
        <f t="shared" si="3"/>
        <v>25569.003287037038</v>
      </c>
      <c r="U6">
        <f t="shared" si="4"/>
        <v>2015</v>
      </c>
      <c r="V6">
        <f t="shared" si="5"/>
        <v>11</v>
      </c>
      <c r="W6" t="str">
        <f t="shared" si="6"/>
        <v>Nov</v>
      </c>
    </row>
    <row r="7" spans="1:23" customFormat="1" ht="43.2" hidden="1" x14ac:dyDescent="0.3">
      <c r="A7">
        <v>5</v>
      </c>
      <c r="B7" s="2" t="s">
        <v>7</v>
      </c>
      <c r="C7" s="2" t="s">
        <v>4116</v>
      </c>
      <c r="D7" s="7">
        <v>3999</v>
      </c>
      <c r="E7" s="5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t="s">
        <v>8308</v>
      </c>
      <c r="R7" t="s">
        <v>8309</v>
      </c>
      <c r="S7" s="11">
        <f t="shared" si="2"/>
        <v>42563.932951388888</v>
      </c>
      <c r="T7">
        <f t="shared" si="3"/>
        <v>25569.000543981481</v>
      </c>
      <c r="U7">
        <f t="shared" si="4"/>
        <v>2016</v>
      </c>
      <c r="V7">
        <f t="shared" si="5"/>
        <v>7</v>
      </c>
      <c r="W7" t="str">
        <f t="shared" si="6"/>
        <v>Jul</v>
      </c>
    </row>
    <row r="8" spans="1:23" customFormat="1" ht="43.2" hidden="1" x14ac:dyDescent="0.3">
      <c r="A8">
        <v>6</v>
      </c>
      <c r="B8" s="2" t="s">
        <v>8</v>
      </c>
      <c r="C8" s="2" t="s">
        <v>4117</v>
      </c>
      <c r="D8" s="7">
        <v>8000</v>
      </c>
      <c r="E8" s="5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t="s">
        <v>8308</v>
      </c>
      <c r="R8" t="s">
        <v>8309</v>
      </c>
      <c r="S8" s="11">
        <f t="shared" si="2"/>
        <v>41794.072337962964</v>
      </c>
      <c r="T8">
        <f t="shared" si="3"/>
        <v>25569.000671296297</v>
      </c>
      <c r="U8">
        <f t="shared" si="4"/>
        <v>2014</v>
      </c>
      <c r="V8">
        <f t="shared" si="5"/>
        <v>6</v>
      </c>
      <c r="W8" t="str">
        <f t="shared" si="6"/>
        <v>Jun</v>
      </c>
    </row>
    <row r="9" spans="1:23" customFormat="1" ht="57.6" hidden="1" x14ac:dyDescent="0.3">
      <c r="A9">
        <v>7</v>
      </c>
      <c r="B9" s="2" t="s">
        <v>9</v>
      </c>
      <c r="C9" s="2" t="s">
        <v>4118</v>
      </c>
      <c r="D9" s="7">
        <v>9000</v>
      </c>
      <c r="E9" s="5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t="s">
        <v>8308</v>
      </c>
      <c r="R9" t="s">
        <v>8309</v>
      </c>
      <c r="S9" s="11">
        <f t="shared" si="2"/>
        <v>42516.047071759262</v>
      </c>
      <c r="T9">
        <f t="shared" si="3"/>
        <v>25569.000659722224</v>
      </c>
      <c r="U9">
        <f t="shared" si="4"/>
        <v>2016</v>
      </c>
      <c r="V9">
        <f t="shared" si="5"/>
        <v>5</v>
      </c>
      <c r="W9" t="str">
        <f t="shared" si="6"/>
        <v>May</v>
      </c>
    </row>
    <row r="10" spans="1:23" customFormat="1" hidden="1" x14ac:dyDescent="0.3">
      <c r="A10">
        <v>8</v>
      </c>
      <c r="B10" s="2" t="s">
        <v>10</v>
      </c>
      <c r="C10" s="2" t="s">
        <v>4119</v>
      </c>
      <c r="D10" s="7">
        <v>3500</v>
      </c>
      <c r="E10" s="5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t="s">
        <v>8308</v>
      </c>
      <c r="R10" t="s">
        <v>8309</v>
      </c>
      <c r="S10" s="11">
        <f t="shared" si="2"/>
        <v>42468.94458333333</v>
      </c>
      <c r="T10">
        <f t="shared" si="3"/>
        <v>25569.000138888889</v>
      </c>
      <c r="U10">
        <f t="shared" si="4"/>
        <v>2016</v>
      </c>
      <c r="V10">
        <f t="shared" si="5"/>
        <v>4</v>
      </c>
      <c r="W10" t="str">
        <f t="shared" si="6"/>
        <v>Apr</v>
      </c>
    </row>
    <row r="11" spans="1:23" customFormat="1" ht="43.2" hidden="1" x14ac:dyDescent="0.3">
      <c r="A11">
        <v>9</v>
      </c>
      <c r="B11" s="2" t="s">
        <v>11</v>
      </c>
      <c r="C11" s="2" t="s">
        <v>4120</v>
      </c>
      <c r="D11" s="7">
        <v>500</v>
      </c>
      <c r="E11" s="5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t="s">
        <v>8308</v>
      </c>
      <c r="R11" t="s">
        <v>8309</v>
      </c>
      <c r="S11" s="11">
        <f t="shared" si="2"/>
        <v>42447.103518518517</v>
      </c>
      <c r="T11">
        <f t="shared" si="3"/>
        <v>25569.000231481481</v>
      </c>
      <c r="U11">
        <f t="shared" si="4"/>
        <v>2016</v>
      </c>
      <c r="V11">
        <f t="shared" si="5"/>
        <v>3</v>
      </c>
      <c r="W11" t="str">
        <f t="shared" si="6"/>
        <v>Mar</v>
      </c>
    </row>
    <row r="12" spans="1:23" customFormat="1" ht="43.2" hidden="1" x14ac:dyDescent="0.3">
      <c r="A12">
        <v>10</v>
      </c>
      <c r="B12" s="2" t="s">
        <v>12</v>
      </c>
      <c r="C12" s="2" t="s">
        <v>4121</v>
      </c>
      <c r="D12" s="7">
        <v>3000</v>
      </c>
      <c r="E12" s="5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t="s">
        <v>8308</v>
      </c>
      <c r="R12" t="s">
        <v>8309</v>
      </c>
      <c r="S12" s="11">
        <f t="shared" si="2"/>
        <v>41780.068043981482</v>
      </c>
      <c r="T12">
        <f t="shared" si="3"/>
        <v>25569.000219907408</v>
      </c>
      <c r="U12">
        <f t="shared" si="4"/>
        <v>2014</v>
      </c>
      <c r="V12">
        <f t="shared" si="5"/>
        <v>5</v>
      </c>
      <c r="W12" t="str">
        <f t="shared" si="6"/>
        <v>May</v>
      </c>
    </row>
    <row r="13" spans="1:23" customFormat="1" ht="57.6" hidden="1" x14ac:dyDescent="0.3">
      <c r="A13">
        <v>11</v>
      </c>
      <c r="B13" s="2" t="s">
        <v>13</v>
      </c>
      <c r="C13" s="2" t="s">
        <v>4122</v>
      </c>
      <c r="D13" s="7">
        <v>5000</v>
      </c>
      <c r="E13" s="5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t="s">
        <v>8308</v>
      </c>
      <c r="R13" t="s">
        <v>8309</v>
      </c>
      <c r="S13" s="11">
        <f t="shared" si="2"/>
        <v>42572.778495370367</v>
      </c>
      <c r="T13">
        <f t="shared" si="3"/>
        <v>25569.000868055555</v>
      </c>
      <c r="U13">
        <f t="shared" si="4"/>
        <v>2016</v>
      </c>
      <c r="V13">
        <f t="shared" si="5"/>
        <v>7</v>
      </c>
      <c r="W13" t="str">
        <f t="shared" si="6"/>
        <v>Jul</v>
      </c>
    </row>
    <row r="14" spans="1:23" customFormat="1" ht="57.6" hidden="1" x14ac:dyDescent="0.3">
      <c r="A14">
        <v>12</v>
      </c>
      <c r="B14" s="2" t="s">
        <v>14</v>
      </c>
      <c r="C14" s="2" t="s">
        <v>4123</v>
      </c>
      <c r="D14" s="7">
        <v>30000</v>
      </c>
      <c r="E14" s="5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t="s">
        <v>8308</v>
      </c>
      <c r="R14" t="s">
        <v>8309</v>
      </c>
      <c r="S14" s="11">
        <f t="shared" si="2"/>
        <v>41791.713252314818</v>
      </c>
      <c r="T14">
        <f t="shared" si="3"/>
        <v>25569.009571759259</v>
      </c>
      <c r="U14">
        <f t="shared" si="4"/>
        <v>2014</v>
      </c>
      <c r="V14">
        <f t="shared" si="5"/>
        <v>6</v>
      </c>
      <c r="W14" t="str">
        <f t="shared" si="6"/>
        <v>Jun</v>
      </c>
    </row>
    <row r="15" spans="1:23" customFormat="1" ht="43.2" hidden="1" x14ac:dyDescent="0.3">
      <c r="A15">
        <v>13</v>
      </c>
      <c r="B15" s="2" t="s">
        <v>15</v>
      </c>
      <c r="C15" s="2" t="s">
        <v>4124</v>
      </c>
      <c r="D15" s="7">
        <v>3500</v>
      </c>
      <c r="E15" s="5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t="s">
        <v>8308</v>
      </c>
      <c r="R15" t="s">
        <v>8309</v>
      </c>
      <c r="S15" s="11">
        <f t="shared" si="2"/>
        <v>42508.677187499998</v>
      </c>
      <c r="T15">
        <f t="shared" si="3"/>
        <v>25569.000590277778</v>
      </c>
      <c r="U15">
        <f t="shared" si="4"/>
        <v>2016</v>
      </c>
      <c r="V15">
        <f t="shared" si="5"/>
        <v>5</v>
      </c>
      <c r="W15" t="str">
        <f t="shared" si="6"/>
        <v>May</v>
      </c>
    </row>
    <row r="16" spans="1:23" customFormat="1" ht="28.8" hidden="1" x14ac:dyDescent="0.3">
      <c r="A16">
        <v>14</v>
      </c>
      <c r="B16" s="2" t="s">
        <v>16</v>
      </c>
      <c r="C16" s="2" t="s">
        <v>4125</v>
      </c>
      <c r="D16" s="7">
        <v>6000</v>
      </c>
      <c r="E16" s="5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t="s">
        <v>8308</v>
      </c>
      <c r="R16" t="s">
        <v>8309</v>
      </c>
      <c r="S16" s="11">
        <f t="shared" si="2"/>
        <v>41808.02648148148</v>
      </c>
      <c r="T16">
        <f t="shared" si="3"/>
        <v>25569.000474537039</v>
      </c>
      <c r="U16">
        <f t="shared" si="4"/>
        <v>2014</v>
      </c>
      <c r="V16">
        <f t="shared" si="5"/>
        <v>6</v>
      </c>
      <c r="W16" t="str">
        <f t="shared" si="6"/>
        <v>Jun</v>
      </c>
    </row>
    <row r="17" spans="1:23" customFormat="1" ht="43.2" hidden="1" x14ac:dyDescent="0.3">
      <c r="A17">
        <v>15</v>
      </c>
      <c r="B17" s="2" t="s">
        <v>17</v>
      </c>
      <c r="C17" s="2" t="s">
        <v>4126</v>
      </c>
      <c r="D17" s="7">
        <v>2000</v>
      </c>
      <c r="E17" s="5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t="s">
        <v>8308</v>
      </c>
      <c r="R17" t="s">
        <v>8309</v>
      </c>
      <c r="S17" s="11">
        <f t="shared" si="2"/>
        <v>42256.391875000001</v>
      </c>
      <c r="T17">
        <f t="shared" si="3"/>
        <v>25569.001134259259</v>
      </c>
      <c r="U17">
        <f t="shared" si="4"/>
        <v>2015</v>
      </c>
      <c r="V17">
        <f t="shared" si="5"/>
        <v>9</v>
      </c>
      <c r="W17" t="str">
        <f t="shared" si="6"/>
        <v>Sep</v>
      </c>
    </row>
    <row r="18" spans="1:23" customFormat="1" ht="43.2" hidden="1" x14ac:dyDescent="0.3">
      <c r="A18">
        <v>16</v>
      </c>
      <c r="B18" s="2" t="s">
        <v>18</v>
      </c>
      <c r="C18" s="2" t="s">
        <v>4127</v>
      </c>
      <c r="D18" s="7">
        <v>12000</v>
      </c>
      <c r="E18" s="5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t="s">
        <v>8308</v>
      </c>
      <c r="R18" t="s">
        <v>8309</v>
      </c>
      <c r="S18" s="11">
        <f t="shared" si="2"/>
        <v>41760.796423611115</v>
      </c>
      <c r="T18">
        <f t="shared" si="3"/>
        <v>25569.000810185185</v>
      </c>
      <c r="U18">
        <f t="shared" si="4"/>
        <v>2014</v>
      </c>
      <c r="V18">
        <f t="shared" si="5"/>
        <v>5</v>
      </c>
      <c r="W18" t="str">
        <f t="shared" si="6"/>
        <v>May</v>
      </c>
    </row>
    <row r="19" spans="1:23" customFormat="1" ht="43.2" hidden="1" x14ac:dyDescent="0.3">
      <c r="A19">
        <v>17</v>
      </c>
      <c r="B19" s="2" t="s">
        <v>19</v>
      </c>
      <c r="C19" s="2" t="s">
        <v>4128</v>
      </c>
      <c r="D19" s="7">
        <v>1500</v>
      </c>
      <c r="E19" s="5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t="s">
        <v>8308</v>
      </c>
      <c r="R19" t="s">
        <v>8309</v>
      </c>
      <c r="S19" s="11">
        <f t="shared" si="2"/>
        <v>41917.731736111113</v>
      </c>
      <c r="T19">
        <f t="shared" si="3"/>
        <v>25569.000416666666</v>
      </c>
      <c r="U19">
        <f t="shared" si="4"/>
        <v>2014</v>
      </c>
      <c r="V19">
        <f t="shared" si="5"/>
        <v>10</v>
      </c>
      <c r="W19" t="str">
        <f t="shared" si="6"/>
        <v>Oct</v>
      </c>
    </row>
    <row r="20" spans="1:23" customFormat="1" ht="43.2" hidden="1" x14ac:dyDescent="0.3">
      <c r="A20">
        <v>18</v>
      </c>
      <c r="B20" s="2" t="s">
        <v>20</v>
      </c>
      <c r="C20" s="2" t="s">
        <v>4129</v>
      </c>
      <c r="D20" s="7">
        <v>30000</v>
      </c>
      <c r="E20" s="5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t="s">
        <v>8308</v>
      </c>
      <c r="R20" t="s">
        <v>8309</v>
      </c>
      <c r="S20" s="11">
        <f t="shared" si="2"/>
        <v>41869.542314814818</v>
      </c>
      <c r="T20">
        <f t="shared" si="3"/>
        <v>25569.003958333335</v>
      </c>
      <c r="U20">
        <f t="shared" si="4"/>
        <v>2014</v>
      </c>
      <c r="V20">
        <f t="shared" si="5"/>
        <v>8</v>
      </c>
      <c r="W20" t="str">
        <f t="shared" si="6"/>
        <v>Aug</v>
      </c>
    </row>
    <row r="21" spans="1:23" customFormat="1" ht="43.2" hidden="1" x14ac:dyDescent="0.3">
      <c r="A21">
        <v>19</v>
      </c>
      <c r="B21" s="2" t="s">
        <v>21</v>
      </c>
      <c r="C21" s="2" t="s">
        <v>4130</v>
      </c>
      <c r="D21" s="7">
        <v>850</v>
      </c>
      <c r="E21" s="5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t="s">
        <v>8308</v>
      </c>
      <c r="R21" t="s">
        <v>8309</v>
      </c>
      <c r="S21" s="11">
        <f t="shared" si="2"/>
        <v>42175.816365740742</v>
      </c>
      <c r="T21">
        <f t="shared" si="3"/>
        <v>25569.000254629631</v>
      </c>
      <c r="U21">
        <f t="shared" si="4"/>
        <v>2015</v>
      </c>
      <c r="V21">
        <f t="shared" si="5"/>
        <v>6</v>
      </c>
      <c r="W21" t="str">
        <f t="shared" si="6"/>
        <v>Jun</v>
      </c>
    </row>
    <row r="22" spans="1:23" customFormat="1" ht="43.2" hidden="1" x14ac:dyDescent="0.3">
      <c r="A22">
        <v>20</v>
      </c>
      <c r="B22" s="2" t="s">
        <v>22</v>
      </c>
      <c r="C22" s="2" t="s">
        <v>4131</v>
      </c>
      <c r="D22" s="7">
        <v>2000</v>
      </c>
      <c r="E22" s="5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t="s">
        <v>8308</v>
      </c>
      <c r="R22" t="s">
        <v>8309</v>
      </c>
      <c r="S22" s="11">
        <f t="shared" si="2"/>
        <v>42200.758240740746</v>
      </c>
      <c r="T22">
        <f t="shared" si="3"/>
        <v>25569.00028935185</v>
      </c>
      <c r="U22">
        <f t="shared" si="4"/>
        <v>2015</v>
      </c>
      <c r="V22">
        <f t="shared" si="5"/>
        <v>7</v>
      </c>
      <c r="W22" t="str">
        <f t="shared" si="6"/>
        <v>Jul</v>
      </c>
    </row>
    <row r="23" spans="1:23" customFormat="1" ht="43.2" hidden="1" x14ac:dyDescent="0.3">
      <c r="A23">
        <v>21</v>
      </c>
      <c r="B23" s="2" t="s">
        <v>23</v>
      </c>
      <c r="C23" s="2" t="s">
        <v>4132</v>
      </c>
      <c r="D23" s="7">
        <v>18500</v>
      </c>
      <c r="E23" s="5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t="s">
        <v>8308</v>
      </c>
      <c r="R23" t="s">
        <v>8309</v>
      </c>
      <c r="S23" s="11">
        <f t="shared" si="2"/>
        <v>41878.627187500002</v>
      </c>
      <c r="T23">
        <f t="shared" si="3"/>
        <v>25569.001168981482</v>
      </c>
      <c r="U23">
        <f t="shared" si="4"/>
        <v>2014</v>
      </c>
      <c r="V23">
        <f t="shared" si="5"/>
        <v>8</v>
      </c>
      <c r="W23" t="str">
        <f t="shared" si="6"/>
        <v>Aug</v>
      </c>
    </row>
    <row r="24" spans="1:23" customFormat="1" ht="28.8" hidden="1" x14ac:dyDescent="0.3">
      <c r="A24">
        <v>22</v>
      </c>
      <c r="B24" s="2" t="s">
        <v>24</v>
      </c>
      <c r="C24" s="2" t="s">
        <v>4133</v>
      </c>
      <c r="D24" s="7">
        <v>350</v>
      </c>
      <c r="E24" s="5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t="s">
        <v>8308</v>
      </c>
      <c r="R24" t="s">
        <v>8309</v>
      </c>
      <c r="S24" s="11">
        <f t="shared" si="2"/>
        <v>41989.91134259259</v>
      </c>
      <c r="T24">
        <f t="shared" si="3"/>
        <v>25569.000092592592</v>
      </c>
      <c r="U24">
        <f t="shared" si="4"/>
        <v>2014</v>
      </c>
      <c r="V24">
        <f t="shared" si="5"/>
        <v>12</v>
      </c>
      <c r="W24" t="str">
        <f t="shared" si="6"/>
        <v>Dec</v>
      </c>
    </row>
    <row r="25" spans="1:23" customFormat="1" ht="43.2" hidden="1" x14ac:dyDescent="0.3">
      <c r="A25">
        <v>23</v>
      </c>
      <c r="B25" s="2" t="s">
        <v>25</v>
      </c>
      <c r="C25" s="2" t="s">
        <v>4134</v>
      </c>
      <c r="D25" s="7">
        <v>2000</v>
      </c>
      <c r="E25" s="5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t="s">
        <v>8308</v>
      </c>
      <c r="R25" t="s">
        <v>8309</v>
      </c>
      <c r="S25" s="11">
        <f t="shared" si="2"/>
        <v>42097.778946759259</v>
      </c>
      <c r="T25">
        <f t="shared" si="3"/>
        <v>25569.000266203704</v>
      </c>
      <c r="U25">
        <f t="shared" si="4"/>
        <v>2015</v>
      </c>
      <c r="V25">
        <f t="shared" si="5"/>
        <v>4</v>
      </c>
      <c r="W25" t="str">
        <f t="shared" si="6"/>
        <v>Apr</v>
      </c>
    </row>
    <row r="26" spans="1:23" customFormat="1" ht="28.8" hidden="1" x14ac:dyDescent="0.3">
      <c r="A26">
        <v>24</v>
      </c>
      <c r="B26" s="2" t="s">
        <v>26</v>
      </c>
      <c r="C26" s="2" t="s">
        <v>4135</v>
      </c>
      <c r="D26" s="7">
        <v>35000</v>
      </c>
      <c r="E26" s="5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t="s">
        <v>8308</v>
      </c>
      <c r="R26" t="s">
        <v>8309</v>
      </c>
      <c r="S26" s="11">
        <f t="shared" si="2"/>
        <v>42229.820173611108</v>
      </c>
      <c r="T26">
        <f t="shared" si="3"/>
        <v>25569.006643518518</v>
      </c>
      <c r="U26">
        <f t="shared" si="4"/>
        <v>2015</v>
      </c>
      <c r="V26">
        <f t="shared" si="5"/>
        <v>8</v>
      </c>
      <c r="W26" t="str">
        <f t="shared" si="6"/>
        <v>Aug</v>
      </c>
    </row>
    <row r="27" spans="1:23" customFormat="1" ht="43.2" hidden="1" x14ac:dyDescent="0.3">
      <c r="A27">
        <v>25</v>
      </c>
      <c r="B27" s="2" t="s">
        <v>27</v>
      </c>
      <c r="C27" s="2" t="s">
        <v>4136</v>
      </c>
      <c r="D27" s="7">
        <v>600</v>
      </c>
      <c r="E27" s="5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t="s">
        <v>8308</v>
      </c>
      <c r="R27" t="s">
        <v>8309</v>
      </c>
      <c r="S27" s="11">
        <f t="shared" si="2"/>
        <v>42318.025011574078</v>
      </c>
      <c r="T27">
        <f t="shared" si="3"/>
        <v>25569.000162037039</v>
      </c>
      <c r="U27">
        <f t="shared" si="4"/>
        <v>2015</v>
      </c>
      <c r="V27">
        <f t="shared" si="5"/>
        <v>11</v>
      </c>
      <c r="W27" t="str">
        <f t="shared" si="6"/>
        <v>Nov</v>
      </c>
    </row>
    <row r="28" spans="1:23" customFormat="1" ht="43.2" hidden="1" x14ac:dyDescent="0.3">
      <c r="A28">
        <v>26</v>
      </c>
      <c r="B28" s="2" t="s">
        <v>28</v>
      </c>
      <c r="C28" s="2" t="s">
        <v>4137</v>
      </c>
      <c r="D28" s="7">
        <v>1250</v>
      </c>
      <c r="E28" s="5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t="s">
        <v>8308</v>
      </c>
      <c r="R28" t="s">
        <v>8309</v>
      </c>
      <c r="S28" s="11">
        <f t="shared" si="2"/>
        <v>41828.515555555554</v>
      </c>
      <c r="T28">
        <f t="shared" si="3"/>
        <v>25569.000219907408</v>
      </c>
      <c r="U28">
        <f t="shared" si="4"/>
        <v>2014</v>
      </c>
      <c r="V28">
        <f t="shared" si="5"/>
        <v>7</v>
      </c>
      <c r="W28" t="str">
        <f t="shared" si="6"/>
        <v>Jul</v>
      </c>
    </row>
    <row r="29" spans="1:23" customFormat="1" ht="43.2" hidden="1" x14ac:dyDescent="0.3">
      <c r="A29">
        <v>27</v>
      </c>
      <c r="B29" s="2" t="s">
        <v>29</v>
      </c>
      <c r="C29" s="2" t="s">
        <v>4138</v>
      </c>
      <c r="D29" s="7">
        <v>20000</v>
      </c>
      <c r="E29" s="5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t="s">
        <v>8308</v>
      </c>
      <c r="R29" t="s">
        <v>8309</v>
      </c>
      <c r="S29" s="11">
        <f t="shared" si="2"/>
        <v>41929.164733796293</v>
      </c>
      <c r="T29">
        <f t="shared" si="3"/>
        <v>25569.001736111109</v>
      </c>
      <c r="U29">
        <f t="shared" si="4"/>
        <v>2014</v>
      </c>
      <c r="V29">
        <f t="shared" si="5"/>
        <v>10</v>
      </c>
      <c r="W29" t="str">
        <f t="shared" si="6"/>
        <v>Oct</v>
      </c>
    </row>
    <row r="30" spans="1:23" customFormat="1" ht="28.8" hidden="1" x14ac:dyDescent="0.3">
      <c r="A30">
        <v>28</v>
      </c>
      <c r="B30" s="2" t="s">
        <v>30</v>
      </c>
      <c r="C30" s="2" t="s">
        <v>4139</v>
      </c>
      <c r="D30" s="7">
        <v>12000</v>
      </c>
      <c r="E30" s="5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t="s">
        <v>8308</v>
      </c>
      <c r="R30" t="s">
        <v>8309</v>
      </c>
      <c r="S30" s="11">
        <f t="shared" si="2"/>
        <v>42324.96393518518</v>
      </c>
      <c r="T30">
        <f t="shared" si="3"/>
        <v>25569.000821759259</v>
      </c>
      <c r="U30">
        <f t="shared" si="4"/>
        <v>2015</v>
      </c>
      <c r="V30">
        <f t="shared" si="5"/>
        <v>11</v>
      </c>
      <c r="W30" t="str">
        <f t="shared" si="6"/>
        <v>Nov</v>
      </c>
    </row>
    <row r="31" spans="1:23" customFormat="1" ht="43.2" hidden="1" x14ac:dyDescent="0.3">
      <c r="A31">
        <v>29</v>
      </c>
      <c r="B31" s="2" t="s">
        <v>31</v>
      </c>
      <c r="C31" s="2" t="s">
        <v>4140</v>
      </c>
      <c r="D31" s="7">
        <v>3000</v>
      </c>
      <c r="E31" s="5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t="s">
        <v>8308</v>
      </c>
      <c r="R31" t="s">
        <v>8309</v>
      </c>
      <c r="S31" s="11">
        <f t="shared" si="2"/>
        <v>41812.67324074074</v>
      </c>
      <c r="T31">
        <f t="shared" si="3"/>
        <v>25569.001354166667</v>
      </c>
      <c r="U31">
        <f t="shared" si="4"/>
        <v>2014</v>
      </c>
      <c r="V31">
        <f t="shared" si="5"/>
        <v>6</v>
      </c>
      <c r="W31" t="str">
        <f t="shared" si="6"/>
        <v>Jun</v>
      </c>
    </row>
    <row r="32" spans="1:23" customFormat="1" ht="43.2" hidden="1" x14ac:dyDescent="0.3">
      <c r="A32">
        <v>30</v>
      </c>
      <c r="B32" s="2" t="s">
        <v>32</v>
      </c>
      <c r="C32" s="2" t="s">
        <v>4141</v>
      </c>
      <c r="D32" s="7">
        <v>4000</v>
      </c>
      <c r="E32" s="5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t="s">
        <v>8308</v>
      </c>
      <c r="R32" t="s">
        <v>8309</v>
      </c>
      <c r="S32" s="11">
        <f t="shared" si="2"/>
        <v>41842.292997685188</v>
      </c>
      <c r="T32">
        <f t="shared" si="3"/>
        <v>25569.000613425927</v>
      </c>
      <c r="U32">
        <f t="shared" si="4"/>
        <v>2014</v>
      </c>
      <c r="V32">
        <f t="shared" si="5"/>
        <v>7</v>
      </c>
      <c r="W32" t="str">
        <f t="shared" si="6"/>
        <v>Jul</v>
      </c>
    </row>
    <row r="33" spans="1:23" customFormat="1" ht="43.2" hidden="1" x14ac:dyDescent="0.3">
      <c r="A33">
        <v>31</v>
      </c>
      <c r="B33" s="2" t="s">
        <v>33</v>
      </c>
      <c r="C33" s="2" t="s">
        <v>4142</v>
      </c>
      <c r="D33" s="7">
        <v>13</v>
      </c>
      <c r="E33" s="5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t="s">
        <v>8308</v>
      </c>
      <c r="R33" t="s">
        <v>8309</v>
      </c>
      <c r="S33" s="11">
        <f t="shared" si="2"/>
        <v>42376.79206018518</v>
      </c>
      <c r="T33">
        <f t="shared" si="3"/>
        <v>25569.000011574073</v>
      </c>
      <c r="U33">
        <f t="shared" si="4"/>
        <v>2016</v>
      </c>
      <c r="V33">
        <f t="shared" si="5"/>
        <v>1</v>
      </c>
      <c r="W33" t="str">
        <f t="shared" si="6"/>
        <v>Jan</v>
      </c>
    </row>
    <row r="34" spans="1:23" customFormat="1" ht="57.6" hidden="1" x14ac:dyDescent="0.3">
      <c r="A34">
        <v>32</v>
      </c>
      <c r="B34" s="2" t="s">
        <v>34</v>
      </c>
      <c r="C34" s="2" t="s">
        <v>4143</v>
      </c>
      <c r="D34" s="7">
        <v>28450</v>
      </c>
      <c r="E34" s="5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t="s">
        <v>8308</v>
      </c>
      <c r="R34" t="s">
        <v>8309</v>
      </c>
      <c r="S34" s="11">
        <f t="shared" si="2"/>
        <v>42461.627511574072</v>
      </c>
      <c r="T34">
        <f t="shared" si="3"/>
        <v>25569.001030092593</v>
      </c>
      <c r="U34">
        <f t="shared" si="4"/>
        <v>2016</v>
      </c>
      <c r="V34">
        <f t="shared" si="5"/>
        <v>4</v>
      </c>
      <c r="W34" t="str">
        <f t="shared" si="6"/>
        <v>Apr</v>
      </c>
    </row>
    <row r="35" spans="1:23" customFormat="1" ht="43.2" hidden="1" x14ac:dyDescent="0.3">
      <c r="A35">
        <v>33</v>
      </c>
      <c r="B35" s="2" t="s">
        <v>35</v>
      </c>
      <c r="C35" s="2" t="s">
        <v>4144</v>
      </c>
      <c r="D35" s="7">
        <v>5250</v>
      </c>
      <c r="E35" s="5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t="s">
        <v>8308</v>
      </c>
      <c r="R35" t="s">
        <v>8309</v>
      </c>
      <c r="S35" s="11">
        <f t="shared" si="2"/>
        <v>42286.660891203705</v>
      </c>
      <c r="T35">
        <f t="shared" si="3"/>
        <v>25569.000740740739</v>
      </c>
      <c r="U35">
        <f t="shared" si="4"/>
        <v>2015</v>
      </c>
      <c r="V35">
        <f t="shared" si="5"/>
        <v>10</v>
      </c>
      <c r="W35" t="str">
        <f t="shared" si="6"/>
        <v>Oct</v>
      </c>
    </row>
    <row r="36" spans="1:23" customFormat="1" ht="43.2" hidden="1" x14ac:dyDescent="0.3">
      <c r="A36">
        <v>34</v>
      </c>
      <c r="B36" s="2" t="s">
        <v>36</v>
      </c>
      <c r="C36" s="2" t="s">
        <v>4145</v>
      </c>
      <c r="D36" s="7">
        <v>2600</v>
      </c>
      <c r="E36" s="5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t="s">
        <v>8308</v>
      </c>
      <c r="R36" t="s">
        <v>8309</v>
      </c>
      <c r="S36" s="11">
        <f t="shared" si="2"/>
        <v>41841.321770833332</v>
      </c>
      <c r="T36">
        <f t="shared" si="3"/>
        <v>25569.000787037035</v>
      </c>
      <c r="U36">
        <f t="shared" si="4"/>
        <v>2014</v>
      </c>
      <c r="V36">
        <f t="shared" si="5"/>
        <v>7</v>
      </c>
      <c r="W36" t="str">
        <f t="shared" si="6"/>
        <v>Jul</v>
      </c>
    </row>
    <row r="37" spans="1:23" customFormat="1" ht="43.2" hidden="1" x14ac:dyDescent="0.3">
      <c r="A37">
        <v>35</v>
      </c>
      <c r="B37" s="2" t="s">
        <v>37</v>
      </c>
      <c r="C37" s="2" t="s">
        <v>4146</v>
      </c>
      <c r="D37" s="7">
        <v>1000</v>
      </c>
      <c r="E37" s="5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t="s">
        <v>8308</v>
      </c>
      <c r="R37" t="s">
        <v>8309</v>
      </c>
      <c r="S37" s="11">
        <f t="shared" si="2"/>
        <v>42098.291828703703</v>
      </c>
      <c r="T37">
        <f t="shared" si="3"/>
        <v>25569.000324074073</v>
      </c>
      <c r="U37">
        <f t="shared" si="4"/>
        <v>2015</v>
      </c>
      <c r="V37">
        <f t="shared" si="5"/>
        <v>4</v>
      </c>
      <c r="W37" t="str">
        <f t="shared" si="6"/>
        <v>Apr</v>
      </c>
    </row>
    <row r="38" spans="1:23" customFormat="1" ht="28.8" hidden="1" x14ac:dyDescent="0.3">
      <c r="A38">
        <v>36</v>
      </c>
      <c r="B38" s="2" t="s">
        <v>38</v>
      </c>
      <c r="C38" s="2" t="s">
        <v>4147</v>
      </c>
      <c r="D38" s="7">
        <v>6000</v>
      </c>
      <c r="E38" s="5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t="s">
        <v>8308</v>
      </c>
      <c r="R38" t="s">
        <v>8309</v>
      </c>
      <c r="S38" s="11">
        <f t="shared" si="2"/>
        <v>42068.307002314818</v>
      </c>
      <c r="T38">
        <f t="shared" si="3"/>
        <v>25569.000509259258</v>
      </c>
      <c r="U38">
        <f t="shared" si="4"/>
        <v>2015</v>
      </c>
      <c r="V38">
        <f t="shared" si="5"/>
        <v>3</v>
      </c>
      <c r="W38" t="str">
        <f t="shared" si="6"/>
        <v>Mar</v>
      </c>
    </row>
    <row r="39" spans="1:23" customFormat="1" ht="43.2" hidden="1" x14ac:dyDescent="0.3">
      <c r="A39">
        <v>37</v>
      </c>
      <c r="B39" s="2" t="s">
        <v>39</v>
      </c>
      <c r="C39" s="2" t="s">
        <v>4148</v>
      </c>
      <c r="D39" s="7">
        <v>22000</v>
      </c>
      <c r="E39" s="5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t="s">
        <v>8308</v>
      </c>
      <c r="R39" t="s">
        <v>8309</v>
      </c>
      <c r="S39" s="11">
        <f t="shared" si="2"/>
        <v>42032.693043981482</v>
      </c>
      <c r="T39">
        <f t="shared" si="3"/>
        <v>25569.002928240741</v>
      </c>
      <c r="U39">
        <f t="shared" si="4"/>
        <v>2015</v>
      </c>
      <c r="V39">
        <f t="shared" si="5"/>
        <v>1</v>
      </c>
      <c r="W39" t="str">
        <f t="shared" si="6"/>
        <v>Jan</v>
      </c>
    </row>
    <row r="40" spans="1:23" customFormat="1" ht="43.2" hidden="1" x14ac:dyDescent="0.3">
      <c r="A40">
        <v>38</v>
      </c>
      <c r="B40" s="2" t="s">
        <v>40</v>
      </c>
      <c r="C40" s="2" t="s">
        <v>4149</v>
      </c>
      <c r="D40" s="7">
        <v>2500</v>
      </c>
      <c r="E40" s="5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t="s">
        <v>8308</v>
      </c>
      <c r="R40" t="s">
        <v>8309</v>
      </c>
      <c r="S40" s="11">
        <f t="shared" si="2"/>
        <v>41375.057222222218</v>
      </c>
      <c r="T40">
        <f t="shared" si="3"/>
        <v>25569.000763888889</v>
      </c>
      <c r="U40">
        <f t="shared" si="4"/>
        <v>2013</v>
      </c>
      <c r="V40">
        <f t="shared" si="5"/>
        <v>4</v>
      </c>
      <c r="W40" t="str">
        <f t="shared" si="6"/>
        <v>Apr</v>
      </c>
    </row>
    <row r="41" spans="1:23" customFormat="1" ht="57.6" hidden="1" x14ac:dyDescent="0.3">
      <c r="A41">
        <v>39</v>
      </c>
      <c r="B41" s="2" t="s">
        <v>41</v>
      </c>
      <c r="C41" s="2" t="s">
        <v>4150</v>
      </c>
      <c r="D41" s="7">
        <v>25000</v>
      </c>
      <c r="E41" s="5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t="s">
        <v>8308</v>
      </c>
      <c r="R41" t="s">
        <v>8309</v>
      </c>
      <c r="S41" s="11">
        <f t="shared" si="2"/>
        <v>41754.047083333331</v>
      </c>
      <c r="T41">
        <f t="shared" si="3"/>
        <v>25569.002511574075</v>
      </c>
      <c r="U41">
        <f t="shared" si="4"/>
        <v>2014</v>
      </c>
      <c r="V41">
        <f t="shared" si="5"/>
        <v>4</v>
      </c>
      <c r="W41" t="str">
        <f t="shared" si="6"/>
        <v>Apr</v>
      </c>
    </row>
    <row r="42" spans="1:23" customFormat="1" ht="43.2" hidden="1" x14ac:dyDescent="0.3">
      <c r="A42">
        <v>40</v>
      </c>
      <c r="B42" s="2" t="s">
        <v>42</v>
      </c>
      <c r="C42" s="2" t="s">
        <v>4151</v>
      </c>
      <c r="D42" s="7">
        <v>2000</v>
      </c>
      <c r="E42" s="5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t="s">
        <v>8308</v>
      </c>
      <c r="R42" t="s">
        <v>8309</v>
      </c>
      <c r="S42" s="11">
        <f t="shared" si="2"/>
        <v>41789.21398148148</v>
      </c>
      <c r="T42">
        <f t="shared" si="3"/>
        <v>25569.000185185185</v>
      </c>
      <c r="U42">
        <f t="shared" si="4"/>
        <v>2014</v>
      </c>
      <c r="V42">
        <f t="shared" si="5"/>
        <v>5</v>
      </c>
      <c r="W42" t="str">
        <f t="shared" si="6"/>
        <v>May</v>
      </c>
    </row>
    <row r="43" spans="1:23" customFormat="1" ht="43.2" hidden="1" x14ac:dyDescent="0.3">
      <c r="A43">
        <v>41</v>
      </c>
      <c r="B43" s="2" t="s">
        <v>43</v>
      </c>
      <c r="C43" s="2" t="s">
        <v>4152</v>
      </c>
      <c r="D43" s="7">
        <v>2000</v>
      </c>
      <c r="E43" s="5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t="s">
        <v>8308</v>
      </c>
      <c r="R43" t="s">
        <v>8309</v>
      </c>
      <c r="S43" s="11">
        <f t="shared" si="2"/>
        <v>41887.568912037037</v>
      </c>
      <c r="T43">
        <f t="shared" si="3"/>
        <v>25569.000219907408</v>
      </c>
      <c r="U43">
        <f t="shared" si="4"/>
        <v>2014</v>
      </c>
      <c r="V43">
        <f t="shared" si="5"/>
        <v>9</v>
      </c>
      <c r="W43" t="str">
        <f t="shared" si="6"/>
        <v>Sep</v>
      </c>
    </row>
    <row r="44" spans="1:23" customFormat="1" ht="43.2" hidden="1" x14ac:dyDescent="0.3">
      <c r="A44">
        <v>42</v>
      </c>
      <c r="B44" s="2" t="s">
        <v>44</v>
      </c>
      <c r="C44" s="2" t="s">
        <v>4153</v>
      </c>
      <c r="D44" s="7">
        <v>14000</v>
      </c>
      <c r="E44" s="5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t="s">
        <v>8308</v>
      </c>
      <c r="R44" t="s">
        <v>8309</v>
      </c>
      <c r="S44" s="11">
        <f t="shared" si="2"/>
        <v>41971.639189814814</v>
      </c>
      <c r="T44">
        <f t="shared" si="3"/>
        <v>25569.001956018517</v>
      </c>
      <c r="U44">
        <f t="shared" si="4"/>
        <v>2014</v>
      </c>
      <c r="V44">
        <f t="shared" si="5"/>
        <v>11</v>
      </c>
      <c r="W44" t="str">
        <f t="shared" si="6"/>
        <v>Nov</v>
      </c>
    </row>
    <row r="45" spans="1:23" customFormat="1" ht="43.2" hidden="1" x14ac:dyDescent="0.3">
      <c r="A45">
        <v>43</v>
      </c>
      <c r="B45" s="2" t="s">
        <v>45</v>
      </c>
      <c r="C45" s="2" t="s">
        <v>4154</v>
      </c>
      <c r="D45" s="7">
        <v>10000</v>
      </c>
      <c r="E45" s="5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t="s">
        <v>8308</v>
      </c>
      <c r="R45" t="s">
        <v>8309</v>
      </c>
      <c r="S45" s="11">
        <f t="shared" si="2"/>
        <v>41802.790347222224</v>
      </c>
      <c r="T45">
        <f t="shared" si="3"/>
        <v>25569.00304398148</v>
      </c>
      <c r="U45">
        <f t="shared" si="4"/>
        <v>2014</v>
      </c>
      <c r="V45">
        <f t="shared" si="5"/>
        <v>6</v>
      </c>
      <c r="W45" t="str">
        <f t="shared" si="6"/>
        <v>Jun</v>
      </c>
    </row>
    <row r="46" spans="1:23" customFormat="1" ht="43.2" hidden="1" x14ac:dyDescent="0.3">
      <c r="A46">
        <v>44</v>
      </c>
      <c r="B46" s="2" t="s">
        <v>46</v>
      </c>
      <c r="C46" s="2" t="s">
        <v>4155</v>
      </c>
      <c r="D46" s="7">
        <v>2000</v>
      </c>
      <c r="E46" s="5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t="s">
        <v>8308</v>
      </c>
      <c r="R46" t="s">
        <v>8309</v>
      </c>
      <c r="S46" s="11">
        <f t="shared" si="2"/>
        <v>41874.098807870374</v>
      </c>
      <c r="T46">
        <f t="shared" si="3"/>
        <v>25569.000173611112</v>
      </c>
      <c r="U46">
        <f t="shared" si="4"/>
        <v>2014</v>
      </c>
      <c r="V46">
        <f t="shared" si="5"/>
        <v>8</v>
      </c>
      <c r="W46" t="str">
        <f t="shared" si="6"/>
        <v>Aug</v>
      </c>
    </row>
    <row r="47" spans="1:23" customFormat="1" ht="43.2" hidden="1" x14ac:dyDescent="0.3">
      <c r="A47">
        <v>45</v>
      </c>
      <c r="B47" s="2" t="s">
        <v>47</v>
      </c>
      <c r="C47" s="2" t="s">
        <v>4156</v>
      </c>
      <c r="D47" s="7">
        <v>5000</v>
      </c>
      <c r="E47" s="5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t="s">
        <v>8308</v>
      </c>
      <c r="R47" t="s">
        <v>8309</v>
      </c>
      <c r="S47" s="11">
        <f t="shared" si="2"/>
        <v>42457.623923611114</v>
      </c>
      <c r="T47">
        <f t="shared" si="3"/>
        <v>25569.00070601852</v>
      </c>
      <c r="U47">
        <f t="shared" si="4"/>
        <v>2016</v>
      </c>
      <c r="V47">
        <f t="shared" si="5"/>
        <v>3</v>
      </c>
      <c r="W47" t="str">
        <f t="shared" si="6"/>
        <v>Mar</v>
      </c>
    </row>
    <row r="48" spans="1:23" customFormat="1" ht="43.2" hidden="1" x14ac:dyDescent="0.3">
      <c r="A48">
        <v>46</v>
      </c>
      <c r="B48" s="2" t="s">
        <v>48</v>
      </c>
      <c r="C48" s="2" t="s">
        <v>4157</v>
      </c>
      <c r="D48" s="7">
        <v>8400</v>
      </c>
      <c r="E48" s="5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t="s">
        <v>8308</v>
      </c>
      <c r="R48" t="s">
        <v>8309</v>
      </c>
      <c r="S48" s="11">
        <f t="shared" si="2"/>
        <v>42323.964976851858</v>
      </c>
      <c r="T48">
        <f t="shared" si="3"/>
        <v>25569.000520833335</v>
      </c>
      <c r="U48">
        <f t="shared" si="4"/>
        <v>2015</v>
      </c>
      <c r="V48">
        <f t="shared" si="5"/>
        <v>11</v>
      </c>
      <c r="W48" t="str">
        <f t="shared" si="6"/>
        <v>Nov</v>
      </c>
    </row>
    <row r="49" spans="1:23" customFormat="1" ht="57.6" hidden="1" x14ac:dyDescent="0.3">
      <c r="A49">
        <v>47</v>
      </c>
      <c r="B49" s="2" t="s">
        <v>49</v>
      </c>
      <c r="C49" s="2" t="s">
        <v>4158</v>
      </c>
      <c r="D49" s="7">
        <v>5000</v>
      </c>
      <c r="E49" s="5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t="s">
        <v>8308</v>
      </c>
      <c r="R49" t="s">
        <v>8309</v>
      </c>
      <c r="S49" s="11">
        <f t="shared" si="2"/>
        <v>41932.819525462961</v>
      </c>
      <c r="T49">
        <f t="shared" si="3"/>
        <v>25569.000810185185</v>
      </c>
      <c r="U49">
        <f t="shared" si="4"/>
        <v>2014</v>
      </c>
      <c r="V49">
        <f t="shared" si="5"/>
        <v>10</v>
      </c>
      <c r="W49" t="str">
        <f t="shared" si="6"/>
        <v>Oct</v>
      </c>
    </row>
    <row r="50" spans="1:23" customFormat="1" ht="43.2" hidden="1" x14ac:dyDescent="0.3">
      <c r="A50">
        <v>48</v>
      </c>
      <c r="B50" s="2" t="s">
        <v>50</v>
      </c>
      <c r="C50" s="2" t="s">
        <v>4159</v>
      </c>
      <c r="D50" s="7">
        <v>2000</v>
      </c>
      <c r="E50" s="5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t="s">
        <v>8308</v>
      </c>
      <c r="R50" t="s">
        <v>8309</v>
      </c>
      <c r="S50" s="11">
        <f t="shared" si="2"/>
        <v>42033.516898148147</v>
      </c>
      <c r="T50">
        <f t="shared" si="3"/>
        <v>25569.000439814816</v>
      </c>
      <c r="U50">
        <f t="shared" si="4"/>
        <v>2015</v>
      </c>
      <c r="V50">
        <f t="shared" si="5"/>
        <v>1</v>
      </c>
      <c r="W50" t="str">
        <f t="shared" si="6"/>
        <v>Jan</v>
      </c>
    </row>
    <row r="51" spans="1:23" customFormat="1" hidden="1" x14ac:dyDescent="0.3">
      <c r="A51">
        <v>49</v>
      </c>
      <c r="B51" s="2" t="s">
        <v>51</v>
      </c>
      <c r="C51" s="2" t="s">
        <v>4160</v>
      </c>
      <c r="D51" s="7">
        <v>12000</v>
      </c>
      <c r="E51" s="5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t="s">
        <v>8308</v>
      </c>
      <c r="R51" t="s">
        <v>8309</v>
      </c>
      <c r="S51" s="11">
        <f t="shared" si="2"/>
        <v>42271.176446759258</v>
      </c>
      <c r="T51">
        <f t="shared" si="3"/>
        <v>25569.001006944443</v>
      </c>
      <c r="U51">
        <f t="shared" si="4"/>
        <v>2015</v>
      </c>
      <c r="V51">
        <f t="shared" si="5"/>
        <v>9</v>
      </c>
      <c r="W51" t="str">
        <f t="shared" si="6"/>
        <v>Sep</v>
      </c>
    </row>
    <row r="52" spans="1:23" customFormat="1" ht="43.2" hidden="1" x14ac:dyDescent="0.3">
      <c r="A52">
        <v>50</v>
      </c>
      <c r="B52" s="2" t="s">
        <v>52</v>
      </c>
      <c r="C52" s="2" t="s">
        <v>4161</v>
      </c>
      <c r="D52" s="7">
        <v>600</v>
      </c>
      <c r="E52" s="5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t="s">
        <v>8308</v>
      </c>
      <c r="R52" t="s">
        <v>8309</v>
      </c>
      <c r="S52" s="11">
        <f t="shared" si="2"/>
        <v>41995.752986111111</v>
      </c>
      <c r="T52">
        <f t="shared" si="3"/>
        <v>25569.000254629631</v>
      </c>
      <c r="U52">
        <f t="shared" si="4"/>
        <v>2014</v>
      </c>
      <c r="V52">
        <f t="shared" si="5"/>
        <v>12</v>
      </c>
      <c r="W52" t="str">
        <f t="shared" si="6"/>
        <v>Dec</v>
      </c>
    </row>
    <row r="53" spans="1:23" customFormat="1" ht="43.2" hidden="1" x14ac:dyDescent="0.3">
      <c r="A53">
        <v>51</v>
      </c>
      <c r="B53" s="2" t="s">
        <v>53</v>
      </c>
      <c r="C53" s="2" t="s">
        <v>4162</v>
      </c>
      <c r="D53" s="7">
        <v>11000</v>
      </c>
      <c r="E53" s="5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t="s">
        <v>8308</v>
      </c>
      <c r="R53" t="s">
        <v>8309</v>
      </c>
      <c r="S53" s="11">
        <f t="shared" si="2"/>
        <v>42196.928668981483</v>
      </c>
      <c r="T53">
        <f t="shared" si="3"/>
        <v>25569.001377314813</v>
      </c>
      <c r="U53">
        <f t="shared" si="4"/>
        <v>2015</v>
      </c>
      <c r="V53">
        <f t="shared" si="5"/>
        <v>7</v>
      </c>
      <c r="W53" t="str">
        <f t="shared" si="6"/>
        <v>Jul</v>
      </c>
    </row>
    <row r="54" spans="1:23" customFormat="1" ht="43.2" hidden="1" x14ac:dyDescent="0.3">
      <c r="A54">
        <v>52</v>
      </c>
      <c r="B54" s="2" t="s">
        <v>54</v>
      </c>
      <c r="C54" s="2" t="s">
        <v>4163</v>
      </c>
      <c r="D54" s="7">
        <v>10000</v>
      </c>
      <c r="E54" s="5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t="s">
        <v>8308</v>
      </c>
      <c r="R54" t="s">
        <v>8309</v>
      </c>
      <c r="S54" s="11">
        <f t="shared" si="2"/>
        <v>41807.701921296299</v>
      </c>
      <c r="T54">
        <f t="shared" si="3"/>
        <v>25569.000601851851</v>
      </c>
      <c r="U54">
        <f t="shared" si="4"/>
        <v>2014</v>
      </c>
      <c r="V54">
        <f t="shared" si="5"/>
        <v>6</v>
      </c>
      <c r="W54" t="str">
        <f t="shared" si="6"/>
        <v>Jun</v>
      </c>
    </row>
    <row r="55" spans="1:23" customFormat="1" ht="28.8" hidden="1" x14ac:dyDescent="0.3">
      <c r="A55">
        <v>53</v>
      </c>
      <c r="B55" s="2" t="s">
        <v>55</v>
      </c>
      <c r="C55" s="2" t="s">
        <v>4164</v>
      </c>
      <c r="D55" s="7">
        <v>3000</v>
      </c>
      <c r="E55" s="5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t="s">
        <v>8308</v>
      </c>
      <c r="R55" t="s">
        <v>8309</v>
      </c>
      <c r="S55" s="11">
        <f t="shared" si="2"/>
        <v>41719.549131944441</v>
      </c>
      <c r="T55">
        <f t="shared" si="3"/>
        <v>25569.001354166667</v>
      </c>
      <c r="U55">
        <f t="shared" si="4"/>
        <v>2014</v>
      </c>
      <c r="V55">
        <f t="shared" si="5"/>
        <v>3</v>
      </c>
      <c r="W55" t="str">
        <f t="shared" si="6"/>
        <v>Mar</v>
      </c>
    </row>
    <row r="56" spans="1:23" customFormat="1" ht="57.6" hidden="1" x14ac:dyDescent="0.3">
      <c r="A56">
        <v>54</v>
      </c>
      <c r="B56" s="2" t="s">
        <v>56</v>
      </c>
      <c r="C56" s="2" t="s">
        <v>4165</v>
      </c>
      <c r="D56" s="7">
        <v>10000</v>
      </c>
      <c r="E56" s="5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t="s">
        <v>8308</v>
      </c>
      <c r="R56" t="s">
        <v>8309</v>
      </c>
      <c r="S56" s="11">
        <f t="shared" si="2"/>
        <v>42333.713206018518</v>
      </c>
      <c r="T56">
        <f t="shared" si="3"/>
        <v>25569.000601851851</v>
      </c>
      <c r="U56">
        <f t="shared" si="4"/>
        <v>2015</v>
      </c>
      <c r="V56">
        <f t="shared" si="5"/>
        <v>11</v>
      </c>
      <c r="W56" t="str">
        <f t="shared" si="6"/>
        <v>Nov</v>
      </c>
    </row>
    <row r="57" spans="1:23" customFormat="1" ht="43.2" hidden="1" x14ac:dyDescent="0.3">
      <c r="A57">
        <v>55</v>
      </c>
      <c r="B57" s="2" t="s">
        <v>57</v>
      </c>
      <c r="C57" s="2" t="s">
        <v>4166</v>
      </c>
      <c r="D57" s="7">
        <v>8600</v>
      </c>
      <c r="E57" s="5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t="s">
        <v>8308</v>
      </c>
      <c r="R57" t="s">
        <v>8309</v>
      </c>
      <c r="S57" s="11">
        <f t="shared" si="2"/>
        <v>42496.968935185185</v>
      </c>
      <c r="T57">
        <f t="shared" si="3"/>
        <v>25569.00099537037</v>
      </c>
      <c r="U57">
        <f t="shared" si="4"/>
        <v>2016</v>
      </c>
      <c r="V57">
        <f t="shared" si="5"/>
        <v>5</v>
      </c>
      <c r="W57" t="str">
        <f t="shared" si="6"/>
        <v>May</v>
      </c>
    </row>
    <row r="58" spans="1:23" customFormat="1" ht="28.8" hidden="1" x14ac:dyDescent="0.3">
      <c r="A58">
        <v>56</v>
      </c>
      <c r="B58" s="2" t="s">
        <v>58</v>
      </c>
      <c r="C58" s="2" t="s">
        <v>4167</v>
      </c>
      <c r="D58" s="7">
        <v>8000</v>
      </c>
      <c r="E58" s="5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t="s">
        <v>8308</v>
      </c>
      <c r="R58" t="s">
        <v>8309</v>
      </c>
      <c r="S58" s="11">
        <f t="shared" si="2"/>
        <v>42149.548888888887</v>
      </c>
      <c r="T58">
        <f t="shared" si="3"/>
        <v>25569.00201388889</v>
      </c>
      <c r="U58">
        <f t="shared" si="4"/>
        <v>2015</v>
      </c>
      <c r="V58">
        <f t="shared" si="5"/>
        <v>5</v>
      </c>
      <c r="W58" t="str">
        <f t="shared" si="6"/>
        <v>May</v>
      </c>
    </row>
    <row r="59" spans="1:23" customFormat="1" ht="43.2" hidden="1" x14ac:dyDescent="0.3">
      <c r="A59">
        <v>57</v>
      </c>
      <c r="B59" s="2" t="s">
        <v>59</v>
      </c>
      <c r="C59" s="2" t="s">
        <v>4168</v>
      </c>
      <c r="D59" s="7">
        <v>15000</v>
      </c>
      <c r="E59" s="5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t="s">
        <v>8308</v>
      </c>
      <c r="R59" t="s">
        <v>8309</v>
      </c>
      <c r="S59" s="11">
        <f t="shared" si="2"/>
        <v>42089.83289351852</v>
      </c>
      <c r="T59">
        <f t="shared" si="3"/>
        <v>25569.000798611112</v>
      </c>
      <c r="U59">
        <f t="shared" si="4"/>
        <v>2015</v>
      </c>
      <c r="V59">
        <f t="shared" si="5"/>
        <v>3</v>
      </c>
      <c r="W59" t="str">
        <f t="shared" si="6"/>
        <v>Mar</v>
      </c>
    </row>
    <row r="60" spans="1:23" customFormat="1" ht="43.2" hidden="1" x14ac:dyDescent="0.3">
      <c r="A60">
        <v>58</v>
      </c>
      <c r="B60" s="2" t="s">
        <v>60</v>
      </c>
      <c r="C60" s="2" t="s">
        <v>4169</v>
      </c>
      <c r="D60" s="7">
        <v>10000</v>
      </c>
      <c r="E60" s="5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t="s">
        <v>8308</v>
      </c>
      <c r="R60" t="s">
        <v>8309</v>
      </c>
      <c r="S60" s="11">
        <f t="shared" si="2"/>
        <v>41932.745046296295</v>
      </c>
      <c r="T60">
        <f t="shared" si="3"/>
        <v>25569.000868055555</v>
      </c>
      <c r="U60">
        <f t="shared" si="4"/>
        <v>2014</v>
      </c>
      <c r="V60">
        <f t="shared" si="5"/>
        <v>10</v>
      </c>
      <c r="W60" t="str">
        <f t="shared" si="6"/>
        <v>Oct</v>
      </c>
    </row>
    <row r="61" spans="1:23" customFormat="1" ht="43.2" hidden="1" x14ac:dyDescent="0.3">
      <c r="A61">
        <v>59</v>
      </c>
      <c r="B61" s="2" t="s">
        <v>61</v>
      </c>
      <c r="C61" s="2" t="s">
        <v>4170</v>
      </c>
      <c r="D61" s="7">
        <v>20000</v>
      </c>
      <c r="E61" s="5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t="s">
        <v>8308</v>
      </c>
      <c r="R61" t="s">
        <v>8309</v>
      </c>
      <c r="S61" s="11">
        <f t="shared" si="2"/>
        <v>42230.23583333334</v>
      </c>
      <c r="T61">
        <f t="shared" si="3"/>
        <v>25569.000381944443</v>
      </c>
      <c r="U61">
        <f t="shared" si="4"/>
        <v>2015</v>
      </c>
      <c r="V61">
        <f t="shared" si="5"/>
        <v>8</v>
      </c>
      <c r="W61" t="str">
        <f t="shared" si="6"/>
        <v>Aug</v>
      </c>
    </row>
    <row r="62" spans="1:23" customFormat="1" ht="43.2" hidden="1" x14ac:dyDescent="0.3">
      <c r="A62">
        <v>60</v>
      </c>
      <c r="B62" s="2" t="s">
        <v>62</v>
      </c>
      <c r="C62" s="2" t="s">
        <v>4171</v>
      </c>
      <c r="D62" s="7">
        <v>4500</v>
      </c>
      <c r="E62" s="5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t="s">
        <v>8308</v>
      </c>
      <c r="R62" t="s">
        <v>8310</v>
      </c>
      <c r="S62" s="11">
        <f t="shared" si="2"/>
        <v>41701.901817129627</v>
      </c>
      <c r="T62">
        <f t="shared" si="3"/>
        <v>25569.001250000001</v>
      </c>
      <c r="U62">
        <f t="shared" si="4"/>
        <v>2014</v>
      </c>
      <c r="V62">
        <f t="shared" si="5"/>
        <v>3</v>
      </c>
      <c r="W62" t="str">
        <f t="shared" si="6"/>
        <v>Mar</v>
      </c>
    </row>
    <row r="63" spans="1:23" customFormat="1" ht="43.2" hidden="1" x14ac:dyDescent="0.3">
      <c r="A63">
        <v>61</v>
      </c>
      <c r="B63" s="2" t="s">
        <v>63</v>
      </c>
      <c r="C63" s="2" t="s">
        <v>4172</v>
      </c>
      <c r="D63" s="7">
        <v>5000</v>
      </c>
      <c r="E63" s="5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t="s">
        <v>8308</v>
      </c>
      <c r="R63" t="s">
        <v>8310</v>
      </c>
      <c r="S63" s="11">
        <f t="shared" si="2"/>
        <v>41409.814317129632</v>
      </c>
      <c r="T63">
        <f t="shared" si="3"/>
        <v>25569.000266203704</v>
      </c>
      <c r="U63">
        <f t="shared" si="4"/>
        <v>2013</v>
      </c>
      <c r="V63">
        <f t="shared" si="5"/>
        <v>5</v>
      </c>
      <c r="W63" t="str">
        <f t="shared" si="6"/>
        <v>May</v>
      </c>
    </row>
    <row r="64" spans="1:23" customFormat="1" ht="43.2" hidden="1" x14ac:dyDescent="0.3">
      <c r="A64">
        <v>62</v>
      </c>
      <c r="B64" s="2" t="s">
        <v>64</v>
      </c>
      <c r="C64" s="2" t="s">
        <v>4173</v>
      </c>
      <c r="D64" s="7">
        <v>3000</v>
      </c>
      <c r="E64" s="5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t="s">
        <v>8308</v>
      </c>
      <c r="R64" t="s">
        <v>8310</v>
      </c>
      <c r="S64" s="11">
        <f t="shared" si="2"/>
        <v>41311.799513888887</v>
      </c>
      <c r="T64">
        <f t="shared" si="3"/>
        <v>25569.000555555554</v>
      </c>
      <c r="U64">
        <f t="shared" si="4"/>
        <v>2013</v>
      </c>
      <c r="V64">
        <f t="shared" si="5"/>
        <v>2</v>
      </c>
      <c r="W64" t="str">
        <f t="shared" si="6"/>
        <v>Feb</v>
      </c>
    </row>
    <row r="65" spans="1:23" customFormat="1" ht="43.2" hidden="1" x14ac:dyDescent="0.3">
      <c r="A65">
        <v>63</v>
      </c>
      <c r="B65" s="2" t="s">
        <v>65</v>
      </c>
      <c r="C65" s="2" t="s">
        <v>4174</v>
      </c>
      <c r="D65" s="7">
        <v>2000</v>
      </c>
      <c r="E65" s="5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t="s">
        <v>8308</v>
      </c>
      <c r="R65" t="s">
        <v>8310</v>
      </c>
      <c r="S65" s="11">
        <f t="shared" si="2"/>
        <v>41612.912187499998</v>
      </c>
      <c r="T65">
        <f t="shared" si="3"/>
        <v>25569.000740740739</v>
      </c>
      <c r="U65">
        <f t="shared" si="4"/>
        <v>2013</v>
      </c>
      <c r="V65">
        <f t="shared" si="5"/>
        <v>12</v>
      </c>
      <c r="W65" t="str">
        <f t="shared" si="6"/>
        <v>Dec</v>
      </c>
    </row>
    <row r="66" spans="1:23" customFormat="1" ht="43.2" hidden="1" x14ac:dyDescent="0.3">
      <c r="A66">
        <v>64</v>
      </c>
      <c r="B66" s="2" t="s">
        <v>66</v>
      </c>
      <c r="C66" s="2" t="s">
        <v>4175</v>
      </c>
      <c r="D66" s="7">
        <v>1200</v>
      </c>
      <c r="E66" s="5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7">ROUND(E66/D66*100,0)</f>
        <v>173</v>
      </c>
      <c r="P66">
        <f t="shared" si="1"/>
        <v>86.67</v>
      </c>
      <c r="Q66" t="s">
        <v>8308</v>
      </c>
      <c r="R66" t="s">
        <v>8310</v>
      </c>
      <c r="S66" s="11">
        <f t="shared" si="2"/>
        <v>41433.01829861111</v>
      </c>
      <c r="T66">
        <f t="shared" si="3"/>
        <v>25569.000277777777</v>
      </c>
      <c r="U66">
        <f t="shared" si="4"/>
        <v>2013</v>
      </c>
      <c r="V66">
        <f t="shared" si="5"/>
        <v>6</v>
      </c>
      <c r="W66" t="str">
        <f t="shared" si="6"/>
        <v>Jun</v>
      </c>
    </row>
    <row r="67" spans="1:23" customFormat="1" ht="43.2" hidden="1" x14ac:dyDescent="0.3">
      <c r="A67">
        <v>65</v>
      </c>
      <c r="B67" s="2" t="s">
        <v>67</v>
      </c>
      <c r="C67" s="2" t="s">
        <v>4176</v>
      </c>
      <c r="D67" s="7">
        <v>7000</v>
      </c>
      <c r="E67" s="5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7"/>
        <v>108</v>
      </c>
      <c r="P67">
        <f t="shared" ref="P67:P130" si="8">IFERROR(ROUND(E67/L67,2),0)</f>
        <v>132.05000000000001</v>
      </c>
      <c r="Q67" t="s">
        <v>8308</v>
      </c>
      <c r="R67" t="s">
        <v>8310</v>
      </c>
      <c r="S67" s="11">
        <f t="shared" ref="S67:S130" si="9">(((J67/60)/60)/24)+DATE(1970,1,1)</f>
        <v>41835.821226851855</v>
      </c>
      <c r="T67">
        <f t="shared" ref="T67:T130" si="10">(((L67/60)/60)/24)+DATE(1970,1,1)</f>
        <v>25569.000659722224</v>
      </c>
      <c r="U67">
        <f t="shared" ref="U67:U130" si="11">YEAR(S67)</f>
        <v>2014</v>
      </c>
      <c r="V67">
        <f t="shared" ref="V67:V130" si="12">MONTH(S67)</f>
        <v>7</v>
      </c>
      <c r="W67" t="str">
        <f t="shared" ref="W67:W130" si="13">IF(V67=1,"Jan",IF(V67=2,"Feb",IF(V67=3,"Mar",IF(V67=4,"Apr",IF(V67=5,"May",IF(V67=6,"Jun",IF(V67=7,"Jul",IF(V67=8,"Aug",IF(V67=9,"Sep",IF(V67=10,"Oct",IF(V67=11,"Nov",IF(V67=12,"Dec"))))))))))))</f>
        <v>Jul</v>
      </c>
    </row>
    <row r="68" spans="1:23" customFormat="1" ht="28.8" hidden="1" x14ac:dyDescent="0.3">
      <c r="A68">
        <v>66</v>
      </c>
      <c r="B68" s="2" t="s">
        <v>68</v>
      </c>
      <c r="C68" s="2" t="s">
        <v>4177</v>
      </c>
      <c r="D68" s="7">
        <v>2000</v>
      </c>
      <c r="E68" s="5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7"/>
        <v>119</v>
      </c>
      <c r="P68">
        <f t="shared" si="8"/>
        <v>91.23</v>
      </c>
      <c r="Q68" t="s">
        <v>8308</v>
      </c>
      <c r="R68" t="s">
        <v>8310</v>
      </c>
      <c r="S68" s="11">
        <f t="shared" si="9"/>
        <v>42539.849768518514</v>
      </c>
      <c r="T68">
        <f t="shared" si="10"/>
        <v>25569.000300925927</v>
      </c>
      <c r="U68">
        <f t="shared" si="11"/>
        <v>2016</v>
      </c>
      <c r="V68">
        <f t="shared" si="12"/>
        <v>6</v>
      </c>
      <c r="W68" t="str">
        <f t="shared" si="13"/>
        <v>Jun</v>
      </c>
    </row>
    <row r="69" spans="1:23" customFormat="1" ht="43.2" hidden="1" x14ac:dyDescent="0.3">
      <c r="A69">
        <v>67</v>
      </c>
      <c r="B69" s="2" t="s">
        <v>69</v>
      </c>
      <c r="C69" s="2" t="s">
        <v>4178</v>
      </c>
      <c r="D69" s="7">
        <v>2000</v>
      </c>
      <c r="E69" s="5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7"/>
        <v>116</v>
      </c>
      <c r="P69">
        <f t="shared" si="8"/>
        <v>116.25</v>
      </c>
      <c r="Q69" t="s">
        <v>8308</v>
      </c>
      <c r="R69" t="s">
        <v>8310</v>
      </c>
      <c r="S69" s="11">
        <f t="shared" si="9"/>
        <v>41075.583379629628</v>
      </c>
      <c r="T69">
        <f t="shared" si="10"/>
        <v>25569.000231481481</v>
      </c>
      <c r="U69">
        <f t="shared" si="11"/>
        <v>2012</v>
      </c>
      <c r="V69">
        <f t="shared" si="12"/>
        <v>6</v>
      </c>
      <c r="W69" t="str">
        <f t="shared" si="13"/>
        <v>Jun</v>
      </c>
    </row>
    <row r="70" spans="1:23" customFormat="1" ht="57.6" hidden="1" x14ac:dyDescent="0.3">
      <c r="A70">
        <v>68</v>
      </c>
      <c r="B70" s="2" t="s">
        <v>70</v>
      </c>
      <c r="C70" s="2" t="s">
        <v>4179</v>
      </c>
      <c r="D70" s="7">
        <v>600</v>
      </c>
      <c r="E70" s="5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7"/>
        <v>127</v>
      </c>
      <c r="P70">
        <f t="shared" si="8"/>
        <v>21.19</v>
      </c>
      <c r="Q70" t="s">
        <v>8308</v>
      </c>
      <c r="R70" t="s">
        <v>8310</v>
      </c>
      <c r="S70" s="11">
        <f t="shared" si="9"/>
        <v>41663.569340277776</v>
      </c>
      <c r="T70">
        <f t="shared" si="10"/>
        <v>25569.000416666666</v>
      </c>
      <c r="U70">
        <f t="shared" si="11"/>
        <v>2014</v>
      </c>
      <c r="V70">
        <f t="shared" si="12"/>
        <v>1</v>
      </c>
      <c r="W70" t="str">
        <f t="shared" si="13"/>
        <v>Jan</v>
      </c>
    </row>
    <row r="71" spans="1:23" customFormat="1" ht="43.2" hidden="1" x14ac:dyDescent="0.3">
      <c r="A71">
        <v>69</v>
      </c>
      <c r="B71" s="2" t="s">
        <v>71</v>
      </c>
      <c r="C71" s="2" t="s">
        <v>4180</v>
      </c>
      <c r="D71" s="7">
        <v>10000</v>
      </c>
      <c r="E71" s="5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7"/>
        <v>111</v>
      </c>
      <c r="P71">
        <f t="shared" si="8"/>
        <v>62.33</v>
      </c>
      <c r="Q71" t="s">
        <v>8308</v>
      </c>
      <c r="R71" t="s">
        <v>8310</v>
      </c>
      <c r="S71" s="11">
        <f t="shared" si="9"/>
        <v>40786.187789351854</v>
      </c>
      <c r="T71">
        <f t="shared" si="10"/>
        <v>25569.002060185187</v>
      </c>
      <c r="U71">
        <f t="shared" si="11"/>
        <v>2011</v>
      </c>
      <c r="V71">
        <f t="shared" si="12"/>
        <v>8</v>
      </c>
      <c r="W71" t="str">
        <f t="shared" si="13"/>
        <v>Aug</v>
      </c>
    </row>
    <row r="72" spans="1:23" customFormat="1" ht="43.2" hidden="1" x14ac:dyDescent="0.3">
      <c r="A72">
        <v>70</v>
      </c>
      <c r="B72" s="2" t="s">
        <v>72</v>
      </c>
      <c r="C72" s="2" t="s">
        <v>4181</v>
      </c>
      <c r="D72" s="7">
        <v>500</v>
      </c>
      <c r="E72" s="5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7"/>
        <v>127</v>
      </c>
      <c r="P72">
        <f t="shared" si="8"/>
        <v>37.409999999999997</v>
      </c>
      <c r="Q72" t="s">
        <v>8308</v>
      </c>
      <c r="R72" t="s">
        <v>8310</v>
      </c>
      <c r="S72" s="11">
        <f t="shared" si="9"/>
        <v>40730.896354166667</v>
      </c>
      <c r="T72">
        <f t="shared" si="10"/>
        <v>25569.000196759258</v>
      </c>
      <c r="U72">
        <f t="shared" si="11"/>
        <v>2011</v>
      </c>
      <c r="V72">
        <f t="shared" si="12"/>
        <v>7</v>
      </c>
      <c r="W72" t="str">
        <f t="shared" si="13"/>
        <v>Jul</v>
      </c>
    </row>
    <row r="73" spans="1:23" customFormat="1" ht="43.2" hidden="1" x14ac:dyDescent="0.3">
      <c r="A73">
        <v>71</v>
      </c>
      <c r="B73" s="2" t="s">
        <v>73</v>
      </c>
      <c r="C73" s="2" t="s">
        <v>4182</v>
      </c>
      <c r="D73" s="7">
        <v>1800</v>
      </c>
      <c r="E73" s="5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7"/>
        <v>124</v>
      </c>
      <c r="P73">
        <f t="shared" si="8"/>
        <v>69.72</v>
      </c>
      <c r="Q73" t="s">
        <v>8308</v>
      </c>
      <c r="R73" t="s">
        <v>8310</v>
      </c>
      <c r="S73" s="11">
        <f t="shared" si="9"/>
        <v>40997.271493055552</v>
      </c>
      <c r="T73">
        <f t="shared" si="10"/>
        <v>25569.00037037037</v>
      </c>
      <c r="U73">
        <f t="shared" si="11"/>
        <v>2012</v>
      </c>
      <c r="V73">
        <f t="shared" si="12"/>
        <v>3</v>
      </c>
      <c r="W73" t="str">
        <f t="shared" si="13"/>
        <v>Mar</v>
      </c>
    </row>
    <row r="74" spans="1:23" customFormat="1" ht="43.2" hidden="1" x14ac:dyDescent="0.3">
      <c r="A74">
        <v>72</v>
      </c>
      <c r="B74" s="2" t="s">
        <v>74</v>
      </c>
      <c r="C74" s="2" t="s">
        <v>4183</v>
      </c>
      <c r="D74" s="7">
        <v>2200</v>
      </c>
      <c r="E74" s="5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7"/>
        <v>108</v>
      </c>
      <c r="P74">
        <f t="shared" si="8"/>
        <v>58.17</v>
      </c>
      <c r="Q74" t="s">
        <v>8308</v>
      </c>
      <c r="R74" t="s">
        <v>8310</v>
      </c>
      <c r="S74" s="11">
        <f t="shared" si="9"/>
        <v>41208.010196759256</v>
      </c>
      <c r="T74">
        <f t="shared" si="10"/>
        <v>25569.000474537039</v>
      </c>
      <c r="U74">
        <f t="shared" si="11"/>
        <v>2012</v>
      </c>
      <c r="V74">
        <f t="shared" si="12"/>
        <v>10</v>
      </c>
      <c r="W74" t="str">
        <f t="shared" si="13"/>
        <v>Oct</v>
      </c>
    </row>
    <row r="75" spans="1:23" customFormat="1" ht="43.2" hidden="1" x14ac:dyDescent="0.3">
      <c r="A75">
        <v>73</v>
      </c>
      <c r="B75" s="2" t="s">
        <v>75</v>
      </c>
      <c r="C75" s="2" t="s">
        <v>4184</v>
      </c>
      <c r="D75" s="7">
        <v>900</v>
      </c>
      <c r="E75" s="5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7"/>
        <v>100</v>
      </c>
      <c r="P75">
        <f t="shared" si="8"/>
        <v>50</v>
      </c>
      <c r="Q75" t="s">
        <v>8308</v>
      </c>
      <c r="R75" t="s">
        <v>8310</v>
      </c>
      <c r="S75" s="11">
        <f t="shared" si="9"/>
        <v>40587.75675925926</v>
      </c>
      <c r="T75">
        <f t="shared" si="10"/>
        <v>25569.000208333335</v>
      </c>
      <c r="U75">
        <f t="shared" si="11"/>
        <v>2011</v>
      </c>
      <c r="V75">
        <f t="shared" si="12"/>
        <v>2</v>
      </c>
      <c r="W75" t="str">
        <f t="shared" si="13"/>
        <v>Feb</v>
      </c>
    </row>
    <row r="76" spans="1:23" customFormat="1" ht="43.2" hidden="1" x14ac:dyDescent="0.3">
      <c r="A76">
        <v>74</v>
      </c>
      <c r="B76" s="2" t="s">
        <v>76</v>
      </c>
      <c r="C76" s="2" t="s">
        <v>4185</v>
      </c>
      <c r="D76" s="7">
        <v>500</v>
      </c>
      <c r="E76" s="5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7"/>
        <v>113</v>
      </c>
      <c r="P76">
        <f t="shared" si="8"/>
        <v>19.47</v>
      </c>
      <c r="Q76" t="s">
        <v>8308</v>
      </c>
      <c r="R76" t="s">
        <v>8310</v>
      </c>
      <c r="S76" s="11">
        <f t="shared" si="9"/>
        <v>42360.487210648149</v>
      </c>
      <c r="T76">
        <f t="shared" si="10"/>
        <v>25569.000335648147</v>
      </c>
      <c r="U76">
        <f t="shared" si="11"/>
        <v>2015</v>
      </c>
      <c r="V76">
        <f t="shared" si="12"/>
        <v>12</v>
      </c>
      <c r="W76" t="str">
        <f t="shared" si="13"/>
        <v>Dec</v>
      </c>
    </row>
    <row r="77" spans="1:23" customFormat="1" ht="43.2" hidden="1" x14ac:dyDescent="0.3">
      <c r="A77">
        <v>75</v>
      </c>
      <c r="B77" s="2" t="s">
        <v>77</v>
      </c>
      <c r="C77" s="2" t="s">
        <v>4186</v>
      </c>
      <c r="D77" s="7">
        <v>3500</v>
      </c>
      <c r="E77" s="5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7"/>
        <v>115</v>
      </c>
      <c r="P77">
        <f t="shared" si="8"/>
        <v>85.96</v>
      </c>
      <c r="Q77" t="s">
        <v>8308</v>
      </c>
      <c r="R77" t="s">
        <v>8310</v>
      </c>
      <c r="S77" s="11">
        <f t="shared" si="9"/>
        <v>41357.209166666667</v>
      </c>
      <c r="T77">
        <f t="shared" si="10"/>
        <v>25569.000543981481</v>
      </c>
      <c r="U77">
        <f t="shared" si="11"/>
        <v>2013</v>
      </c>
      <c r="V77">
        <f t="shared" si="12"/>
        <v>3</v>
      </c>
      <c r="W77" t="str">
        <f t="shared" si="13"/>
        <v>Mar</v>
      </c>
    </row>
    <row r="78" spans="1:23" customFormat="1" ht="43.2" hidden="1" x14ac:dyDescent="0.3">
      <c r="A78">
        <v>76</v>
      </c>
      <c r="B78" s="2" t="s">
        <v>78</v>
      </c>
      <c r="C78" s="2" t="s">
        <v>4187</v>
      </c>
      <c r="D78" s="7">
        <v>300</v>
      </c>
      <c r="E78" s="5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7"/>
        <v>153</v>
      </c>
      <c r="P78">
        <f t="shared" si="8"/>
        <v>30.67</v>
      </c>
      <c r="Q78" t="s">
        <v>8308</v>
      </c>
      <c r="R78" t="s">
        <v>8310</v>
      </c>
      <c r="S78" s="11">
        <f t="shared" si="9"/>
        <v>40844.691643518519</v>
      </c>
      <c r="T78">
        <f t="shared" si="10"/>
        <v>25569.000173611112</v>
      </c>
      <c r="U78">
        <f t="shared" si="11"/>
        <v>2011</v>
      </c>
      <c r="V78">
        <f t="shared" si="12"/>
        <v>10</v>
      </c>
      <c r="W78" t="str">
        <f t="shared" si="13"/>
        <v>Oct</v>
      </c>
    </row>
    <row r="79" spans="1:23" customFormat="1" ht="43.2" hidden="1" x14ac:dyDescent="0.3">
      <c r="A79">
        <v>77</v>
      </c>
      <c r="B79" s="2" t="s">
        <v>79</v>
      </c>
      <c r="C79" s="2" t="s">
        <v>4188</v>
      </c>
      <c r="D79" s="7">
        <v>400</v>
      </c>
      <c r="E79" s="5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7"/>
        <v>393</v>
      </c>
      <c r="P79">
        <f t="shared" si="8"/>
        <v>60.38</v>
      </c>
      <c r="Q79" t="s">
        <v>8308</v>
      </c>
      <c r="R79" t="s">
        <v>8310</v>
      </c>
      <c r="S79" s="11">
        <f t="shared" si="9"/>
        <v>40997.144872685189</v>
      </c>
      <c r="T79">
        <f t="shared" si="10"/>
        <v>25569.000300925927</v>
      </c>
      <c r="U79">
        <f t="shared" si="11"/>
        <v>2012</v>
      </c>
      <c r="V79">
        <f t="shared" si="12"/>
        <v>3</v>
      </c>
      <c r="W79" t="str">
        <f t="shared" si="13"/>
        <v>Mar</v>
      </c>
    </row>
    <row r="80" spans="1:23" customFormat="1" ht="86.4" hidden="1" x14ac:dyDescent="0.3">
      <c r="A80">
        <v>78</v>
      </c>
      <c r="B80" s="2" t="s">
        <v>80</v>
      </c>
      <c r="C80" s="2" t="s">
        <v>4189</v>
      </c>
      <c r="D80" s="7">
        <v>50</v>
      </c>
      <c r="E80" s="5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7"/>
        <v>2702</v>
      </c>
      <c r="P80">
        <f t="shared" si="8"/>
        <v>38.6</v>
      </c>
      <c r="Q80" t="s">
        <v>8308</v>
      </c>
      <c r="R80" t="s">
        <v>8310</v>
      </c>
      <c r="S80" s="11">
        <f t="shared" si="9"/>
        <v>42604.730567129634</v>
      </c>
      <c r="T80">
        <f t="shared" si="10"/>
        <v>25569.000405092593</v>
      </c>
      <c r="U80">
        <f t="shared" si="11"/>
        <v>2016</v>
      </c>
      <c r="V80">
        <f t="shared" si="12"/>
        <v>8</v>
      </c>
      <c r="W80" t="str">
        <f t="shared" si="13"/>
        <v>Aug</v>
      </c>
    </row>
    <row r="81" spans="1:23" customFormat="1" ht="43.2" hidden="1" x14ac:dyDescent="0.3">
      <c r="A81">
        <v>79</v>
      </c>
      <c r="B81" s="2" t="s">
        <v>81</v>
      </c>
      <c r="C81" s="2" t="s">
        <v>4190</v>
      </c>
      <c r="D81" s="7">
        <v>1300</v>
      </c>
      <c r="E81" s="5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7"/>
        <v>127</v>
      </c>
      <c r="P81">
        <f t="shared" si="8"/>
        <v>40.270000000000003</v>
      </c>
      <c r="Q81" t="s">
        <v>8308</v>
      </c>
      <c r="R81" t="s">
        <v>8310</v>
      </c>
      <c r="S81" s="11">
        <f t="shared" si="9"/>
        <v>41724.776539351849</v>
      </c>
      <c r="T81">
        <f t="shared" si="10"/>
        <v>25569.000474537039</v>
      </c>
      <c r="U81">
        <f t="shared" si="11"/>
        <v>2014</v>
      </c>
      <c r="V81">
        <f t="shared" si="12"/>
        <v>3</v>
      </c>
      <c r="W81" t="str">
        <f t="shared" si="13"/>
        <v>Mar</v>
      </c>
    </row>
    <row r="82" spans="1:23" customFormat="1" ht="43.2" hidden="1" x14ac:dyDescent="0.3">
      <c r="A82">
        <v>80</v>
      </c>
      <c r="B82" s="2" t="s">
        <v>82</v>
      </c>
      <c r="C82" s="2" t="s">
        <v>4191</v>
      </c>
      <c r="D82" s="7">
        <v>12000</v>
      </c>
      <c r="E82" s="5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7"/>
        <v>107</v>
      </c>
      <c r="P82">
        <f t="shared" si="8"/>
        <v>273.83</v>
      </c>
      <c r="Q82" t="s">
        <v>8308</v>
      </c>
      <c r="R82" t="s">
        <v>8310</v>
      </c>
      <c r="S82" s="11">
        <f t="shared" si="9"/>
        <v>41583.083981481483</v>
      </c>
      <c r="T82">
        <f t="shared" si="10"/>
        <v>25569.000543981481</v>
      </c>
      <c r="U82">
        <f t="shared" si="11"/>
        <v>2013</v>
      </c>
      <c r="V82">
        <f t="shared" si="12"/>
        <v>11</v>
      </c>
      <c r="W82" t="str">
        <f t="shared" si="13"/>
        <v>Nov</v>
      </c>
    </row>
    <row r="83" spans="1:23" customFormat="1" ht="43.2" hidden="1" x14ac:dyDescent="0.3">
      <c r="A83">
        <v>81</v>
      </c>
      <c r="B83" s="2" t="s">
        <v>83</v>
      </c>
      <c r="C83" s="2" t="s">
        <v>4192</v>
      </c>
      <c r="D83" s="7">
        <v>750</v>
      </c>
      <c r="E83" s="5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7"/>
        <v>198</v>
      </c>
      <c r="P83">
        <f t="shared" si="8"/>
        <v>53.04</v>
      </c>
      <c r="Q83" t="s">
        <v>8308</v>
      </c>
      <c r="R83" t="s">
        <v>8310</v>
      </c>
      <c r="S83" s="11">
        <f t="shared" si="9"/>
        <v>41100.158877314818</v>
      </c>
      <c r="T83">
        <f t="shared" si="10"/>
        <v>25569.000324074073</v>
      </c>
      <c r="U83">
        <f t="shared" si="11"/>
        <v>2012</v>
      </c>
      <c r="V83">
        <f t="shared" si="12"/>
        <v>7</v>
      </c>
      <c r="W83" t="str">
        <f t="shared" si="13"/>
        <v>Jul</v>
      </c>
    </row>
    <row r="84" spans="1:23" customFormat="1" ht="43.2" hidden="1" x14ac:dyDescent="0.3">
      <c r="A84">
        <v>82</v>
      </c>
      <c r="B84" s="2" t="s">
        <v>84</v>
      </c>
      <c r="C84" s="2" t="s">
        <v>4193</v>
      </c>
      <c r="D84" s="7">
        <v>4000</v>
      </c>
      <c r="E84" s="5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7"/>
        <v>100</v>
      </c>
      <c r="P84">
        <f t="shared" si="8"/>
        <v>40.01</v>
      </c>
      <c r="Q84" t="s">
        <v>8308</v>
      </c>
      <c r="R84" t="s">
        <v>8310</v>
      </c>
      <c r="S84" s="11">
        <f t="shared" si="9"/>
        <v>40795.820150462961</v>
      </c>
      <c r="T84">
        <f t="shared" si="10"/>
        <v>25569.001157407409</v>
      </c>
      <c r="U84">
        <f t="shared" si="11"/>
        <v>2011</v>
      </c>
      <c r="V84">
        <f t="shared" si="12"/>
        <v>9</v>
      </c>
      <c r="W84" t="str">
        <f t="shared" si="13"/>
        <v>Sep</v>
      </c>
    </row>
    <row r="85" spans="1:23" customFormat="1" ht="43.2" hidden="1" x14ac:dyDescent="0.3">
      <c r="A85">
        <v>83</v>
      </c>
      <c r="B85" s="2" t="s">
        <v>85</v>
      </c>
      <c r="C85" s="2" t="s">
        <v>4194</v>
      </c>
      <c r="D85" s="7">
        <v>200</v>
      </c>
      <c r="E85" s="5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7"/>
        <v>103</v>
      </c>
      <c r="P85">
        <f t="shared" si="8"/>
        <v>15.77</v>
      </c>
      <c r="Q85" t="s">
        <v>8308</v>
      </c>
      <c r="R85" t="s">
        <v>8310</v>
      </c>
      <c r="S85" s="11">
        <f t="shared" si="9"/>
        <v>42042.615613425922</v>
      </c>
      <c r="T85">
        <f t="shared" si="10"/>
        <v>25569.000150462962</v>
      </c>
      <c r="U85">
        <f t="shared" si="11"/>
        <v>2015</v>
      </c>
      <c r="V85">
        <f t="shared" si="12"/>
        <v>2</v>
      </c>
      <c r="W85" t="str">
        <f t="shared" si="13"/>
        <v>Feb</v>
      </c>
    </row>
    <row r="86" spans="1:23" customFormat="1" ht="43.2" hidden="1" x14ac:dyDescent="0.3">
      <c r="A86">
        <v>84</v>
      </c>
      <c r="B86" s="2" t="s">
        <v>86</v>
      </c>
      <c r="C86" s="2" t="s">
        <v>4195</v>
      </c>
      <c r="D86" s="7">
        <v>500</v>
      </c>
      <c r="E86" s="5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7"/>
        <v>100</v>
      </c>
      <c r="P86">
        <f t="shared" si="8"/>
        <v>71.430000000000007</v>
      </c>
      <c r="Q86" t="s">
        <v>8308</v>
      </c>
      <c r="R86" t="s">
        <v>8310</v>
      </c>
      <c r="S86" s="11">
        <f t="shared" si="9"/>
        <v>40648.757939814815</v>
      </c>
      <c r="T86">
        <f t="shared" si="10"/>
        <v>25569.000081018519</v>
      </c>
      <c r="U86">
        <f t="shared" si="11"/>
        <v>2011</v>
      </c>
      <c r="V86">
        <f t="shared" si="12"/>
        <v>4</v>
      </c>
      <c r="W86" t="str">
        <f t="shared" si="13"/>
        <v>Apr</v>
      </c>
    </row>
    <row r="87" spans="1:23" customFormat="1" ht="43.2" hidden="1" x14ac:dyDescent="0.3">
      <c r="A87">
        <v>85</v>
      </c>
      <c r="B87" s="2" t="s">
        <v>87</v>
      </c>
      <c r="C87" s="2" t="s">
        <v>4196</v>
      </c>
      <c r="D87" s="7">
        <v>1200</v>
      </c>
      <c r="E87" s="5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7"/>
        <v>126</v>
      </c>
      <c r="P87">
        <f t="shared" si="8"/>
        <v>71.709999999999994</v>
      </c>
      <c r="Q87" t="s">
        <v>8308</v>
      </c>
      <c r="R87" t="s">
        <v>8310</v>
      </c>
      <c r="S87" s="11">
        <f t="shared" si="9"/>
        <v>40779.125428240739</v>
      </c>
      <c r="T87">
        <f t="shared" si="10"/>
        <v>25569.000243055554</v>
      </c>
      <c r="U87">
        <f t="shared" si="11"/>
        <v>2011</v>
      </c>
      <c r="V87">
        <f t="shared" si="12"/>
        <v>8</v>
      </c>
      <c r="W87" t="str">
        <f t="shared" si="13"/>
        <v>Aug</v>
      </c>
    </row>
    <row r="88" spans="1:23" customFormat="1" ht="57.6" hidden="1" x14ac:dyDescent="0.3">
      <c r="A88">
        <v>86</v>
      </c>
      <c r="B88" s="2" t="s">
        <v>88</v>
      </c>
      <c r="C88" s="2" t="s">
        <v>4197</v>
      </c>
      <c r="D88" s="7">
        <v>6000</v>
      </c>
      <c r="E88" s="5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7"/>
        <v>106</v>
      </c>
      <c r="P88">
        <f t="shared" si="8"/>
        <v>375.76</v>
      </c>
      <c r="Q88" t="s">
        <v>8308</v>
      </c>
      <c r="R88" t="s">
        <v>8310</v>
      </c>
      <c r="S88" s="11">
        <f t="shared" si="9"/>
        <v>42291.556076388893</v>
      </c>
      <c r="T88">
        <f t="shared" si="10"/>
        <v>25569.000196759258</v>
      </c>
      <c r="U88">
        <f t="shared" si="11"/>
        <v>2015</v>
      </c>
      <c r="V88">
        <f t="shared" si="12"/>
        <v>10</v>
      </c>
      <c r="W88" t="str">
        <f t="shared" si="13"/>
        <v>Oct</v>
      </c>
    </row>
    <row r="89" spans="1:23" customFormat="1" ht="43.2" hidden="1" x14ac:dyDescent="0.3">
      <c r="A89">
        <v>87</v>
      </c>
      <c r="B89" s="2" t="s">
        <v>89</v>
      </c>
      <c r="C89" s="2" t="s">
        <v>4198</v>
      </c>
      <c r="D89" s="7">
        <v>2500</v>
      </c>
      <c r="E89" s="5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7"/>
        <v>105</v>
      </c>
      <c r="P89">
        <f t="shared" si="8"/>
        <v>104.6</v>
      </c>
      <c r="Q89" t="s">
        <v>8308</v>
      </c>
      <c r="R89" t="s">
        <v>8310</v>
      </c>
      <c r="S89" s="11">
        <f t="shared" si="9"/>
        <v>40322.53938657407</v>
      </c>
      <c r="T89">
        <f t="shared" si="10"/>
        <v>25569.00028935185</v>
      </c>
      <c r="U89">
        <f t="shared" si="11"/>
        <v>2010</v>
      </c>
      <c r="V89">
        <f t="shared" si="12"/>
        <v>5</v>
      </c>
      <c r="W89" t="str">
        <f t="shared" si="13"/>
        <v>May</v>
      </c>
    </row>
    <row r="90" spans="1:23" customFormat="1" ht="43.2" hidden="1" x14ac:dyDescent="0.3">
      <c r="A90">
        <v>88</v>
      </c>
      <c r="B90" s="2" t="s">
        <v>90</v>
      </c>
      <c r="C90" s="2" t="s">
        <v>4199</v>
      </c>
      <c r="D90" s="7">
        <v>3500</v>
      </c>
      <c r="E90" s="5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7"/>
        <v>103</v>
      </c>
      <c r="P90">
        <f t="shared" si="8"/>
        <v>60</v>
      </c>
      <c r="Q90" t="s">
        <v>8308</v>
      </c>
      <c r="R90" t="s">
        <v>8310</v>
      </c>
      <c r="S90" s="11">
        <f t="shared" si="9"/>
        <v>41786.65892361111</v>
      </c>
      <c r="T90">
        <f t="shared" si="10"/>
        <v>25569.000694444443</v>
      </c>
      <c r="U90">
        <f t="shared" si="11"/>
        <v>2014</v>
      </c>
      <c r="V90">
        <f t="shared" si="12"/>
        <v>5</v>
      </c>
      <c r="W90" t="str">
        <f t="shared" si="13"/>
        <v>May</v>
      </c>
    </row>
    <row r="91" spans="1:23" customFormat="1" ht="43.2" hidden="1" x14ac:dyDescent="0.3">
      <c r="A91">
        <v>89</v>
      </c>
      <c r="B91" s="2" t="s">
        <v>91</v>
      </c>
      <c r="C91" s="2" t="s">
        <v>4200</v>
      </c>
      <c r="D91" s="7">
        <v>6000</v>
      </c>
      <c r="E91" s="5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7"/>
        <v>115</v>
      </c>
      <c r="P91">
        <f t="shared" si="8"/>
        <v>123.29</v>
      </c>
      <c r="Q91" t="s">
        <v>8308</v>
      </c>
      <c r="R91" t="s">
        <v>8310</v>
      </c>
      <c r="S91" s="11">
        <f t="shared" si="9"/>
        <v>41402.752222222225</v>
      </c>
      <c r="T91">
        <f t="shared" si="10"/>
        <v>25569.000648148147</v>
      </c>
      <c r="U91">
        <f t="shared" si="11"/>
        <v>2013</v>
      </c>
      <c r="V91">
        <f t="shared" si="12"/>
        <v>5</v>
      </c>
      <c r="W91" t="str">
        <f t="shared" si="13"/>
        <v>May</v>
      </c>
    </row>
    <row r="92" spans="1:23" customFormat="1" ht="28.8" hidden="1" x14ac:dyDescent="0.3">
      <c r="A92">
        <v>90</v>
      </c>
      <c r="B92" s="2" t="s">
        <v>92</v>
      </c>
      <c r="C92" s="2" t="s">
        <v>4201</v>
      </c>
      <c r="D92" s="7">
        <v>500</v>
      </c>
      <c r="E92" s="5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7"/>
        <v>100</v>
      </c>
      <c r="P92">
        <f t="shared" si="8"/>
        <v>31.38</v>
      </c>
      <c r="Q92" t="s">
        <v>8308</v>
      </c>
      <c r="R92" t="s">
        <v>8310</v>
      </c>
      <c r="S92" s="11">
        <f t="shared" si="9"/>
        <v>40706.297442129631</v>
      </c>
      <c r="T92">
        <f t="shared" si="10"/>
        <v>25569.000185185185</v>
      </c>
      <c r="U92">
        <f t="shared" si="11"/>
        <v>2011</v>
      </c>
      <c r="V92">
        <f t="shared" si="12"/>
        <v>6</v>
      </c>
      <c r="W92" t="str">
        <f t="shared" si="13"/>
        <v>Jun</v>
      </c>
    </row>
    <row r="93" spans="1:23" customFormat="1" ht="43.2" hidden="1" x14ac:dyDescent="0.3">
      <c r="A93">
        <v>91</v>
      </c>
      <c r="B93" s="2" t="s">
        <v>93</v>
      </c>
      <c r="C93" s="2" t="s">
        <v>4202</v>
      </c>
      <c r="D93" s="7">
        <v>3000</v>
      </c>
      <c r="E93" s="5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7"/>
        <v>120</v>
      </c>
      <c r="P93">
        <f t="shared" si="8"/>
        <v>78.260000000000005</v>
      </c>
      <c r="Q93" t="s">
        <v>8308</v>
      </c>
      <c r="R93" t="s">
        <v>8310</v>
      </c>
      <c r="S93" s="11">
        <f t="shared" si="9"/>
        <v>40619.402361111112</v>
      </c>
      <c r="T93">
        <f t="shared" si="10"/>
        <v>25569.000532407408</v>
      </c>
      <c r="U93">
        <f t="shared" si="11"/>
        <v>2011</v>
      </c>
      <c r="V93">
        <f t="shared" si="12"/>
        <v>3</v>
      </c>
      <c r="W93" t="str">
        <f t="shared" si="13"/>
        <v>Mar</v>
      </c>
    </row>
    <row r="94" spans="1:23" customFormat="1" ht="43.2" hidden="1" x14ac:dyDescent="0.3">
      <c r="A94">
        <v>92</v>
      </c>
      <c r="B94" s="2" t="s">
        <v>94</v>
      </c>
      <c r="C94" s="2" t="s">
        <v>4203</v>
      </c>
      <c r="D94" s="7">
        <v>5000</v>
      </c>
      <c r="E94" s="5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7"/>
        <v>105</v>
      </c>
      <c r="P94">
        <f t="shared" si="8"/>
        <v>122.33</v>
      </c>
      <c r="Q94" t="s">
        <v>8308</v>
      </c>
      <c r="R94" t="s">
        <v>8310</v>
      </c>
      <c r="S94" s="11">
        <f t="shared" si="9"/>
        <v>42721.198877314819</v>
      </c>
      <c r="T94">
        <f t="shared" si="10"/>
        <v>25569.000497685185</v>
      </c>
      <c r="U94">
        <f t="shared" si="11"/>
        <v>2016</v>
      </c>
      <c r="V94">
        <f t="shared" si="12"/>
        <v>12</v>
      </c>
      <c r="W94" t="str">
        <f t="shared" si="13"/>
        <v>Dec</v>
      </c>
    </row>
    <row r="95" spans="1:23" customFormat="1" ht="57.6" hidden="1" x14ac:dyDescent="0.3">
      <c r="A95">
        <v>93</v>
      </c>
      <c r="B95" s="2" t="s">
        <v>95</v>
      </c>
      <c r="C95" s="2" t="s">
        <v>4204</v>
      </c>
      <c r="D95" s="7">
        <v>1000</v>
      </c>
      <c r="E95" s="5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7"/>
        <v>111</v>
      </c>
      <c r="P95">
        <f t="shared" si="8"/>
        <v>73.73</v>
      </c>
      <c r="Q95" t="s">
        <v>8308</v>
      </c>
      <c r="R95" t="s">
        <v>8310</v>
      </c>
      <c r="S95" s="11">
        <f t="shared" si="9"/>
        <v>41065.858067129629</v>
      </c>
      <c r="T95">
        <f t="shared" si="10"/>
        <v>25569.000173611112</v>
      </c>
      <c r="U95">
        <f t="shared" si="11"/>
        <v>2012</v>
      </c>
      <c r="V95">
        <f t="shared" si="12"/>
        <v>6</v>
      </c>
      <c r="W95" t="str">
        <f t="shared" si="13"/>
        <v>Jun</v>
      </c>
    </row>
    <row r="96" spans="1:23" customFormat="1" ht="43.2" hidden="1" x14ac:dyDescent="0.3">
      <c r="A96">
        <v>94</v>
      </c>
      <c r="B96" s="2" t="s">
        <v>96</v>
      </c>
      <c r="C96" s="2" t="s">
        <v>4205</v>
      </c>
      <c r="D96" s="7">
        <v>250</v>
      </c>
      <c r="E96" s="5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7"/>
        <v>104</v>
      </c>
      <c r="P96">
        <f t="shared" si="8"/>
        <v>21.67</v>
      </c>
      <c r="Q96" t="s">
        <v>8308</v>
      </c>
      <c r="R96" t="s">
        <v>8310</v>
      </c>
      <c r="S96" s="11">
        <f t="shared" si="9"/>
        <v>41716.717847222222</v>
      </c>
      <c r="T96">
        <f t="shared" si="10"/>
        <v>25569.000138888889</v>
      </c>
      <c r="U96">
        <f t="shared" si="11"/>
        <v>2014</v>
      </c>
      <c r="V96">
        <f t="shared" si="12"/>
        <v>3</v>
      </c>
      <c r="W96" t="str">
        <f t="shared" si="13"/>
        <v>Mar</v>
      </c>
    </row>
    <row r="97" spans="1:23" customFormat="1" ht="43.2" hidden="1" x14ac:dyDescent="0.3">
      <c r="A97">
        <v>95</v>
      </c>
      <c r="B97" s="2" t="s">
        <v>97</v>
      </c>
      <c r="C97" s="2" t="s">
        <v>4206</v>
      </c>
      <c r="D97" s="7">
        <v>350</v>
      </c>
      <c r="E97" s="5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7"/>
        <v>131</v>
      </c>
      <c r="P97">
        <f t="shared" si="8"/>
        <v>21.9</v>
      </c>
      <c r="Q97" t="s">
        <v>8308</v>
      </c>
      <c r="R97" t="s">
        <v>8310</v>
      </c>
      <c r="S97" s="11">
        <f t="shared" si="9"/>
        <v>40935.005104166667</v>
      </c>
      <c r="T97">
        <f t="shared" si="10"/>
        <v>25569.000243055554</v>
      </c>
      <c r="U97">
        <f t="shared" si="11"/>
        <v>2012</v>
      </c>
      <c r="V97">
        <f t="shared" si="12"/>
        <v>1</v>
      </c>
      <c r="W97" t="str">
        <f t="shared" si="13"/>
        <v>Jan</v>
      </c>
    </row>
    <row r="98" spans="1:23" customFormat="1" ht="57.6" hidden="1" x14ac:dyDescent="0.3">
      <c r="A98">
        <v>96</v>
      </c>
      <c r="B98" s="2" t="s">
        <v>98</v>
      </c>
      <c r="C98" s="2" t="s">
        <v>4207</v>
      </c>
      <c r="D98" s="7">
        <v>1500</v>
      </c>
      <c r="E98" s="5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7"/>
        <v>115</v>
      </c>
      <c r="P98">
        <f t="shared" si="8"/>
        <v>50.59</v>
      </c>
      <c r="Q98" t="s">
        <v>8308</v>
      </c>
      <c r="R98" t="s">
        <v>8310</v>
      </c>
      <c r="S98" s="11">
        <f t="shared" si="9"/>
        <v>40324.662511574075</v>
      </c>
      <c r="T98">
        <f t="shared" si="10"/>
        <v>25569.00039351852</v>
      </c>
      <c r="U98">
        <f t="shared" si="11"/>
        <v>2010</v>
      </c>
      <c r="V98">
        <f t="shared" si="12"/>
        <v>5</v>
      </c>
      <c r="W98" t="str">
        <f t="shared" si="13"/>
        <v>May</v>
      </c>
    </row>
    <row r="99" spans="1:23" customFormat="1" ht="43.2" hidden="1" x14ac:dyDescent="0.3">
      <c r="A99">
        <v>97</v>
      </c>
      <c r="B99" s="2" t="s">
        <v>99</v>
      </c>
      <c r="C99" s="2" t="s">
        <v>4208</v>
      </c>
      <c r="D99" s="7">
        <v>400</v>
      </c>
      <c r="E99" s="5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7"/>
        <v>106</v>
      </c>
      <c r="P99">
        <f t="shared" si="8"/>
        <v>53.13</v>
      </c>
      <c r="Q99" t="s">
        <v>8308</v>
      </c>
      <c r="R99" t="s">
        <v>8310</v>
      </c>
      <c r="S99" s="11">
        <f t="shared" si="9"/>
        <v>40706.135208333333</v>
      </c>
      <c r="T99">
        <f t="shared" si="10"/>
        <v>25569.000092592592</v>
      </c>
      <c r="U99">
        <f t="shared" si="11"/>
        <v>2011</v>
      </c>
      <c r="V99">
        <f t="shared" si="12"/>
        <v>6</v>
      </c>
      <c r="W99" t="str">
        <f t="shared" si="13"/>
        <v>Jun</v>
      </c>
    </row>
    <row r="100" spans="1:23" customFormat="1" ht="43.2" hidden="1" x14ac:dyDescent="0.3">
      <c r="A100">
        <v>98</v>
      </c>
      <c r="B100" s="2" t="s">
        <v>100</v>
      </c>
      <c r="C100" s="2" t="s">
        <v>4209</v>
      </c>
      <c r="D100" s="7">
        <v>3200</v>
      </c>
      <c r="E100" s="5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7"/>
        <v>106</v>
      </c>
      <c r="P100">
        <f t="shared" si="8"/>
        <v>56.67</v>
      </c>
      <c r="Q100" t="s">
        <v>8308</v>
      </c>
      <c r="R100" t="s">
        <v>8310</v>
      </c>
      <c r="S100" s="11">
        <f t="shared" si="9"/>
        <v>41214.79483796296</v>
      </c>
      <c r="T100">
        <f t="shared" si="10"/>
        <v>25569.000694444443</v>
      </c>
      <c r="U100">
        <f t="shared" si="11"/>
        <v>2012</v>
      </c>
      <c r="V100">
        <f t="shared" si="12"/>
        <v>11</v>
      </c>
      <c r="W100" t="str">
        <f t="shared" si="13"/>
        <v>Nov</v>
      </c>
    </row>
    <row r="101" spans="1:23" customFormat="1" ht="28.8" hidden="1" x14ac:dyDescent="0.3">
      <c r="A101">
        <v>99</v>
      </c>
      <c r="B101" s="2" t="s">
        <v>101</v>
      </c>
      <c r="C101" s="2" t="s">
        <v>4210</v>
      </c>
      <c r="D101" s="7">
        <v>1500</v>
      </c>
      <c r="E101" s="5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7"/>
        <v>106</v>
      </c>
      <c r="P101">
        <f t="shared" si="8"/>
        <v>40.78</v>
      </c>
      <c r="Q101" t="s">
        <v>8308</v>
      </c>
      <c r="R101" t="s">
        <v>8310</v>
      </c>
      <c r="S101" s="11">
        <f t="shared" si="9"/>
        <v>41631.902766203704</v>
      </c>
      <c r="T101">
        <f t="shared" si="10"/>
        <v>25569.000451388889</v>
      </c>
      <c r="U101">
        <f t="shared" si="11"/>
        <v>2013</v>
      </c>
      <c r="V101">
        <f t="shared" si="12"/>
        <v>12</v>
      </c>
      <c r="W101" t="str">
        <f t="shared" si="13"/>
        <v>Dec</v>
      </c>
    </row>
    <row r="102" spans="1:23" customFormat="1" ht="43.2" hidden="1" x14ac:dyDescent="0.3">
      <c r="A102">
        <v>100</v>
      </c>
      <c r="B102" s="2" t="s">
        <v>102</v>
      </c>
      <c r="C102" s="2" t="s">
        <v>4211</v>
      </c>
      <c r="D102" s="7">
        <v>5000</v>
      </c>
      <c r="E102" s="5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7"/>
        <v>100</v>
      </c>
      <c r="P102">
        <f t="shared" si="8"/>
        <v>192.31</v>
      </c>
      <c r="Q102" t="s">
        <v>8308</v>
      </c>
      <c r="R102" t="s">
        <v>8310</v>
      </c>
      <c r="S102" s="11">
        <f t="shared" si="9"/>
        <v>41197.753310185188</v>
      </c>
      <c r="T102">
        <f t="shared" si="10"/>
        <v>25569.000300925927</v>
      </c>
      <c r="U102">
        <f t="shared" si="11"/>
        <v>2012</v>
      </c>
      <c r="V102">
        <f t="shared" si="12"/>
        <v>10</v>
      </c>
      <c r="W102" t="str">
        <f t="shared" si="13"/>
        <v>Oct</v>
      </c>
    </row>
    <row r="103" spans="1:23" customFormat="1" ht="43.2" hidden="1" x14ac:dyDescent="0.3">
      <c r="A103">
        <v>101</v>
      </c>
      <c r="B103" s="2" t="s">
        <v>103</v>
      </c>
      <c r="C103" s="2" t="s">
        <v>4212</v>
      </c>
      <c r="D103" s="7">
        <v>3500</v>
      </c>
      <c r="E103" s="5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7"/>
        <v>100</v>
      </c>
      <c r="P103">
        <f t="shared" si="8"/>
        <v>100</v>
      </c>
      <c r="Q103" t="s">
        <v>8308</v>
      </c>
      <c r="R103" t="s">
        <v>8310</v>
      </c>
      <c r="S103" s="11">
        <f t="shared" si="9"/>
        <v>41274.776736111111</v>
      </c>
      <c r="T103">
        <f t="shared" si="10"/>
        <v>25569.000405092593</v>
      </c>
      <c r="U103">
        <f t="shared" si="11"/>
        <v>2012</v>
      </c>
      <c r="V103">
        <f t="shared" si="12"/>
        <v>12</v>
      </c>
      <c r="W103" t="str">
        <f t="shared" si="13"/>
        <v>Dec</v>
      </c>
    </row>
    <row r="104" spans="1:23" customFormat="1" ht="43.2" hidden="1" x14ac:dyDescent="0.3">
      <c r="A104">
        <v>102</v>
      </c>
      <c r="B104" s="2" t="s">
        <v>104</v>
      </c>
      <c r="C104" s="2" t="s">
        <v>4213</v>
      </c>
      <c r="D104" s="7">
        <v>6000</v>
      </c>
      <c r="E104" s="5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7"/>
        <v>128</v>
      </c>
      <c r="P104">
        <f t="shared" si="8"/>
        <v>117.92</v>
      </c>
      <c r="Q104" t="s">
        <v>8308</v>
      </c>
      <c r="R104" t="s">
        <v>8310</v>
      </c>
      <c r="S104" s="11">
        <f t="shared" si="9"/>
        <v>40505.131168981483</v>
      </c>
      <c r="T104">
        <f t="shared" si="10"/>
        <v>25569.000752314816</v>
      </c>
      <c r="U104">
        <f t="shared" si="11"/>
        <v>2010</v>
      </c>
      <c r="V104">
        <f t="shared" si="12"/>
        <v>11</v>
      </c>
      <c r="W104" t="str">
        <f t="shared" si="13"/>
        <v>Nov</v>
      </c>
    </row>
    <row r="105" spans="1:23" customFormat="1" ht="43.2" hidden="1" x14ac:dyDescent="0.3">
      <c r="A105">
        <v>103</v>
      </c>
      <c r="B105" s="2" t="s">
        <v>105</v>
      </c>
      <c r="C105" s="2" t="s">
        <v>4214</v>
      </c>
      <c r="D105" s="7">
        <v>1300</v>
      </c>
      <c r="E105" s="5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7"/>
        <v>105</v>
      </c>
      <c r="P105">
        <f t="shared" si="8"/>
        <v>27.9</v>
      </c>
      <c r="Q105" t="s">
        <v>8308</v>
      </c>
      <c r="R105" t="s">
        <v>8310</v>
      </c>
      <c r="S105" s="11">
        <f t="shared" si="9"/>
        <v>41682.805902777778</v>
      </c>
      <c r="T105">
        <f t="shared" si="10"/>
        <v>25569.000567129631</v>
      </c>
      <c r="U105">
        <f t="shared" si="11"/>
        <v>2014</v>
      </c>
      <c r="V105">
        <f t="shared" si="12"/>
        <v>2</v>
      </c>
      <c r="W105" t="str">
        <f t="shared" si="13"/>
        <v>Feb</v>
      </c>
    </row>
    <row r="106" spans="1:23" customFormat="1" ht="28.8" hidden="1" x14ac:dyDescent="0.3">
      <c r="A106">
        <v>104</v>
      </c>
      <c r="B106" s="2" t="s">
        <v>106</v>
      </c>
      <c r="C106" s="2" t="s">
        <v>4215</v>
      </c>
      <c r="D106" s="7">
        <v>500</v>
      </c>
      <c r="E106" s="5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7"/>
        <v>120</v>
      </c>
      <c r="P106">
        <f t="shared" si="8"/>
        <v>60</v>
      </c>
      <c r="Q106" t="s">
        <v>8308</v>
      </c>
      <c r="R106" t="s">
        <v>8310</v>
      </c>
      <c r="S106" s="11">
        <f t="shared" si="9"/>
        <v>40612.695208333331</v>
      </c>
      <c r="T106">
        <f t="shared" si="10"/>
        <v>25569.000115740742</v>
      </c>
      <c r="U106">
        <f t="shared" si="11"/>
        <v>2011</v>
      </c>
      <c r="V106">
        <f t="shared" si="12"/>
        <v>3</v>
      </c>
      <c r="W106" t="str">
        <f t="shared" si="13"/>
        <v>Mar</v>
      </c>
    </row>
    <row r="107" spans="1:23" customFormat="1" ht="43.2" hidden="1" x14ac:dyDescent="0.3">
      <c r="A107">
        <v>105</v>
      </c>
      <c r="B107" s="2" t="s">
        <v>107</v>
      </c>
      <c r="C107" s="2" t="s">
        <v>4216</v>
      </c>
      <c r="D107" s="7">
        <v>2200</v>
      </c>
      <c r="E107" s="5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7"/>
        <v>107</v>
      </c>
      <c r="P107">
        <f t="shared" si="8"/>
        <v>39.380000000000003</v>
      </c>
      <c r="Q107" t="s">
        <v>8308</v>
      </c>
      <c r="R107" t="s">
        <v>8310</v>
      </c>
      <c r="S107" s="11">
        <f t="shared" si="9"/>
        <v>42485.724768518514</v>
      </c>
      <c r="T107">
        <f t="shared" si="10"/>
        <v>25569.000694444443</v>
      </c>
      <c r="U107">
        <f t="shared" si="11"/>
        <v>2016</v>
      </c>
      <c r="V107">
        <f t="shared" si="12"/>
        <v>4</v>
      </c>
      <c r="W107" t="str">
        <f t="shared" si="13"/>
        <v>Apr</v>
      </c>
    </row>
    <row r="108" spans="1:23" customFormat="1" hidden="1" x14ac:dyDescent="0.3">
      <c r="A108">
        <v>106</v>
      </c>
      <c r="B108" s="2" t="s">
        <v>108</v>
      </c>
      <c r="C108" s="2" t="s">
        <v>4217</v>
      </c>
      <c r="D108" s="7">
        <v>5000</v>
      </c>
      <c r="E108" s="5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7"/>
        <v>101</v>
      </c>
      <c r="P108">
        <f t="shared" si="8"/>
        <v>186.11</v>
      </c>
      <c r="Q108" t="s">
        <v>8308</v>
      </c>
      <c r="R108" t="s">
        <v>8310</v>
      </c>
      <c r="S108" s="11">
        <f t="shared" si="9"/>
        <v>40987.776631944449</v>
      </c>
      <c r="T108">
        <f t="shared" si="10"/>
        <v>25569.0003125</v>
      </c>
      <c r="U108">
        <f t="shared" si="11"/>
        <v>2012</v>
      </c>
      <c r="V108">
        <f t="shared" si="12"/>
        <v>3</v>
      </c>
      <c r="W108" t="str">
        <f t="shared" si="13"/>
        <v>Mar</v>
      </c>
    </row>
    <row r="109" spans="1:23" customFormat="1" ht="43.2" hidden="1" x14ac:dyDescent="0.3">
      <c r="A109">
        <v>107</v>
      </c>
      <c r="B109" s="2" t="s">
        <v>109</v>
      </c>
      <c r="C109" s="2" t="s">
        <v>4218</v>
      </c>
      <c r="D109" s="7">
        <v>7500</v>
      </c>
      <c r="E109" s="5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7"/>
        <v>102</v>
      </c>
      <c r="P109">
        <f t="shared" si="8"/>
        <v>111.38</v>
      </c>
      <c r="Q109" t="s">
        <v>8308</v>
      </c>
      <c r="R109" t="s">
        <v>8310</v>
      </c>
      <c r="S109" s="11">
        <f t="shared" si="9"/>
        <v>40635.982488425929</v>
      </c>
      <c r="T109">
        <f t="shared" si="10"/>
        <v>25569.000798611112</v>
      </c>
      <c r="U109">
        <f t="shared" si="11"/>
        <v>2011</v>
      </c>
      <c r="V109">
        <f t="shared" si="12"/>
        <v>4</v>
      </c>
      <c r="W109" t="str">
        <f t="shared" si="13"/>
        <v>Apr</v>
      </c>
    </row>
    <row r="110" spans="1:23" customFormat="1" ht="43.2" hidden="1" x14ac:dyDescent="0.3">
      <c r="A110">
        <v>108</v>
      </c>
      <c r="B110" s="2" t="s">
        <v>110</v>
      </c>
      <c r="C110" s="2" t="s">
        <v>4219</v>
      </c>
      <c r="D110" s="7">
        <v>1500</v>
      </c>
      <c r="E110" s="5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7"/>
        <v>247</v>
      </c>
      <c r="P110">
        <f t="shared" si="8"/>
        <v>78.72</v>
      </c>
      <c r="Q110" t="s">
        <v>8308</v>
      </c>
      <c r="R110" t="s">
        <v>8310</v>
      </c>
      <c r="S110" s="11">
        <f t="shared" si="9"/>
        <v>41365.613078703704</v>
      </c>
      <c r="T110">
        <f t="shared" si="10"/>
        <v>25569.000543981481</v>
      </c>
      <c r="U110">
        <f t="shared" si="11"/>
        <v>2013</v>
      </c>
      <c r="V110">
        <f t="shared" si="12"/>
        <v>4</v>
      </c>
      <c r="W110" t="str">
        <f t="shared" si="13"/>
        <v>Apr</v>
      </c>
    </row>
    <row r="111" spans="1:23" customFormat="1" ht="43.2" hidden="1" x14ac:dyDescent="0.3">
      <c r="A111">
        <v>109</v>
      </c>
      <c r="B111" s="2" t="s">
        <v>111</v>
      </c>
      <c r="C111" s="2" t="s">
        <v>4220</v>
      </c>
      <c r="D111" s="7">
        <v>1000</v>
      </c>
      <c r="E111" s="5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7"/>
        <v>220</v>
      </c>
      <c r="P111">
        <f t="shared" si="8"/>
        <v>46.7</v>
      </c>
      <c r="Q111" t="s">
        <v>8308</v>
      </c>
      <c r="R111" t="s">
        <v>8310</v>
      </c>
      <c r="S111" s="11">
        <f t="shared" si="9"/>
        <v>40570.025810185187</v>
      </c>
      <c r="T111">
        <f t="shared" si="10"/>
        <v>25569.000543981481</v>
      </c>
      <c r="U111">
        <f t="shared" si="11"/>
        <v>2011</v>
      </c>
      <c r="V111">
        <f t="shared" si="12"/>
        <v>1</v>
      </c>
      <c r="W111" t="str">
        <f t="shared" si="13"/>
        <v>Jan</v>
      </c>
    </row>
    <row r="112" spans="1:23" customFormat="1" ht="43.2" hidden="1" x14ac:dyDescent="0.3">
      <c r="A112">
        <v>110</v>
      </c>
      <c r="B112" s="2" t="s">
        <v>112</v>
      </c>
      <c r="C112" s="2" t="s">
        <v>4221</v>
      </c>
      <c r="D112" s="7">
        <v>1300</v>
      </c>
      <c r="E112" s="5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7"/>
        <v>131</v>
      </c>
      <c r="P112">
        <f t="shared" si="8"/>
        <v>65.38</v>
      </c>
      <c r="Q112" t="s">
        <v>8308</v>
      </c>
      <c r="R112" t="s">
        <v>8310</v>
      </c>
      <c r="S112" s="11">
        <f t="shared" si="9"/>
        <v>41557.949687500004</v>
      </c>
      <c r="T112">
        <f t="shared" si="10"/>
        <v>25569.000300925927</v>
      </c>
      <c r="U112">
        <f t="shared" si="11"/>
        <v>2013</v>
      </c>
      <c r="V112">
        <f t="shared" si="12"/>
        <v>10</v>
      </c>
      <c r="W112" t="str">
        <f t="shared" si="13"/>
        <v>Oct</v>
      </c>
    </row>
    <row r="113" spans="1:23" customFormat="1" ht="43.2" hidden="1" x14ac:dyDescent="0.3">
      <c r="A113">
        <v>111</v>
      </c>
      <c r="B113" s="2" t="s">
        <v>113</v>
      </c>
      <c r="C113" s="2" t="s">
        <v>4222</v>
      </c>
      <c r="D113" s="7">
        <v>3500</v>
      </c>
      <c r="E113" s="5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7"/>
        <v>155</v>
      </c>
      <c r="P113">
        <f t="shared" si="8"/>
        <v>102.08</v>
      </c>
      <c r="Q113" t="s">
        <v>8308</v>
      </c>
      <c r="R113" t="s">
        <v>8310</v>
      </c>
      <c r="S113" s="11">
        <f t="shared" si="9"/>
        <v>42125.333182870367</v>
      </c>
      <c r="T113">
        <f t="shared" si="10"/>
        <v>25569.000613425927</v>
      </c>
      <c r="U113">
        <f t="shared" si="11"/>
        <v>2015</v>
      </c>
      <c r="V113">
        <f t="shared" si="12"/>
        <v>5</v>
      </c>
      <c r="W113" t="str">
        <f t="shared" si="13"/>
        <v>May</v>
      </c>
    </row>
    <row r="114" spans="1:23" customFormat="1" ht="43.2" hidden="1" x14ac:dyDescent="0.3">
      <c r="A114">
        <v>112</v>
      </c>
      <c r="B114" s="2" t="s">
        <v>114</v>
      </c>
      <c r="C114" s="2" t="s">
        <v>4223</v>
      </c>
      <c r="D114" s="7">
        <v>5000</v>
      </c>
      <c r="E114" s="5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7"/>
        <v>104</v>
      </c>
      <c r="P114">
        <f t="shared" si="8"/>
        <v>64.2</v>
      </c>
      <c r="Q114" t="s">
        <v>8308</v>
      </c>
      <c r="R114" t="s">
        <v>8310</v>
      </c>
      <c r="S114" s="11">
        <f t="shared" si="9"/>
        <v>41718.043032407404</v>
      </c>
      <c r="T114">
        <f t="shared" si="10"/>
        <v>25569.000937500001</v>
      </c>
      <c r="U114">
        <f t="shared" si="11"/>
        <v>2014</v>
      </c>
      <c r="V114">
        <f t="shared" si="12"/>
        <v>3</v>
      </c>
      <c r="W114" t="str">
        <f t="shared" si="13"/>
        <v>Mar</v>
      </c>
    </row>
    <row r="115" spans="1:23" customFormat="1" ht="28.8" hidden="1" x14ac:dyDescent="0.3">
      <c r="A115">
        <v>113</v>
      </c>
      <c r="B115" s="2" t="s">
        <v>115</v>
      </c>
      <c r="C115" s="2" t="s">
        <v>4224</v>
      </c>
      <c r="D115" s="7">
        <v>5000</v>
      </c>
      <c r="E115" s="5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7"/>
        <v>141</v>
      </c>
      <c r="P115">
        <f t="shared" si="8"/>
        <v>90.38</v>
      </c>
      <c r="Q115" t="s">
        <v>8308</v>
      </c>
      <c r="R115" t="s">
        <v>8310</v>
      </c>
      <c r="S115" s="11">
        <f t="shared" si="9"/>
        <v>40753.758425925924</v>
      </c>
      <c r="T115">
        <f t="shared" si="10"/>
        <v>25569.000902777778</v>
      </c>
      <c r="U115">
        <f t="shared" si="11"/>
        <v>2011</v>
      </c>
      <c r="V115">
        <f t="shared" si="12"/>
        <v>7</v>
      </c>
      <c r="W115" t="str">
        <f t="shared" si="13"/>
        <v>Jul</v>
      </c>
    </row>
    <row r="116" spans="1:23" customFormat="1" ht="43.2" hidden="1" x14ac:dyDescent="0.3">
      <c r="A116">
        <v>114</v>
      </c>
      <c r="B116" s="2" t="s">
        <v>116</v>
      </c>
      <c r="C116" s="2" t="s">
        <v>4225</v>
      </c>
      <c r="D116" s="7">
        <v>3000</v>
      </c>
      <c r="E116" s="5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7"/>
        <v>103</v>
      </c>
      <c r="P116">
        <f t="shared" si="8"/>
        <v>88.57</v>
      </c>
      <c r="Q116" t="s">
        <v>8308</v>
      </c>
      <c r="R116" t="s">
        <v>8310</v>
      </c>
      <c r="S116" s="11">
        <f t="shared" si="9"/>
        <v>40861.27416666667</v>
      </c>
      <c r="T116">
        <f t="shared" si="10"/>
        <v>25569.000405092593</v>
      </c>
      <c r="U116">
        <f t="shared" si="11"/>
        <v>2011</v>
      </c>
      <c r="V116">
        <f t="shared" si="12"/>
        <v>11</v>
      </c>
      <c r="W116" t="str">
        <f t="shared" si="13"/>
        <v>Nov</v>
      </c>
    </row>
    <row r="117" spans="1:23" customFormat="1" hidden="1" x14ac:dyDescent="0.3">
      <c r="A117">
        <v>115</v>
      </c>
      <c r="B117" s="2" t="s">
        <v>117</v>
      </c>
      <c r="C117" s="2" t="s">
        <v>4226</v>
      </c>
      <c r="D117" s="7">
        <v>450</v>
      </c>
      <c r="E117" s="5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7"/>
        <v>140</v>
      </c>
      <c r="P117">
        <f t="shared" si="8"/>
        <v>28.73</v>
      </c>
      <c r="Q117" t="s">
        <v>8308</v>
      </c>
      <c r="R117" t="s">
        <v>8310</v>
      </c>
      <c r="S117" s="11">
        <f t="shared" si="9"/>
        <v>40918.738935185182</v>
      </c>
      <c r="T117">
        <f t="shared" si="10"/>
        <v>25569.000254629631</v>
      </c>
      <c r="U117">
        <f t="shared" si="11"/>
        <v>2012</v>
      </c>
      <c r="V117">
        <f t="shared" si="12"/>
        <v>1</v>
      </c>
      <c r="W117" t="str">
        <f t="shared" si="13"/>
        <v>Jan</v>
      </c>
    </row>
    <row r="118" spans="1:23" customFormat="1" ht="43.2" hidden="1" x14ac:dyDescent="0.3">
      <c r="A118">
        <v>116</v>
      </c>
      <c r="B118" s="2" t="s">
        <v>118</v>
      </c>
      <c r="C118" s="2" t="s">
        <v>4227</v>
      </c>
      <c r="D118" s="7">
        <v>3500</v>
      </c>
      <c r="E118" s="5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7"/>
        <v>114</v>
      </c>
      <c r="P118">
        <f t="shared" si="8"/>
        <v>69.790000000000006</v>
      </c>
      <c r="Q118" t="s">
        <v>8308</v>
      </c>
      <c r="R118" t="s">
        <v>8310</v>
      </c>
      <c r="S118" s="11">
        <f t="shared" si="9"/>
        <v>40595.497164351851</v>
      </c>
      <c r="T118">
        <f t="shared" si="10"/>
        <v>25569.000659722224</v>
      </c>
      <c r="U118">
        <f t="shared" si="11"/>
        <v>2011</v>
      </c>
      <c r="V118">
        <f t="shared" si="12"/>
        <v>2</v>
      </c>
      <c r="W118" t="str">
        <f t="shared" si="13"/>
        <v>Feb</v>
      </c>
    </row>
    <row r="119" spans="1:23" customFormat="1" ht="57.6" hidden="1" x14ac:dyDescent="0.3">
      <c r="A119">
        <v>117</v>
      </c>
      <c r="B119" s="2" t="s">
        <v>119</v>
      </c>
      <c r="C119" s="2" t="s">
        <v>4228</v>
      </c>
      <c r="D119" s="7">
        <v>4500</v>
      </c>
      <c r="E119" s="5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7"/>
        <v>100</v>
      </c>
      <c r="P119">
        <f t="shared" si="8"/>
        <v>167.49</v>
      </c>
      <c r="Q119" t="s">
        <v>8308</v>
      </c>
      <c r="R119" t="s">
        <v>8310</v>
      </c>
      <c r="S119" s="11">
        <f t="shared" si="9"/>
        <v>40248.834999999999</v>
      </c>
      <c r="T119">
        <f t="shared" si="10"/>
        <v>25569.0003125</v>
      </c>
      <c r="U119">
        <f t="shared" si="11"/>
        <v>2010</v>
      </c>
      <c r="V119">
        <f t="shared" si="12"/>
        <v>3</v>
      </c>
      <c r="W119" t="str">
        <f t="shared" si="13"/>
        <v>Mar</v>
      </c>
    </row>
    <row r="120" spans="1:23" customFormat="1" ht="28.8" hidden="1" x14ac:dyDescent="0.3">
      <c r="A120">
        <v>118</v>
      </c>
      <c r="B120" s="2" t="s">
        <v>120</v>
      </c>
      <c r="C120" s="2" t="s">
        <v>4229</v>
      </c>
      <c r="D120" s="7">
        <v>5000</v>
      </c>
      <c r="E120" s="5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7"/>
        <v>113</v>
      </c>
      <c r="P120">
        <f t="shared" si="8"/>
        <v>144.91</v>
      </c>
      <c r="Q120" t="s">
        <v>8308</v>
      </c>
      <c r="R120" t="s">
        <v>8310</v>
      </c>
      <c r="S120" s="11">
        <f t="shared" si="9"/>
        <v>40723.053657407407</v>
      </c>
      <c r="T120">
        <f t="shared" si="10"/>
        <v>25569.000451388889</v>
      </c>
      <c r="U120">
        <f t="shared" si="11"/>
        <v>2011</v>
      </c>
      <c r="V120">
        <f t="shared" si="12"/>
        <v>6</v>
      </c>
      <c r="W120" t="str">
        <f t="shared" si="13"/>
        <v>Jun</v>
      </c>
    </row>
    <row r="121" spans="1:23" customFormat="1" ht="43.2" hidden="1" x14ac:dyDescent="0.3">
      <c r="A121">
        <v>119</v>
      </c>
      <c r="B121" s="2" t="s">
        <v>121</v>
      </c>
      <c r="C121" s="2" t="s">
        <v>4230</v>
      </c>
      <c r="D121" s="7">
        <v>3250</v>
      </c>
      <c r="E121" s="5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7"/>
        <v>105</v>
      </c>
      <c r="P121">
        <f t="shared" si="8"/>
        <v>91.84</v>
      </c>
      <c r="Q121" t="s">
        <v>8308</v>
      </c>
      <c r="R121" t="s">
        <v>8310</v>
      </c>
      <c r="S121" s="11">
        <f t="shared" si="9"/>
        <v>40739.069282407407</v>
      </c>
      <c r="T121">
        <f t="shared" si="10"/>
        <v>25569.000428240739</v>
      </c>
      <c r="U121">
        <f t="shared" si="11"/>
        <v>2011</v>
      </c>
      <c r="V121">
        <f t="shared" si="12"/>
        <v>7</v>
      </c>
      <c r="W121" t="str">
        <f t="shared" si="13"/>
        <v>Jul</v>
      </c>
    </row>
    <row r="122" spans="1:23" customFormat="1" ht="57.6" hidden="1" x14ac:dyDescent="0.3">
      <c r="A122">
        <v>120</v>
      </c>
      <c r="B122" s="2" t="s">
        <v>122</v>
      </c>
      <c r="C122" s="2" t="s">
        <v>4231</v>
      </c>
      <c r="D122" s="7">
        <v>70000</v>
      </c>
      <c r="E122" s="5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7"/>
        <v>0</v>
      </c>
      <c r="P122">
        <f t="shared" si="8"/>
        <v>10</v>
      </c>
      <c r="Q122" t="s">
        <v>8308</v>
      </c>
      <c r="R122" t="s">
        <v>8311</v>
      </c>
      <c r="S122" s="11">
        <f t="shared" si="9"/>
        <v>42616.049849537041</v>
      </c>
      <c r="T122">
        <f t="shared" si="10"/>
        <v>25569.000011574073</v>
      </c>
      <c r="U122">
        <f t="shared" si="11"/>
        <v>2016</v>
      </c>
      <c r="V122">
        <f t="shared" si="12"/>
        <v>9</v>
      </c>
      <c r="W122" t="str">
        <f t="shared" si="13"/>
        <v>Sep</v>
      </c>
    </row>
    <row r="123" spans="1:23" customFormat="1" ht="57.6" hidden="1" x14ac:dyDescent="0.3">
      <c r="A123">
        <v>121</v>
      </c>
      <c r="B123" s="2" t="s">
        <v>123</v>
      </c>
      <c r="C123" s="2" t="s">
        <v>4232</v>
      </c>
      <c r="D123" s="7">
        <v>3000</v>
      </c>
      <c r="E123" s="5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7"/>
        <v>0</v>
      </c>
      <c r="P123">
        <f t="shared" si="8"/>
        <v>1</v>
      </c>
      <c r="Q123" t="s">
        <v>8308</v>
      </c>
      <c r="R123" t="s">
        <v>8311</v>
      </c>
      <c r="S123" s="11">
        <f t="shared" si="9"/>
        <v>42096.704976851848</v>
      </c>
      <c r="T123">
        <f t="shared" si="10"/>
        <v>25569.000011574073</v>
      </c>
      <c r="U123">
        <f t="shared" si="11"/>
        <v>2015</v>
      </c>
      <c r="V123">
        <f t="shared" si="12"/>
        <v>4</v>
      </c>
      <c r="W123" t="str">
        <f t="shared" si="13"/>
        <v>Apr</v>
      </c>
    </row>
    <row r="124" spans="1:23" customFormat="1" ht="28.8" hidden="1" x14ac:dyDescent="0.3">
      <c r="A124">
        <v>122</v>
      </c>
      <c r="B124" s="2" t="s">
        <v>124</v>
      </c>
      <c r="C124" s="2" t="s">
        <v>4233</v>
      </c>
      <c r="D124" s="7">
        <v>100000000</v>
      </c>
      <c r="E124" s="5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7"/>
        <v>0</v>
      </c>
      <c r="P124">
        <f t="shared" si="8"/>
        <v>0</v>
      </c>
      <c r="Q124" t="s">
        <v>8308</v>
      </c>
      <c r="R124" t="s">
        <v>8311</v>
      </c>
      <c r="S124" s="11">
        <f t="shared" si="9"/>
        <v>42593.431793981479</v>
      </c>
      <c r="T124">
        <f t="shared" si="10"/>
        <v>25569</v>
      </c>
      <c r="U124">
        <f t="shared" si="11"/>
        <v>2016</v>
      </c>
      <c r="V124">
        <f t="shared" si="12"/>
        <v>8</v>
      </c>
      <c r="W124" t="str">
        <f t="shared" si="13"/>
        <v>Aug</v>
      </c>
    </row>
    <row r="125" spans="1:23" customFormat="1" ht="43.2" hidden="1" x14ac:dyDescent="0.3">
      <c r="A125">
        <v>123</v>
      </c>
      <c r="B125" s="2" t="s">
        <v>125</v>
      </c>
      <c r="C125" s="2" t="s">
        <v>4234</v>
      </c>
      <c r="D125" s="7">
        <v>55000</v>
      </c>
      <c r="E125" s="5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7"/>
        <v>0</v>
      </c>
      <c r="P125">
        <f t="shared" si="8"/>
        <v>25.17</v>
      </c>
      <c r="Q125" t="s">
        <v>8308</v>
      </c>
      <c r="R125" t="s">
        <v>8311</v>
      </c>
      <c r="S125" s="11">
        <f t="shared" si="9"/>
        <v>41904.781990740739</v>
      </c>
      <c r="T125">
        <f t="shared" si="10"/>
        <v>25569.000069444446</v>
      </c>
      <c r="U125">
        <f t="shared" si="11"/>
        <v>2014</v>
      </c>
      <c r="V125">
        <f t="shared" si="12"/>
        <v>9</v>
      </c>
      <c r="W125" t="str">
        <f t="shared" si="13"/>
        <v>Sep</v>
      </c>
    </row>
    <row r="126" spans="1:23" customFormat="1" ht="43.2" hidden="1" x14ac:dyDescent="0.3">
      <c r="A126">
        <v>124</v>
      </c>
      <c r="B126" s="2" t="s">
        <v>126</v>
      </c>
      <c r="C126" s="2" t="s">
        <v>4235</v>
      </c>
      <c r="D126" s="7">
        <v>4000</v>
      </c>
      <c r="E126" s="5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7"/>
        <v>0</v>
      </c>
      <c r="P126">
        <f t="shared" si="8"/>
        <v>0</v>
      </c>
      <c r="Q126" t="s">
        <v>8308</v>
      </c>
      <c r="R126" t="s">
        <v>8311</v>
      </c>
      <c r="S126" s="11">
        <f t="shared" si="9"/>
        <v>42114.928726851853</v>
      </c>
      <c r="T126">
        <f t="shared" si="10"/>
        <v>25569</v>
      </c>
      <c r="U126">
        <f t="shared" si="11"/>
        <v>2015</v>
      </c>
      <c r="V126">
        <f t="shared" si="12"/>
        <v>4</v>
      </c>
      <c r="W126" t="str">
        <f t="shared" si="13"/>
        <v>Apr</v>
      </c>
    </row>
    <row r="127" spans="1:23" customFormat="1" ht="43.2" hidden="1" x14ac:dyDescent="0.3">
      <c r="A127">
        <v>125</v>
      </c>
      <c r="B127" s="2" t="s">
        <v>127</v>
      </c>
      <c r="C127" s="2" t="s">
        <v>4236</v>
      </c>
      <c r="D127" s="7">
        <v>500</v>
      </c>
      <c r="E127" s="5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7"/>
        <v>14</v>
      </c>
      <c r="P127">
        <f t="shared" si="8"/>
        <v>11.67</v>
      </c>
      <c r="Q127" t="s">
        <v>8308</v>
      </c>
      <c r="R127" t="s">
        <v>8311</v>
      </c>
      <c r="S127" s="11">
        <f t="shared" si="9"/>
        <v>42709.993981481486</v>
      </c>
      <c r="T127">
        <f t="shared" si="10"/>
        <v>25569.000069444446</v>
      </c>
      <c r="U127">
        <f t="shared" si="11"/>
        <v>2016</v>
      </c>
      <c r="V127">
        <f t="shared" si="12"/>
        <v>12</v>
      </c>
      <c r="W127" t="str">
        <f t="shared" si="13"/>
        <v>Dec</v>
      </c>
    </row>
    <row r="128" spans="1:23" customFormat="1" ht="43.2" hidden="1" x14ac:dyDescent="0.3">
      <c r="A128">
        <v>126</v>
      </c>
      <c r="B128" s="2" t="s">
        <v>128</v>
      </c>
      <c r="C128" s="2" t="s">
        <v>4237</v>
      </c>
      <c r="D128" s="7">
        <v>25000</v>
      </c>
      <c r="E128" s="5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7"/>
        <v>6</v>
      </c>
      <c r="P128">
        <f t="shared" si="8"/>
        <v>106.69</v>
      </c>
      <c r="Q128" t="s">
        <v>8308</v>
      </c>
      <c r="R128" t="s">
        <v>8311</v>
      </c>
      <c r="S128" s="11">
        <f t="shared" si="9"/>
        <v>42135.589548611111</v>
      </c>
      <c r="T128">
        <f t="shared" si="10"/>
        <v>25569.000150462962</v>
      </c>
      <c r="U128">
        <f t="shared" si="11"/>
        <v>2015</v>
      </c>
      <c r="V128">
        <f t="shared" si="12"/>
        <v>5</v>
      </c>
      <c r="W128" t="str">
        <f t="shared" si="13"/>
        <v>May</v>
      </c>
    </row>
    <row r="129" spans="1:23" customFormat="1" ht="43.2" hidden="1" x14ac:dyDescent="0.3">
      <c r="A129">
        <v>127</v>
      </c>
      <c r="B129" s="2" t="s">
        <v>129</v>
      </c>
      <c r="C129" s="2" t="s">
        <v>4238</v>
      </c>
      <c r="D129" s="7">
        <v>8000</v>
      </c>
      <c r="E129" s="5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7"/>
        <v>2</v>
      </c>
      <c r="P129">
        <f t="shared" si="8"/>
        <v>47.5</v>
      </c>
      <c r="Q129" t="s">
        <v>8308</v>
      </c>
      <c r="R129" t="s">
        <v>8311</v>
      </c>
      <c r="S129" s="11">
        <f t="shared" si="9"/>
        <v>42067.62431712963</v>
      </c>
      <c r="T129">
        <f t="shared" si="10"/>
        <v>25569.000046296296</v>
      </c>
      <c r="U129">
        <f t="shared" si="11"/>
        <v>2015</v>
      </c>
      <c r="V129">
        <f t="shared" si="12"/>
        <v>3</v>
      </c>
      <c r="W129" t="str">
        <f t="shared" si="13"/>
        <v>Mar</v>
      </c>
    </row>
    <row r="130" spans="1:23" customFormat="1" ht="28.8" hidden="1" x14ac:dyDescent="0.3">
      <c r="A130">
        <v>128</v>
      </c>
      <c r="B130" s="2" t="s">
        <v>130</v>
      </c>
      <c r="C130" s="2" t="s">
        <v>4239</v>
      </c>
      <c r="D130" s="7">
        <v>100000</v>
      </c>
      <c r="E130" s="5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4">ROUND(E130/D130*100,0)</f>
        <v>2</v>
      </c>
      <c r="P130">
        <f t="shared" si="8"/>
        <v>311.17</v>
      </c>
      <c r="Q130" t="s">
        <v>8308</v>
      </c>
      <c r="R130" t="s">
        <v>8311</v>
      </c>
      <c r="S130" s="11">
        <f t="shared" si="9"/>
        <v>42628.22792824074</v>
      </c>
      <c r="T130">
        <f t="shared" si="10"/>
        <v>25569.000069444446</v>
      </c>
      <c r="U130">
        <f t="shared" si="11"/>
        <v>2016</v>
      </c>
      <c r="V130">
        <f t="shared" si="12"/>
        <v>9</v>
      </c>
      <c r="W130" t="str">
        <f t="shared" si="13"/>
        <v>Sep</v>
      </c>
    </row>
    <row r="131" spans="1:23" customFormat="1" ht="57.6" hidden="1" x14ac:dyDescent="0.3">
      <c r="A131">
        <v>129</v>
      </c>
      <c r="B131" s="2" t="s">
        <v>131</v>
      </c>
      <c r="C131" s="2" t="s">
        <v>4240</v>
      </c>
      <c r="D131" s="7">
        <v>20000</v>
      </c>
      <c r="E131" s="5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4"/>
        <v>0</v>
      </c>
      <c r="P131">
        <f t="shared" ref="P131:P194" si="15">IFERROR(ROUND(E131/L131,2),0)</f>
        <v>0</v>
      </c>
      <c r="Q131" t="s">
        <v>8308</v>
      </c>
      <c r="R131" t="s">
        <v>8311</v>
      </c>
      <c r="S131" s="11">
        <f t="shared" ref="S131:S194" si="16">(((J131/60)/60)/24)+DATE(1970,1,1)</f>
        <v>41882.937303240738</v>
      </c>
      <c r="T131">
        <f t="shared" ref="T131:T194" si="17">(((L131/60)/60)/24)+DATE(1970,1,1)</f>
        <v>25569</v>
      </c>
      <c r="U131">
        <f t="shared" ref="U131:U194" si="18">YEAR(S131)</f>
        <v>2014</v>
      </c>
      <c r="V131">
        <f t="shared" ref="V131:V194" si="19">MONTH(S131)</f>
        <v>8</v>
      </c>
      <c r="W131" t="str">
        <f t="shared" ref="W131:W194" si="20">IF(V131=1,"Jan",IF(V131=2,"Feb",IF(V131=3,"Mar",IF(V131=4,"Apr",IF(V131=5,"May",IF(V131=6,"Jun",IF(V131=7,"Jul",IF(V131=8,"Aug",IF(V131=9,"Sep",IF(V131=10,"Oct",IF(V131=11,"Nov",IF(V131=12,"Dec"))))))))))))</f>
        <v>Aug</v>
      </c>
    </row>
    <row r="132" spans="1:23" customFormat="1" ht="43.2" hidden="1" x14ac:dyDescent="0.3">
      <c r="A132">
        <v>130</v>
      </c>
      <c r="B132" s="2" t="s">
        <v>132</v>
      </c>
      <c r="C132" s="2" t="s">
        <v>4241</v>
      </c>
      <c r="D132" s="7">
        <v>600</v>
      </c>
      <c r="E132" s="5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4"/>
        <v>0</v>
      </c>
      <c r="P132">
        <f t="shared" si="15"/>
        <v>0</v>
      </c>
      <c r="Q132" t="s">
        <v>8308</v>
      </c>
      <c r="R132" t="s">
        <v>8311</v>
      </c>
      <c r="S132" s="11">
        <f t="shared" si="16"/>
        <v>41778.915416666663</v>
      </c>
      <c r="T132">
        <f t="shared" si="17"/>
        <v>25569</v>
      </c>
      <c r="U132">
        <f t="shared" si="18"/>
        <v>2014</v>
      </c>
      <c r="V132">
        <f t="shared" si="19"/>
        <v>5</v>
      </c>
      <c r="W132" t="str">
        <f t="shared" si="20"/>
        <v>May</v>
      </c>
    </row>
    <row r="133" spans="1:23" customFormat="1" hidden="1" x14ac:dyDescent="0.3">
      <c r="A133">
        <v>131</v>
      </c>
      <c r="B133" s="2" t="s">
        <v>133</v>
      </c>
      <c r="C133" s="2" t="s">
        <v>4242</v>
      </c>
      <c r="D133" s="7">
        <v>1200</v>
      </c>
      <c r="E133" s="5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4"/>
        <v>0</v>
      </c>
      <c r="P133">
        <f t="shared" si="15"/>
        <v>0</v>
      </c>
      <c r="Q133" t="s">
        <v>8308</v>
      </c>
      <c r="R133" t="s">
        <v>8311</v>
      </c>
      <c r="S133" s="11">
        <f t="shared" si="16"/>
        <v>42541.837511574078</v>
      </c>
      <c r="T133">
        <f t="shared" si="17"/>
        <v>25569</v>
      </c>
      <c r="U133">
        <f t="shared" si="18"/>
        <v>2016</v>
      </c>
      <c r="V133">
        <f t="shared" si="19"/>
        <v>6</v>
      </c>
      <c r="W133" t="str">
        <f t="shared" si="20"/>
        <v>Jun</v>
      </c>
    </row>
    <row r="134" spans="1:23" customFormat="1" ht="43.2" hidden="1" x14ac:dyDescent="0.3">
      <c r="A134">
        <v>132</v>
      </c>
      <c r="B134" s="2" t="s">
        <v>134</v>
      </c>
      <c r="C134" s="2" t="s">
        <v>4243</v>
      </c>
      <c r="D134" s="7">
        <v>80000</v>
      </c>
      <c r="E134" s="5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4"/>
        <v>10</v>
      </c>
      <c r="P134">
        <f t="shared" si="15"/>
        <v>94.51</v>
      </c>
      <c r="Q134" t="s">
        <v>8308</v>
      </c>
      <c r="R134" t="s">
        <v>8311</v>
      </c>
      <c r="S134" s="11">
        <f t="shared" si="16"/>
        <v>41905.812581018516</v>
      </c>
      <c r="T134">
        <f t="shared" si="17"/>
        <v>25569.000937500001</v>
      </c>
      <c r="U134">
        <f t="shared" si="18"/>
        <v>2014</v>
      </c>
      <c r="V134">
        <f t="shared" si="19"/>
        <v>9</v>
      </c>
      <c r="W134" t="str">
        <f t="shared" si="20"/>
        <v>Sep</v>
      </c>
    </row>
    <row r="135" spans="1:23" customFormat="1" ht="28.8" hidden="1" x14ac:dyDescent="0.3">
      <c r="A135">
        <v>133</v>
      </c>
      <c r="B135" s="2" t="s">
        <v>135</v>
      </c>
      <c r="C135" s="2" t="s">
        <v>4244</v>
      </c>
      <c r="D135" s="7">
        <v>71764</v>
      </c>
      <c r="E135" s="5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4"/>
        <v>0</v>
      </c>
      <c r="P135">
        <f t="shared" si="15"/>
        <v>0</v>
      </c>
      <c r="Q135" t="s">
        <v>8308</v>
      </c>
      <c r="R135" t="s">
        <v>8311</v>
      </c>
      <c r="S135" s="11">
        <f t="shared" si="16"/>
        <v>42491.80768518518</v>
      </c>
      <c r="T135">
        <f t="shared" si="17"/>
        <v>25569</v>
      </c>
      <c r="U135">
        <f t="shared" si="18"/>
        <v>2016</v>
      </c>
      <c r="V135">
        <f t="shared" si="19"/>
        <v>5</v>
      </c>
      <c r="W135" t="str">
        <f t="shared" si="20"/>
        <v>May</v>
      </c>
    </row>
    <row r="136" spans="1:23" customFormat="1" ht="28.8" hidden="1" x14ac:dyDescent="0.3">
      <c r="A136">
        <v>134</v>
      </c>
      <c r="B136" s="2" t="s">
        <v>136</v>
      </c>
      <c r="C136" s="2" t="s">
        <v>4245</v>
      </c>
      <c r="D136" s="7">
        <v>5000</v>
      </c>
      <c r="E136" s="5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4"/>
        <v>0</v>
      </c>
      <c r="P136">
        <f t="shared" si="15"/>
        <v>0</v>
      </c>
      <c r="Q136" t="s">
        <v>8308</v>
      </c>
      <c r="R136" t="s">
        <v>8311</v>
      </c>
      <c r="S136" s="11">
        <f t="shared" si="16"/>
        <v>42221.909930555557</v>
      </c>
      <c r="T136">
        <f t="shared" si="17"/>
        <v>25569</v>
      </c>
      <c r="U136">
        <f t="shared" si="18"/>
        <v>2015</v>
      </c>
      <c r="V136">
        <f t="shared" si="19"/>
        <v>8</v>
      </c>
      <c r="W136" t="str">
        <f t="shared" si="20"/>
        <v>Aug</v>
      </c>
    </row>
    <row r="137" spans="1:23" customFormat="1" ht="43.2" hidden="1" x14ac:dyDescent="0.3">
      <c r="A137">
        <v>135</v>
      </c>
      <c r="B137" s="2" t="s">
        <v>137</v>
      </c>
      <c r="C137" s="2" t="s">
        <v>4246</v>
      </c>
      <c r="D137" s="7">
        <v>3000</v>
      </c>
      <c r="E137" s="5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4"/>
        <v>13</v>
      </c>
      <c r="P137">
        <f t="shared" si="15"/>
        <v>80.599999999999994</v>
      </c>
      <c r="Q137" t="s">
        <v>8308</v>
      </c>
      <c r="R137" t="s">
        <v>8311</v>
      </c>
      <c r="S137" s="11">
        <f t="shared" si="16"/>
        <v>41788.381909722222</v>
      </c>
      <c r="T137">
        <f t="shared" si="17"/>
        <v>25569.000057870369</v>
      </c>
      <c r="U137">
        <f t="shared" si="18"/>
        <v>2014</v>
      </c>
      <c r="V137">
        <f t="shared" si="19"/>
        <v>5</v>
      </c>
      <c r="W137" t="str">
        <f t="shared" si="20"/>
        <v>May</v>
      </c>
    </row>
    <row r="138" spans="1:23" customFormat="1" ht="57.6" hidden="1" x14ac:dyDescent="0.3">
      <c r="A138">
        <v>136</v>
      </c>
      <c r="B138" s="2" t="s">
        <v>138</v>
      </c>
      <c r="C138" s="2" t="s">
        <v>4232</v>
      </c>
      <c r="D138" s="7">
        <v>3000</v>
      </c>
      <c r="E138" s="5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4"/>
        <v>0</v>
      </c>
      <c r="P138">
        <f t="shared" si="15"/>
        <v>0</v>
      </c>
      <c r="Q138" t="s">
        <v>8308</v>
      </c>
      <c r="R138" t="s">
        <v>8311</v>
      </c>
      <c r="S138" s="11">
        <f t="shared" si="16"/>
        <v>42096.410115740742</v>
      </c>
      <c r="T138">
        <f t="shared" si="17"/>
        <v>25569</v>
      </c>
      <c r="U138">
        <f t="shared" si="18"/>
        <v>2015</v>
      </c>
      <c r="V138">
        <f t="shared" si="19"/>
        <v>4</v>
      </c>
      <c r="W138" t="str">
        <f t="shared" si="20"/>
        <v>Apr</v>
      </c>
    </row>
    <row r="139" spans="1:23" customFormat="1" ht="43.2" hidden="1" x14ac:dyDescent="0.3">
      <c r="A139">
        <v>137</v>
      </c>
      <c r="B139" s="2" t="s">
        <v>139</v>
      </c>
      <c r="C139" s="2" t="s">
        <v>4247</v>
      </c>
      <c r="D139" s="7">
        <v>55000</v>
      </c>
      <c r="E139" s="5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4"/>
        <v>0</v>
      </c>
      <c r="P139">
        <f t="shared" si="15"/>
        <v>0</v>
      </c>
      <c r="Q139" t="s">
        <v>8308</v>
      </c>
      <c r="R139" t="s">
        <v>8311</v>
      </c>
      <c r="S139" s="11">
        <f t="shared" si="16"/>
        <v>42239.573993055557</v>
      </c>
      <c r="T139">
        <f t="shared" si="17"/>
        <v>25569</v>
      </c>
      <c r="U139">
        <f t="shared" si="18"/>
        <v>2015</v>
      </c>
      <c r="V139">
        <f t="shared" si="19"/>
        <v>8</v>
      </c>
      <c r="W139" t="str">
        <f t="shared" si="20"/>
        <v>Aug</v>
      </c>
    </row>
    <row r="140" spans="1:23" customFormat="1" ht="43.2" hidden="1" x14ac:dyDescent="0.3">
      <c r="A140">
        <v>138</v>
      </c>
      <c r="B140" s="2" t="s">
        <v>140</v>
      </c>
      <c r="C140" s="2" t="s">
        <v>4248</v>
      </c>
      <c r="D140" s="7">
        <v>150000</v>
      </c>
      <c r="E140" s="5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4"/>
        <v>3</v>
      </c>
      <c r="P140">
        <f t="shared" si="15"/>
        <v>81.239999999999995</v>
      </c>
      <c r="Q140" t="s">
        <v>8308</v>
      </c>
      <c r="R140" t="s">
        <v>8311</v>
      </c>
      <c r="S140" s="11">
        <f t="shared" si="16"/>
        <v>42186.257418981477</v>
      </c>
      <c r="T140">
        <f t="shared" si="17"/>
        <v>25569.000671296297</v>
      </c>
      <c r="U140">
        <f t="shared" si="18"/>
        <v>2015</v>
      </c>
      <c r="V140">
        <f t="shared" si="19"/>
        <v>7</v>
      </c>
      <c r="W140" t="str">
        <f t="shared" si="20"/>
        <v>Jul</v>
      </c>
    </row>
    <row r="141" spans="1:23" customFormat="1" ht="43.2" hidden="1" x14ac:dyDescent="0.3">
      <c r="A141">
        <v>139</v>
      </c>
      <c r="B141" s="2" t="s">
        <v>141</v>
      </c>
      <c r="C141" s="2" t="s">
        <v>4249</v>
      </c>
      <c r="D141" s="7">
        <v>500</v>
      </c>
      <c r="E141" s="5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4"/>
        <v>100</v>
      </c>
      <c r="P141">
        <f t="shared" si="15"/>
        <v>500</v>
      </c>
      <c r="Q141" t="s">
        <v>8308</v>
      </c>
      <c r="R141" t="s">
        <v>8311</v>
      </c>
      <c r="S141" s="11">
        <f t="shared" si="16"/>
        <v>42187.920972222222</v>
      </c>
      <c r="T141">
        <f t="shared" si="17"/>
        <v>25569.000011574073</v>
      </c>
      <c r="U141">
        <f t="shared" si="18"/>
        <v>2015</v>
      </c>
      <c r="V141">
        <f t="shared" si="19"/>
        <v>7</v>
      </c>
      <c r="W141" t="str">
        <f t="shared" si="20"/>
        <v>Jul</v>
      </c>
    </row>
    <row r="142" spans="1:23" customFormat="1" ht="43.2" hidden="1" x14ac:dyDescent="0.3">
      <c r="A142">
        <v>140</v>
      </c>
      <c r="B142" s="2" t="s">
        <v>142</v>
      </c>
      <c r="C142" s="2" t="s">
        <v>4250</v>
      </c>
      <c r="D142" s="7">
        <v>200000</v>
      </c>
      <c r="E142" s="5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4"/>
        <v>0</v>
      </c>
      <c r="P142">
        <f t="shared" si="15"/>
        <v>0</v>
      </c>
      <c r="Q142" t="s">
        <v>8308</v>
      </c>
      <c r="R142" t="s">
        <v>8311</v>
      </c>
      <c r="S142" s="11">
        <f t="shared" si="16"/>
        <v>42053.198287037041</v>
      </c>
      <c r="T142">
        <f t="shared" si="17"/>
        <v>25569</v>
      </c>
      <c r="U142">
        <f t="shared" si="18"/>
        <v>2015</v>
      </c>
      <c r="V142">
        <f t="shared" si="19"/>
        <v>2</v>
      </c>
      <c r="W142" t="str">
        <f t="shared" si="20"/>
        <v>Feb</v>
      </c>
    </row>
    <row r="143" spans="1:23" customFormat="1" ht="43.2" hidden="1" x14ac:dyDescent="0.3">
      <c r="A143">
        <v>141</v>
      </c>
      <c r="B143" s="2" t="s">
        <v>143</v>
      </c>
      <c r="C143" s="2" t="s">
        <v>4251</v>
      </c>
      <c r="D143" s="7">
        <v>12000</v>
      </c>
      <c r="E143" s="5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4"/>
        <v>11</v>
      </c>
      <c r="P143">
        <f t="shared" si="15"/>
        <v>46.18</v>
      </c>
      <c r="Q143" t="s">
        <v>8308</v>
      </c>
      <c r="R143" t="s">
        <v>8311</v>
      </c>
      <c r="S143" s="11">
        <f t="shared" si="16"/>
        <v>42110.153043981481</v>
      </c>
      <c r="T143">
        <f t="shared" si="17"/>
        <v>25569.000324074073</v>
      </c>
      <c r="U143">
        <f t="shared" si="18"/>
        <v>2015</v>
      </c>
      <c r="V143">
        <f t="shared" si="19"/>
        <v>4</v>
      </c>
      <c r="W143" t="str">
        <f t="shared" si="20"/>
        <v>Apr</v>
      </c>
    </row>
    <row r="144" spans="1:23" customFormat="1" ht="43.2" hidden="1" x14ac:dyDescent="0.3">
      <c r="A144">
        <v>142</v>
      </c>
      <c r="B144" s="2" t="s">
        <v>144</v>
      </c>
      <c r="C144" s="2" t="s">
        <v>4252</v>
      </c>
      <c r="D144" s="7">
        <v>3000</v>
      </c>
      <c r="E144" s="5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4"/>
        <v>0</v>
      </c>
      <c r="P144">
        <f t="shared" si="15"/>
        <v>10</v>
      </c>
      <c r="Q144" t="s">
        <v>8308</v>
      </c>
      <c r="R144" t="s">
        <v>8311</v>
      </c>
      <c r="S144" s="11">
        <f t="shared" si="16"/>
        <v>41938.893263888887</v>
      </c>
      <c r="T144">
        <f t="shared" si="17"/>
        <v>25569.000011574073</v>
      </c>
      <c r="U144">
        <f t="shared" si="18"/>
        <v>2014</v>
      </c>
      <c r="V144">
        <f t="shared" si="19"/>
        <v>10</v>
      </c>
      <c r="W144" t="str">
        <f t="shared" si="20"/>
        <v>Oct</v>
      </c>
    </row>
    <row r="145" spans="1:23" customFormat="1" ht="43.2" hidden="1" x14ac:dyDescent="0.3">
      <c r="A145">
        <v>143</v>
      </c>
      <c r="B145" s="2" t="s">
        <v>145</v>
      </c>
      <c r="C145" s="2" t="s">
        <v>4253</v>
      </c>
      <c r="D145" s="7">
        <v>5500</v>
      </c>
      <c r="E145" s="5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4"/>
        <v>0</v>
      </c>
      <c r="P145">
        <f t="shared" si="15"/>
        <v>0</v>
      </c>
      <c r="Q145" t="s">
        <v>8308</v>
      </c>
      <c r="R145" t="s">
        <v>8311</v>
      </c>
      <c r="S145" s="11">
        <f t="shared" si="16"/>
        <v>42559.064143518524</v>
      </c>
      <c r="T145">
        <f t="shared" si="17"/>
        <v>25569</v>
      </c>
      <c r="U145">
        <f t="shared" si="18"/>
        <v>2016</v>
      </c>
      <c r="V145">
        <f t="shared" si="19"/>
        <v>7</v>
      </c>
      <c r="W145" t="str">
        <f t="shared" si="20"/>
        <v>Jul</v>
      </c>
    </row>
    <row r="146" spans="1:23" customFormat="1" ht="43.2" hidden="1" x14ac:dyDescent="0.3">
      <c r="A146">
        <v>144</v>
      </c>
      <c r="B146" s="2" t="s">
        <v>146</v>
      </c>
      <c r="C146" s="2" t="s">
        <v>4254</v>
      </c>
      <c r="D146" s="7">
        <v>7500</v>
      </c>
      <c r="E146" s="5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4"/>
        <v>28</v>
      </c>
      <c r="P146">
        <f t="shared" si="15"/>
        <v>55.95</v>
      </c>
      <c r="Q146" t="s">
        <v>8308</v>
      </c>
      <c r="R146" t="s">
        <v>8311</v>
      </c>
      <c r="S146" s="11">
        <f t="shared" si="16"/>
        <v>42047.762407407412</v>
      </c>
      <c r="T146">
        <f t="shared" si="17"/>
        <v>25569.000428240739</v>
      </c>
      <c r="U146">
        <f t="shared" si="18"/>
        <v>2015</v>
      </c>
      <c r="V146">
        <f t="shared" si="19"/>
        <v>2</v>
      </c>
      <c r="W146" t="str">
        <f t="shared" si="20"/>
        <v>Feb</v>
      </c>
    </row>
    <row r="147" spans="1:23" customFormat="1" ht="43.2" hidden="1" x14ac:dyDescent="0.3">
      <c r="A147">
        <v>145</v>
      </c>
      <c r="B147" s="2" t="s">
        <v>147</v>
      </c>
      <c r="C147" s="2" t="s">
        <v>4255</v>
      </c>
      <c r="D147" s="7">
        <v>4500</v>
      </c>
      <c r="E147" s="5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4"/>
        <v>8</v>
      </c>
      <c r="P147">
        <f t="shared" si="15"/>
        <v>37.56</v>
      </c>
      <c r="Q147" t="s">
        <v>8308</v>
      </c>
      <c r="R147" t="s">
        <v>8311</v>
      </c>
      <c r="S147" s="11">
        <f t="shared" si="16"/>
        <v>42200.542268518519</v>
      </c>
      <c r="T147">
        <f t="shared" si="17"/>
        <v>25569.000104166666</v>
      </c>
      <c r="U147">
        <f t="shared" si="18"/>
        <v>2015</v>
      </c>
      <c r="V147">
        <f t="shared" si="19"/>
        <v>7</v>
      </c>
      <c r="W147" t="str">
        <f t="shared" si="20"/>
        <v>Jul</v>
      </c>
    </row>
    <row r="148" spans="1:23" customFormat="1" ht="43.2" hidden="1" x14ac:dyDescent="0.3">
      <c r="A148">
        <v>146</v>
      </c>
      <c r="B148" s="2" t="s">
        <v>148</v>
      </c>
      <c r="C148" s="2" t="s">
        <v>4256</v>
      </c>
      <c r="D148" s="7">
        <v>20000</v>
      </c>
      <c r="E148" s="5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4"/>
        <v>1</v>
      </c>
      <c r="P148">
        <f t="shared" si="15"/>
        <v>38.33</v>
      </c>
      <c r="Q148" t="s">
        <v>8308</v>
      </c>
      <c r="R148" t="s">
        <v>8311</v>
      </c>
      <c r="S148" s="11">
        <f t="shared" si="16"/>
        <v>42693.016180555554</v>
      </c>
      <c r="T148">
        <f t="shared" si="17"/>
        <v>25569.000034722223</v>
      </c>
      <c r="U148">
        <f t="shared" si="18"/>
        <v>2016</v>
      </c>
      <c r="V148">
        <f t="shared" si="19"/>
        <v>11</v>
      </c>
      <c r="W148" t="str">
        <f t="shared" si="20"/>
        <v>Nov</v>
      </c>
    </row>
    <row r="149" spans="1:23" customFormat="1" ht="28.8" hidden="1" x14ac:dyDescent="0.3">
      <c r="A149">
        <v>147</v>
      </c>
      <c r="B149" s="2" t="s">
        <v>149</v>
      </c>
      <c r="C149" s="2" t="s">
        <v>4257</v>
      </c>
      <c r="D149" s="7">
        <v>7000</v>
      </c>
      <c r="E149" s="5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4"/>
        <v>0</v>
      </c>
      <c r="P149">
        <f t="shared" si="15"/>
        <v>0</v>
      </c>
      <c r="Q149" t="s">
        <v>8308</v>
      </c>
      <c r="R149" t="s">
        <v>8311</v>
      </c>
      <c r="S149" s="11">
        <f t="shared" si="16"/>
        <v>41969.767824074079</v>
      </c>
      <c r="T149">
        <f t="shared" si="17"/>
        <v>25569</v>
      </c>
      <c r="U149">
        <f t="shared" si="18"/>
        <v>2014</v>
      </c>
      <c r="V149">
        <f t="shared" si="19"/>
        <v>11</v>
      </c>
      <c r="W149" t="str">
        <f t="shared" si="20"/>
        <v>Nov</v>
      </c>
    </row>
    <row r="150" spans="1:23" customFormat="1" ht="43.2" hidden="1" x14ac:dyDescent="0.3">
      <c r="A150">
        <v>148</v>
      </c>
      <c r="B150" s="2" t="s">
        <v>150</v>
      </c>
      <c r="C150" s="2" t="s">
        <v>4258</v>
      </c>
      <c r="D150" s="7">
        <v>50000</v>
      </c>
      <c r="E150" s="5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4"/>
        <v>0</v>
      </c>
      <c r="P150">
        <f t="shared" si="15"/>
        <v>20</v>
      </c>
      <c r="Q150" t="s">
        <v>8308</v>
      </c>
      <c r="R150" t="s">
        <v>8311</v>
      </c>
      <c r="S150" s="11">
        <f t="shared" si="16"/>
        <v>42397.281666666662</v>
      </c>
      <c r="T150">
        <f t="shared" si="17"/>
        <v>25569.00002314815</v>
      </c>
      <c r="U150">
        <f t="shared" si="18"/>
        <v>2016</v>
      </c>
      <c r="V150">
        <f t="shared" si="19"/>
        <v>1</v>
      </c>
      <c r="W150" t="str">
        <f t="shared" si="20"/>
        <v>Jan</v>
      </c>
    </row>
    <row r="151" spans="1:23" customFormat="1" ht="43.2" hidden="1" x14ac:dyDescent="0.3">
      <c r="A151">
        <v>149</v>
      </c>
      <c r="B151" s="2" t="s">
        <v>151</v>
      </c>
      <c r="C151" s="2" t="s">
        <v>4259</v>
      </c>
      <c r="D151" s="7">
        <v>10000</v>
      </c>
      <c r="E151" s="5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4"/>
        <v>1</v>
      </c>
      <c r="P151">
        <f t="shared" si="15"/>
        <v>15.33</v>
      </c>
      <c r="Q151" t="s">
        <v>8308</v>
      </c>
      <c r="R151" t="s">
        <v>8311</v>
      </c>
      <c r="S151" s="11">
        <f t="shared" si="16"/>
        <v>41968.172106481477</v>
      </c>
      <c r="T151">
        <f t="shared" si="17"/>
        <v>25569.000069444446</v>
      </c>
      <c r="U151">
        <f t="shared" si="18"/>
        <v>2014</v>
      </c>
      <c r="V151">
        <f t="shared" si="19"/>
        <v>11</v>
      </c>
      <c r="W151" t="str">
        <f t="shared" si="20"/>
        <v>Nov</v>
      </c>
    </row>
    <row r="152" spans="1:23" customFormat="1" ht="43.2" hidden="1" x14ac:dyDescent="0.3">
      <c r="A152">
        <v>150</v>
      </c>
      <c r="B152" s="2" t="s">
        <v>152</v>
      </c>
      <c r="C152" s="2" t="s">
        <v>4260</v>
      </c>
      <c r="D152" s="7">
        <v>130000</v>
      </c>
      <c r="E152" s="5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4"/>
        <v>23</v>
      </c>
      <c r="P152">
        <f t="shared" si="15"/>
        <v>449.43</v>
      </c>
      <c r="Q152" t="s">
        <v>8308</v>
      </c>
      <c r="R152" t="s">
        <v>8311</v>
      </c>
      <c r="S152" s="11">
        <f t="shared" si="16"/>
        <v>42090.161828703705</v>
      </c>
      <c r="T152">
        <f t="shared" si="17"/>
        <v>25569.000775462962</v>
      </c>
      <c r="U152">
        <f t="shared" si="18"/>
        <v>2015</v>
      </c>
      <c r="V152">
        <f t="shared" si="19"/>
        <v>3</v>
      </c>
      <c r="W152" t="str">
        <f t="shared" si="20"/>
        <v>Mar</v>
      </c>
    </row>
    <row r="153" spans="1:23" customFormat="1" ht="43.2" hidden="1" x14ac:dyDescent="0.3">
      <c r="A153">
        <v>151</v>
      </c>
      <c r="B153" s="2" t="s">
        <v>153</v>
      </c>
      <c r="C153" s="2" t="s">
        <v>4261</v>
      </c>
      <c r="D153" s="7">
        <v>250000</v>
      </c>
      <c r="E153" s="5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4"/>
        <v>0</v>
      </c>
      <c r="P153">
        <f t="shared" si="15"/>
        <v>28</v>
      </c>
      <c r="Q153" t="s">
        <v>8308</v>
      </c>
      <c r="R153" t="s">
        <v>8311</v>
      </c>
      <c r="S153" s="11">
        <f t="shared" si="16"/>
        <v>42113.550821759258</v>
      </c>
      <c r="T153">
        <f t="shared" si="17"/>
        <v>25569.000057870369</v>
      </c>
      <c r="U153">
        <f t="shared" si="18"/>
        <v>2015</v>
      </c>
      <c r="V153">
        <f t="shared" si="19"/>
        <v>4</v>
      </c>
      <c r="W153" t="str">
        <f t="shared" si="20"/>
        <v>Apr</v>
      </c>
    </row>
    <row r="154" spans="1:23" customFormat="1" ht="28.8" hidden="1" x14ac:dyDescent="0.3">
      <c r="A154">
        <v>152</v>
      </c>
      <c r="B154" s="2" t="s">
        <v>154</v>
      </c>
      <c r="C154" s="2" t="s">
        <v>4262</v>
      </c>
      <c r="D154" s="7">
        <v>380000</v>
      </c>
      <c r="E154" s="5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4"/>
        <v>0</v>
      </c>
      <c r="P154">
        <f t="shared" si="15"/>
        <v>15</v>
      </c>
      <c r="Q154" t="s">
        <v>8308</v>
      </c>
      <c r="R154" t="s">
        <v>8311</v>
      </c>
      <c r="S154" s="11">
        <f t="shared" si="16"/>
        <v>41875.077546296299</v>
      </c>
      <c r="T154">
        <f t="shared" si="17"/>
        <v>25569.00002314815</v>
      </c>
      <c r="U154">
        <f t="shared" si="18"/>
        <v>2014</v>
      </c>
      <c r="V154">
        <f t="shared" si="19"/>
        <v>8</v>
      </c>
      <c r="W154" t="str">
        <f t="shared" si="20"/>
        <v>Aug</v>
      </c>
    </row>
    <row r="155" spans="1:23" customFormat="1" ht="43.2" hidden="1" x14ac:dyDescent="0.3">
      <c r="A155">
        <v>153</v>
      </c>
      <c r="B155" s="2" t="s">
        <v>155</v>
      </c>
      <c r="C155" s="2" t="s">
        <v>4263</v>
      </c>
      <c r="D155" s="7">
        <v>50000</v>
      </c>
      <c r="E155" s="5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4"/>
        <v>1</v>
      </c>
      <c r="P155">
        <f t="shared" si="15"/>
        <v>35.9</v>
      </c>
      <c r="Q155" t="s">
        <v>8308</v>
      </c>
      <c r="R155" t="s">
        <v>8311</v>
      </c>
      <c r="S155" s="11">
        <f t="shared" si="16"/>
        <v>41933.586157407408</v>
      </c>
      <c r="T155">
        <f t="shared" si="17"/>
        <v>25569.000115740742</v>
      </c>
      <c r="U155">
        <f t="shared" si="18"/>
        <v>2014</v>
      </c>
      <c r="V155">
        <f t="shared" si="19"/>
        <v>10</v>
      </c>
      <c r="W155" t="str">
        <f t="shared" si="20"/>
        <v>Oct</v>
      </c>
    </row>
    <row r="156" spans="1:23" customFormat="1" ht="43.2" hidden="1" x14ac:dyDescent="0.3">
      <c r="A156">
        <v>154</v>
      </c>
      <c r="B156" s="2" t="s">
        <v>156</v>
      </c>
      <c r="C156" s="2" t="s">
        <v>4264</v>
      </c>
      <c r="D156" s="7">
        <v>1500</v>
      </c>
      <c r="E156" s="5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4"/>
        <v>3</v>
      </c>
      <c r="P156">
        <f t="shared" si="15"/>
        <v>13.33</v>
      </c>
      <c r="Q156" t="s">
        <v>8308</v>
      </c>
      <c r="R156" t="s">
        <v>8311</v>
      </c>
      <c r="S156" s="11">
        <f t="shared" si="16"/>
        <v>42115.547395833331</v>
      </c>
      <c r="T156">
        <f t="shared" si="17"/>
        <v>25569.000034722223</v>
      </c>
      <c r="U156">
        <f t="shared" si="18"/>
        <v>2015</v>
      </c>
      <c r="V156">
        <f t="shared" si="19"/>
        <v>4</v>
      </c>
      <c r="W156" t="str">
        <f t="shared" si="20"/>
        <v>Apr</v>
      </c>
    </row>
    <row r="157" spans="1:23" customFormat="1" ht="57.6" hidden="1" x14ac:dyDescent="0.3">
      <c r="A157">
        <v>155</v>
      </c>
      <c r="B157" s="2" t="s">
        <v>157</v>
      </c>
      <c r="C157" s="2" t="s">
        <v>4265</v>
      </c>
      <c r="D157" s="7">
        <v>1350000</v>
      </c>
      <c r="E157" s="5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4"/>
        <v>0</v>
      </c>
      <c r="P157">
        <f t="shared" si="15"/>
        <v>20.25</v>
      </c>
      <c r="Q157" t="s">
        <v>8308</v>
      </c>
      <c r="R157" t="s">
        <v>8311</v>
      </c>
      <c r="S157" s="11">
        <f t="shared" si="16"/>
        <v>42168.559432870374</v>
      </c>
      <c r="T157">
        <f t="shared" si="17"/>
        <v>25569.000046296296</v>
      </c>
      <c r="U157">
        <f t="shared" si="18"/>
        <v>2015</v>
      </c>
      <c r="V157">
        <f t="shared" si="19"/>
        <v>6</v>
      </c>
      <c r="W157" t="str">
        <f t="shared" si="20"/>
        <v>Jun</v>
      </c>
    </row>
    <row r="158" spans="1:23" customFormat="1" ht="57.6" hidden="1" x14ac:dyDescent="0.3">
      <c r="A158">
        <v>156</v>
      </c>
      <c r="B158" s="2" t="s">
        <v>158</v>
      </c>
      <c r="C158" s="2" t="s">
        <v>4266</v>
      </c>
      <c r="D158" s="7">
        <v>35000</v>
      </c>
      <c r="E158" s="5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4"/>
        <v>5</v>
      </c>
      <c r="P158">
        <f t="shared" si="15"/>
        <v>119</v>
      </c>
      <c r="Q158" t="s">
        <v>8308</v>
      </c>
      <c r="R158" t="s">
        <v>8311</v>
      </c>
      <c r="S158" s="11">
        <f t="shared" si="16"/>
        <v>41794.124953703707</v>
      </c>
      <c r="T158">
        <f t="shared" si="17"/>
        <v>25569.000173611112</v>
      </c>
      <c r="U158">
        <f t="shared" si="18"/>
        <v>2014</v>
      </c>
      <c r="V158">
        <f t="shared" si="19"/>
        <v>6</v>
      </c>
      <c r="W158" t="str">
        <f t="shared" si="20"/>
        <v>Jun</v>
      </c>
    </row>
    <row r="159" spans="1:23" customFormat="1" ht="43.2" hidden="1" x14ac:dyDescent="0.3">
      <c r="A159">
        <v>157</v>
      </c>
      <c r="B159" s="2" t="s">
        <v>159</v>
      </c>
      <c r="C159" s="2" t="s">
        <v>4267</v>
      </c>
      <c r="D159" s="7">
        <v>2995</v>
      </c>
      <c r="E159" s="5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4"/>
        <v>0</v>
      </c>
      <c r="P159">
        <f t="shared" si="15"/>
        <v>4</v>
      </c>
      <c r="Q159" t="s">
        <v>8308</v>
      </c>
      <c r="R159" t="s">
        <v>8311</v>
      </c>
      <c r="S159" s="11">
        <f t="shared" si="16"/>
        <v>42396.911712962959</v>
      </c>
      <c r="T159">
        <f t="shared" si="17"/>
        <v>25569.00002314815</v>
      </c>
      <c r="U159">
        <f t="shared" si="18"/>
        <v>2016</v>
      </c>
      <c r="V159">
        <f t="shared" si="19"/>
        <v>1</v>
      </c>
      <c r="W159" t="str">
        <f t="shared" si="20"/>
        <v>Jan</v>
      </c>
    </row>
    <row r="160" spans="1:23" customFormat="1" ht="43.2" hidden="1" x14ac:dyDescent="0.3">
      <c r="A160">
        <v>158</v>
      </c>
      <c r="B160" s="2" t="s">
        <v>160</v>
      </c>
      <c r="C160" s="2" t="s">
        <v>4268</v>
      </c>
      <c r="D160" s="7">
        <v>5000</v>
      </c>
      <c r="E160" s="5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4"/>
        <v>0</v>
      </c>
      <c r="P160">
        <f t="shared" si="15"/>
        <v>0</v>
      </c>
      <c r="Q160" t="s">
        <v>8308</v>
      </c>
      <c r="R160" t="s">
        <v>8311</v>
      </c>
      <c r="S160" s="11">
        <f t="shared" si="16"/>
        <v>41904.07671296296</v>
      </c>
      <c r="T160">
        <f t="shared" si="17"/>
        <v>25569</v>
      </c>
      <c r="U160">
        <f t="shared" si="18"/>
        <v>2014</v>
      </c>
      <c r="V160">
        <f t="shared" si="19"/>
        <v>9</v>
      </c>
      <c r="W160" t="str">
        <f t="shared" si="20"/>
        <v>Sep</v>
      </c>
    </row>
    <row r="161" spans="1:23" customFormat="1" ht="43.2" hidden="1" x14ac:dyDescent="0.3">
      <c r="A161">
        <v>159</v>
      </c>
      <c r="B161" s="2" t="s">
        <v>161</v>
      </c>
      <c r="C161" s="2" t="s">
        <v>4269</v>
      </c>
      <c r="D161" s="7">
        <v>500000</v>
      </c>
      <c r="E161" s="5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4"/>
        <v>0</v>
      </c>
      <c r="P161">
        <f t="shared" si="15"/>
        <v>10</v>
      </c>
      <c r="Q161" t="s">
        <v>8308</v>
      </c>
      <c r="R161" t="s">
        <v>8311</v>
      </c>
      <c r="S161" s="11">
        <f t="shared" si="16"/>
        <v>42514.434548611112</v>
      </c>
      <c r="T161">
        <f t="shared" si="17"/>
        <v>25569.000011574073</v>
      </c>
      <c r="U161">
        <f t="shared" si="18"/>
        <v>2016</v>
      </c>
      <c r="V161">
        <f t="shared" si="19"/>
        <v>5</v>
      </c>
      <c r="W161" t="str">
        <f t="shared" si="20"/>
        <v>May</v>
      </c>
    </row>
    <row r="162" spans="1:23" customFormat="1" ht="43.2" hidden="1" x14ac:dyDescent="0.3">
      <c r="A162">
        <v>160</v>
      </c>
      <c r="B162" s="2" t="s">
        <v>162</v>
      </c>
      <c r="C162" s="2" t="s">
        <v>4270</v>
      </c>
      <c r="D162" s="7">
        <v>5000</v>
      </c>
      <c r="E162" s="5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4"/>
        <v>0</v>
      </c>
      <c r="P162">
        <f t="shared" si="15"/>
        <v>0</v>
      </c>
      <c r="Q162" t="s">
        <v>8308</v>
      </c>
      <c r="R162" t="s">
        <v>8312</v>
      </c>
      <c r="S162" s="11">
        <f t="shared" si="16"/>
        <v>42171.913090277783</v>
      </c>
      <c r="T162">
        <f t="shared" si="17"/>
        <v>25569</v>
      </c>
      <c r="U162">
        <f t="shared" si="18"/>
        <v>2015</v>
      </c>
      <c r="V162">
        <f t="shared" si="19"/>
        <v>6</v>
      </c>
      <c r="W162" t="str">
        <f t="shared" si="20"/>
        <v>Jun</v>
      </c>
    </row>
    <row r="163" spans="1:23" customFormat="1" ht="43.2" hidden="1" x14ac:dyDescent="0.3">
      <c r="A163">
        <v>161</v>
      </c>
      <c r="B163" s="2" t="s">
        <v>163</v>
      </c>
      <c r="C163" s="2" t="s">
        <v>4271</v>
      </c>
      <c r="D163" s="7">
        <v>50000</v>
      </c>
      <c r="E163" s="5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4"/>
        <v>0</v>
      </c>
      <c r="P163">
        <f t="shared" si="15"/>
        <v>5</v>
      </c>
      <c r="Q163" t="s">
        <v>8308</v>
      </c>
      <c r="R163" t="s">
        <v>8312</v>
      </c>
      <c r="S163" s="11">
        <f t="shared" si="16"/>
        <v>41792.687442129631</v>
      </c>
      <c r="T163">
        <f t="shared" si="17"/>
        <v>25569.000011574073</v>
      </c>
      <c r="U163">
        <f t="shared" si="18"/>
        <v>2014</v>
      </c>
      <c r="V163">
        <f t="shared" si="19"/>
        <v>6</v>
      </c>
      <c r="W163" t="str">
        <f t="shared" si="20"/>
        <v>Jun</v>
      </c>
    </row>
    <row r="164" spans="1:23" customFormat="1" ht="43.2" hidden="1" x14ac:dyDescent="0.3">
      <c r="A164">
        <v>162</v>
      </c>
      <c r="B164" s="2" t="s">
        <v>164</v>
      </c>
      <c r="C164" s="2" t="s">
        <v>4272</v>
      </c>
      <c r="D164" s="7">
        <v>2800</v>
      </c>
      <c r="E164" s="5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4"/>
        <v>16</v>
      </c>
      <c r="P164">
        <f t="shared" si="15"/>
        <v>43.5</v>
      </c>
      <c r="Q164" t="s">
        <v>8308</v>
      </c>
      <c r="R164" t="s">
        <v>8312</v>
      </c>
      <c r="S164" s="11">
        <f t="shared" si="16"/>
        <v>41835.126805555556</v>
      </c>
      <c r="T164">
        <f t="shared" si="17"/>
        <v>25569.000115740742</v>
      </c>
      <c r="U164">
        <f t="shared" si="18"/>
        <v>2014</v>
      </c>
      <c r="V164">
        <f t="shared" si="19"/>
        <v>7</v>
      </c>
      <c r="W164" t="str">
        <f t="shared" si="20"/>
        <v>Jul</v>
      </c>
    </row>
    <row r="165" spans="1:23" customFormat="1" ht="57.6" hidden="1" x14ac:dyDescent="0.3">
      <c r="A165">
        <v>163</v>
      </c>
      <c r="B165" s="2" t="s">
        <v>165</v>
      </c>
      <c r="C165" s="2" t="s">
        <v>4273</v>
      </c>
      <c r="D165" s="7">
        <v>2000000</v>
      </c>
      <c r="E165" s="5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4"/>
        <v>0</v>
      </c>
      <c r="P165">
        <f t="shared" si="15"/>
        <v>0</v>
      </c>
      <c r="Q165" t="s">
        <v>8308</v>
      </c>
      <c r="R165" t="s">
        <v>8312</v>
      </c>
      <c r="S165" s="11">
        <f t="shared" si="16"/>
        <v>42243.961273148147</v>
      </c>
      <c r="T165">
        <f t="shared" si="17"/>
        <v>25569</v>
      </c>
      <c r="U165">
        <f t="shared" si="18"/>
        <v>2015</v>
      </c>
      <c r="V165">
        <f t="shared" si="19"/>
        <v>8</v>
      </c>
      <c r="W165" t="str">
        <f t="shared" si="20"/>
        <v>Aug</v>
      </c>
    </row>
    <row r="166" spans="1:23" customFormat="1" ht="43.2" hidden="1" x14ac:dyDescent="0.3">
      <c r="A166">
        <v>164</v>
      </c>
      <c r="B166" s="2" t="s">
        <v>166</v>
      </c>
      <c r="C166" s="2" t="s">
        <v>4274</v>
      </c>
      <c r="D166" s="7">
        <v>120000</v>
      </c>
      <c r="E166" s="5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4"/>
        <v>1</v>
      </c>
      <c r="P166">
        <f t="shared" si="15"/>
        <v>91.43</v>
      </c>
      <c r="Q166" t="s">
        <v>8308</v>
      </c>
      <c r="R166" t="s">
        <v>8312</v>
      </c>
      <c r="S166" s="11">
        <f t="shared" si="16"/>
        <v>41841.762743055559</v>
      </c>
      <c r="T166">
        <f t="shared" si="17"/>
        <v>25569.000081018519</v>
      </c>
      <c r="U166">
        <f t="shared" si="18"/>
        <v>2014</v>
      </c>
      <c r="V166">
        <f t="shared" si="19"/>
        <v>7</v>
      </c>
      <c r="W166" t="str">
        <f t="shared" si="20"/>
        <v>Jul</v>
      </c>
    </row>
    <row r="167" spans="1:23" customFormat="1" ht="28.8" hidden="1" x14ac:dyDescent="0.3">
      <c r="A167">
        <v>165</v>
      </c>
      <c r="B167" s="2" t="s">
        <v>167</v>
      </c>
      <c r="C167" s="2" t="s">
        <v>4275</v>
      </c>
      <c r="D167" s="7">
        <v>17000</v>
      </c>
      <c r="E167" s="5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4"/>
        <v>0</v>
      </c>
      <c r="P167">
        <f t="shared" si="15"/>
        <v>0</v>
      </c>
      <c r="Q167" t="s">
        <v>8308</v>
      </c>
      <c r="R167" t="s">
        <v>8312</v>
      </c>
      <c r="S167" s="11">
        <f t="shared" si="16"/>
        <v>42351.658842592587</v>
      </c>
      <c r="T167">
        <f t="shared" si="17"/>
        <v>25569</v>
      </c>
      <c r="U167">
        <f t="shared" si="18"/>
        <v>2015</v>
      </c>
      <c r="V167">
        <f t="shared" si="19"/>
        <v>12</v>
      </c>
      <c r="W167" t="str">
        <f t="shared" si="20"/>
        <v>Dec</v>
      </c>
    </row>
    <row r="168" spans="1:23" customFormat="1" ht="43.2" hidden="1" x14ac:dyDescent="0.3">
      <c r="A168">
        <v>166</v>
      </c>
      <c r="B168" s="2" t="s">
        <v>168</v>
      </c>
      <c r="C168" s="2" t="s">
        <v>4276</v>
      </c>
      <c r="D168" s="7">
        <v>5000</v>
      </c>
      <c r="E168" s="5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4"/>
        <v>60</v>
      </c>
      <c r="P168">
        <f t="shared" si="15"/>
        <v>3000</v>
      </c>
      <c r="Q168" t="s">
        <v>8308</v>
      </c>
      <c r="R168" t="s">
        <v>8312</v>
      </c>
      <c r="S168" s="11">
        <f t="shared" si="16"/>
        <v>42721.075949074075</v>
      </c>
      <c r="T168">
        <f t="shared" si="17"/>
        <v>25569.000011574073</v>
      </c>
      <c r="U168">
        <f t="shared" si="18"/>
        <v>2016</v>
      </c>
      <c r="V168">
        <f t="shared" si="19"/>
        <v>12</v>
      </c>
      <c r="W168" t="str">
        <f t="shared" si="20"/>
        <v>Dec</v>
      </c>
    </row>
    <row r="169" spans="1:23" customFormat="1" ht="43.2" hidden="1" x14ac:dyDescent="0.3">
      <c r="A169">
        <v>167</v>
      </c>
      <c r="B169" s="2" t="s">
        <v>169</v>
      </c>
      <c r="C169" s="2" t="s">
        <v>4277</v>
      </c>
      <c r="D169" s="7">
        <v>110000</v>
      </c>
      <c r="E169" s="5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4"/>
        <v>0</v>
      </c>
      <c r="P169">
        <f t="shared" si="15"/>
        <v>5.5</v>
      </c>
      <c r="Q169" t="s">
        <v>8308</v>
      </c>
      <c r="R169" t="s">
        <v>8312</v>
      </c>
      <c r="S169" s="11">
        <f t="shared" si="16"/>
        <v>42160.927488425921</v>
      </c>
      <c r="T169">
        <f t="shared" si="17"/>
        <v>25569.00002314815</v>
      </c>
      <c r="U169">
        <f t="shared" si="18"/>
        <v>2015</v>
      </c>
      <c r="V169">
        <f t="shared" si="19"/>
        <v>6</v>
      </c>
      <c r="W169" t="str">
        <f t="shared" si="20"/>
        <v>Jun</v>
      </c>
    </row>
    <row r="170" spans="1:23" customFormat="1" ht="43.2" hidden="1" x14ac:dyDescent="0.3">
      <c r="A170">
        <v>168</v>
      </c>
      <c r="B170" s="2" t="s">
        <v>170</v>
      </c>
      <c r="C170" s="2" t="s">
        <v>4278</v>
      </c>
      <c r="D170" s="7">
        <v>8000</v>
      </c>
      <c r="E170" s="5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4"/>
        <v>4</v>
      </c>
      <c r="P170">
        <f t="shared" si="15"/>
        <v>108.33</v>
      </c>
      <c r="Q170" t="s">
        <v>8308</v>
      </c>
      <c r="R170" t="s">
        <v>8312</v>
      </c>
      <c r="S170" s="11">
        <f t="shared" si="16"/>
        <v>42052.83530092593</v>
      </c>
      <c r="T170">
        <f t="shared" si="17"/>
        <v>25569.000034722223</v>
      </c>
      <c r="U170">
        <f t="shared" si="18"/>
        <v>2015</v>
      </c>
      <c r="V170">
        <f t="shared" si="19"/>
        <v>2</v>
      </c>
      <c r="W170" t="str">
        <f t="shared" si="20"/>
        <v>Feb</v>
      </c>
    </row>
    <row r="171" spans="1:23" customFormat="1" ht="43.2" hidden="1" x14ac:dyDescent="0.3">
      <c r="A171">
        <v>169</v>
      </c>
      <c r="B171" s="2" t="s">
        <v>171</v>
      </c>
      <c r="C171" s="2" t="s">
        <v>4279</v>
      </c>
      <c r="D171" s="7">
        <v>2500</v>
      </c>
      <c r="E171" s="5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4"/>
        <v>22</v>
      </c>
      <c r="P171">
        <f t="shared" si="15"/>
        <v>56</v>
      </c>
      <c r="Q171" t="s">
        <v>8308</v>
      </c>
      <c r="R171" t="s">
        <v>8312</v>
      </c>
      <c r="S171" s="11">
        <f t="shared" si="16"/>
        <v>41900.505312499998</v>
      </c>
      <c r="T171">
        <f t="shared" si="17"/>
        <v>25569.000115740742</v>
      </c>
      <c r="U171">
        <f t="shared" si="18"/>
        <v>2014</v>
      </c>
      <c r="V171">
        <f t="shared" si="19"/>
        <v>9</v>
      </c>
      <c r="W171" t="str">
        <f t="shared" si="20"/>
        <v>Sep</v>
      </c>
    </row>
    <row r="172" spans="1:23" customFormat="1" ht="43.2" hidden="1" x14ac:dyDescent="0.3">
      <c r="A172">
        <v>170</v>
      </c>
      <c r="B172" s="2" t="s">
        <v>172</v>
      </c>
      <c r="C172" s="2" t="s">
        <v>4280</v>
      </c>
      <c r="D172" s="7">
        <v>10000</v>
      </c>
      <c r="E172" s="5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4"/>
        <v>3</v>
      </c>
      <c r="P172">
        <f t="shared" si="15"/>
        <v>32.5</v>
      </c>
      <c r="Q172" t="s">
        <v>8308</v>
      </c>
      <c r="R172" t="s">
        <v>8312</v>
      </c>
      <c r="S172" s="11">
        <f t="shared" si="16"/>
        <v>42216.977812500001</v>
      </c>
      <c r="T172">
        <f t="shared" si="17"/>
        <v>25569.000115740742</v>
      </c>
      <c r="U172">
        <f t="shared" si="18"/>
        <v>2015</v>
      </c>
      <c r="V172">
        <f t="shared" si="19"/>
        <v>7</v>
      </c>
      <c r="W172" t="str">
        <f t="shared" si="20"/>
        <v>Jul</v>
      </c>
    </row>
    <row r="173" spans="1:23" customFormat="1" ht="43.2" hidden="1" x14ac:dyDescent="0.3">
      <c r="A173">
        <v>171</v>
      </c>
      <c r="B173" s="2" t="s">
        <v>173</v>
      </c>
      <c r="C173" s="2" t="s">
        <v>4281</v>
      </c>
      <c r="D173" s="7">
        <v>50000</v>
      </c>
      <c r="E173" s="5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4"/>
        <v>0</v>
      </c>
      <c r="P173">
        <f t="shared" si="15"/>
        <v>1</v>
      </c>
      <c r="Q173" t="s">
        <v>8308</v>
      </c>
      <c r="R173" t="s">
        <v>8312</v>
      </c>
      <c r="S173" s="11">
        <f t="shared" si="16"/>
        <v>42534.180717592593</v>
      </c>
      <c r="T173">
        <f t="shared" si="17"/>
        <v>25569.000011574073</v>
      </c>
      <c r="U173">
        <f t="shared" si="18"/>
        <v>2016</v>
      </c>
      <c r="V173">
        <f t="shared" si="19"/>
        <v>6</v>
      </c>
      <c r="W173" t="str">
        <f t="shared" si="20"/>
        <v>Jun</v>
      </c>
    </row>
    <row r="174" spans="1:23" customFormat="1" ht="43.2" hidden="1" x14ac:dyDescent="0.3">
      <c r="A174">
        <v>172</v>
      </c>
      <c r="B174" s="2" t="s">
        <v>174</v>
      </c>
      <c r="C174" s="2" t="s">
        <v>4282</v>
      </c>
      <c r="D174" s="7">
        <v>95000</v>
      </c>
      <c r="E174" s="5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4"/>
        <v>0</v>
      </c>
      <c r="P174">
        <f t="shared" si="15"/>
        <v>0</v>
      </c>
      <c r="Q174" t="s">
        <v>8308</v>
      </c>
      <c r="R174" t="s">
        <v>8312</v>
      </c>
      <c r="S174" s="11">
        <f t="shared" si="16"/>
        <v>42047.394942129627</v>
      </c>
      <c r="T174">
        <f t="shared" si="17"/>
        <v>25569</v>
      </c>
      <c r="U174">
        <f t="shared" si="18"/>
        <v>2015</v>
      </c>
      <c r="V174">
        <f t="shared" si="19"/>
        <v>2</v>
      </c>
      <c r="W174" t="str">
        <f t="shared" si="20"/>
        <v>Feb</v>
      </c>
    </row>
    <row r="175" spans="1:23" customFormat="1" ht="43.2" hidden="1" x14ac:dyDescent="0.3">
      <c r="A175">
        <v>173</v>
      </c>
      <c r="B175" s="2" t="s">
        <v>175</v>
      </c>
      <c r="C175" s="2" t="s">
        <v>4283</v>
      </c>
      <c r="D175" s="7">
        <v>1110</v>
      </c>
      <c r="E175" s="5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4"/>
        <v>0</v>
      </c>
      <c r="P175">
        <f t="shared" si="15"/>
        <v>0</v>
      </c>
      <c r="Q175" t="s">
        <v>8308</v>
      </c>
      <c r="R175" t="s">
        <v>8312</v>
      </c>
      <c r="S175" s="11">
        <f t="shared" si="16"/>
        <v>42033.573009259257</v>
      </c>
      <c r="T175">
        <f t="shared" si="17"/>
        <v>25569</v>
      </c>
      <c r="U175">
        <f t="shared" si="18"/>
        <v>2015</v>
      </c>
      <c r="V175">
        <f t="shared" si="19"/>
        <v>1</v>
      </c>
      <c r="W175" t="str">
        <f t="shared" si="20"/>
        <v>Jan</v>
      </c>
    </row>
    <row r="176" spans="1:23" customFormat="1" ht="43.2" hidden="1" x14ac:dyDescent="0.3">
      <c r="A176">
        <v>174</v>
      </c>
      <c r="B176" s="2" t="s">
        <v>176</v>
      </c>
      <c r="C176" s="2" t="s">
        <v>4284</v>
      </c>
      <c r="D176" s="7">
        <v>6000</v>
      </c>
      <c r="E176" s="5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4"/>
        <v>0</v>
      </c>
      <c r="P176">
        <f t="shared" si="15"/>
        <v>0</v>
      </c>
      <c r="Q176" t="s">
        <v>8308</v>
      </c>
      <c r="R176" t="s">
        <v>8312</v>
      </c>
      <c r="S176" s="11">
        <f t="shared" si="16"/>
        <v>42072.758981481486</v>
      </c>
      <c r="T176">
        <f t="shared" si="17"/>
        <v>25569</v>
      </c>
      <c r="U176">
        <f t="shared" si="18"/>
        <v>2015</v>
      </c>
      <c r="V176">
        <f t="shared" si="19"/>
        <v>3</v>
      </c>
      <c r="W176" t="str">
        <f t="shared" si="20"/>
        <v>Mar</v>
      </c>
    </row>
    <row r="177" spans="1:23" customFormat="1" ht="43.2" hidden="1" x14ac:dyDescent="0.3">
      <c r="A177">
        <v>175</v>
      </c>
      <c r="B177" s="2" t="s">
        <v>177</v>
      </c>
      <c r="C177" s="2" t="s">
        <v>4285</v>
      </c>
      <c r="D177" s="7">
        <v>20000</v>
      </c>
      <c r="E177" s="5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4"/>
        <v>6</v>
      </c>
      <c r="P177">
        <f t="shared" si="15"/>
        <v>49.88</v>
      </c>
      <c r="Q177" t="s">
        <v>8308</v>
      </c>
      <c r="R177" t="s">
        <v>8312</v>
      </c>
      <c r="S177" s="11">
        <f t="shared" si="16"/>
        <v>41855.777905092589</v>
      </c>
      <c r="T177">
        <f t="shared" si="17"/>
        <v>25569.000300925927</v>
      </c>
      <c r="U177">
        <f t="shared" si="18"/>
        <v>2014</v>
      </c>
      <c r="V177">
        <f t="shared" si="19"/>
        <v>8</v>
      </c>
      <c r="W177" t="str">
        <f t="shared" si="20"/>
        <v>Aug</v>
      </c>
    </row>
    <row r="178" spans="1:23" customFormat="1" ht="43.2" hidden="1" x14ac:dyDescent="0.3">
      <c r="A178">
        <v>176</v>
      </c>
      <c r="B178" s="2" t="s">
        <v>178</v>
      </c>
      <c r="C178" s="2" t="s">
        <v>4286</v>
      </c>
      <c r="D178" s="7">
        <v>1500</v>
      </c>
      <c r="E178" s="5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4"/>
        <v>0</v>
      </c>
      <c r="P178">
        <f t="shared" si="15"/>
        <v>0</v>
      </c>
      <c r="Q178" t="s">
        <v>8308</v>
      </c>
      <c r="R178" t="s">
        <v>8312</v>
      </c>
      <c r="S178" s="11">
        <f t="shared" si="16"/>
        <v>42191.824062500003</v>
      </c>
      <c r="T178">
        <f t="shared" si="17"/>
        <v>25569</v>
      </c>
      <c r="U178">
        <f t="shared" si="18"/>
        <v>2015</v>
      </c>
      <c r="V178">
        <f t="shared" si="19"/>
        <v>7</v>
      </c>
      <c r="W178" t="str">
        <f t="shared" si="20"/>
        <v>Jul</v>
      </c>
    </row>
    <row r="179" spans="1:23" customFormat="1" ht="28.8" hidden="1" x14ac:dyDescent="0.3">
      <c r="A179">
        <v>177</v>
      </c>
      <c r="B179" s="2" t="s">
        <v>179</v>
      </c>
      <c r="C179" s="2" t="s">
        <v>4287</v>
      </c>
      <c r="D179" s="7">
        <v>450</v>
      </c>
      <c r="E179" s="5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4"/>
        <v>40</v>
      </c>
      <c r="P179">
        <f t="shared" si="15"/>
        <v>25.71</v>
      </c>
      <c r="Q179" t="s">
        <v>8308</v>
      </c>
      <c r="R179" t="s">
        <v>8312</v>
      </c>
      <c r="S179" s="11">
        <f t="shared" si="16"/>
        <v>42070.047754629632</v>
      </c>
      <c r="T179">
        <f t="shared" si="17"/>
        <v>25569.000081018519</v>
      </c>
      <c r="U179">
        <f t="shared" si="18"/>
        <v>2015</v>
      </c>
      <c r="V179">
        <f t="shared" si="19"/>
        <v>3</v>
      </c>
      <c r="W179" t="str">
        <f t="shared" si="20"/>
        <v>Mar</v>
      </c>
    </row>
    <row r="180" spans="1:23" customFormat="1" ht="28.8" hidden="1" x14ac:dyDescent="0.3">
      <c r="A180">
        <v>178</v>
      </c>
      <c r="B180" s="2" t="s">
        <v>180</v>
      </c>
      <c r="C180" s="2" t="s">
        <v>4288</v>
      </c>
      <c r="D180" s="7">
        <v>500000</v>
      </c>
      <c r="E180" s="5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4"/>
        <v>0</v>
      </c>
      <c r="P180">
        <f t="shared" si="15"/>
        <v>0</v>
      </c>
      <c r="Q180" t="s">
        <v>8308</v>
      </c>
      <c r="R180" t="s">
        <v>8312</v>
      </c>
      <c r="S180" s="11">
        <f t="shared" si="16"/>
        <v>42304.955381944441</v>
      </c>
      <c r="T180">
        <f t="shared" si="17"/>
        <v>25569</v>
      </c>
      <c r="U180">
        <f t="shared" si="18"/>
        <v>2015</v>
      </c>
      <c r="V180">
        <f t="shared" si="19"/>
        <v>10</v>
      </c>
      <c r="W180" t="str">
        <f t="shared" si="20"/>
        <v>Oct</v>
      </c>
    </row>
    <row r="181" spans="1:23" customFormat="1" ht="28.8" hidden="1" x14ac:dyDescent="0.3">
      <c r="A181">
        <v>179</v>
      </c>
      <c r="B181" s="2" t="s">
        <v>181</v>
      </c>
      <c r="C181" s="2" t="s">
        <v>4289</v>
      </c>
      <c r="D181" s="7">
        <v>1000</v>
      </c>
      <c r="E181" s="5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4"/>
        <v>20</v>
      </c>
      <c r="P181">
        <f t="shared" si="15"/>
        <v>100</v>
      </c>
      <c r="Q181" t="s">
        <v>8308</v>
      </c>
      <c r="R181" t="s">
        <v>8312</v>
      </c>
      <c r="S181" s="11">
        <f t="shared" si="16"/>
        <v>42403.080497685187</v>
      </c>
      <c r="T181">
        <f t="shared" si="17"/>
        <v>25569.00002314815</v>
      </c>
      <c r="U181">
        <f t="shared" si="18"/>
        <v>2016</v>
      </c>
      <c r="V181">
        <f t="shared" si="19"/>
        <v>2</v>
      </c>
      <c r="W181" t="str">
        <f t="shared" si="20"/>
        <v>Feb</v>
      </c>
    </row>
    <row r="182" spans="1:23" customFormat="1" ht="43.2" hidden="1" x14ac:dyDescent="0.3">
      <c r="A182">
        <v>180</v>
      </c>
      <c r="B182" s="2" t="s">
        <v>182</v>
      </c>
      <c r="C182" s="2" t="s">
        <v>4290</v>
      </c>
      <c r="D182" s="7">
        <v>1200</v>
      </c>
      <c r="E182" s="5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4"/>
        <v>33</v>
      </c>
      <c r="P182">
        <f t="shared" si="15"/>
        <v>30.85</v>
      </c>
      <c r="Q182" t="s">
        <v>8308</v>
      </c>
      <c r="R182" t="s">
        <v>8312</v>
      </c>
      <c r="S182" s="11">
        <f t="shared" si="16"/>
        <v>42067.991238425922</v>
      </c>
      <c r="T182">
        <f t="shared" si="17"/>
        <v>25569.000150462962</v>
      </c>
      <c r="U182">
        <f t="shared" si="18"/>
        <v>2015</v>
      </c>
      <c r="V182">
        <f t="shared" si="19"/>
        <v>3</v>
      </c>
      <c r="W182" t="str">
        <f t="shared" si="20"/>
        <v>Mar</v>
      </c>
    </row>
    <row r="183" spans="1:23" customFormat="1" ht="43.2" hidden="1" x14ac:dyDescent="0.3">
      <c r="A183">
        <v>181</v>
      </c>
      <c r="B183" s="2" t="s">
        <v>183</v>
      </c>
      <c r="C183" s="2" t="s">
        <v>4291</v>
      </c>
      <c r="D183" s="7">
        <v>3423</v>
      </c>
      <c r="E183" s="5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4"/>
        <v>21</v>
      </c>
      <c r="P183">
        <f t="shared" si="15"/>
        <v>180.5</v>
      </c>
      <c r="Q183" t="s">
        <v>8308</v>
      </c>
      <c r="R183" t="s">
        <v>8312</v>
      </c>
      <c r="S183" s="11">
        <f t="shared" si="16"/>
        <v>42147.741840277777</v>
      </c>
      <c r="T183">
        <f t="shared" si="17"/>
        <v>25569.000046296296</v>
      </c>
      <c r="U183">
        <f t="shared" si="18"/>
        <v>2015</v>
      </c>
      <c r="V183">
        <f t="shared" si="19"/>
        <v>5</v>
      </c>
      <c r="W183" t="str">
        <f t="shared" si="20"/>
        <v>May</v>
      </c>
    </row>
    <row r="184" spans="1:23" customFormat="1" ht="43.2" hidden="1" x14ac:dyDescent="0.3">
      <c r="A184">
        <v>182</v>
      </c>
      <c r="B184" s="2" t="s">
        <v>184</v>
      </c>
      <c r="C184" s="2" t="s">
        <v>4292</v>
      </c>
      <c r="D184" s="7">
        <v>1000</v>
      </c>
      <c r="E184" s="5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4"/>
        <v>0</v>
      </c>
      <c r="P184">
        <f t="shared" si="15"/>
        <v>0</v>
      </c>
      <c r="Q184" t="s">
        <v>8308</v>
      </c>
      <c r="R184" t="s">
        <v>8312</v>
      </c>
      <c r="S184" s="11">
        <f t="shared" si="16"/>
        <v>42712.011944444443</v>
      </c>
      <c r="T184">
        <f t="shared" si="17"/>
        <v>25569</v>
      </c>
      <c r="U184">
        <f t="shared" si="18"/>
        <v>2016</v>
      </c>
      <c r="V184">
        <f t="shared" si="19"/>
        <v>12</v>
      </c>
      <c r="W184" t="str">
        <f t="shared" si="20"/>
        <v>Dec</v>
      </c>
    </row>
    <row r="185" spans="1:23" customFormat="1" hidden="1" x14ac:dyDescent="0.3">
      <c r="A185">
        <v>183</v>
      </c>
      <c r="B185" s="2" t="s">
        <v>185</v>
      </c>
      <c r="C185" s="2" t="s">
        <v>4293</v>
      </c>
      <c r="D185" s="7">
        <v>12500</v>
      </c>
      <c r="E185" s="5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4"/>
        <v>36</v>
      </c>
      <c r="P185">
        <f t="shared" si="15"/>
        <v>373.5</v>
      </c>
      <c r="Q185" t="s">
        <v>8308</v>
      </c>
      <c r="R185" t="s">
        <v>8312</v>
      </c>
      <c r="S185" s="11">
        <f t="shared" si="16"/>
        <v>41939.810300925928</v>
      </c>
      <c r="T185">
        <f t="shared" si="17"/>
        <v>25569.000138888889</v>
      </c>
      <c r="U185">
        <f t="shared" si="18"/>
        <v>2014</v>
      </c>
      <c r="V185">
        <f t="shared" si="19"/>
        <v>10</v>
      </c>
      <c r="W185" t="str">
        <f t="shared" si="20"/>
        <v>Oct</v>
      </c>
    </row>
    <row r="186" spans="1:23" customFormat="1" ht="43.2" hidden="1" x14ac:dyDescent="0.3">
      <c r="A186">
        <v>184</v>
      </c>
      <c r="B186" s="2" t="s">
        <v>186</v>
      </c>
      <c r="C186" s="2" t="s">
        <v>4294</v>
      </c>
      <c r="D186" s="7">
        <v>1500</v>
      </c>
      <c r="E186" s="5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4"/>
        <v>3</v>
      </c>
      <c r="P186">
        <f t="shared" si="15"/>
        <v>25.5</v>
      </c>
      <c r="Q186" t="s">
        <v>8308</v>
      </c>
      <c r="R186" t="s">
        <v>8312</v>
      </c>
      <c r="S186" s="11">
        <f t="shared" si="16"/>
        <v>41825.791226851856</v>
      </c>
      <c r="T186">
        <f t="shared" si="17"/>
        <v>25569.00002314815</v>
      </c>
      <c r="U186">
        <f t="shared" si="18"/>
        <v>2014</v>
      </c>
      <c r="V186">
        <f t="shared" si="19"/>
        <v>7</v>
      </c>
      <c r="W186" t="str">
        <f t="shared" si="20"/>
        <v>Jul</v>
      </c>
    </row>
    <row r="187" spans="1:23" customFormat="1" hidden="1" x14ac:dyDescent="0.3">
      <c r="A187">
        <v>185</v>
      </c>
      <c r="B187" s="2" t="s">
        <v>187</v>
      </c>
      <c r="C187" s="2" t="s">
        <v>4295</v>
      </c>
      <c r="D187" s="7">
        <v>40000</v>
      </c>
      <c r="E187" s="5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4"/>
        <v>6</v>
      </c>
      <c r="P187">
        <f t="shared" si="15"/>
        <v>220</v>
      </c>
      <c r="Q187" t="s">
        <v>8308</v>
      </c>
      <c r="R187" t="s">
        <v>8312</v>
      </c>
      <c r="S187" s="11">
        <f t="shared" si="16"/>
        <v>42570.91133101852</v>
      </c>
      <c r="T187">
        <f t="shared" si="17"/>
        <v>25569.000115740742</v>
      </c>
      <c r="U187">
        <f t="shared" si="18"/>
        <v>2016</v>
      </c>
      <c r="V187">
        <f t="shared" si="19"/>
        <v>7</v>
      </c>
      <c r="W187" t="str">
        <f t="shared" si="20"/>
        <v>Jul</v>
      </c>
    </row>
    <row r="188" spans="1:23" customFormat="1" ht="43.2" hidden="1" x14ac:dyDescent="0.3">
      <c r="A188">
        <v>186</v>
      </c>
      <c r="B188" s="2" t="s">
        <v>188</v>
      </c>
      <c r="C188" s="2" t="s">
        <v>4296</v>
      </c>
      <c r="D188" s="7">
        <v>5000</v>
      </c>
      <c r="E188" s="5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4"/>
        <v>0</v>
      </c>
      <c r="P188">
        <f t="shared" si="15"/>
        <v>0</v>
      </c>
      <c r="Q188" t="s">
        <v>8308</v>
      </c>
      <c r="R188" t="s">
        <v>8312</v>
      </c>
      <c r="S188" s="11">
        <f t="shared" si="16"/>
        <v>42767.812893518523</v>
      </c>
      <c r="T188">
        <f t="shared" si="17"/>
        <v>25569</v>
      </c>
      <c r="U188">
        <f t="shared" si="18"/>
        <v>2017</v>
      </c>
      <c r="V188">
        <f t="shared" si="19"/>
        <v>2</v>
      </c>
      <c r="W188" t="str">
        <f t="shared" si="20"/>
        <v>Feb</v>
      </c>
    </row>
    <row r="189" spans="1:23" customFormat="1" ht="43.2" hidden="1" x14ac:dyDescent="0.3">
      <c r="A189">
        <v>187</v>
      </c>
      <c r="B189" s="2" t="s">
        <v>189</v>
      </c>
      <c r="C189" s="2" t="s">
        <v>4297</v>
      </c>
      <c r="D189" s="7">
        <v>5000</v>
      </c>
      <c r="E189" s="5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4"/>
        <v>16</v>
      </c>
      <c r="P189">
        <f t="shared" si="15"/>
        <v>160</v>
      </c>
      <c r="Q189" t="s">
        <v>8308</v>
      </c>
      <c r="R189" t="s">
        <v>8312</v>
      </c>
      <c r="S189" s="11">
        <f t="shared" si="16"/>
        <v>42182.234456018516</v>
      </c>
      <c r="T189">
        <f t="shared" si="17"/>
        <v>25569.000057870369</v>
      </c>
      <c r="U189">
        <f t="shared" si="18"/>
        <v>2015</v>
      </c>
      <c r="V189">
        <f t="shared" si="19"/>
        <v>6</v>
      </c>
      <c r="W189" t="str">
        <f t="shared" si="20"/>
        <v>Jun</v>
      </c>
    </row>
    <row r="190" spans="1:23" customFormat="1" ht="43.2" hidden="1" x14ac:dyDescent="0.3">
      <c r="A190">
        <v>188</v>
      </c>
      <c r="B190" s="2" t="s">
        <v>190</v>
      </c>
      <c r="C190" s="2" t="s">
        <v>4298</v>
      </c>
      <c r="D190" s="7">
        <v>1500</v>
      </c>
      <c r="E190" s="5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4"/>
        <v>0</v>
      </c>
      <c r="P190">
        <f t="shared" si="15"/>
        <v>0</v>
      </c>
      <c r="Q190" t="s">
        <v>8308</v>
      </c>
      <c r="R190" t="s">
        <v>8312</v>
      </c>
      <c r="S190" s="11">
        <f t="shared" si="16"/>
        <v>41857.18304398148</v>
      </c>
      <c r="T190">
        <f t="shared" si="17"/>
        <v>25569</v>
      </c>
      <c r="U190">
        <f t="shared" si="18"/>
        <v>2014</v>
      </c>
      <c r="V190">
        <f t="shared" si="19"/>
        <v>8</v>
      </c>
      <c r="W190" t="str">
        <f t="shared" si="20"/>
        <v>Aug</v>
      </c>
    </row>
    <row r="191" spans="1:23" customFormat="1" ht="43.2" hidden="1" x14ac:dyDescent="0.3">
      <c r="A191">
        <v>189</v>
      </c>
      <c r="B191" s="2" t="s">
        <v>191</v>
      </c>
      <c r="C191" s="2" t="s">
        <v>4299</v>
      </c>
      <c r="D191" s="7">
        <v>500000</v>
      </c>
      <c r="E191" s="5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4"/>
        <v>0</v>
      </c>
      <c r="P191">
        <f t="shared" si="15"/>
        <v>69</v>
      </c>
      <c r="Q191" t="s">
        <v>8308</v>
      </c>
      <c r="R191" t="s">
        <v>8312</v>
      </c>
      <c r="S191" s="11">
        <f t="shared" si="16"/>
        <v>42556.690706018519</v>
      </c>
      <c r="T191">
        <f t="shared" si="17"/>
        <v>25569.000057870369</v>
      </c>
      <c r="U191">
        <f t="shared" si="18"/>
        <v>2016</v>
      </c>
      <c r="V191">
        <f t="shared" si="19"/>
        <v>7</v>
      </c>
      <c r="W191" t="str">
        <f t="shared" si="20"/>
        <v>Jul</v>
      </c>
    </row>
    <row r="192" spans="1:23" customFormat="1" hidden="1" x14ac:dyDescent="0.3">
      <c r="A192">
        <v>190</v>
      </c>
      <c r="B192" s="2" t="s">
        <v>192</v>
      </c>
      <c r="C192" s="2" t="s">
        <v>4300</v>
      </c>
      <c r="D192" s="7">
        <v>12000</v>
      </c>
      <c r="E192" s="5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4"/>
        <v>0</v>
      </c>
      <c r="P192">
        <f t="shared" si="15"/>
        <v>50</v>
      </c>
      <c r="Q192" t="s">
        <v>8308</v>
      </c>
      <c r="R192" t="s">
        <v>8312</v>
      </c>
      <c r="S192" s="11">
        <f t="shared" si="16"/>
        <v>42527.650995370372</v>
      </c>
      <c r="T192">
        <f t="shared" si="17"/>
        <v>25569.000011574073</v>
      </c>
      <c r="U192">
        <f t="shared" si="18"/>
        <v>2016</v>
      </c>
      <c r="V192">
        <f t="shared" si="19"/>
        <v>6</v>
      </c>
      <c r="W192" t="str">
        <f t="shared" si="20"/>
        <v>Jun</v>
      </c>
    </row>
    <row r="193" spans="1:23" customFormat="1" ht="43.2" hidden="1" x14ac:dyDescent="0.3">
      <c r="A193">
        <v>191</v>
      </c>
      <c r="B193" s="2" t="s">
        <v>193</v>
      </c>
      <c r="C193" s="2" t="s">
        <v>4301</v>
      </c>
      <c r="D193" s="7">
        <v>5000</v>
      </c>
      <c r="E193" s="5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4"/>
        <v>5</v>
      </c>
      <c r="P193">
        <f t="shared" si="15"/>
        <v>83.33</v>
      </c>
      <c r="Q193" t="s">
        <v>8308</v>
      </c>
      <c r="R193" t="s">
        <v>8312</v>
      </c>
      <c r="S193" s="11">
        <f t="shared" si="16"/>
        <v>42239.441412037035</v>
      </c>
      <c r="T193">
        <f t="shared" si="17"/>
        <v>25569.000034722223</v>
      </c>
      <c r="U193">
        <f t="shared" si="18"/>
        <v>2015</v>
      </c>
      <c r="V193">
        <f t="shared" si="19"/>
        <v>8</v>
      </c>
      <c r="W193" t="str">
        <f t="shared" si="20"/>
        <v>Aug</v>
      </c>
    </row>
    <row r="194" spans="1:23" customFormat="1" ht="57.6" hidden="1" x14ac:dyDescent="0.3">
      <c r="A194">
        <v>192</v>
      </c>
      <c r="B194" s="2" t="s">
        <v>194</v>
      </c>
      <c r="C194" s="2" t="s">
        <v>4302</v>
      </c>
      <c r="D194" s="7">
        <v>1000000</v>
      </c>
      <c r="E194" s="5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21">ROUND(E194/D194*100,0)</f>
        <v>0</v>
      </c>
      <c r="P194">
        <f t="shared" si="15"/>
        <v>5.67</v>
      </c>
      <c r="Q194" t="s">
        <v>8308</v>
      </c>
      <c r="R194" t="s">
        <v>8312</v>
      </c>
      <c r="S194" s="11">
        <f t="shared" si="16"/>
        <v>41899.792037037041</v>
      </c>
      <c r="T194">
        <f t="shared" si="17"/>
        <v>25569.000034722223</v>
      </c>
      <c r="U194">
        <f t="shared" si="18"/>
        <v>2014</v>
      </c>
      <c r="V194">
        <f t="shared" si="19"/>
        <v>9</v>
      </c>
      <c r="W194" t="str">
        <f t="shared" si="20"/>
        <v>Sep</v>
      </c>
    </row>
    <row r="195" spans="1:23" customFormat="1" ht="57.6" hidden="1" x14ac:dyDescent="0.3">
      <c r="A195">
        <v>193</v>
      </c>
      <c r="B195" s="2" t="s">
        <v>195</v>
      </c>
      <c r="C195" s="2" t="s">
        <v>4303</v>
      </c>
      <c r="D195" s="7">
        <v>1000</v>
      </c>
      <c r="E195" s="5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21"/>
        <v>0</v>
      </c>
      <c r="P195">
        <f t="shared" ref="P195:P258" si="22">IFERROR(ROUND(E195/L195,2),0)</f>
        <v>0</v>
      </c>
      <c r="Q195" t="s">
        <v>8308</v>
      </c>
      <c r="R195" t="s">
        <v>8312</v>
      </c>
      <c r="S195" s="11">
        <f t="shared" ref="S195:S258" si="23">(((J195/60)/60)/24)+DATE(1970,1,1)</f>
        <v>41911.934791666667</v>
      </c>
      <c r="T195">
        <f t="shared" ref="T195:T258" si="24">(((L195/60)/60)/24)+DATE(1970,1,1)</f>
        <v>25569</v>
      </c>
      <c r="U195">
        <f t="shared" ref="U195:U258" si="25">YEAR(S195)</f>
        <v>2014</v>
      </c>
      <c r="V195">
        <f t="shared" ref="V195:V258" si="26">MONTH(S195)</f>
        <v>9</v>
      </c>
      <c r="W195" t="str">
        <f t="shared" ref="W195:W258" si="27">IF(V195=1,"Jan",IF(V195=2,"Feb",IF(V195=3,"Mar",IF(V195=4,"Apr",IF(V195=5,"May",IF(V195=6,"Jun",IF(V195=7,"Jul",IF(V195=8,"Aug",IF(V195=9,"Sep",IF(V195=10,"Oct",IF(V195=11,"Nov",IF(V195=12,"Dec"))))))))))))</f>
        <v>Sep</v>
      </c>
    </row>
    <row r="196" spans="1:23" customFormat="1" ht="43.2" hidden="1" x14ac:dyDescent="0.3">
      <c r="A196">
        <v>194</v>
      </c>
      <c r="B196" s="2" t="s">
        <v>196</v>
      </c>
      <c r="C196" s="2" t="s">
        <v>4304</v>
      </c>
      <c r="D196" s="7">
        <v>2500</v>
      </c>
      <c r="E196" s="5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21"/>
        <v>0</v>
      </c>
      <c r="P196">
        <f t="shared" si="22"/>
        <v>1</v>
      </c>
      <c r="Q196" t="s">
        <v>8308</v>
      </c>
      <c r="R196" t="s">
        <v>8312</v>
      </c>
      <c r="S196" s="11">
        <f t="shared" si="23"/>
        <v>42375.996886574074</v>
      </c>
      <c r="T196">
        <f t="shared" si="24"/>
        <v>25569.000034722223</v>
      </c>
      <c r="U196">
        <f t="shared" si="25"/>
        <v>2016</v>
      </c>
      <c r="V196">
        <f t="shared" si="26"/>
        <v>1</v>
      </c>
      <c r="W196" t="str">
        <f t="shared" si="27"/>
        <v>Jan</v>
      </c>
    </row>
    <row r="197" spans="1:23" customFormat="1" ht="43.2" hidden="1" x14ac:dyDescent="0.3">
      <c r="A197">
        <v>195</v>
      </c>
      <c r="B197" s="2" t="s">
        <v>197</v>
      </c>
      <c r="C197" s="2" t="s">
        <v>4305</v>
      </c>
      <c r="D197" s="7">
        <v>2000000</v>
      </c>
      <c r="E197" s="5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21"/>
        <v>0</v>
      </c>
      <c r="P197">
        <f t="shared" si="22"/>
        <v>0</v>
      </c>
      <c r="Q197" t="s">
        <v>8308</v>
      </c>
      <c r="R197" t="s">
        <v>8312</v>
      </c>
      <c r="S197" s="11">
        <f t="shared" si="23"/>
        <v>42135.67050925926</v>
      </c>
      <c r="T197">
        <f t="shared" si="24"/>
        <v>25569</v>
      </c>
      <c r="U197">
        <f t="shared" si="25"/>
        <v>2015</v>
      </c>
      <c r="V197">
        <f t="shared" si="26"/>
        <v>5</v>
      </c>
      <c r="W197" t="str">
        <f t="shared" si="27"/>
        <v>May</v>
      </c>
    </row>
    <row r="198" spans="1:23" customFormat="1" ht="43.2" hidden="1" x14ac:dyDescent="0.3">
      <c r="A198">
        <v>196</v>
      </c>
      <c r="B198" s="2" t="s">
        <v>198</v>
      </c>
      <c r="C198" s="2" t="s">
        <v>4306</v>
      </c>
      <c r="D198" s="7">
        <v>3500</v>
      </c>
      <c r="E198" s="5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21"/>
        <v>42</v>
      </c>
      <c r="P198">
        <f t="shared" si="22"/>
        <v>77.11</v>
      </c>
      <c r="Q198" t="s">
        <v>8308</v>
      </c>
      <c r="R198" t="s">
        <v>8312</v>
      </c>
      <c r="S198" s="11">
        <f t="shared" si="23"/>
        <v>42259.542800925927</v>
      </c>
      <c r="T198">
        <f t="shared" si="24"/>
        <v>25569.000219907408</v>
      </c>
      <c r="U198">
        <f t="shared" si="25"/>
        <v>2015</v>
      </c>
      <c r="V198">
        <f t="shared" si="26"/>
        <v>9</v>
      </c>
      <c r="W198" t="str">
        <f t="shared" si="27"/>
        <v>Sep</v>
      </c>
    </row>
    <row r="199" spans="1:23" customFormat="1" ht="43.2" hidden="1" x14ac:dyDescent="0.3">
      <c r="A199">
        <v>197</v>
      </c>
      <c r="B199" s="2" t="s">
        <v>199</v>
      </c>
      <c r="C199" s="2" t="s">
        <v>4307</v>
      </c>
      <c r="D199" s="7">
        <v>2500</v>
      </c>
      <c r="E199" s="5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21"/>
        <v>10</v>
      </c>
      <c r="P199">
        <f t="shared" si="22"/>
        <v>32.75</v>
      </c>
      <c r="Q199" t="s">
        <v>8308</v>
      </c>
      <c r="R199" t="s">
        <v>8312</v>
      </c>
      <c r="S199" s="11">
        <f t="shared" si="23"/>
        <v>42741.848379629635</v>
      </c>
      <c r="T199">
        <f t="shared" si="24"/>
        <v>25569.000092592592</v>
      </c>
      <c r="U199">
        <f t="shared" si="25"/>
        <v>2017</v>
      </c>
      <c r="V199">
        <f t="shared" si="26"/>
        <v>1</v>
      </c>
      <c r="W199" t="str">
        <f t="shared" si="27"/>
        <v>Jan</v>
      </c>
    </row>
    <row r="200" spans="1:23" customFormat="1" ht="43.2" hidden="1" x14ac:dyDescent="0.3">
      <c r="A200">
        <v>198</v>
      </c>
      <c r="B200" s="2" t="s">
        <v>200</v>
      </c>
      <c r="C200" s="2" t="s">
        <v>4308</v>
      </c>
      <c r="D200" s="7">
        <v>25000</v>
      </c>
      <c r="E200" s="5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21"/>
        <v>1</v>
      </c>
      <c r="P200">
        <f t="shared" si="22"/>
        <v>46.5</v>
      </c>
      <c r="Q200" t="s">
        <v>8308</v>
      </c>
      <c r="R200" t="s">
        <v>8312</v>
      </c>
      <c r="S200" s="11">
        <f t="shared" si="23"/>
        <v>41887.383356481485</v>
      </c>
      <c r="T200">
        <f t="shared" si="24"/>
        <v>25569.000069444446</v>
      </c>
      <c r="U200">
        <f t="shared" si="25"/>
        <v>2014</v>
      </c>
      <c r="V200">
        <f t="shared" si="26"/>
        <v>9</v>
      </c>
      <c r="W200" t="str">
        <f t="shared" si="27"/>
        <v>Sep</v>
      </c>
    </row>
    <row r="201" spans="1:23" customFormat="1" ht="43.2" hidden="1" x14ac:dyDescent="0.3">
      <c r="A201">
        <v>199</v>
      </c>
      <c r="B201" s="2" t="s">
        <v>201</v>
      </c>
      <c r="C201" s="2" t="s">
        <v>4309</v>
      </c>
      <c r="D201" s="7">
        <v>10000</v>
      </c>
      <c r="E201" s="5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21"/>
        <v>0</v>
      </c>
      <c r="P201">
        <f t="shared" si="22"/>
        <v>0</v>
      </c>
      <c r="Q201" t="s">
        <v>8308</v>
      </c>
      <c r="R201" t="s">
        <v>8312</v>
      </c>
      <c r="S201" s="11">
        <f t="shared" si="23"/>
        <v>42584.123865740738</v>
      </c>
      <c r="T201">
        <f t="shared" si="24"/>
        <v>25569</v>
      </c>
      <c r="U201">
        <f t="shared" si="25"/>
        <v>2016</v>
      </c>
      <c r="V201">
        <f t="shared" si="26"/>
        <v>8</v>
      </c>
      <c r="W201" t="str">
        <f t="shared" si="27"/>
        <v>Aug</v>
      </c>
    </row>
    <row r="202" spans="1:23" customFormat="1" ht="28.8" hidden="1" x14ac:dyDescent="0.3">
      <c r="A202">
        <v>200</v>
      </c>
      <c r="B202" s="2" t="s">
        <v>202</v>
      </c>
      <c r="C202" s="2" t="s">
        <v>4310</v>
      </c>
      <c r="D202" s="7">
        <v>6000</v>
      </c>
      <c r="E202" s="5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21"/>
        <v>26</v>
      </c>
      <c r="P202">
        <f t="shared" si="22"/>
        <v>87.31</v>
      </c>
      <c r="Q202" t="s">
        <v>8308</v>
      </c>
      <c r="R202" t="s">
        <v>8312</v>
      </c>
      <c r="S202" s="11">
        <f t="shared" si="23"/>
        <v>41867.083368055559</v>
      </c>
      <c r="T202">
        <f t="shared" si="24"/>
        <v>25569.000208333335</v>
      </c>
      <c r="U202">
        <f t="shared" si="25"/>
        <v>2014</v>
      </c>
      <c r="V202">
        <f t="shared" si="26"/>
        <v>8</v>
      </c>
      <c r="W202" t="str">
        <f t="shared" si="27"/>
        <v>Aug</v>
      </c>
    </row>
    <row r="203" spans="1:23" customFormat="1" ht="43.2" hidden="1" x14ac:dyDescent="0.3">
      <c r="A203">
        <v>201</v>
      </c>
      <c r="B203" s="2" t="s">
        <v>203</v>
      </c>
      <c r="C203" s="2" t="s">
        <v>4311</v>
      </c>
      <c r="D203" s="7">
        <v>650</v>
      </c>
      <c r="E203" s="5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21"/>
        <v>58</v>
      </c>
      <c r="P203">
        <f t="shared" si="22"/>
        <v>54.29</v>
      </c>
      <c r="Q203" t="s">
        <v>8308</v>
      </c>
      <c r="R203" t="s">
        <v>8312</v>
      </c>
      <c r="S203" s="11">
        <f t="shared" si="23"/>
        <v>42023.818622685183</v>
      </c>
      <c r="T203">
        <f t="shared" si="24"/>
        <v>25569.000081018519</v>
      </c>
      <c r="U203">
        <f t="shared" si="25"/>
        <v>2015</v>
      </c>
      <c r="V203">
        <f t="shared" si="26"/>
        <v>1</v>
      </c>
      <c r="W203" t="str">
        <f t="shared" si="27"/>
        <v>Jan</v>
      </c>
    </row>
    <row r="204" spans="1:23" customFormat="1" hidden="1" x14ac:dyDescent="0.3">
      <c r="A204">
        <v>202</v>
      </c>
      <c r="B204" s="2" t="s">
        <v>204</v>
      </c>
      <c r="C204" s="2" t="s">
        <v>4312</v>
      </c>
      <c r="D204" s="7">
        <v>6000</v>
      </c>
      <c r="E204" s="5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21"/>
        <v>0</v>
      </c>
      <c r="P204">
        <f t="shared" si="22"/>
        <v>0</v>
      </c>
      <c r="Q204" t="s">
        <v>8308</v>
      </c>
      <c r="R204" t="s">
        <v>8312</v>
      </c>
      <c r="S204" s="11">
        <f t="shared" si="23"/>
        <v>42255.927824074075</v>
      </c>
      <c r="T204">
        <f t="shared" si="24"/>
        <v>25569</v>
      </c>
      <c r="U204">
        <f t="shared" si="25"/>
        <v>2015</v>
      </c>
      <c r="V204">
        <f t="shared" si="26"/>
        <v>9</v>
      </c>
      <c r="W204" t="str">
        <f t="shared" si="27"/>
        <v>Sep</v>
      </c>
    </row>
    <row r="205" spans="1:23" customFormat="1" ht="43.2" hidden="1" x14ac:dyDescent="0.3">
      <c r="A205">
        <v>203</v>
      </c>
      <c r="B205" s="2" t="s">
        <v>205</v>
      </c>
      <c r="C205" s="2" t="s">
        <v>4313</v>
      </c>
      <c r="D205" s="7">
        <v>2500</v>
      </c>
      <c r="E205" s="5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21"/>
        <v>30</v>
      </c>
      <c r="P205">
        <f t="shared" si="22"/>
        <v>93.25</v>
      </c>
      <c r="Q205" t="s">
        <v>8308</v>
      </c>
      <c r="R205" t="s">
        <v>8312</v>
      </c>
      <c r="S205" s="11">
        <f t="shared" si="23"/>
        <v>41973.847962962958</v>
      </c>
      <c r="T205">
        <f t="shared" si="24"/>
        <v>25569.000092592592</v>
      </c>
      <c r="U205">
        <f t="shared" si="25"/>
        <v>2014</v>
      </c>
      <c r="V205">
        <f t="shared" si="26"/>
        <v>11</v>
      </c>
      <c r="W205" t="str">
        <f t="shared" si="27"/>
        <v>Nov</v>
      </c>
    </row>
    <row r="206" spans="1:23" customFormat="1" ht="43.2" hidden="1" x14ac:dyDescent="0.3">
      <c r="A206">
        <v>204</v>
      </c>
      <c r="B206" s="2" t="s">
        <v>206</v>
      </c>
      <c r="C206" s="2" t="s">
        <v>4314</v>
      </c>
      <c r="D206" s="7">
        <v>300000</v>
      </c>
      <c r="E206" s="5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21"/>
        <v>51</v>
      </c>
      <c r="P206">
        <f t="shared" si="22"/>
        <v>117.68</v>
      </c>
      <c r="Q206" t="s">
        <v>8308</v>
      </c>
      <c r="R206" t="s">
        <v>8312</v>
      </c>
      <c r="S206" s="11">
        <f t="shared" si="23"/>
        <v>42556.583368055552</v>
      </c>
      <c r="T206">
        <f t="shared" si="24"/>
        <v>25569.014965277776</v>
      </c>
      <c r="U206">
        <f t="shared" si="25"/>
        <v>2016</v>
      </c>
      <c r="V206">
        <f t="shared" si="26"/>
        <v>7</v>
      </c>
      <c r="W206" t="str">
        <f t="shared" si="27"/>
        <v>Jul</v>
      </c>
    </row>
    <row r="207" spans="1:23" customFormat="1" ht="43.2" hidden="1" x14ac:dyDescent="0.3">
      <c r="A207">
        <v>205</v>
      </c>
      <c r="B207" s="2" t="s">
        <v>207</v>
      </c>
      <c r="C207" s="2" t="s">
        <v>4315</v>
      </c>
      <c r="D207" s="7">
        <v>8000</v>
      </c>
      <c r="E207" s="5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21"/>
        <v>16</v>
      </c>
      <c r="P207">
        <f t="shared" si="22"/>
        <v>76.47</v>
      </c>
      <c r="Q207" t="s">
        <v>8308</v>
      </c>
      <c r="R207" t="s">
        <v>8312</v>
      </c>
      <c r="S207" s="11">
        <f t="shared" si="23"/>
        <v>42248.632199074069</v>
      </c>
      <c r="T207">
        <f t="shared" si="24"/>
        <v>25569.000196759258</v>
      </c>
      <c r="U207">
        <f t="shared" si="25"/>
        <v>2015</v>
      </c>
      <c r="V207">
        <f t="shared" si="26"/>
        <v>9</v>
      </c>
      <c r="W207" t="str">
        <f t="shared" si="27"/>
        <v>Sep</v>
      </c>
    </row>
    <row r="208" spans="1:23" customFormat="1" ht="43.2" hidden="1" x14ac:dyDescent="0.3">
      <c r="A208">
        <v>206</v>
      </c>
      <c r="B208" s="2" t="s">
        <v>208</v>
      </c>
      <c r="C208" s="2" t="s">
        <v>4316</v>
      </c>
      <c r="D208" s="7">
        <v>12700</v>
      </c>
      <c r="E208" s="5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21"/>
        <v>0</v>
      </c>
      <c r="P208">
        <f t="shared" si="22"/>
        <v>0</v>
      </c>
      <c r="Q208" t="s">
        <v>8308</v>
      </c>
      <c r="R208" t="s">
        <v>8312</v>
      </c>
      <c r="S208" s="11">
        <f t="shared" si="23"/>
        <v>42567.004432870366</v>
      </c>
      <c r="T208">
        <f t="shared" si="24"/>
        <v>25569</v>
      </c>
      <c r="U208">
        <f t="shared" si="25"/>
        <v>2016</v>
      </c>
      <c r="V208">
        <f t="shared" si="26"/>
        <v>7</v>
      </c>
      <c r="W208" t="str">
        <f t="shared" si="27"/>
        <v>Jul</v>
      </c>
    </row>
    <row r="209" spans="1:23" customFormat="1" ht="43.2" hidden="1" x14ac:dyDescent="0.3">
      <c r="A209">
        <v>207</v>
      </c>
      <c r="B209" s="2" t="s">
        <v>209</v>
      </c>
      <c r="C209" s="2" t="s">
        <v>4317</v>
      </c>
      <c r="D209" s="7">
        <v>14000</v>
      </c>
      <c r="E209" s="5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21"/>
        <v>15</v>
      </c>
      <c r="P209">
        <f t="shared" si="22"/>
        <v>163.85</v>
      </c>
      <c r="Q209" t="s">
        <v>8308</v>
      </c>
      <c r="R209" t="s">
        <v>8312</v>
      </c>
      <c r="S209" s="11">
        <f t="shared" si="23"/>
        <v>41978.197199074071</v>
      </c>
      <c r="T209">
        <f t="shared" si="24"/>
        <v>25569.000150462962</v>
      </c>
      <c r="U209">
        <f t="shared" si="25"/>
        <v>2014</v>
      </c>
      <c r="V209">
        <f t="shared" si="26"/>
        <v>12</v>
      </c>
      <c r="W209" t="str">
        <f t="shared" si="27"/>
        <v>Dec</v>
      </c>
    </row>
    <row r="210" spans="1:23" customFormat="1" ht="43.2" hidden="1" x14ac:dyDescent="0.3">
      <c r="A210">
        <v>208</v>
      </c>
      <c r="B210" s="2" t="s">
        <v>210</v>
      </c>
      <c r="C210" s="2" t="s">
        <v>4318</v>
      </c>
      <c r="D210" s="7">
        <v>50000</v>
      </c>
      <c r="E210" s="5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21"/>
        <v>0</v>
      </c>
      <c r="P210">
        <f t="shared" si="22"/>
        <v>0</v>
      </c>
      <c r="Q210" t="s">
        <v>8308</v>
      </c>
      <c r="R210" t="s">
        <v>8312</v>
      </c>
      <c r="S210" s="11">
        <f t="shared" si="23"/>
        <v>41959.369988425926</v>
      </c>
      <c r="T210">
        <f t="shared" si="24"/>
        <v>25569</v>
      </c>
      <c r="U210">
        <f t="shared" si="25"/>
        <v>2014</v>
      </c>
      <c r="V210">
        <f t="shared" si="26"/>
        <v>11</v>
      </c>
      <c r="W210" t="str">
        <f t="shared" si="27"/>
        <v>Nov</v>
      </c>
    </row>
    <row r="211" spans="1:23" customFormat="1" ht="43.2" hidden="1" x14ac:dyDescent="0.3">
      <c r="A211">
        <v>209</v>
      </c>
      <c r="B211" s="2" t="s">
        <v>211</v>
      </c>
      <c r="C211" s="2" t="s">
        <v>4319</v>
      </c>
      <c r="D211" s="7">
        <v>25000</v>
      </c>
      <c r="E211" s="5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21"/>
        <v>0</v>
      </c>
      <c r="P211">
        <f t="shared" si="22"/>
        <v>0</v>
      </c>
      <c r="Q211" t="s">
        <v>8308</v>
      </c>
      <c r="R211" t="s">
        <v>8312</v>
      </c>
      <c r="S211" s="11">
        <f t="shared" si="23"/>
        <v>42165.922858796301</v>
      </c>
      <c r="T211">
        <f t="shared" si="24"/>
        <v>25569</v>
      </c>
      <c r="U211">
        <f t="shared" si="25"/>
        <v>2015</v>
      </c>
      <c r="V211">
        <f t="shared" si="26"/>
        <v>6</v>
      </c>
      <c r="W211" t="str">
        <f t="shared" si="27"/>
        <v>Jun</v>
      </c>
    </row>
    <row r="212" spans="1:23" customFormat="1" ht="43.2" hidden="1" x14ac:dyDescent="0.3">
      <c r="A212">
        <v>210</v>
      </c>
      <c r="B212" s="2" t="s">
        <v>212</v>
      </c>
      <c r="C212" s="2" t="s">
        <v>4320</v>
      </c>
      <c r="D212" s="7">
        <v>12000</v>
      </c>
      <c r="E212" s="5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21"/>
        <v>25</v>
      </c>
      <c r="P212">
        <f t="shared" si="22"/>
        <v>91.82</v>
      </c>
      <c r="Q212" t="s">
        <v>8308</v>
      </c>
      <c r="R212" t="s">
        <v>8312</v>
      </c>
      <c r="S212" s="11">
        <f t="shared" si="23"/>
        <v>42249.064722222218</v>
      </c>
      <c r="T212">
        <f t="shared" si="24"/>
        <v>25569.000381944443</v>
      </c>
      <c r="U212">
        <f t="shared" si="25"/>
        <v>2015</v>
      </c>
      <c r="V212">
        <f t="shared" si="26"/>
        <v>9</v>
      </c>
      <c r="W212" t="str">
        <f t="shared" si="27"/>
        <v>Sep</v>
      </c>
    </row>
    <row r="213" spans="1:23" customFormat="1" ht="43.2" hidden="1" x14ac:dyDescent="0.3">
      <c r="A213">
        <v>211</v>
      </c>
      <c r="B213" s="2" t="s">
        <v>213</v>
      </c>
      <c r="C213" s="2" t="s">
        <v>4321</v>
      </c>
      <c r="D213" s="7">
        <v>5000</v>
      </c>
      <c r="E213" s="5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21"/>
        <v>45</v>
      </c>
      <c r="P213">
        <f t="shared" si="22"/>
        <v>185.83</v>
      </c>
      <c r="Q213" t="s">
        <v>8308</v>
      </c>
      <c r="R213" t="s">
        <v>8312</v>
      </c>
      <c r="S213" s="11">
        <f t="shared" si="23"/>
        <v>42236.159918981488</v>
      </c>
      <c r="T213">
        <f t="shared" si="24"/>
        <v>25569.000138888889</v>
      </c>
      <c r="U213">
        <f t="shared" si="25"/>
        <v>2015</v>
      </c>
      <c r="V213">
        <f t="shared" si="26"/>
        <v>8</v>
      </c>
      <c r="W213" t="str">
        <f t="shared" si="27"/>
        <v>Aug</v>
      </c>
    </row>
    <row r="214" spans="1:23" customFormat="1" ht="28.8" hidden="1" x14ac:dyDescent="0.3">
      <c r="A214">
        <v>212</v>
      </c>
      <c r="B214" s="2" t="s">
        <v>214</v>
      </c>
      <c r="C214" s="2" t="s">
        <v>4322</v>
      </c>
      <c r="D214" s="7">
        <v>6300</v>
      </c>
      <c r="E214" s="5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21"/>
        <v>0</v>
      </c>
      <c r="P214">
        <f t="shared" si="22"/>
        <v>1</v>
      </c>
      <c r="Q214" t="s">
        <v>8308</v>
      </c>
      <c r="R214" t="s">
        <v>8312</v>
      </c>
      <c r="S214" s="11">
        <f t="shared" si="23"/>
        <v>42416.881018518514</v>
      </c>
      <c r="T214">
        <f t="shared" si="24"/>
        <v>25569.000011574073</v>
      </c>
      <c r="U214">
        <f t="shared" si="25"/>
        <v>2016</v>
      </c>
      <c r="V214">
        <f t="shared" si="26"/>
        <v>2</v>
      </c>
      <c r="W214" t="str">
        <f t="shared" si="27"/>
        <v>Feb</v>
      </c>
    </row>
    <row r="215" spans="1:23" customFormat="1" ht="43.2" hidden="1" x14ac:dyDescent="0.3">
      <c r="A215">
        <v>213</v>
      </c>
      <c r="B215" s="2" t="s">
        <v>215</v>
      </c>
      <c r="C215" s="2" t="s">
        <v>4323</v>
      </c>
      <c r="D215" s="7">
        <v>50000</v>
      </c>
      <c r="E215" s="5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21"/>
        <v>0</v>
      </c>
      <c r="P215">
        <f t="shared" si="22"/>
        <v>20</v>
      </c>
      <c r="Q215" t="s">
        <v>8308</v>
      </c>
      <c r="R215" t="s">
        <v>8312</v>
      </c>
      <c r="S215" s="11">
        <f t="shared" si="23"/>
        <v>42202.594293981485</v>
      </c>
      <c r="T215">
        <f t="shared" si="24"/>
        <v>25569.000011574073</v>
      </c>
      <c r="U215">
        <f t="shared" si="25"/>
        <v>2015</v>
      </c>
      <c r="V215">
        <f t="shared" si="26"/>
        <v>7</v>
      </c>
      <c r="W215" t="str">
        <f t="shared" si="27"/>
        <v>Jul</v>
      </c>
    </row>
    <row r="216" spans="1:23" customFormat="1" ht="43.2" hidden="1" x14ac:dyDescent="0.3">
      <c r="A216">
        <v>214</v>
      </c>
      <c r="B216" s="2" t="s">
        <v>216</v>
      </c>
      <c r="C216" s="2" t="s">
        <v>4324</v>
      </c>
      <c r="D216" s="7">
        <v>12500</v>
      </c>
      <c r="E216" s="5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21"/>
        <v>0</v>
      </c>
      <c r="P216">
        <f t="shared" si="22"/>
        <v>1</v>
      </c>
      <c r="Q216" t="s">
        <v>8308</v>
      </c>
      <c r="R216" t="s">
        <v>8312</v>
      </c>
      <c r="S216" s="11">
        <f t="shared" si="23"/>
        <v>42009.64061342593</v>
      </c>
      <c r="T216">
        <f t="shared" si="24"/>
        <v>25569.000011574073</v>
      </c>
      <c r="U216">
        <f t="shared" si="25"/>
        <v>2015</v>
      </c>
      <c r="V216">
        <f t="shared" si="26"/>
        <v>1</v>
      </c>
      <c r="W216" t="str">
        <f t="shared" si="27"/>
        <v>Jan</v>
      </c>
    </row>
    <row r="217" spans="1:23" customFormat="1" ht="43.2" hidden="1" x14ac:dyDescent="0.3">
      <c r="A217">
        <v>215</v>
      </c>
      <c r="B217" s="2" t="s">
        <v>217</v>
      </c>
      <c r="C217" s="2" t="s">
        <v>4325</v>
      </c>
      <c r="D217" s="7">
        <v>4400</v>
      </c>
      <c r="E217" s="5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21"/>
        <v>0</v>
      </c>
      <c r="P217">
        <f t="shared" si="22"/>
        <v>10</v>
      </c>
      <c r="Q217" t="s">
        <v>8308</v>
      </c>
      <c r="R217" t="s">
        <v>8312</v>
      </c>
      <c r="S217" s="11">
        <f t="shared" si="23"/>
        <v>42375.230115740742</v>
      </c>
      <c r="T217">
        <f t="shared" si="24"/>
        <v>25569.000011574073</v>
      </c>
      <c r="U217">
        <f t="shared" si="25"/>
        <v>2016</v>
      </c>
      <c r="V217">
        <f t="shared" si="26"/>
        <v>1</v>
      </c>
      <c r="W217" t="str">
        <f t="shared" si="27"/>
        <v>Jan</v>
      </c>
    </row>
    <row r="218" spans="1:23" customFormat="1" ht="43.2" hidden="1" x14ac:dyDescent="0.3">
      <c r="A218">
        <v>216</v>
      </c>
      <c r="B218" s="2" t="s">
        <v>218</v>
      </c>
      <c r="C218" s="2" t="s">
        <v>4326</v>
      </c>
      <c r="D218" s="7">
        <v>50000</v>
      </c>
      <c r="E218" s="5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21"/>
        <v>56</v>
      </c>
      <c r="P218">
        <f t="shared" si="22"/>
        <v>331.54</v>
      </c>
      <c r="Q218" t="s">
        <v>8308</v>
      </c>
      <c r="R218" t="s">
        <v>8312</v>
      </c>
      <c r="S218" s="11">
        <f t="shared" si="23"/>
        <v>42066.958761574075</v>
      </c>
      <c r="T218">
        <f t="shared" si="24"/>
        <v>25569.000972222224</v>
      </c>
      <c r="U218">
        <f t="shared" si="25"/>
        <v>2015</v>
      </c>
      <c r="V218">
        <f t="shared" si="26"/>
        <v>3</v>
      </c>
      <c r="W218" t="str">
        <f t="shared" si="27"/>
        <v>Mar</v>
      </c>
    </row>
    <row r="219" spans="1:23" customFormat="1" hidden="1" x14ac:dyDescent="0.3">
      <c r="A219">
        <v>217</v>
      </c>
      <c r="B219" s="2" t="s">
        <v>219</v>
      </c>
      <c r="C219" s="2" t="s">
        <v>4327</v>
      </c>
      <c r="D219" s="7">
        <v>100000</v>
      </c>
      <c r="E219" s="5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21"/>
        <v>12</v>
      </c>
      <c r="P219">
        <f t="shared" si="22"/>
        <v>314.29000000000002</v>
      </c>
      <c r="Q219" t="s">
        <v>8308</v>
      </c>
      <c r="R219" t="s">
        <v>8312</v>
      </c>
      <c r="S219" s="11">
        <f t="shared" si="23"/>
        <v>41970.64061342593</v>
      </c>
      <c r="T219">
        <f t="shared" si="24"/>
        <v>25569.000439814816</v>
      </c>
      <c r="U219">
        <f t="shared" si="25"/>
        <v>2014</v>
      </c>
      <c r="V219">
        <f t="shared" si="26"/>
        <v>11</v>
      </c>
      <c r="W219" t="str">
        <f t="shared" si="27"/>
        <v>Nov</v>
      </c>
    </row>
    <row r="220" spans="1:23" customFormat="1" ht="43.2" hidden="1" x14ac:dyDescent="0.3">
      <c r="A220">
        <v>218</v>
      </c>
      <c r="B220" s="2" t="s">
        <v>220</v>
      </c>
      <c r="C220" s="2" t="s">
        <v>4328</v>
      </c>
      <c r="D220" s="7">
        <v>5000</v>
      </c>
      <c r="E220" s="5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21"/>
        <v>2</v>
      </c>
      <c r="P220">
        <f t="shared" si="22"/>
        <v>100</v>
      </c>
      <c r="Q220" t="s">
        <v>8308</v>
      </c>
      <c r="R220" t="s">
        <v>8312</v>
      </c>
      <c r="S220" s="11">
        <f t="shared" si="23"/>
        <v>42079.628344907411</v>
      </c>
      <c r="T220">
        <f t="shared" si="24"/>
        <v>25569.000011574073</v>
      </c>
      <c r="U220">
        <f t="shared" si="25"/>
        <v>2015</v>
      </c>
      <c r="V220">
        <f t="shared" si="26"/>
        <v>3</v>
      </c>
      <c r="W220" t="str">
        <f t="shared" si="27"/>
        <v>Mar</v>
      </c>
    </row>
    <row r="221" spans="1:23" customFormat="1" ht="28.8" hidden="1" x14ac:dyDescent="0.3">
      <c r="A221">
        <v>219</v>
      </c>
      <c r="B221" s="2" t="s">
        <v>221</v>
      </c>
      <c r="C221" s="2" t="s">
        <v>4329</v>
      </c>
      <c r="D221" s="7">
        <v>50000</v>
      </c>
      <c r="E221" s="5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21"/>
        <v>18</v>
      </c>
      <c r="P221">
        <f t="shared" si="22"/>
        <v>115.99</v>
      </c>
      <c r="Q221" t="s">
        <v>8308</v>
      </c>
      <c r="R221" t="s">
        <v>8312</v>
      </c>
      <c r="S221" s="11">
        <f t="shared" si="23"/>
        <v>42429.326678240745</v>
      </c>
      <c r="T221">
        <f t="shared" si="24"/>
        <v>25569.000879629628</v>
      </c>
      <c r="U221">
        <f t="shared" si="25"/>
        <v>2016</v>
      </c>
      <c r="V221">
        <f t="shared" si="26"/>
        <v>2</v>
      </c>
      <c r="W221" t="str">
        <f t="shared" si="27"/>
        <v>Feb</v>
      </c>
    </row>
    <row r="222" spans="1:23" customFormat="1" ht="43.2" hidden="1" x14ac:dyDescent="0.3">
      <c r="A222">
        <v>220</v>
      </c>
      <c r="B222" s="2" t="s">
        <v>222</v>
      </c>
      <c r="C222" s="2" t="s">
        <v>4330</v>
      </c>
      <c r="D222" s="7">
        <v>50000</v>
      </c>
      <c r="E222" s="5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21"/>
        <v>1</v>
      </c>
      <c r="P222">
        <f t="shared" si="22"/>
        <v>120</v>
      </c>
      <c r="Q222" t="s">
        <v>8308</v>
      </c>
      <c r="R222" t="s">
        <v>8312</v>
      </c>
      <c r="S222" s="11">
        <f t="shared" si="23"/>
        <v>42195.643865740742</v>
      </c>
      <c r="T222">
        <f t="shared" si="24"/>
        <v>25569.000034722223</v>
      </c>
      <c r="U222">
        <f t="shared" si="25"/>
        <v>2015</v>
      </c>
      <c r="V222">
        <f t="shared" si="26"/>
        <v>7</v>
      </c>
      <c r="W222" t="str">
        <f t="shared" si="27"/>
        <v>Jul</v>
      </c>
    </row>
    <row r="223" spans="1:23" customFormat="1" hidden="1" x14ac:dyDescent="0.3">
      <c r="A223">
        <v>221</v>
      </c>
      <c r="B223" s="2" t="s">
        <v>223</v>
      </c>
      <c r="C223" s="2" t="s">
        <v>4331</v>
      </c>
      <c r="D223" s="7">
        <v>50000</v>
      </c>
      <c r="E223" s="5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21"/>
        <v>0</v>
      </c>
      <c r="P223">
        <f t="shared" si="22"/>
        <v>0</v>
      </c>
      <c r="Q223" t="s">
        <v>8308</v>
      </c>
      <c r="R223" t="s">
        <v>8312</v>
      </c>
      <c r="S223" s="11">
        <f t="shared" si="23"/>
        <v>42031.837546296301</v>
      </c>
      <c r="T223">
        <f t="shared" si="24"/>
        <v>25569</v>
      </c>
      <c r="U223">
        <f t="shared" si="25"/>
        <v>2015</v>
      </c>
      <c r="V223">
        <f t="shared" si="26"/>
        <v>1</v>
      </c>
      <c r="W223" t="str">
        <f t="shared" si="27"/>
        <v>Jan</v>
      </c>
    </row>
    <row r="224" spans="1:23" customFormat="1" ht="43.2" hidden="1" x14ac:dyDescent="0.3">
      <c r="A224">
        <v>222</v>
      </c>
      <c r="B224" s="2" t="s">
        <v>224</v>
      </c>
      <c r="C224" s="2" t="s">
        <v>4332</v>
      </c>
      <c r="D224" s="7">
        <v>1000</v>
      </c>
      <c r="E224" s="5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21"/>
        <v>13</v>
      </c>
      <c r="P224">
        <f t="shared" si="22"/>
        <v>65</v>
      </c>
      <c r="Q224" t="s">
        <v>8308</v>
      </c>
      <c r="R224" t="s">
        <v>8312</v>
      </c>
      <c r="S224" s="11">
        <f t="shared" si="23"/>
        <v>42031.769884259258</v>
      </c>
      <c r="T224">
        <f t="shared" si="24"/>
        <v>25569.00002314815</v>
      </c>
      <c r="U224">
        <f t="shared" si="25"/>
        <v>2015</v>
      </c>
      <c r="V224">
        <f t="shared" si="26"/>
        <v>1</v>
      </c>
      <c r="W224" t="str">
        <f t="shared" si="27"/>
        <v>Jan</v>
      </c>
    </row>
    <row r="225" spans="1:23" customFormat="1" ht="43.2" hidden="1" x14ac:dyDescent="0.3">
      <c r="A225">
        <v>223</v>
      </c>
      <c r="B225" s="2" t="s">
        <v>225</v>
      </c>
      <c r="C225" s="2" t="s">
        <v>4333</v>
      </c>
      <c r="D225" s="7">
        <v>1500000</v>
      </c>
      <c r="E225" s="5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21"/>
        <v>0</v>
      </c>
      <c r="P225">
        <f t="shared" si="22"/>
        <v>0</v>
      </c>
      <c r="Q225" t="s">
        <v>8308</v>
      </c>
      <c r="R225" t="s">
        <v>8312</v>
      </c>
      <c r="S225" s="11">
        <f t="shared" si="23"/>
        <v>42482.048032407409</v>
      </c>
      <c r="T225">
        <f t="shared" si="24"/>
        <v>25569</v>
      </c>
      <c r="U225">
        <f t="shared" si="25"/>
        <v>2016</v>
      </c>
      <c r="V225">
        <f t="shared" si="26"/>
        <v>4</v>
      </c>
      <c r="W225" t="str">
        <f t="shared" si="27"/>
        <v>Apr</v>
      </c>
    </row>
    <row r="226" spans="1:23" customFormat="1" ht="43.2" hidden="1" x14ac:dyDescent="0.3">
      <c r="A226">
        <v>224</v>
      </c>
      <c r="B226" s="2" t="s">
        <v>226</v>
      </c>
      <c r="C226" s="2" t="s">
        <v>4334</v>
      </c>
      <c r="D226" s="7">
        <v>6000000</v>
      </c>
      <c r="E226" s="5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21"/>
        <v>0</v>
      </c>
      <c r="P226">
        <f t="shared" si="22"/>
        <v>0</v>
      </c>
      <c r="Q226" t="s">
        <v>8308</v>
      </c>
      <c r="R226" t="s">
        <v>8312</v>
      </c>
      <c r="S226" s="11">
        <f t="shared" si="23"/>
        <v>42135.235254629632</v>
      </c>
      <c r="T226">
        <f t="shared" si="24"/>
        <v>25569</v>
      </c>
      <c r="U226">
        <f t="shared" si="25"/>
        <v>2015</v>
      </c>
      <c r="V226">
        <f t="shared" si="26"/>
        <v>5</v>
      </c>
      <c r="W226" t="str">
        <f t="shared" si="27"/>
        <v>May</v>
      </c>
    </row>
    <row r="227" spans="1:23" customFormat="1" ht="43.2" hidden="1" x14ac:dyDescent="0.3">
      <c r="A227">
        <v>225</v>
      </c>
      <c r="B227" s="2" t="s">
        <v>227</v>
      </c>
      <c r="C227" s="2" t="s">
        <v>4335</v>
      </c>
      <c r="D227" s="7">
        <v>200</v>
      </c>
      <c r="E227" s="5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21"/>
        <v>0</v>
      </c>
      <c r="P227">
        <f t="shared" si="22"/>
        <v>0</v>
      </c>
      <c r="Q227" t="s">
        <v>8308</v>
      </c>
      <c r="R227" t="s">
        <v>8312</v>
      </c>
      <c r="S227" s="11">
        <f t="shared" si="23"/>
        <v>42438.961273148147</v>
      </c>
      <c r="T227">
        <f t="shared" si="24"/>
        <v>25569</v>
      </c>
      <c r="U227">
        <f t="shared" si="25"/>
        <v>2016</v>
      </c>
      <c r="V227">
        <f t="shared" si="26"/>
        <v>3</v>
      </c>
      <c r="W227" t="str">
        <f t="shared" si="27"/>
        <v>Mar</v>
      </c>
    </row>
    <row r="228" spans="1:23" customFormat="1" ht="43.2" hidden="1" x14ac:dyDescent="0.3">
      <c r="A228">
        <v>226</v>
      </c>
      <c r="B228" s="2" t="s">
        <v>228</v>
      </c>
      <c r="C228" s="2" t="s">
        <v>4336</v>
      </c>
      <c r="D228" s="7">
        <v>29000</v>
      </c>
      <c r="E228" s="5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21"/>
        <v>1</v>
      </c>
      <c r="P228">
        <f t="shared" si="22"/>
        <v>125</v>
      </c>
      <c r="Q228" t="s">
        <v>8308</v>
      </c>
      <c r="R228" t="s">
        <v>8312</v>
      </c>
      <c r="S228" s="11">
        <f t="shared" si="23"/>
        <v>42106.666018518517</v>
      </c>
      <c r="T228">
        <f t="shared" si="24"/>
        <v>25569.00002314815</v>
      </c>
      <c r="U228">
        <f t="shared" si="25"/>
        <v>2015</v>
      </c>
      <c r="V228">
        <f t="shared" si="26"/>
        <v>4</v>
      </c>
      <c r="W228" t="str">
        <f t="shared" si="27"/>
        <v>Apr</v>
      </c>
    </row>
    <row r="229" spans="1:23" customFormat="1" ht="43.2" hidden="1" x14ac:dyDescent="0.3">
      <c r="A229">
        <v>227</v>
      </c>
      <c r="B229" s="2" t="s">
        <v>229</v>
      </c>
      <c r="C229" s="2" t="s">
        <v>4337</v>
      </c>
      <c r="D229" s="7">
        <v>28000</v>
      </c>
      <c r="E229" s="5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21"/>
        <v>0</v>
      </c>
      <c r="P229">
        <f t="shared" si="22"/>
        <v>0</v>
      </c>
      <c r="Q229" t="s">
        <v>8308</v>
      </c>
      <c r="R229" t="s">
        <v>8312</v>
      </c>
      <c r="S229" s="11">
        <f t="shared" si="23"/>
        <v>42164.893993055557</v>
      </c>
      <c r="T229">
        <f t="shared" si="24"/>
        <v>25569</v>
      </c>
      <c r="U229">
        <f t="shared" si="25"/>
        <v>2015</v>
      </c>
      <c r="V229">
        <f t="shared" si="26"/>
        <v>6</v>
      </c>
      <c r="W229" t="str">
        <f t="shared" si="27"/>
        <v>Jun</v>
      </c>
    </row>
    <row r="230" spans="1:23" customFormat="1" ht="28.8" hidden="1" x14ac:dyDescent="0.3">
      <c r="A230">
        <v>228</v>
      </c>
      <c r="B230" s="2" t="s">
        <v>230</v>
      </c>
      <c r="C230" s="2" t="s">
        <v>4338</v>
      </c>
      <c r="D230" s="7">
        <v>8000</v>
      </c>
      <c r="E230" s="5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21"/>
        <v>0</v>
      </c>
      <c r="P230">
        <f t="shared" si="22"/>
        <v>0</v>
      </c>
      <c r="Q230" t="s">
        <v>8308</v>
      </c>
      <c r="R230" t="s">
        <v>8312</v>
      </c>
      <c r="S230" s="11">
        <f t="shared" si="23"/>
        <v>42096.686400462961</v>
      </c>
      <c r="T230">
        <f t="shared" si="24"/>
        <v>25569</v>
      </c>
      <c r="U230">
        <f t="shared" si="25"/>
        <v>2015</v>
      </c>
      <c r="V230">
        <f t="shared" si="26"/>
        <v>4</v>
      </c>
      <c r="W230" t="str">
        <f t="shared" si="27"/>
        <v>Apr</v>
      </c>
    </row>
    <row r="231" spans="1:23" customFormat="1" ht="43.2" hidden="1" x14ac:dyDescent="0.3">
      <c r="A231">
        <v>229</v>
      </c>
      <c r="B231" s="2" t="s">
        <v>231</v>
      </c>
      <c r="C231" s="2" t="s">
        <v>4339</v>
      </c>
      <c r="D231" s="7">
        <v>3000</v>
      </c>
      <c r="E231" s="5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21"/>
        <v>0</v>
      </c>
      <c r="P231">
        <f t="shared" si="22"/>
        <v>0</v>
      </c>
      <c r="Q231" t="s">
        <v>8308</v>
      </c>
      <c r="R231" t="s">
        <v>8312</v>
      </c>
      <c r="S231" s="11">
        <f t="shared" si="23"/>
        <v>42383.933993055558</v>
      </c>
      <c r="T231">
        <f t="shared" si="24"/>
        <v>25569</v>
      </c>
      <c r="U231">
        <f t="shared" si="25"/>
        <v>2016</v>
      </c>
      <c r="V231">
        <f t="shared" si="26"/>
        <v>1</v>
      </c>
      <c r="W231" t="str">
        <f t="shared" si="27"/>
        <v>Jan</v>
      </c>
    </row>
    <row r="232" spans="1:23" customFormat="1" ht="43.2" hidden="1" x14ac:dyDescent="0.3">
      <c r="A232">
        <v>230</v>
      </c>
      <c r="B232" s="2" t="s">
        <v>232</v>
      </c>
      <c r="C232" s="2" t="s">
        <v>4340</v>
      </c>
      <c r="D232" s="7">
        <v>15000</v>
      </c>
      <c r="E232" s="5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21"/>
        <v>0</v>
      </c>
      <c r="P232">
        <f t="shared" si="22"/>
        <v>30</v>
      </c>
      <c r="Q232" t="s">
        <v>8308</v>
      </c>
      <c r="R232" t="s">
        <v>8312</v>
      </c>
      <c r="S232" s="11">
        <f t="shared" si="23"/>
        <v>42129.777210648142</v>
      </c>
      <c r="T232">
        <f t="shared" si="24"/>
        <v>25569.00002314815</v>
      </c>
      <c r="U232">
        <f t="shared" si="25"/>
        <v>2015</v>
      </c>
      <c r="V232">
        <f t="shared" si="26"/>
        <v>5</v>
      </c>
      <c r="W232" t="str">
        <f t="shared" si="27"/>
        <v>May</v>
      </c>
    </row>
    <row r="233" spans="1:23" customFormat="1" ht="43.2" hidden="1" x14ac:dyDescent="0.3">
      <c r="A233">
        <v>231</v>
      </c>
      <c r="B233" s="2" t="s">
        <v>233</v>
      </c>
      <c r="C233" s="2" t="s">
        <v>4341</v>
      </c>
      <c r="D233" s="7">
        <v>1500000</v>
      </c>
      <c r="E233" s="5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21"/>
        <v>0</v>
      </c>
      <c r="P233">
        <f t="shared" si="22"/>
        <v>0</v>
      </c>
      <c r="Q233" t="s">
        <v>8308</v>
      </c>
      <c r="R233" t="s">
        <v>8312</v>
      </c>
      <c r="S233" s="11">
        <f t="shared" si="23"/>
        <v>42341.958923611113</v>
      </c>
      <c r="T233">
        <f t="shared" si="24"/>
        <v>25569</v>
      </c>
      <c r="U233">
        <f t="shared" si="25"/>
        <v>2015</v>
      </c>
      <c r="V233">
        <f t="shared" si="26"/>
        <v>12</v>
      </c>
      <c r="W233" t="str">
        <f t="shared" si="27"/>
        <v>Dec</v>
      </c>
    </row>
    <row r="234" spans="1:23" customFormat="1" ht="43.2" hidden="1" x14ac:dyDescent="0.3">
      <c r="A234">
        <v>232</v>
      </c>
      <c r="B234" s="2" t="s">
        <v>234</v>
      </c>
      <c r="C234" s="2" t="s">
        <v>4342</v>
      </c>
      <c r="D234" s="7">
        <v>4000</v>
      </c>
      <c r="E234" s="5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21"/>
        <v>3</v>
      </c>
      <c r="P234">
        <f t="shared" si="22"/>
        <v>15.71</v>
      </c>
      <c r="Q234" t="s">
        <v>8308</v>
      </c>
      <c r="R234" t="s">
        <v>8312</v>
      </c>
      <c r="S234" s="11">
        <f t="shared" si="23"/>
        <v>42032.82576388889</v>
      </c>
      <c r="T234">
        <f t="shared" si="24"/>
        <v>25569.000081018519</v>
      </c>
      <c r="U234">
        <f t="shared" si="25"/>
        <v>2015</v>
      </c>
      <c r="V234">
        <f t="shared" si="26"/>
        <v>1</v>
      </c>
      <c r="W234" t="str">
        <f t="shared" si="27"/>
        <v>Jan</v>
      </c>
    </row>
    <row r="235" spans="1:23" customFormat="1" ht="43.2" hidden="1" x14ac:dyDescent="0.3">
      <c r="A235">
        <v>233</v>
      </c>
      <c r="B235" s="2" t="s">
        <v>235</v>
      </c>
      <c r="C235" s="2" t="s">
        <v>4343</v>
      </c>
      <c r="D235" s="7">
        <v>350000</v>
      </c>
      <c r="E235" s="5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21"/>
        <v>0</v>
      </c>
      <c r="P235">
        <f t="shared" si="22"/>
        <v>0</v>
      </c>
      <c r="Q235" t="s">
        <v>8308</v>
      </c>
      <c r="R235" t="s">
        <v>8312</v>
      </c>
      <c r="S235" s="11">
        <f t="shared" si="23"/>
        <v>42612.911712962959</v>
      </c>
      <c r="T235">
        <f t="shared" si="24"/>
        <v>25569</v>
      </c>
      <c r="U235">
        <f t="shared" si="25"/>
        <v>2016</v>
      </c>
      <c r="V235">
        <f t="shared" si="26"/>
        <v>8</v>
      </c>
      <c r="W235" t="str">
        <f t="shared" si="27"/>
        <v>Aug</v>
      </c>
    </row>
    <row r="236" spans="1:23" customFormat="1" ht="43.2" hidden="1" x14ac:dyDescent="0.3">
      <c r="A236">
        <v>234</v>
      </c>
      <c r="B236" s="2" t="s">
        <v>236</v>
      </c>
      <c r="C236" s="2" t="s">
        <v>4344</v>
      </c>
      <c r="D236" s="7">
        <v>1000</v>
      </c>
      <c r="E236" s="5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21"/>
        <v>40</v>
      </c>
      <c r="P236">
        <f t="shared" si="22"/>
        <v>80.2</v>
      </c>
      <c r="Q236" t="s">
        <v>8308</v>
      </c>
      <c r="R236" t="s">
        <v>8312</v>
      </c>
      <c r="S236" s="11">
        <f t="shared" si="23"/>
        <v>42136.035405092596</v>
      </c>
      <c r="T236">
        <f t="shared" si="24"/>
        <v>25569.000057870369</v>
      </c>
      <c r="U236">
        <f t="shared" si="25"/>
        <v>2015</v>
      </c>
      <c r="V236">
        <f t="shared" si="26"/>
        <v>5</v>
      </c>
      <c r="W236" t="str">
        <f t="shared" si="27"/>
        <v>May</v>
      </c>
    </row>
    <row r="237" spans="1:23" customFormat="1" ht="43.2" hidden="1" x14ac:dyDescent="0.3">
      <c r="A237">
        <v>235</v>
      </c>
      <c r="B237" s="2" t="s">
        <v>237</v>
      </c>
      <c r="C237" s="2" t="s">
        <v>4345</v>
      </c>
      <c r="D237" s="7">
        <v>10000</v>
      </c>
      <c r="E237" s="5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21"/>
        <v>0</v>
      </c>
      <c r="P237">
        <f t="shared" si="22"/>
        <v>0</v>
      </c>
      <c r="Q237" t="s">
        <v>8308</v>
      </c>
      <c r="R237" t="s">
        <v>8312</v>
      </c>
      <c r="S237" s="11">
        <f t="shared" si="23"/>
        <v>42164.908530092594</v>
      </c>
      <c r="T237">
        <f t="shared" si="24"/>
        <v>25569</v>
      </c>
      <c r="U237">
        <f t="shared" si="25"/>
        <v>2015</v>
      </c>
      <c r="V237">
        <f t="shared" si="26"/>
        <v>6</v>
      </c>
      <c r="W237" t="str">
        <f t="shared" si="27"/>
        <v>Jun</v>
      </c>
    </row>
    <row r="238" spans="1:23" customFormat="1" ht="43.2" hidden="1" x14ac:dyDescent="0.3">
      <c r="A238">
        <v>236</v>
      </c>
      <c r="B238" s="2" t="s">
        <v>238</v>
      </c>
      <c r="C238" s="2" t="s">
        <v>4346</v>
      </c>
      <c r="D238" s="7">
        <v>150000</v>
      </c>
      <c r="E238" s="5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21"/>
        <v>0</v>
      </c>
      <c r="P238">
        <f t="shared" si="22"/>
        <v>0</v>
      </c>
      <c r="Q238" t="s">
        <v>8308</v>
      </c>
      <c r="R238" t="s">
        <v>8312</v>
      </c>
      <c r="S238" s="11">
        <f t="shared" si="23"/>
        <v>42321.08447916666</v>
      </c>
      <c r="T238">
        <f t="shared" si="24"/>
        <v>25569</v>
      </c>
      <c r="U238">
        <f t="shared" si="25"/>
        <v>2015</v>
      </c>
      <c r="V238">
        <f t="shared" si="26"/>
        <v>11</v>
      </c>
      <c r="W238" t="str">
        <f t="shared" si="27"/>
        <v>Nov</v>
      </c>
    </row>
    <row r="239" spans="1:23" customFormat="1" ht="28.8" hidden="1" x14ac:dyDescent="0.3">
      <c r="A239">
        <v>237</v>
      </c>
      <c r="B239" s="2" t="s">
        <v>239</v>
      </c>
      <c r="C239" s="2" t="s">
        <v>4347</v>
      </c>
      <c r="D239" s="7">
        <v>15000</v>
      </c>
      <c r="E239" s="5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21"/>
        <v>0</v>
      </c>
      <c r="P239">
        <f t="shared" si="22"/>
        <v>50</v>
      </c>
      <c r="Q239" t="s">
        <v>8308</v>
      </c>
      <c r="R239" t="s">
        <v>8312</v>
      </c>
      <c r="S239" s="11">
        <f t="shared" si="23"/>
        <v>42377.577187499999</v>
      </c>
      <c r="T239">
        <f t="shared" si="24"/>
        <v>25569.000011574073</v>
      </c>
      <c r="U239">
        <f t="shared" si="25"/>
        <v>2016</v>
      </c>
      <c r="V239">
        <f t="shared" si="26"/>
        <v>1</v>
      </c>
      <c r="W239" t="str">
        <f t="shared" si="27"/>
        <v>Jan</v>
      </c>
    </row>
    <row r="240" spans="1:23" customFormat="1" ht="43.2" hidden="1" x14ac:dyDescent="0.3">
      <c r="A240">
        <v>238</v>
      </c>
      <c r="B240" s="2" t="s">
        <v>240</v>
      </c>
      <c r="C240" s="2" t="s">
        <v>4348</v>
      </c>
      <c r="D240" s="7">
        <v>26000</v>
      </c>
      <c r="E240" s="5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21"/>
        <v>0</v>
      </c>
      <c r="P240">
        <f t="shared" si="22"/>
        <v>0</v>
      </c>
      <c r="Q240" t="s">
        <v>8308</v>
      </c>
      <c r="R240" t="s">
        <v>8312</v>
      </c>
      <c r="S240" s="11">
        <f t="shared" si="23"/>
        <v>42713.962499999994</v>
      </c>
      <c r="T240">
        <f t="shared" si="24"/>
        <v>25569</v>
      </c>
      <c r="U240">
        <f t="shared" si="25"/>
        <v>2016</v>
      </c>
      <c r="V240">
        <f t="shared" si="26"/>
        <v>12</v>
      </c>
      <c r="W240" t="str">
        <f t="shared" si="27"/>
        <v>Dec</v>
      </c>
    </row>
    <row r="241" spans="1:23" customFormat="1" ht="43.2" hidden="1" x14ac:dyDescent="0.3">
      <c r="A241">
        <v>239</v>
      </c>
      <c r="B241" s="2" t="s">
        <v>241</v>
      </c>
      <c r="C241" s="2" t="s">
        <v>4349</v>
      </c>
      <c r="D241" s="7">
        <v>1000</v>
      </c>
      <c r="E241" s="5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21"/>
        <v>25</v>
      </c>
      <c r="P241">
        <f t="shared" si="22"/>
        <v>50</v>
      </c>
      <c r="Q241" t="s">
        <v>8308</v>
      </c>
      <c r="R241" t="s">
        <v>8312</v>
      </c>
      <c r="S241" s="11">
        <f t="shared" si="23"/>
        <v>42297.110300925924</v>
      </c>
      <c r="T241">
        <f t="shared" si="24"/>
        <v>25569.000057870369</v>
      </c>
      <c r="U241">
        <f t="shared" si="25"/>
        <v>2015</v>
      </c>
      <c r="V241">
        <f t="shared" si="26"/>
        <v>10</v>
      </c>
      <c r="W241" t="str">
        <f t="shared" si="27"/>
        <v>Oct</v>
      </c>
    </row>
    <row r="242" spans="1:23" customFormat="1" ht="57.6" hidden="1" x14ac:dyDescent="0.3">
      <c r="A242">
        <v>240</v>
      </c>
      <c r="B242" s="2" t="s">
        <v>242</v>
      </c>
      <c r="C242" s="2" t="s">
        <v>4350</v>
      </c>
      <c r="D242" s="7">
        <v>15000</v>
      </c>
      <c r="E242" s="5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21"/>
        <v>108</v>
      </c>
      <c r="P242">
        <f t="shared" si="22"/>
        <v>117.85</v>
      </c>
      <c r="Q242" t="s">
        <v>8308</v>
      </c>
      <c r="R242" t="s">
        <v>8313</v>
      </c>
      <c r="S242" s="11">
        <f t="shared" si="23"/>
        <v>41354.708460648151</v>
      </c>
      <c r="T242">
        <f t="shared" si="24"/>
        <v>25569.001585648148</v>
      </c>
      <c r="U242">
        <f t="shared" si="25"/>
        <v>2013</v>
      </c>
      <c r="V242">
        <f t="shared" si="26"/>
        <v>3</v>
      </c>
      <c r="W242" t="str">
        <f t="shared" si="27"/>
        <v>Mar</v>
      </c>
    </row>
    <row r="243" spans="1:23" customFormat="1" ht="43.2" hidden="1" x14ac:dyDescent="0.3">
      <c r="A243">
        <v>241</v>
      </c>
      <c r="B243" s="2" t="s">
        <v>243</v>
      </c>
      <c r="C243" s="2" t="s">
        <v>4351</v>
      </c>
      <c r="D243" s="7">
        <v>36400</v>
      </c>
      <c r="E243" s="5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21"/>
        <v>113</v>
      </c>
      <c r="P243">
        <f t="shared" si="22"/>
        <v>109.04</v>
      </c>
      <c r="Q243" t="s">
        <v>8308</v>
      </c>
      <c r="R243" t="s">
        <v>8313</v>
      </c>
      <c r="S243" s="11">
        <f t="shared" si="23"/>
        <v>41949.697962962964</v>
      </c>
      <c r="T243">
        <f t="shared" si="24"/>
        <v>25569.004351851851</v>
      </c>
      <c r="U243">
        <f t="shared" si="25"/>
        <v>2014</v>
      </c>
      <c r="V243">
        <f t="shared" si="26"/>
        <v>11</v>
      </c>
      <c r="W243" t="str">
        <f t="shared" si="27"/>
        <v>Nov</v>
      </c>
    </row>
    <row r="244" spans="1:23" customFormat="1" ht="43.2" hidden="1" x14ac:dyDescent="0.3">
      <c r="A244">
        <v>242</v>
      </c>
      <c r="B244" s="2" t="s">
        <v>244</v>
      </c>
      <c r="C244" s="2" t="s">
        <v>4352</v>
      </c>
      <c r="D244" s="7">
        <v>13000</v>
      </c>
      <c r="E244" s="5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21"/>
        <v>113</v>
      </c>
      <c r="P244">
        <f t="shared" si="22"/>
        <v>73.02</v>
      </c>
      <c r="Q244" t="s">
        <v>8308</v>
      </c>
      <c r="R244" t="s">
        <v>8313</v>
      </c>
      <c r="S244" s="11">
        <f t="shared" si="23"/>
        <v>40862.492939814816</v>
      </c>
      <c r="T244">
        <f t="shared" si="24"/>
        <v>25569.002337962964</v>
      </c>
      <c r="U244">
        <f t="shared" si="25"/>
        <v>2011</v>
      </c>
      <c r="V244">
        <f t="shared" si="26"/>
        <v>11</v>
      </c>
      <c r="W244" t="str">
        <f t="shared" si="27"/>
        <v>Nov</v>
      </c>
    </row>
    <row r="245" spans="1:23" customFormat="1" ht="43.2" hidden="1" x14ac:dyDescent="0.3">
      <c r="A245">
        <v>243</v>
      </c>
      <c r="B245" s="2" t="s">
        <v>245</v>
      </c>
      <c r="C245" s="2" t="s">
        <v>4353</v>
      </c>
      <c r="D245" s="7">
        <v>25000</v>
      </c>
      <c r="E245" s="5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21"/>
        <v>103</v>
      </c>
      <c r="P245">
        <f t="shared" si="22"/>
        <v>78.2</v>
      </c>
      <c r="Q245" t="s">
        <v>8308</v>
      </c>
      <c r="R245" t="s">
        <v>8313</v>
      </c>
      <c r="S245" s="11">
        <f t="shared" si="23"/>
        <v>41662.047500000001</v>
      </c>
      <c r="T245">
        <f t="shared" si="24"/>
        <v>25569.003796296296</v>
      </c>
      <c r="U245">
        <f t="shared" si="25"/>
        <v>2014</v>
      </c>
      <c r="V245">
        <f t="shared" si="26"/>
        <v>1</v>
      </c>
      <c r="W245" t="str">
        <f t="shared" si="27"/>
        <v>Jan</v>
      </c>
    </row>
    <row r="246" spans="1:23" customFormat="1" ht="57.6" hidden="1" x14ac:dyDescent="0.3">
      <c r="A246">
        <v>244</v>
      </c>
      <c r="B246" s="3">
        <v>39756</v>
      </c>
      <c r="C246" s="2" t="s">
        <v>4354</v>
      </c>
      <c r="D246" s="7">
        <v>3500</v>
      </c>
      <c r="E246" s="5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21"/>
        <v>114</v>
      </c>
      <c r="P246">
        <f t="shared" si="22"/>
        <v>47.4</v>
      </c>
      <c r="Q246" t="s">
        <v>8308</v>
      </c>
      <c r="R246" t="s">
        <v>8313</v>
      </c>
      <c r="S246" s="11">
        <f t="shared" si="23"/>
        <v>40213.323599537034</v>
      </c>
      <c r="T246">
        <f t="shared" si="24"/>
        <v>25569.000972222224</v>
      </c>
      <c r="U246">
        <f t="shared" si="25"/>
        <v>2010</v>
      </c>
      <c r="V246">
        <f t="shared" si="26"/>
        <v>2</v>
      </c>
      <c r="W246" t="str">
        <f t="shared" si="27"/>
        <v>Feb</v>
      </c>
    </row>
    <row r="247" spans="1:23" customFormat="1" ht="43.2" hidden="1" x14ac:dyDescent="0.3">
      <c r="A247">
        <v>245</v>
      </c>
      <c r="B247" s="2" t="s">
        <v>246</v>
      </c>
      <c r="C247" s="2" t="s">
        <v>4355</v>
      </c>
      <c r="D247" s="7">
        <v>5000</v>
      </c>
      <c r="E247" s="5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21"/>
        <v>104</v>
      </c>
      <c r="P247">
        <f t="shared" si="22"/>
        <v>54.02</v>
      </c>
      <c r="Q247" t="s">
        <v>8308</v>
      </c>
      <c r="R247" t="s">
        <v>8313</v>
      </c>
      <c r="S247" s="11">
        <f t="shared" si="23"/>
        <v>41107.053067129629</v>
      </c>
      <c r="T247">
        <f t="shared" si="24"/>
        <v>25569.001111111113</v>
      </c>
      <c r="U247">
        <f t="shared" si="25"/>
        <v>2012</v>
      </c>
      <c r="V247">
        <f t="shared" si="26"/>
        <v>7</v>
      </c>
      <c r="W247" t="str">
        <f t="shared" si="27"/>
        <v>Jul</v>
      </c>
    </row>
    <row r="248" spans="1:23" customFormat="1" ht="43.2" hidden="1" x14ac:dyDescent="0.3">
      <c r="A248">
        <v>246</v>
      </c>
      <c r="B248" s="2" t="s">
        <v>247</v>
      </c>
      <c r="C248" s="2" t="s">
        <v>4356</v>
      </c>
      <c r="D248" s="7">
        <v>5000</v>
      </c>
      <c r="E248" s="5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21"/>
        <v>305</v>
      </c>
      <c r="P248">
        <f t="shared" si="22"/>
        <v>68.489999999999995</v>
      </c>
      <c r="Q248" t="s">
        <v>8308</v>
      </c>
      <c r="R248" t="s">
        <v>8313</v>
      </c>
      <c r="S248" s="11">
        <f t="shared" si="23"/>
        <v>40480.363483796296</v>
      </c>
      <c r="T248">
        <f t="shared" si="24"/>
        <v>25569.002581018518</v>
      </c>
      <c r="U248">
        <f t="shared" si="25"/>
        <v>2010</v>
      </c>
      <c r="V248">
        <f t="shared" si="26"/>
        <v>10</v>
      </c>
      <c r="W248" t="str">
        <f t="shared" si="27"/>
        <v>Oct</v>
      </c>
    </row>
    <row r="249" spans="1:23" customFormat="1" ht="57.6" hidden="1" x14ac:dyDescent="0.3">
      <c r="A249">
        <v>247</v>
      </c>
      <c r="B249" s="2" t="s">
        <v>248</v>
      </c>
      <c r="C249" s="2" t="s">
        <v>4357</v>
      </c>
      <c r="D249" s="7">
        <v>5000</v>
      </c>
      <c r="E249" s="5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21"/>
        <v>134</v>
      </c>
      <c r="P249">
        <f t="shared" si="22"/>
        <v>108.15</v>
      </c>
      <c r="Q249" t="s">
        <v>8308</v>
      </c>
      <c r="R249" t="s">
        <v>8313</v>
      </c>
      <c r="S249" s="11">
        <f t="shared" si="23"/>
        <v>40430.604328703703</v>
      </c>
      <c r="T249">
        <f t="shared" si="24"/>
        <v>25569.000717592593</v>
      </c>
      <c r="U249">
        <f t="shared" si="25"/>
        <v>2010</v>
      </c>
      <c r="V249">
        <f t="shared" si="26"/>
        <v>9</v>
      </c>
      <c r="W249" t="str">
        <f t="shared" si="27"/>
        <v>Sep</v>
      </c>
    </row>
    <row r="250" spans="1:23" customFormat="1" ht="43.2" hidden="1" x14ac:dyDescent="0.3">
      <c r="A250">
        <v>248</v>
      </c>
      <c r="B250" s="2" t="s">
        <v>249</v>
      </c>
      <c r="C250" s="2" t="s">
        <v>4358</v>
      </c>
      <c r="D250" s="7">
        <v>85000</v>
      </c>
      <c r="E250" s="5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21"/>
        <v>101</v>
      </c>
      <c r="P250">
        <f t="shared" si="22"/>
        <v>589.95000000000005</v>
      </c>
      <c r="Q250" t="s">
        <v>8308</v>
      </c>
      <c r="R250" t="s">
        <v>8313</v>
      </c>
      <c r="S250" s="11">
        <f t="shared" si="23"/>
        <v>40870.774409722224</v>
      </c>
      <c r="T250">
        <f t="shared" si="24"/>
        <v>25569.001689814813</v>
      </c>
      <c r="U250">
        <f t="shared" si="25"/>
        <v>2011</v>
      </c>
      <c r="V250">
        <f t="shared" si="26"/>
        <v>11</v>
      </c>
      <c r="W250" t="str">
        <f t="shared" si="27"/>
        <v>Nov</v>
      </c>
    </row>
    <row r="251" spans="1:23" customFormat="1" ht="57.6" hidden="1" x14ac:dyDescent="0.3">
      <c r="A251">
        <v>249</v>
      </c>
      <c r="B251" s="2" t="s">
        <v>250</v>
      </c>
      <c r="C251" s="2" t="s">
        <v>4359</v>
      </c>
      <c r="D251" s="7">
        <v>10000</v>
      </c>
      <c r="E251" s="5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21"/>
        <v>113</v>
      </c>
      <c r="P251">
        <f t="shared" si="22"/>
        <v>48.05</v>
      </c>
      <c r="Q251" t="s">
        <v>8308</v>
      </c>
      <c r="R251" t="s">
        <v>8313</v>
      </c>
      <c r="S251" s="11">
        <f t="shared" si="23"/>
        <v>40332.923842592594</v>
      </c>
      <c r="T251">
        <f t="shared" si="24"/>
        <v>25569.002719907407</v>
      </c>
      <c r="U251">
        <f t="shared" si="25"/>
        <v>2010</v>
      </c>
      <c r="V251">
        <f t="shared" si="26"/>
        <v>6</v>
      </c>
      <c r="W251" t="str">
        <f t="shared" si="27"/>
        <v>Jun</v>
      </c>
    </row>
    <row r="252" spans="1:23" customFormat="1" ht="43.2" hidden="1" x14ac:dyDescent="0.3">
      <c r="A252">
        <v>250</v>
      </c>
      <c r="B252" s="2" t="s">
        <v>251</v>
      </c>
      <c r="C252" s="2" t="s">
        <v>4360</v>
      </c>
      <c r="D252" s="7">
        <v>30000</v>
      </c>
      <c r="E252" s="5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21"/>
        <v>106</v>
      </c>
      <c r="P252">
        <f t="shared" si="22"/>
        <v>72.48</v>
      </c>
      <c r="Q252" t="s">
        <v>8308</v>
      </c>
      <c r="R252" t="s">
        <v>8313</v>
      </c>
      <c r="S252" s="11">
        <f t="shared" si="23"/>
        <v>41401.565868055557</v>
      </c>
      <c r="T252">
        <f t="shared" si="24"/>
        <v>25569.00505787037</v>
      </c>
      <c r="U252">
        <f t="shared" si="25"/>
        <v>2013</v>
      </c>
      <c r="V252">
        <f t="shared" si="26"/>
        <v>5</v>
      </c>
      <c r="W252" t="str">
        <f t="shared" si="27"/>
        <v>May</v>
      </c>
    </row>
    <row r="253" spans="1:23" customFormat="1" ht="43.2" hidden="1" x14ac:dyDescent="0.3">
      <c r="A253">
        <v>251</v>
      </c>
      <c r="B253" s="2" t="s">
        <v>252</v>
      </c>
      <c r="C253" s="2" t="s">
        <v>4361</v>
      </c>
      <c r="D253" s="7">
        <v>3500</v>
      </c>
      <c r="E253" s="5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21"/>
        <v>126</v>
      </c>
      <c r="P253">
        <f t="shared" si="22"/>
        <v>57.08</v>
      </c>
      <c r="Q253" t="s">
        <v>8308</v>
      </c>
      <c r="R253" t="s">
        <v>8313</v>
      </c>
      <c r="S253" s="11">
        <f t="shared" si="23"/>
        <v>41013.787569444445</v>
      </c>
      <c r="T253">
        <f t="shared" si="24"/>
        <v>25569.000891203705</v>
      </c>
      <c r="U253">
        <f t="shared" si="25"/>
        <v>2012</v>
      </c>
      <c r="V253">
        <f t="shared" si="26"/>
        <v>4</v>
      </c>
      <c r="W253" t="str">
        <f t="shared" si="27"/>
        <v>Apr</v>
      </c>
    </row>
    <row r="254" spans="1:23" customFormat="1" ht="43.2" hidden="1" x14ac:dyDescent="0.3">
      <c r="A254">
        <v>252</v>
      </c>
      <c r="B254" s="2" t="s">
        <v>253</v>
      </c>
      <c r="C254" s="2" t="s">
        <v>4362</v>
      </c>
      <c r="D254" s="7">
        <v>5000</v>
      </c>
      <c r="E254" s="5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21"/>
        <v>185</v>
      </c>
      <c r="P254">
        <f t="shared" si="22"/>
        <v>85.44</v>
      </c>
      <c r="Q254" t="s">
        <v>8308</v>
      </c>
      <c r="R254" t="s">
        <v>8313</v>
      </c>
      <c r="S254" s="11">
        <f t="shared" si="23"/>
        <v>40266.662708333337</v>
      </c>
      <c r="T254">
        <f t="shared" si="24"/>
        <v>25569.001250000001</v>
      </c>
      <c r="U254">
        <f t="shared" si="25"/>
        <v>2010</v>
      </c>
      <c r="V254">
        <f t="shared" si="26"/>
        <v>3</v>
      </c>
      <c r="W254" t="str">
        <f t="shared" si="27"/>
        <v>Mar</v>
      </c>
    </row>
    <row r="255" spans="1:23" customFormat="1" ht="43.2" hidden="1" x14ac:dyDescent="0.3">
      <c r="A255">
        <v>253</v>
      </c>
      <c r="B255" s="2" t="s">
        <v>254</v>
      </c>
      <c r="C255" s="2" t="s">
        <v>4363</v>
      </c>
      <c r="D255" s="7">
        <v>1500</v>
      </c>
      <c r="E255" s="5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21"/>
        <v>101</v>
      </c>
      <c r="P255">
        <f t="shared" si="22"/>
        <v>215.86</v>
      </c>
      <c r="Q255" t="s">
        <v>8308</v>
      </c>
      <c r="R255" t="s">
        <v>8313</v>
      </c>
      <c r="S255" s="11">
        <f t="shared" si="23"/>
        <v>40924.650868055556</v>
      </c>
      <c r="T255">
        <f t="shared" si="24"/>
        <v>25569.000081018519</v>
      </c>
      <c r="U255">
        <f t="shared" si="25"/>
        <v>2012</v>
      </c>
      <c r="V255">
        <f t="shared" si="26"/>
        <v>1</v>
      </c>
      <c r="W255" t="str">
        <f t="shared" si="27"/>
        <v>Jan</v>
      </c>
    </row>
    <row r="256" spans="1:23" customFormat="1" ht="43.2" hidden="1" x14ac:dyDescent="0.3">
      <c r="A256">
        <v>254</v>
      </c>
      <c r="B256" s="2" t="s">
        <v>255</v>
      </c>
      <c r="C256" s="2" t="s">
        <v>4364</v>
      </c>
      <c r="D256" s="7">
        <v>24000</v>
      </c>
      <c r="E256" s="5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21"/>
        <v>117</v>
      </c>
      <c r="P256">
        <f t="shared" si="22"/>
        <v>89.39</v>
      </c>
      <c r="Q256" t="s">
        <v>8308</v>
      </c>
      <c r="R256" t="s">
        <v>8313</v>
      </c>
      <c r="S256" s="11">
        <f t="shared" si="23"/>
        <v>42263.952662037031</v>
      </c>
      <c r="T256">
        <f t="shared" si="24"/>
        <v>25569.003634259258</v>
      </c>
      <c r="U256">
        <f t="shared" si="25"/>
        <v>2015</v>
      </c>
      <c r="V256">
        <f t="shared" si="26"/>
        <v>9</v>
      </c>
      <c r="W256" t="str">
        <f t="shared" si="27"/>
        <v>Sep</v>
      </c>
    </row>
    <row r="257" spans="1:23" customFormat="1" ht="28.8" hidden="1" x14ac:dyDescent="0.3">
      <c r="A257">
        <v>255</v>
      </c>
      <c r="B257" s="2" t="s">
        <v>256</v>
      </c>
      <c r="C257" s="2" t="s">
        <v>4365</v>
      </c>
      <c r="D257" s="7">
        <v>8000</v>
      </c>
      <c r="E257" s="5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21"/>
        <v>107</v>
      </c>
      <c r="P257">
        <f t="shared" si="22"/>
        <v>45.42</v>
      </c>
      <c r="Q257" t="s">
        <v>8308</v>
      </c>
      <c r="R257" t="s">
        <v>8313</v>
      </c>
      <c r="S257" s="11">
        <f t="shared" si="23"/>
        <v>40588.526412037041</v>
      </c>
      <c r="T257">
        <f t="shared" si="24"/>
        <v>25569.002175925925</v>
      </c>
      <c r="U257">
        <f t="shared" si="25"/>
        <v>2011</v>
      </c>
      <c r="V257">
        <f t="shared" si="26"/>
        <v>2</v>
      </c>
      <c r="W257" t="str">
        <f t="shared" si="27"/>
        <v>Feb</v>
      </c>
    </row>
    <row r="258" spans="1:23" customFormat="1" ht="43.2" hidden="1" x14ac:dyDescent="0.3">
      <c r="A258">
        <v>256</v>
      </c>
      <c r="B258" s="2" t="s">
        <v>257</v>
      </c>
      <c r="C258" s="2" t="s">
        <v>4366</v>
      </c>
      <c r="D258" s="7">
        <v>13000</v>
      </c>
      <c r="E258" s="5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8">ROUND(E258/D258*100,0)</f>
        <v>139</v>
      </c>
      <c r="P258">
        <f t="shared" si="22"/>
        <v>65.760000000000005</v>
      </c>
      <c r="Q258" t="s">
        <v>8308</v>
      </c>
      <c r="R258" t="s">
        <v>8313</v>
      </c>
      <c r="S258" s="11">
        <f t="shared" si="23"/>
        <v>41319.769293981481</v>
      </c>
      <c r="T258">
        <f t="shared" si="24"/>
        <v>25569.003182870369</v>
      </c>
      <c r="U258">
        <f t="shared" si="25"/>
        <v>2013</v>
      </c>
      <c r="V258">
        <f t="shared" si="26"/>
        <v>2</v>
      </c>
      <c r="W258" t="str">
        <f t="shared" si="27"/>
        <v>Feb</v>
      </c>
    </row>
    <row r="259" spans="1:23" customFormat="1" ht="43.2" hidden="1" x14ac:dyDescent="0.3">
      <c r="A259">
        <v>257</v>
      </c>
      <c r="B259" s="2" t="s">
        <v>258</v>
      </c>
      <c r="C259" s="2" t="s">
        <v>4367</v>
      </c>
      <c r="D259" s="7">
        <v>35000</v>
      </c>
      <c r="E259" s="5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8"/>
        <v>107</v>
      </c>
      <c r="P259">
        <f t="shared" ref="P259:P322" si="29">IFERROR(ROUND(E259/L259,2),0)</f>
        <v>66.7</v>
      </c>
      <c r="Q259" t="s">
        <v>8308</v>
      </c>
      <c r="R259" t="s">
        <v>8313</v>
      </c>
      <c r="S259" s="11">
        <f t="shared" ref="S259:S322" si="30">(((J259/60)/60)/24)+DATE(1970,1,1)</f>
        <v>42479.626875000002</v>
      </c>
      <c r="T259">
        <f t="shared" ref="T259:T322" si="31">(((L259/60)/60)/24)+DATE(1970,1,1)</f>
        <v>25569.006481481483</v>
      </c>
      <c r="U259">
        <f t="shared" ref="U259:U322" si="32">YEAR(S259)</f>
        <v>2016</v>
      </c>
      <c r="V259">
        <f t="shared" ref="V259:V322" si="33">MONTH(S259)</f>
        <v>4</v>
      </c>
      <c r="W259" t="str">
        <f t="shared" ref="W259:W322" si="34">IF(V259=1,"Jan",IF(V259=2,"Feb",IF(V259=3,"Mar",IF(V259=4,"Apr",IF(V259=5,"May",IF(V259=6,"Jun",IF(V259=7,"Jul",IF(V259=8,"Aug",IF(V259=9,"Sep",IF(V259=10,"Oct",IF(V259=11,"Nov",IF(V259=12,"Dec"))))))))))))</f>
        <v>Apr</v>
      </c>
    </row>
    <row r="260" spans="1:23" customFormat="1" ht="43.2" hidden="1" x14ac:dyDescent="0.3">
      <c r="A260">
        <v>258</v>
      </c>
      <c r="B260" s="2" t="s">
        <v>259</v>
      </c>
      <c r="C260" s="2" t="s">
        <v>4368</v>
      </c>
      <c r="D260" s="7">
        <v>30000</v>
      </c>
      <c r="E260" s="5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8"/>
        <v>191</v>
      </c>
      <c r="P260">
        <f t="shared" si="29"/>
        <v>83.35</v>
      </c>
      <c r="Q260" t="s">
        <v>8308</v>
      </c>
      <c r="R260" t="s">
        <v>8313</v>
      </c>
      <c r="S260" s="11">
        <f t="shared" si="30"/>
        <v>40682.051689814813</v>
      </c>
      <c r="T260">
        <f t="shared" si="31"/>
        <v>25569.007962962962</v>
      </c>
      <c r="U260">
        <f t="shared" si="32"/>
        <v>2011</v>
      </c>
      <c r="V260">
        <f t="shared" si="33"/>
        <v>5</v>
      </c>
      <c r="W260" t="str">
        <f t="shared" si="34"/>
        <v>May</v>
      </c>
    </row>
    <row r="261" spans="1:23" customFormat="1" ht="57.6" hidden="1" x14ac:dyDescent="0.3">
      <c r="A261">
        <v>259</v>
      </c>
      <c r="B261" s="2" t="s">
        <v>260</v>
      </c>
      <c r="C261" s="2" t="s">
        <v>4369</v>
      </c>
      <c r="D261" s="7">
        <v>75000</v>
      </c>
      <c r="E261" s="5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8"/>
        <v>132</v>
      </c>
      <c r="P261">
        <f t="shared" si="29"/>
        <v>105.05</v>
      </c>
      <c r="Q261" t="s">
        <v>8308</v>
      </c>
      <c r="R261" t="s">
        <v>8313</v>
      </c>
      <c r="S261" s="11">
        <f t="shared" si="30"/>
        <v>42072.738067129627</v>
      </c>
      <c r="T261">
        <f t="shared" si="31"/>
        <v>25569.010902777776</v>
      </c>
      <c r="U261">
        <f t="shared" si="32"/>
        <v>2015</v>
      </c>
      <c r="V261">
        <f t="shared" si="33"/>
        <v>3</v>
      </c>
      <c r="W261" t="str">
        <f t="shared" si="34"/>
        <v>Mar</v>
      </c>
    </row>
    <row r="262" spans="1:23" customFormat="1" ht="43.2" hidden="1" x14ac:dyDescent="0.3">
      <c r="A262">
        <v>260</v>
      </c>
      <c r="B262" s="2" t="s">
        <v>261</v>
      </c>
      <c r="C262" s="2" t="s">
        <v>4370</v>
      </c>
      <c r="D262" s="7">
        <v>10000</v>
      </c>
      <c r="E262" s="5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8"/>
        <v>106</v>
      </c>
      <c r="P262">
        <f t="shared" si="29"/>
        <v>120.91</v>
      </c>
      <c r="Q262" t="s">
        <v>8308</v>
      </c>
      <c r="R262" t="s">
        <v>8313</v>
      </c>
      <c r="S262" s="11">
        <f t="shared" si="30"/>
        <v>40330.755543981482</v>
      </c>
      <c r="T262">
        <f t="shared" si="31"/>
        <v>25569.00101851852</v>
      </c>
      <c r="U262">
        <f t="shared" si="32"/>
        <v>2010</v>
      </c>
      <c r="V262">
        <f t="shared" si="33"/>
        <v>6</v>
      </c>
      <c r="W262" t="str">
        <f t="shared" si="34"/>
        <v>Jun</v>
      </c>
    </row>
    <row r="263" spans="1:23" customFormat="1" ht="28.8" hidden="1" x14ac:dyDescent="0.3">
      <c r="A263">
        <v>261</v>
      </c>
      <c r="B263" s="2" t="s">
        <v>262</v>
      </c>
      <c r="C263" s="2" t="s">
        <v>4371</v>
      </c>
      <c r="D263" s="7">
        <v>20000</v>
      </c>
      <c r="E263" s="5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8"/>
        <v>107</v>
      </c>
      <c r="P263">
        <f t="shared" si="29"/>
        <v>97.64</v>
      </c>
      <c r="Q263" t="s">
        <v>8308</v>
      </c>
      <c r="R263" t="s">
        <v>8313</v>
      </c>
      <c r="S263" s="11">
        <f t="shared" si="30"/>
        <v>41017.885462962964</v>
      </c>
      <c r="T263">
        <f t="shared" si="31"/>
        <v>25569.002546296295</v>
      </c>
      <c r="U263">
        <f t="shared" si="32"/>
        <v>2012</v>
      </c>
      <c r="V263">
        <f t="shared" si="33"/>
        <v>4</v>
      </c>
      <c r="W263" t="str">
        <f t="shared" si="34"/>
        <v>Apr</v>
      </c>
    </row>
    <row r="264" spans="1:23" customFormat="1" ht="28.8" hidden="1" x14ac:dyDescent="0.3">
      <c r="A264">
        <v>262</v>
      </c>
      <c r="B264" s="2" t="s">
        <v>263</v>
      </c>
      <c r="C264" s="2" t="s">
        <v>4372</v>
      </c>
      <c r="D264" s="7">
        <v>2500</v>
      </c>
      <c r="E264" s="5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8"/>
        <v>240</v>
      </c>
      <c r="P264">
        <f t="shared" si="29"/>
        <v>41.38</v>
      </c>
      <c r="Q264" t="s">
        <v>8308</v>
      </c>
      <c r="R264" t="s">
        <v>8313</v>
      </c>
      <c r="S264" s="11">
        <f t="shared" si="30"/>
        <v>40555.24800925926</v>
      </c>
      <c r="T264">
        <f t="shared" si="31"/>
        <v>25569.00167824074</v>
      </c>
      <c r="U264">
        <f t="shared" si="32"/>
        <v>2011</v>
      </c>
      <c r="V264">
        <f t="shared" si="33"/>
        <v>1</v>
      </c>
      <c r="W264" t="str">
        <f t="shared" si="34"/>
        <v>Jan</v>
      </c>
    </row>
    <row r="265" spans="1:23" customFormat="1" ht="57.6" hidden="1" x14ac:dyDescent="0.3">
      <c r="A265">
        <v>263</v>
      </c>
      <c r="B265" s="2" t="s">
        <v>264</v>
      </c>
      <c r="C265" s="2" t="s">
        <v>4373</v>
      </c>
      <c r="D265" s="7">
        <v>25000</v>
      </c>
      <c r="E265" s="5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8"/>
        <v>118</v>
      </c>
      <c r="P265">
        <f t="shared" si="29"/>
        <v>30.65</v>
      </c>
      <c r="Q265" t="s">
        <v>8308</v>
      </c>
      <c r="R265" t="s">
        <v>8313</v>
      </c>
      <c r="S265" s="11">
        <f t="shared" si="30"/>
        <v>41149.954791666663</v>
      </c>
      <c r="T265">
        <f t="shared" si="31"/>
        <v>25569.011145833334</v>
      </c>
      <c r="U265">
        <f t="shared" si="32"/>
        <v>2012</v>
      </c>
      <c r="V265">
        <f t="shared" si="33"/>
        <v>8</v>
      </c>
      <c r="W265" t="str">
        <f t="shared" si="34"/>
        <v>Aug</v>
      </c>
    </row>
    <row r="266" spans="1:23" customFormat="1" ht="57.6" hidden="1" x14ac:dyDescent="0.3">
      <c r="A266">
        <v>264</v>
      </c>
      <c r="B266" s="2" t="s">
        <v>265</v>
      </c>
      <c r="C266" s="2" t="s">
        <v>4374</v>
      </c>
      <c r="D266" s="7">
        <v>5000</v>
      </c>
      <c r="E266" s="5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8"/>
        <v>118</v>
      </c>
      <c r="P266">
        <f t="shared" si="29"/>
        <v>64.95</v>
      </c>
      <c r="Q266" t="s">
        <v>8308</v>
      </c>
      <c r="R266" t="s">
        <v>8313</v>
      </c>
      <c r="S266" s="11">
        <f t="shared" si="30"/>
        <v>41010.620312500003</v>
      </c>
      <c r="T266">
        <f t="shared" si="31"/>
        <v>25569.00105324074</v>
      </c>
      <c r="U266">
        <f t="shared" si="32"/>
        <v>2012</v>
      </c>
      <c r="V266">
        <f t="shared" si="33"/>
        <v>4</v>
      </c>
      <c r="W266" t="str">
        <f t="shared" si="34"/>
        <v>Apr</v>
      </c>
    </row>
    <row r="267" spans="1:23" customFormat="1" ht="57.6" hidden="1" x14ac:dyDescent="0.3">
      <c r="A267">
        <v>265</v>
      </c>
      <c r="B267" s="2" t="s">
        <v>266</v>
      </c>
      <c r="C267" s="2" t="s">
        <v>4375</v>
      </c>
      <c r="D267" s="7">
        <v>5000</v>
      </c>
      <c r="E267" s="5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8"/>
        <v>111</v>
      </c>
      <c r="P267">
        <f t="shared" si="29"/>
        <v>95.78</v>
      </c>
      <c r="Q267" t="s">
        <v>8308</v>
      </c>
      <c r="R267" t="s">
        <v>8313</v>
      </c>
      <c r="S267" s="11">
        <f t="shared" si="30"/>
        <v>40267.245717592588</v>
      </c>
      <c r="T267">
        <f t="shared" si="31"/>
        <v>25569.000671296297</v>
      </c>
      <c r="U267">
        <f t="shared" si="32"/>
        <v>2010</v>
      </c>
      <c r="V267">
        <f t="shared" si="33"/>
        <v>3</v>
      </c>
      <c r="W267" t="str">
        <f t="shared" si="34"/>
        <v>Mar</v>
      </c>
    </row>
    <row r="268" spans="1:23" customFormat="1" ht="57.6" hidden="1" x14ac:dyDescent="0.3">
      <c r="A268">
        <v>266</v>
      </c>
      <c r="B268" s="2" t="s">
        <v>267</v>
      </c>
      <c r="C268" s="2" t="s">
        <v>4376</v>
      </c>
      <c r="D268" s="7">
        <v>1000</v>
      </c>
      <c r="E268" s="5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8"/>
        <v>146</v>
      </c>
      <c r="P268">
        <f t="shared" si="29"/>
        <v>40.42</v>
      </c>
      <c r="Q268" t="s">
        <v>8308</v>
      </c>
      <c r="R268" t="s">
        <v>8313</v>
      </c>
      <c r="S268" s="11">
        <f t="shared" si="30"/>
        <v>40205.174849537041</v>
      </c>
      <c r="T268">
        <f t="shared" si="31"/>
        <v>25569.000416666666</v>
      </c>
      <c r="U268">
        <f t="shared" si="32"/>
        <v>2010</v>
      </c>
      <c r="V268">
        <f t="shared" si="33"/>
        <v>1</v>
      </c>
      <c r="W268" t="str">
        <f t="shared" si="34"/>
        <v>Jan</v>
      </c>
    </row>
    <row r="269" spans="1:23" customFormat="1" ht="43.2" hidden="1" x14ac:dyDescent="0.3">
      <c r="A269">
        <v>267</v>
      </c>
      <c r="B269" s="2" t="s">
        <v>268</v>
      </c>
      <c r="C269" s="2" t="s">
        <v>4377</v>
      </c>
      <c r="D269" s="7">
        <v>9850</v>
      </c>
      <c r="E269" s="5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8"/>
        <v>132</v>
      </c>
      <c r="P269">
        <f t="shared" si="29"/>
        <v>78.58</v>
      </c>
      <c r="Q269" t="s">
        <v>8308</v>
      </c>
      <c r="R269" t="s">
        <v>8313</v>
      </c>
      <c r="S269" s="11">
        <f t="shared" si="30"/>
        <v>41785.452534722222</v>
      </c>
      <c r="T269">
        <f t="shared" si="31"/>
        <v>25569.001909722221</v>
      </c>
      <c r="U269">
        <f t="shared" si="32"/>
        <v>2014</v>
      </c>
      <c r="V269">
        <f t="shared" si="33"/>
        <v>5</v>
      </c>
      <c r="W269" t="str">
        <f t="shared" si="34"/>
        <v>May</v>
      </c>
    </row>
    <row r="270" spans="1:23" customFormat="1" ht="43.2" hidden="1" x14ac:dyDescent="0.3">
      <c r="A270">
        <v>268</v>
      </c>
      <c r="B270" s="2" t="s">
        <v>269</v>
      </c>
      <c r="C270" s="2" t="s">
        <v>4378</v>
      </c>
      <c r="D270" s="7">
        <v>5000</v>
      </c>
      <c r="E270" s="5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8"/>
        <v>111</v>
      </c>
      <c r="P270">
        <f t="shared" si="29"/>
        <v>50.18</v>
      </c>
      <c r="Q270" t="s">
        <v>8308</v>
      </c>
      <c r="R270" t="s">
        <v>8313</v>
      </c>
      <c r="S270" s="11">
        <f t="shared" si="30"/>
        <v>40809.15252314815</v>
      </c>
      <c r="T270">
        <f t="shared" si="31"/>
        <v>25569.001284722221</v>
      </c>
      <c r="U270">
        <f t="shared" si="32"/>
        <v>2011</v>
      </c>
      <c r="V270">
        <f t="shared" si="33"/>
        <v>9</v>
      </c>
      <c r="W270" t="str">
        <f t="shared" si="34"/>
        <v>Sep</v>
      </c>
    </row>
    <row r="271" spans="1:23" customFormat="1" ht="43.2" hidden="1" x14ac:dyDescent="0.3">
      <c r="A271">
        <v>269</v>
      </c>
      <c r="B271" s="2" t="s">
        <v>270</v>
      </c>
      <c r="C271" s="2" t="s">
        <v>4379</v>
      </c>
      <c r="D271" s="7">
        <v>100000</v>
      </c>
      <c r="E271" s="5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8"/>
        <v>147</v>
      </c>
      <c r="P271">
        <f t="shared" si="29"/>
        <v>92.25</v>
      </c>
      <c r="Q271" t="s">
        <v>8308</v>
      </c>
      <c r="R271" t="s">
        <v>8313</v>
      </c>
      <c r="S271" s="11">
        <f t="shared" si="30"/>
        <v>42758.197013888886</v>
      </c>
      <c r="T271">
        <f t="shared" si="31"/>
        <v>25569.018472222222</v>
      </c>
      <c r="U271">
        <f t="shared" si="32"/>
        <v>2017</v>
      </c>
      <c r="V271">
        <f t="shared" si="33"/>
        <v>1</v>
      </c>
      <c r="W271" t="str">
        <f t="shared" si="34"/>
        <v>Jan</v>
      </c>
    </row>
    <row r="272" spans="1:23" customFormat="1" ht="43.2" hidden="1" x14ac:dyDescent="0.3">
      <c r="A272">
        <v>270</v>
      </c>
      <c r="B272" s="2" t="s">
        <v>271</v>
      </c>
      <c r="C272" s="2" t="s">
        <v>4380</v>
      </c>
      <c r="D272" s="7">
        <v>2300</v>
      </c>
      <c r="E272" s="5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8"/>
        <v>153</v>
      </c>
      <c r="P272">
        <f t="shared" si="29"/>
        <v>57.54</v>
      </c>
      <c r="Q272" t="s">
        <v>8308</v>
      </c>
      <c r="R272" t="s">
        <v>8313</v>
      </c>
      <c r="S272" s="11">
        <f t="shared" si="30"/>
        <v>40637.866550925923</v>
      </c>
      <c r="T272">
        <f t="shared" si="31"/>
        <v>25569.00070601852</v>
      </c>
      <c r="U272">
        <f t="shared" si="32"/>
        <v>2011</v>
      </c>
      <c r="V272">
        <f t="shared" si="33"/>
        <v>4</v>
      </c>
      <c r="W272" t="str">
        <f t="shared" si="34"/>
        <v>Apr</v>
      </c>
    </row>
    <row r="273" spans="1:23" customFormat="1" ht="43.2" hidden="1" x14ac:dyDescent="0.3">
      <c r="A273">
        <v>271</v>
      </c>
      <c r="B273" s="2" t="s">
        <v>272</v>
      </c>
      <c r="C273" s="2" t="s">
        <v>4381</v>
      </c>
      <c r="D273" s="7">
        <v>30000</v>
      </c>
      <c r="E273" s="5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8"/>
        <v>105</v>
      </c>
      <c r="P273">
        <f t="shared" si="29"/>
        <v>109.42</v>
      </c>
      <c r="Q273" t="s">
        <v>8308</v>
      </c>
      <c r="R273" t="s">
        <v>8313</v>
      </c>
      <c r="S273" s="11">
        <f t="shared" si="30"/>
        <v>41612.10024305556</v>
      </c>
      <c r="T273">
        <f t="shared" si="31"/>
        <v>25569.003321759261</v>
      </c>
      <c r="U273">
        <f t="shared" si="32"/>
        <v>2013</v>
      </c>
      <c r="V273">
        <f t="shared" si="33"/>
        <v>12</v>
      </c>
      <c r="W273" t="str">
        <f t="shared" si="34"/>
        <v>Dec</v>
      </c>
    </row>
    <row r="274" spans="1:23" customFormat="1" ht="43.2" hidden="1" x14ac:dyDescent="0.3">
      <c r="A274">
        <v>272</v>
      </c>
      <c r="B274" s="2" t="s">
        <v>273</v>
      </c>
      <c r="C274" s="2" t="s">
        <v>4382</v>
      </c>
      <c r="D274" s="7">
        <v>3000</v>
      </c>
      <c r="E274" s="5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8"/>
        <v>177</v>
      </c>
      <c r="P274">
        <f t="shared" si="29"/>
        <v>81.89</v>
      </c>
      <c r="Q274" t="s">
        <v>8308</v>
      </c>
      <c r="R274" t="s">
        <v>8313</v>
      </c>
      <c r="S274" s="11">
        <f t="shared" si="30"/>
        <v>40235.900358796294</v>
      </c>
      <c r="T274">
        <f t="shared" si="31"/>
        <v>25569.000752314816</v>
      </c>
      <c r="U274">
        <f t="shared" si="32"/>
        <v>2010</v>
      </c>
      <c r="V274">
        <f t="shared" si="33"/>
        <v>2</v>
      </c>
      <c r="W274" t="str">
        <f t="shared" si="34"/>
        <v>Feb</v>
      </c>
    </row>
    <row r="275" spans="1:23" customFormat="1" ht="43.2" hidden="1" x14ac:dyDescent="0.3">
      <c r="A275">
        <v>273</v>
      </c>
      <c r="B275" s="2" t="s">
        <v>274</v>
      </c>
      <c r="C275" s="2" t="s">
        <v>4383</v>
      </c>
      <c r="D275" s="7">
        <v>5000</v>
      </c>
      <c r="E275" s="5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8"/>
        <v>108</v>
      </c>
      <c r="P275">
        <f t="shared" si="29"/>
        <v>45.67</v>
      </c>
      <c r="Q275" t="s">
        <v>8308</v>
      </c>
      <c r="R275" t="s">
        <v>8313</v>
      </c>
      <c r="S275" s="11">
        <f t="shared" si="30"/>
        <v>40697.498449074075</v>
      </c>
      <c r="T275">
        <f t="shared" si="31"/>
        <v>25569.00136574074</v>
      </c>
      <c r="U275">
        <f t="shared" si="32"/>
        <v>2011</v>
      </c>
      <c r="V275">
        <f t="shared" si="33"/>
        <v>6</v>
      </c>
      <c r="W275" t="str">
        <f t="shared" si="34"/>
        <v>Jun</v>
      </c>
    </row>
    <row r="276" spans="1:23" customFormat="1" ht="43.2" hidden="1" x14ac:dyDescent="0.3">
      <c r="A276">
        <v>274</v>
      </c>
      <c r="B276" s="2" t="s">
        <v>275</v>
      </c>
      <c r="C276" s="2" t="s">
        <v>4384</v>
      </c>
      <c r="D276" s="7">
        <v>4000</v>
      </c>
      <c r="E276" s="5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8"/>
        <v>156</v>
      </c>
      <c r="P276">
        <f t="shared" si="29"/>
        <v>55.22</v>
      </c>
      <c r="Q276" t="s">
        <v>8308</v>
      </c>
      <c r="R276" t="s">
        <v>8313</v>
      </c>
      <c r="S276" s="11">
        <f t="shared" si="30"/>
        <v>40969.912372685183</v>
      </c>
      <c r="T276">
        <f t="shared" si="31"/>
        <v>25569.001307870371</v>
      </c>
      <c r="U276">
        <f t="shared" si="32"/>
        <v>2012</v>
      </c>
      <c r="V276">
        <f t="shared" si="33"/>
        <v>3</v>
      </c>
      <c r="W276" t="str">
        <f t="shared" si="34"/>
        <v>Mar</v>
      </c>
    </row>
    <row r="277" spans="1:23" customFormat="1" ht="43.2" hidden="1" x14ac:dyDescent="0.3">
      <c r="A277">
        <v>275</v>
      </c>
      <c r="B277" s="2" t="s">
        <v>276</v>
      </c>
      <c r="C277" s="2" t="s">
        <v>4385</v>
      </c>
      <c r="D277" s="7">
        <v>20000</v>
      </c>
      <c r="E277" s="5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8"/>
        <v>108</v>
      </c>
      <c r="P277">
        <f t="shared" si="29"/>
        <v>65.3</v>
      </c>
      <c r="Q277" t="s">
        <v>8308</v>
      </c>
      <c r="R277" t="s">
        <v>8313</v>
      </c>
      <c r="S277" s="11">
        <f t="shared" si="30"/>
        <v>41193.032013888893</v>
      </c>
      <c r="T277">
        <f t="shared" si="31"/>
        <v>25569.003842592592</v>
      </c>
      <c r="U277">
        <f t="shared" si="32"/>
        <v>2012</v>
      </c>
      <c r="V277">
        <f t="shared" si="33"/>
        <v>10</v>
      </c>
      <c r="W277" t="str">
        <f t="shared" si="34"/>
        <v>Oct</v>
      </c>
    </row>
    <row r="278" spans="1:23" customFormat="1" ht="43.2" hidden="1" x14ac:dyDescent="0.3">
      <c r="A278">
        <v>276</v>
      </c>
      <c r="B278" s="2" t="s">
        <v>277</v>
      </c>
      <c r="C278" s="2" t="s">
        <v>4386</v>
      </c>
      <c r="D278" s="7">
        <v>4000</v>
      </c>
      <c r="E278" s="5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8"/>
        <v>148</v>
      </c>
      <c r="P278">
        <f t="shared" si="29"/>
        <v>95.23</v>
      </c>
      <c r="Q278" t="s">
        <v>8308</v>
      </c>
      <c r="R278" t="s">
        <v>8313</v>
      </c>
      <c r="S278" s="11">
        <f t="shared" si="30"/>
        <v>40967.081874999996</v>
      </c>
      <c r="T278">
        <f t="shared" si="31"/>
        <v>25569.000717592593</v>
      </c>
      <c r="U278">
        <f t="shared" si="32"/>
        <v>2012</v>
      </c>
      <c r="V278">
        <f t="shared" si="33"/>
        <v>2</v>
      </c>
      <c r="W278" t="str">
        <f t="shared" si="34"/>
        <v>Feb</v>
      </c>
    </row>
    <row r="279" spans="1:23" customFormat="1" ht="43.2" hidden="1" x14ac:dyDescent="0.3">
      <c r="A279">
        <v>277</v>
      </c>
      <c r="B279" s="2" t="s">
        <v>278</v>
      </c>
      <c r="C279" s="2" t="s">
        <v>4387</v>
      </c>
      <c r="D279" s="7">
        <v>65000</v>
      </c>
      <c r="E279" s="5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8"/>
        <v>110</v>
      </c>
      <c r="P279">
        <f t="shared" si="29"/>
        <v>75.44</v>
      </c>
      <c r="Q279" t="s">
        <v>8308</v>
      </c>
      <c r="R279" t="s">
        <v>8313</v>
      </c>
      <c r="S279" s="11">
        <f t="shared" si="30"/>
        <v>42117.891423611116</v>
      </c>
      <c r="T279">
        <f t="shared" si="31"/>
        <v>25569.011006944445</v>
      </c>
      <c r="U279">
        <f t="shared" si="32"/>
        <v>2015</v>
      </c>
      <c r="V279">
        <f t="shared" si="33"/>
        <v>4</v>
      </c>
      <c r="W279" t="str">
        <f t="shared" si="34"/>
        <v>Apr</v>
      </c>
    </row>
    <row r="280" spans="1:23" customFormat="1" ht="28.8" hidden="1" x14ac:dyDescent="0.3">
      <c r="A280">
        <v>278</v>
      </c>
      <c r="B280" s="2" t="s">
        <v>279</v>
      </c>
      <c r="C280" s="2" t="s">
        <v>4388</v>
      </c>
      <c r="D280" s="7">
        <v>27000</v>
      </c>
      <c r="E280" s="5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8"/>
        <v>150</v>
      </c>
      <c r="P280">
        <f t="shared" si="29"/>
        <v>97.82</v>
      </c>
      <c r="Q280" t="s">
        <v>8308</v>
      </c>
      <c r="R280" t="s">
        <v>8313</v>
      </c>
      <c r="S280" s="11">
        <f t="shared" si="30"/>
        <v>41164.040960648148</v>
      </c>
      <c r="T280">
        <f t="shared" si="31"/>
        <v>25569.004803240739</v>
      </c>
      <c r="U280">
        <f t="shared" si="32"/>
        <v>2012</v>
      </c>
      <c r="V280">
        <f t="shared" si="33"/>
        <v>9</v>
      </c>
      <c r="W280" t="str">
        <f t="shared" si="34"/>
        <v>Sep</v>
      </c>
    </row>
    <row r="281" spans="1:23" customFormat="1" ht="43.2" hidden="1" x14ac:dyDescent="0.3">
      <c r="A281">
        <v>279</v>
      </c>
      <c r="B281" s="2" t="s">
        <v>280</v>
      </c>
      <c r="C281" s="2" t="s">
        <v>4389</v>
      </c>
      <c r="D281" s="7">
        <v>17000</v>
      </c>
      <c r="E281" s="5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8"/>
        <v>157</v>
      </c>
      <c r="P281">
        <f t="shared" si="29"/>
        <v>87.69</v>
      </c>
      <c r="Q281" t="s">
        <v>8308</v>
      </c>
      <c r="R281" t="s">
        <v>8313</v>
      </c>
      <c r="S281" s="11">
        <f t="shared" si="30"/>
        <v>42759.244166666671</v>
      </c>
      <c r="T281">
        <f t="shared" si="31"/>
        <v>25569.003530092592</v>
      </c>
      <c r="U281">
        <f t="shared" si="32"/>
        <v>2017</v>
      </c>
      <c r="V281">
        <f t="shared" si="33"/>
        <v>1</v>
      </c>
      <c r="W281" t="str">
        <f t="shared" si="34"/>
        <v>Jan</v>
      </c>
    </row>
    <row r="282" spans="1:23" customFormat="1" ht="43.2" hidden="1" x14ac:dyDescent="0.3">
      <c r="A282">
        <v>280</v>
      </c>
      <c r="B282" s="2" t="s">
        <v>281</v>
      </c>
      <c r="C282" s="2" t="s">
        <v>4390</v>
      </c>
      <c r="D282" s="7">
        <v>75000</v>
      </c>
      <c r="E282" s="5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8"/>
        <v>156</v>
      </c>
      <c r="P282">
        <f t="shared" si="29"/>
        <v>54.75</v>
      </c>
      <c r="Q282" t="s">
        <v>8308</v>
      </c>
      <c r="R282" t="s">
        <v>8313</v>
      </c>
      <c r="S282" s="11">
        <f t="shared" si="30"/>
        <v>41744.590682870366</v>
      </c>
      <c r="T282">
        <f t="shared" si="31"/>
        <v>25569.024756944444</v>
      </c>
      <c r="U282">
        <f t="shared" si="32"/>
        <v>2014</v>
      </c>
      <c r="V282">
        <f t="shared" si="33"/>
        <v>4</v>
      </c>
      <c r="W282" t="str">
        <f t="shared" si="34"/>
        <v>Apr</v>
      </c>
    </row>
    <row r="283" spans="1:23" customFormat="1" ht="43.2" hidden="1" x14ac:dyDescent="0.3">
      <c r="A283">
        <v>281</v>
      </c>
      <c r="B283" s="2" t="s">
        <v>282</v>
      </c>
      <c r="C283" s="2" t="s">
        <v>4391</v>
      </c>
      <c r="D283" s="7">
        <v>5500</v>
      </c>
      <c r="E283" s="5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8"/>
        <v>121</v>
      </c>
      <c r="P283">
        <f t="shared" si="29"/>
        <v>83.95</v>
      </c>
      <c r="Q283" t="s">
        <v>8308</v>
      </c>
      <c r="R283" t="s">
        <v>8313</v>
      </c>
      <c r="S283" s="11">
        <f t="shared" si="30"/>
        <v>39950.163344907407</v>
      </c>
      <c r="T283">
        <f t="shared" si="31"/>
        <v>25569.000914351851</v>
      </c>
      <c r="U283">
        <f t="shared" si="32"/>
        <v>2009</v>
      </c>
      <c r="V283">
        <f t="shared" si="33"/>
        <v>5</v>
      </c>
      <c r="W283" t="str">
        <f t="shared" si="34"/>
        <v>May</v>
      </c>
    </row>
    <row r="284" spans="1:23" customFormat="1" ht="43.2" hidden="1" x14ac:dyDescent="0.3">
      <c r="A284">
        <v>282</v>
      </c>
      <c r="B284" s="2" t="s">
        <v>283</v>
      </c>
      <c r="C284" s="2" t="s">
        <v>4392</v>
      </c>
      <c r="D284" s="7">
        <v>45000</v>
      </c>
      <c r="E284" s="5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8"/>
        <v>101</v>
      </c>
      <c r="P284">
        <f t="shared" si="29"/>
        <v>254.39</v>
      </c>
      <c r="Q284" t="s">
        <v>8308</v>
      </c>
      <c r="R284" t="s">
        <v>8313</v>
      </c>
      <c r="S284" s="11">
        <f t="shared" si="30"/>
        <v>40194.920046296298</v>
      </c>
      <c r="T284">
        <f t="shared" si="31"/>
        <v>25569.00207175926</v>
      </c>
      <c r="U284">
        <f t="shared" si="32"/>
        <v>2010</v>
      </c>
      <c r="V284">
        <f t="shared" si="33"/>
        <v>1</v>
      </c>
      <c r="W284" t="str">
        <f t="shared" si="34"/>
        <v>Jan</v>
      </c>
    </row>
    <row r="285" spans="1:23" customFormat="1" ht="28.8" hidden="1" x14ac:dyDescent="0.3">
      <c r="A285">
        <v>283</v>
      </c>
      <c r="B285" s="2" t="s">
        <v>284</v>
      </c>
      <c r="C285" s="2" t="s">
        <v>4393</v>
      </c>
      <c r="D285" s="7">
        <v>18000</v>
      </c>
      <c r="E285" s="5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8"/>
        <v>114</v>
      </c>
      <c r="P285">
        <f t="shared" si="29"/>
        <v>101.83</v>
      </c>
      <c r="Q285" t="s">
        <v>8308</v>
      </c>
      <c r="R285" t="s">
        <v>8313</v>
      </c>
      <c r="S285" s="11">
        <f t="shared" si="30"/>
        <v>40675.71</v>
      </c>
      <c r="T285">
        <f t="shared" si="31"/>
        <v>25569.002337962964</v>
      </c>
      <c r="U285">
        <f t="shared" si="32"/>
        <v>2011</v>
      </c>
      <c r="V285">
        <f t="shared" si="33"/>
        <v>5</v>
      </c>
      <c r="W285" t="str">
        <f t="shared" si="34"/>
        <v>May</v>
      </c>
    </row>
    <row r="286" spans="1:23" customFormat="1" ht="43.2" hidden="1" x14ac:dyDescent="0.3">
      <c r="A286">
        <v>284</v>
      </c>
      <c r="B286" s="2" t="s">
        <v>285</v>
      </c>
      <c r="C286" s="2" t="s">
        <v>4394</v>
      </c>
      <c r="D286" s="7">
        <v>40000</v>
      </c>
      <c r="E286" s="5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8"/>
        <v>105</v>
      </c>
      <c r="P286">
        <f t="shared" si="29"/>
        <v>55.07</v>
      </c>
      <c r="Q286" t="s">
        <v>8308</v>
      </c>
      <c r="R286" t="s">
        <v>8313</v>
      </c>
      <c r="S286" s="11">
        <f t="shared" si="30"/>
        <v>40904.738194444442</v>
      </c>
      <c r="T286">
        <f t="shared" si="31"/>
        <v>25569.008796296297</v>
      </c>
      <c r="U286">
        <f t="shared" si="32"/>
        <v>2011</v>
      </c>
      <c r="V286">
        <f t="shared" si="33"/>
        <v>12</v>
      </c>
      <c r="W286" t="str">
        <f t="shared" si="34"/>
        <v>Dec</v>
      </c>
    </row>
    <row r="287" spans="1:23" customFormat="1" ht="43.2" hidden="1" x14ac:dyDescent="0.3">
      <c r="A287">
        <v>285</v>
      </c>
      <c r="B287" s="2" t="s">
        <v>286</v>
      </c>
      <c r="C287" s="2" t="s">
        <v>4395</v>
      </c>
      <c r="D287" s="7">
        <v>14000</v>
      </c>
      <c r="E287" s="5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8"/>
        <v>229</v>
      </c>
      <c r="P287">
        <f t="shared" si="29"/>
        <v>56.9</v>
      </c>
      <c r="Q287" t="s">
        <v>8308</v>
      </c>
      <c r="R287" t="s">
        <v>8313</v>
      </c>
      <c r="S287" s="11">
        <f t="shared" si="30"/>
        <v>41506.756111111114</v>
      </c>
      <c r="T287">
        <f t="shared" si="31"/>
        <v>25569.006516203703</v>
      </c>
      <c r="U287">
        <f t="shared" si="32"/>
        <v>2013</v>
      </c>
      <c r="V287">
        <f t="shared" si="33"/>
        <v>8</v>
      </c>
      <c r="W287" t="str">
        <f t="shared" si="34"/>
        <v>Aug</v>
      </c>
    </row>
    <row r="288" spans="1:23" customFormat="1" ht="43.2" hidden="1" x14ac:dyDescent="0.3">
      <c r="A288">
        <v>286</v>
      </c>
      <c r="B288" s="2" t="s">
        <v>287</v>
      </c>
      <c r="C288" s="2" t="s">
        <v>4396</v>
      </c>
      <c r="D288" s="7">
        <v>15000</v>
      </c>
      <c r="E288" s="5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8"/>
        <v>109</v>
      </c>
      <c r="P288">
        <f t="shared" si="29"/>
        <v>121.28</v>
      </c>
      <c r="Q288" t="s">
        <v>8308</v>
      </c>
      <c r="R288" t="s">
        <v>8313</v>
      </c>
      <c r="S288" s="11">
        <f t="shared" si="30"/>
        <v>41313.816249999996</v>
      </c>
      <c r="T288">
        <f t="shared" si="31"/>
        <v>25569.001562500001</v>
      </c>
      <c r="U288">
        <f t="shared" si="32"/>
        <v>2013</v>
      </c>
      <c r="V288">
        <f t="shared" si="33"/>
        <v>2</v>
      </c>
      <c r="W288" t="str">
        <f t="shared" si="34"/>
        <v>Feb</v>
      </c>
    </row>
    <row r="289" spans="1:23" customFormat="1" ht="28.8" hidden="1" x14ac:dyDescent="0.3">
      <c r="A289">
        <v>287</v>
      </c>
      <c r="B289" s="2" t="s">
        <v>288</v>
      </c>
      <c r="C289" s="2" t="s">
        <v>4397</v>
      </c>
      <c r="D289" s="7">
        <v>15000</v>
      </c>
      <c r="E289" s="5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8"/>
        <v>176</v>
      </c>
      <c r="P289">
        <f t="shared" si="29"/>
        <v>91.19</v>
      </c>
      <c r="Q289" t="s">
        <v>8308</v>
      </c>
      <c r="R289" t="s">
        <v>8313</v>
      </c>
      <c r="S289" s="11">
        <f t="shared" si="30"/>
        <v>41184.277986111112</v>
      </c>
      <c r="T289">
        <f t="shared" si="31"/>
        <v>25569.00335648148</v>
      </c>
      <c r="U289">
        <f t="shared" si="32"/>
        <v>2012</v>
      </c>
      <c r="V289">
        <f t="shared" si="33"/>
        <v>10</v>
      </c>
      <c r="W289" t="str">
        <f t="shared" si="34"/>
        <v>Oct</v>
      </c>
    </row>
    <row r="290" spans="1:23" customFormat="1" ht="57.6" hidden="1" x14ac:dyDescent="0.3">
      <c r="A290">
        <v>288</v>
      </c>
      <c r="B290" s="2" t="s">
        <v>289</v>
      </c>
      <c r="C290" s="2" t="s">
        <v>4398</v>
      </c>
      <c r="D290" s="7">
        <v>50000</v>
      </c>
      <c r="E290" s="5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8"/>
        <v>103</v>
      </c>
      <c r="P290">
        <f t="shared" si="29"/>
        <v>115.45</v>
      </c>
      <c r="Q290" t="s">
        <v>8308</v>
      </c>
      <c r="R290" t="s">
        <v>8313</v>
      </c>
      <c r="S290" s="11">
        <f t="shared" si="30"/>
        <v>41051.168900462959</v>
      </c>
      <c r="T290">
        <f t="shared" si="31"/>
        <v>25569.005173611113</v>
      </c>
      <c r="U290">
        <f t="shared" si="32"/>
        <v>2012</v>
      </c>
      <c r="V290">
        <f t="shared" si="33"/>
        <v>5</v>
      </c>
      <c r="W290" t="str">
        <f t="shared" si="34"/>
        <v>May</v>
      </c>
    </row>
    <row r="291" spans="1:23" customFormat="1" ht="43.2" hidden="1" x14ac:dyDescent="0.3">
      <c r="A291">
        <v>289</v>
      </c>
      <c r="B291" s="2" t="s">
        <v>290</v>
      </c>
      <c r="C291" s="2" t="s">
        <v>4399</v>
      </c>
      <c r="D291" s="7">
        <v>15000</v>
      </c>
      <c r="E291" s="5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8"/>
        <v>105</v>
      </c>
      <c r="P291">
        <f t="shared" si="29"/>
        <v>67.77</v>
      </c>
      <c r="Q291" t="s">
        <v>8308</v>
      </c>
      <c r="R291" t="s">
        <v>8313</v>
      </c>
      <c r="S291" s="11">
        <f t="shared" si="30"/>
        <v>41550.456412037034</v>
      </c>
      <c r="T291">
        <f t="shared" si="31"/>
        <v>25569.002685185184</v>
      </c>
      <c r="U291">
        <f t="shared" si="32"/>
        <v>2013</v>
      </c>
      <c r="V291">
        <f t="shared" si="33"/>
        <v>10</v>
      </c>
      <c r="W291" t="str">
        <f t="shared" si="34"/>
        <v>Oct</v>
      </c>
    </row>
    <row r="292" spans="1:23" customFormat="1" ht="28.8" hidden="1" x14ac:dyDescent="0.3">
      <c r="A292">
        <v>290</v>
      </c>
      <c r="B292" s="2" t="s">
        <v>291</v>
      </c>
      <c r="C292" s="2" t="s">
        <v>4400</v>
      </c>
      <c r="D292" s="7">
        <v>4500</v>
      </c>
      <c r="E292" s="5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8"/>
        <v>107</v>
      </c>
      <c r="P292">
        <f t="shared" si="29"/>
        <v>28.58</v>
      </c>
      <c r="Q292" t="s">
        <v>8308</v>
      </c>
      <c r="R292" t="s">
        <v>8313</v>
      </c>
      <c r="S292" s="11">
        <f t="shared" si="30"/>
        <v>40526.36917824074</v>
      </c>
      <c r="T292">
        <f t="shared" si="31"/>
        <v>25569.001944444444</v>
      </c>
      <c r="U292">
        <f t="shared" si="32"/>
        <v>2010</v>
      </c>
      <c r="V292">
        <f t="shared" si="33"/>
        <v>12</v>
      </c>
      <c r="W292" t="str">
        <f t="shared" si="34"/>
        <v>Dec</v>
      </c>
    </row>
    <row r="293" spans="1:23" customFormat="1" ht="43.2" hidden="1" x14ac:dyDescent="0.3">
      <c r="A293">
        <v>291</v>
      </c>
      <c r="B293" s="2" t="s">
        <v>292</v>
      </c>
      <c r="C293" s="2" t="s">
        <v>4401</v>
      </c>
      <c r="D293" s="7">
        <v>5000</v>
      </c>
      <c r="E293" s="5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8"/>
        <v>120</v>
      </c>
      <c r="P293">
        <f t="shared" si="29"/>
        <v>46.88</v>
      </c>
      <c r="Q293" t="s">
        <v>8308</v>
      </c>
      <c r="R293" t="s">
        <v>8313</v>
      </c>
      <c r="S293" s="11">
        <f t="shared" si="30"/>
        <v>41376.769050925926</v>
      </c>
      <c r="T293">
        <f t="shared" si="31"/>
        <v>25569.001481481482</v>
      </c>
      <c r="U293">
        <f t="shared" si="32"/>
        <v>2013</v>
      </c>
      <c r="V293">
        <f t="shared" si="33"/>
        <v>4</v>
      </c>
      <c r="W293" t="str">
        <f t="shared" si="34"/>
        <v>Apr</v>
      </c>
    </row>
    <row r="294" spans="1:23" customFormat="1" ht="57.6" hidden="1" x14ac:dyDescent="0.3">
      <c r="A294">
        <v>292</v>
      </c>
      <c r="B294" s="2" t="s">
        <v>293</v>
      </c>
      <c r="C294" s="2" t="s">
        <v>4402</v>
      </c>
      <c r="D294" s="7">
        <v>75000</v>
      </c>
      <c r="E294" s="5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8"/>
        <v>102</v>
      </c>
      <c r="P294">
        <f t="shared" si="29"/>
        <v>154.41999999999999</v>
      </c>
      <c r="Q294" t="s">
        <v>8308</v>
      </c>
      <c r="R294" t="s">
        <v>8313</v>
      </c>
      <c r="S294" s="11">
        <f t="shared" si="30"/>
        <v>40812.803229166668</v>
      </c>
      <c r="T294">
        <f t="shared" si="31"/>
        <v>25569.005706018517</v>
      </c>
      <c r="U294">
        <f t="shared" si="32"/>
        <v>2011</v>
      </c>
      <c r="V294">
        <f t="shared" si="33"/>
        <v>9</v>
      </c>
      <c r="W294" t="str">
        <f t="shared" si="34"/>
        <v>Sep</v>
      </c>
    </row>
    <row r="295" spans="1:23" customFormat="1" ht="43.2" hidden="1" x14ac:dyDescent="0.3">
      <c r="A295">
        <v>293</v>
      </c>
      <c r="B295" s="2" t="s">
        <v>294</v>
      </c>
      <c r="C295" s="2" t="s">
        <v>4403</v>
      </c>
      <c r="D295" s="7">
        <v>26000</v>
      </c>
      <c r="E295" s="5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8"/>
        <v>101</v>
      </c>
      <c r="P295">
        <f t="shared" si="29"/>
        <v>201.22</v>
      </c>
      <c r="Q295" t="s">
        <v>8308</v>
      </c>
      <c r="R295" t="s">
        <v>8313</v>
      </c>
      <c r="S295" s="11">
        <f t="shared" si="30"/>
        <v>41719.667986111112</v>
      </c>
      <c r="T295">
        <f t="shared" si="31"/>
        <v>25569.001516203705</v>
      </c>
      <c r="U295">
        <f t="shared" si="32"/>
        <v>2014</v>
      </c>
      <c r="V295">
        <f t="shared" si="33"/>
        <v>3</v>
      </c>
      <c r="W295" t="str">
        <f t="shared" si="34"/>
        <v>Mar</v>
      </c>
    </row>
    <row r="296" spans="1:23" customFormat="1" ht="57.6" hidden="1" x14ac:dyDescent="0.3">
      <c r="A296">
        <v>294</v>
      </c>
      <c r="B296" s="2" t="s">
        <v>295</v>
      </c>
      <c r="C296" s="2" t="s">
        <v>4404</v>
      </c>
      <c r="D296" s="7">
        <v>5000</v>
      </c>
      <c r="E296" s="5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8"/>
        <v>100</v>
      </c>
      <c r="P296">
        <f t="shared" si="29"/>
        <v>100</v>
      </c>
      <c r="Q296" t="s">
        <v>8308</v>
      </c>
      <c r="R296" t="s">
        <v>8313</v>
      </c>
      <c r="S296" s="11">
        <f t="shared" si="30"/>
        <v>40343.084421296298</v>
      </c>
      <c r="T296">
        <f t="shared" si="31"/>
        <v>25569.000578703704</v>
      </c>
      <c r="U296">
        <f t="shared" si="32"/>
        <v>2010</v>
      </c>
      <c r="V296">
        <f t="shared" si="33"/>
        <v>6</v>
      </c>
      <c r="W296" t="str">
        <f t="shared" si="34"/>
        <v>Jun</v>
      </c>
    </row>
    <row r="297" spans="1:23" customFormat="1" ht="43.2" hidden="1" x14ac:dyDescent="0.3">
      <c r="A297">
        <v>295</v>
      </c>
      <c r="B297" s="2" t="s">
        <v>296</v>
      </c>
      <c r="C297" s="2" t="s">
        <v>4405</v>
      </c>
      <c r="D297" s="7">
        <v>50000</v>
      </c>
      <c r="E297" s="5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8"/>
        <v>133</v>
      </c>
      <c r="P297">
        <f t="shared" si="29"/>
        <v>100.08</v>
      </c>
      <c r="Q297" t="s">
        <v>8308</v>
      </c>
      <c r="R297" t="s">
        <v>8313</v>
      </c>
      <c r="S297" s="11">
        <f t="shared" si="30"/>
        <v>41519.004733796297</v>
      </c>
      <c r="T297">
        <f t="shared" si="31"/>
        <v>25569.007696759258</v>
      </c>
      <c r="U297">
        <f t="shared" si="32"/>
        <v>2013</v>
      </c>
      <c r="V297">
        <f t="shared" si="33"/>
        <v>9</v>
      </c>
      <c r="W297" t="str">
        <f t="shared" si="34"/>
        <v>Sep</v>
      </c>
    </row>
    <row r="298" spans="1:23" customFormat="1" ht="43.2" hidden="1" x14ac:dyDescent="0.3">
      <c r="A298">
        <v>296</v>
      </c>
      <c r="B298" s="2" t="s">
        <v>297</v>
      </c>
      <c r="C298" s="2" t="s">
        <v>4406</v>
      </c>
      <c r="D298" s="7">
        <v>25000</v>
      </c>
      <c r="E298" s="5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8"/>
        <v>119</v>
      </c>
      <c r="P298">
        <f t="shared" si="29"/>
        <v>230.09</v>
      </c>
      <c r="Q298" t="s">
        <v>8308</v>
      </c>
      <c r="R298" t="s">
        <v>8313</v>
      </c>
      <c r="S298" s="11">
        <f t="shared" si="30"/>
        <v>41134.475497685184</v>
      </c>
      <c r="T298">
        <f t="shared" si="31"/>
        <v>25569.001493055555</v>
      </c>
      <c r="U298">
        <f t="shared" si="32"/>
        <v>2012</v>
      </c>
      <c r="V298">
        <f t="shared" si="33"/>
        <v>8</v>
      </c>
      <c r="W298" t="str">
        <f t="shared" si="34"/>
        <v>Aug</v>
      </c>
    </row>
    <row r="299" spans="1:23" customFormat="1" ht="43.2" hidden="1" x14ac:dyDescent="0.3">
      <c r="A299">
        <v>297</v>
      </c>
      <c r="B299" s="2" t="s">
        <v>298</v>
      </c>
      <c r="C299" s="2" t="s">
        <v>4407</v>
      </c>
      <c r="D299" s="7">
        <v>20000</v>
      </c>
      <c r="E299" s="5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8"/>
        <v>101</v>
      </c>
      <c r="P299">
        <f t="shared" si="29"/>
        <v>141.75</v>
      </c>
      <c r="Q299" t="s">
        <v>8308</v>
      </c>
      <c r="R299" t="s">
        <v>8313</v>
      </c>
      <c r="S299" s="11">
        <f t="shared" si="30"/>
        <v>42089.72802083334</v>
      </c>
      <c r="T299">
        <f t="shared" si="31"/>
        <v>25569.001643518517</v>
      </c>
      <c r="U299">
        <f t="shared" si="32"/>
        <v>2015</v>
      </c>
      <c r="V299">
        <f t="shared" si="33"/>
        <v>3</v>
      </c>
      <c r="W299" t="str">
        <f t="shared" si="34"/>
        <v>Mar</v>
      </c>
    </row>
    <row r="300" spans="1:23" customFormat="1" ht="28.8" hidden="1" x14ac:dyDescent="0.3">
      <c r="A300">
        <v>298</v>
      </c>
      <c r="B300" s="2" t="s">
        <v>299</v>
      </c>
      <c r="C300" s="2" t="s">
        <v>4408</v>
      </c>
      <c r="D300" s="7">
        <v>126000</v>
      </c>
      <c r="E300" s="5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8"/>
        <v>109</v>
      </c>
      <c r="P300">
        <f t="shared" si="29"/>
        <v>56.34</v>
      </c>
      <c r="Q300" t="s">
        <v>8308</v>
      </c>
      <c r="R300" t="s">
        <v>8313</v>
      </c>
      <c r="S300" s="11">
        <f t="shared" si="30"/>
        <v>41709.463518518518</v>
      </c>
      <c r="T300">
        <f t="shared" si="31"/>
        <v>25569.028194444443</v>
      </c>
      <c r="U300">
        <f t="shared" si="32"/>
        <v>2014</v>
      </c>
      <c r="V300">
        <f t="shared" si="33"/>
        <v>3</v>
      </c>
      <c r="W300" t="str">
        <f t="shared" si="34"/>
        <v>Mar</v>
      </c>
    </row>
    <row r="301" spans="1:23" customFormat="1" ht="57.6" hidden="1" x14ac:dyDescent="0.3">
      <c r="A301">
        <v>299</v>
      </c>
      <c r="B301" s="2" t="s">
        <v>300</v>
      </c>
      <c r="C301" s="2" t="s">
        <v>4409</v>
      </c>
      <c r="D301" s="7">
        <v>10000</v>
      </c>
      <c r="E301" s="5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8"/>
        <v>179</v>
      </c>
      <c r="P301">
        <f t="shared" si="29"/>
        <v>73.34</v>
      </c>
      <c r="Q301" t="s">
        <v>8308</v>
      </c>
      <c r="R301" t="s">
        <v>8313</v>
      </c>
      <c r="S301" s="11">
        <f t="shared" si="30"/>
        <v>40469.225231481483</v>
      </c>
      <c r="T301">
        <f t="shared" si="31"/>
        <v>25569.002824074076</v>
      </c>
      <c r="U301">
        <f t="shared" si="32"/>
        <v>2010</v>
      </c>
      <c r="V301">
        <f t="shared" si="33"/>
        <v>10</v>
      </c>
      <c r="W301" t="str">
        <f t="shared" si="34"/>
        <v>Oct</v>
      </c>
    </row>
    <row r="302" spans="1:23" customFormat="1" ht="43.2" hidden="1" x14ac:dyDescent="0.3">
      <c r="A302">
        <v>300</v>
      </c>
      <c r="B302" s="2" t="s">
        <v>301</v>
      </c>
      <c r="C302" s="2" t="s">
        <v>4410</v>
      </c>
      <c r="D302" s="7">
        <v>25000</v>
      </c>
      <c r="E302" s="5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8"/>
        <v>102</v>
      </c>
      <c r="P302">
        <f t="shared" si="29"/>
        <v>85.34</v>
      </c>
      <c r="Q302" t="s">
        <v>8308</v>
      </c>
      <c r="R302" t="s">
        <v>8313</v>
      </c>
      <c r="S302" s="11">
        <f t="shared" si="30"/>
        <v>40626.959930555553</v>
      </c>
      <c r="T302">
        <f t="shared" si="31"/>
        <v>25569.003449074073</v>
      </c>
      <c r="U302">
        <f t="shared" si="32"/>
        <v>2011</v>
      </c>
      <c r="V302">
        <f t="shared" si="33"/>
        <v>3</v>
      </c>
      <c r="W302" t="str">
        <f t="shared" si="34"/>
        <v>Mar</v>
      </c>
    </row>
    <row r="303" spans="1:23" customFormat="1" ht="43.2" hidden="1" x14ac:dyDescent="0.3">
      <c r="A303">
        <v>301</v>
      </c>
      <c r="B303" s="2" t="s">
        <v>302</v>
      </c>
      <c r="C303" s="2" t="s">
        <v>4411</v>
      </c>
      <c r="D303" s="7">
        <v>13000</v>
      </c>
      <c r="E303" s="5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8"/>
        <v>119</v>
      </c>
      <c r="P303">
        <f t="shared" si="29"/>
        <v>61.5</v>
      </c>
      <c r="Q303" t="s">
        <v>8308</v>
      </c>
      <c r="R303" t="s">
        <v>8313</v>
      </c>
      <c r="S303" s="11">
        <f t="shared" si="30"/>
        <v>41312.737673611111</v>
      </c>
      <c r="T303">
        <f t="shared" si="31"/>
        <v>25569.002905092591</v>
      </c>
      <c r="U303">
        <f t="shared" si="32"/>
        <v>2013</v>
      </c>
      <c r="V303">
        <f t="shared" si="33"/>
        <v>2</v>
      </c>
      <c r="W303" t="str">
        <f t="shared" si="34"/>
        <v>Feb</v>
      </c>
    </row>
    <row r="304" spans="1:23" customFormat="1" ht="57.6" hidden="1" x14ac:dyDescent="0.3">
      <c r="A304">
        <v>302</v>
      </c>
      <c r="B304" s="2" t="s">
        <v>303</v>
      </c>
      <c r="C304" s="2" t="s">
        <v>4412</v>
      </c>
      <c r="D304" s="7">
        <v>10000</v>
      </c>
      <c r="E304" s="5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8"/>
        <v>100</v>
      </c>
      <c r="P304">
        <f t="shared" si="29"/>
        <v>93.02</v>
      </c>
      <c r="Q304" t="s">
        <v>8308</v>
      </c>
      <c r="R304" t="s">
        <v>8313</v>
      </c>
      <c r="S304" s="11">
        <f t="shared" si="30"/>
        <v>40933.856921296298</v>
      </c>
      <c r="T304">
        <f t="shared" si="31"/>
        <v>25569.001250000001</v>
      </c>
      <c r="U304">
        <f t="shared" si="32"/>
        <v>2012</v>
      </c>
      <c r="V304">
        <f t="shared" si="33"/>
        <v>1</v>
      </c>
      <c r="W304" t="str">
        <f t="shared" si="34"/>
        <v>Jan</v>
      </c>
    </row>
    <row r="305" spans="1:23" customFormat="1" ht="43.2" hidden="1" x14ac:dyDescent="0.3">
      <c r="A305">
        <v>303</v>
      </c>
      <c r="B305" s="2" t="s">
        <v>304</v>
      </c>
      <c r="C305" s="2" t="s">
        <v>4413</v>
      </c>
      <c r="D305" s="7">
        <v>3000</v>
      </c>
      <c r="E305" s="5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8"/>
        <v>137</v>
      </c>
      <c r="P305">
        <f t="shared" si="29"/>
        <v>50.29</v>
      </c>
      <c r="Q305" t="s">
        <v>8308</v>
      </c>
      <c r="R305" t="s">
        <v>8313</v>
      </c>
      <c r="S305" s="11">
        <f t="shared" si="30"/>
        <v>41032.071134259262</v>
      </c>
      <c r="T305">
        <f t="shared" si="31"/>
        <v>25569.000949074074</v>
      </c>
      <c r="U305">
        <f t="shared" si="32"/>
        <v>2012</v>
      </c>
      <c r="V305">
        <f t="shared" si="33"/>
        <v>5</v>
      </c>
      <c r="W305" t="str">
        <f t="shared" si="34"/>
        <v>May</v>
      </c>
    </row>
    <row r="306" spans="1:23" customFormat="1" ht="28.8" hidden="1" x14ac:dyDescent="0.3">
      <c r="A306">
        <v>304</v>
      </c>
      <c r="B306" s="2" t="s">
        <v>305</v>
      </c>
      <c r="C306" s="2" t="s">
        <v>4414</v>
      </c>
      <c r="D306" s="7">
        <v>3400</v>
      </c>
      <c r="E306" s="5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8"/>
        <v>232</v>
      </c>
      <c r="P306">
        <f t="shared" si="29"/>
        <v>106.43</v>
      </c>
      <c r="Q306" t="s">
        <v>8308</v>
      </c>
      <c r="R306" t="s">
        <v>8313</v>
      </c>
      <c r="S306" s="11">
        <f t="shared" si="30"/>
        <v>41114.094872685186</v>
      </c>
      <c r="T306">
        <f t="shared" si="31"/>
        <v>25569.000856481482</v>
      </c>
      <c r="U306">
        <f t="shared" si="32"/>
        <v>2012</v>
      </c>
      <c r="V306">
        <f t="shared" si="33"/>
        <v>7</v>
      </c>
      <c r="W306" t="str">
        <f t="shared" si="34"/>
        <v>Jul</v>
      </c>
    </row>
    <row r="307" spans="1:23" customFormat="1" ht="43.2" hidden="1" x14ac:dyDescent="0.3">
      <c r="A307">
        <v>305</v>
      </c>
      <c r="B307" s="2" t="s">
        <v>306</v>
      </c>
      <c r="C307" s="2" t="s">
        <v>4415</v>
      </c>
      <c r="D307" s="7">
        <v>7500</v>
      </c>
      <c r="E307" s="5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8"/>
        <v>130</v>
      </c>
      <c r="P307">
        <f t="shared" si="29"/>
        <v>51.72</v>
      </c>
      <c r="Q307" t="s">
        <v>8308</v>
      </c>
      <c r="R307" t="s">
        <v>8313</v>
      </c>
      <c r="S307" s="11">
        <f t="shared" si="30"/>
        <v>40948.630196759259</v>
      </c>
      <c r="T307">
        <f t="shared" si="31"/>
        <v>25569.002187499998</v>
      </c>
      <c r="U307">
        <f t="shared" si="32"/>
        <v>2012</v>
      </c>
      <c r="V307">
        <f t="shared" si="33"/>
        <v>2</v>
      </c>
      <c r="W307" t="str">
        <f t="shared" si="34"/>
        <v>Feb</v>
      </c>
    </row>
    <row r="308" spans="1:23" customFormat="1" ht="28.8" hidden="1" x14ac:dyDescent="0.3">
      <c r="A308">
        <v>306</v>
      </c>
      <c r="B308" s="2" t="s">
        <v>307</v>
      </c>
      <c r="C308" s="2" t="s">
        <v>4416</v>
      </c>
      <c r="D308" s="7">
        <v>1000</v>
      </c>
      <c r="E308" s="5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8"/>
        <v>293</v>
      </c>
      <c r="P308">
        <f t="shared" si="29"/>
        <v>36.61</v>
      </c>
      <c r="Q308" t="s">
        <v>8308</v>
      </c>
      <c r="R308" t="s">
        <v>8313</v>
      </c>
      <c r="S308" s="11">
        <f t="shared" si="30"/>
        <v>41333.837187500001</v>
      </c>
      <c r="T308">
        <f t="shared" si="31"/>
        <v>25569.000925925928</v>
      </c>
      <c r="U308">
        <f t="shared" si="32"/>
        <v>2013</v>
      </c>
      <c r="V308">
        <f t="shared" si="33"/>
        <v>2</v>
      </c>
      <c r="W308" t="str">
        <f t="shared" si="34"/>
        <v>Feb</v>
      </c>
    </row>
    <row r="309" spans="1:23" customFormat="1" hidden="1" x14ac:dyDescent="0.3">
      <c r="A309">
        <v>307</v>
      </c>
      <c r="B309" s="2" t="s">
        <v>308</v>
      </c>
      <c r="C309" s="2" t="s">
        <v>4417</v>
      </c>
      <c r="D309" s="7">
        <v>22000</v>
      </c>
      <c r="E309" s="5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8"/>
        <v>111</v>
      </c>
      <c r="P309">
        <f t="shared" si="29"/>
        <v>42.52</v>
      </c>
      <c r="Q309" t="s">
        <v>8308</v>
      </c>
      <c r="R309" t="s">
        <v>8313</v>
      </c>
      <c r="S309" s="11">
        <f t="shared" si="30"/>
        <v>41282.944456018515</v>
      </c>
      <c r="T309">
        <f t="shared" si="31"/>
        <v>25569.006666666668</v>
      </c>
      <c r="U309">
        <f t="shared" si="32"/>
        <v>2013</v>
      </c>
      <c r="V309">
        <f t="shared" si="33"/>
        <v>1</v>
      </c>
      <c r="W309" t="str">
        <f t="shared" si="34"/>
        <v>Jan</v>
      </c>
    </row>
    <row r="310" spans="1:23" customFormat="1" ht="43.2" hidden="1" x14ac:dyDescent="0.3">
      <c r="A310">
        <v>308</v>
      </c>
      <c r="B310" s="2" t="s">
        <v>309</v>
      </c>
      <c r="C310" s="2" t="s">
        <v>4418</v>
      </c>
      <c r="D310" s="7">
        <v>12000</v>
      </c>
      <c r="E310" s="5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8"/>
        <v>106</v>
      </c>
      <c r="P310">
        <f t="shared" si="29"/>
        <v>62.71</v>
      </c>
      <c r="Q310" t="s">
        <v>8308</v>
      </c>
      <c r="R310" t="s">
        <v>8313</v>
      </c>
      <c r="S310" s="11">
        <f t="shared" si="30"/>
        <v>40567.694560185184</v>
      </c>
      <c r="T310">
        <f t="shared" si="31"/>
        <v>25569.002337962964</v>
      </c>
      <c r="U310">
        <f t="shared" si="32"/>
        <v>2011</v>
      </c>
      <c r="V310">
        <f t="shared" si="33"/>
        <v>1</v>
      </c>
      <c r="W310" t="str">
        <f t="shared" si="34"/>
        <v>Jan</v>
      </c>
    </row>
    <row r="311" spans="1:23" customFormat="1" ht="43.2" hidden="1" x14ac:dyDescent="0.3">
      <c r="A311">
        <v>309</v>
      </c>
      <c r="B311" s="2" t="s">
        <v>310</v>
      </c>
      <c r="C311" s="2" t="s">
        <v>4419</v>
      </c>
      <c r="D311" s="7">
        <v>18000</v>
      </c>
      <c r="E311" s="5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8"/>
        <v>119</v>
      </c>
      <c r="P311">
        <f t="shared" si="29"/>
        <v>89.96</v>
      </c>
      <c r="Q311" t="s">
        <v>8308</v>
      </c>
      <c r="R311" t="s">
        <v>8313</v>
      </c>
      <c r="S311" s="11">
        <f t="shared" si="30"/>
        <v>41134.751550925925</v>
      </c>
      <c r="T311">
        <f t="shared" si="31"/>
        <v>25569.00275462963</v>
      </c>
      <c r="U311">
        <f t="shared" si="32"/>
        <v>2012</v>
      </c>
      <c r="V311">
        <f t="shared" si="33"/>
        <v>8</v>
      </c>
      <c r="W311" t="str">
        <f t="shared" si="34"/>
        <v>Aug</v>
      </c>
    </row>
    <row r="312" spans="1:23" customFormat="1" ht="43.2" hidden="1" x14ac:dyDescent="0.3">
      <c r="A312">
        <v>310</v>
      </c>
      <c r="B312" s="2" t="s">
        <v>311</v>
      </c>
      <c r="C312" s="2" t="s">
        <v>4420</v>
      </c>
      <c r="D312" s="7">
        <v>1000</v>
      </c>
      <c r="E312" s="5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8"/>
        <v>104</v>
      </c>
      <c r="P312">
        <f t="shared" si="29"/>
        <v>28.92</v>
      </c>
      <c r="Q312" t="s">
        <v>8308</v>
      </c>
      <c r="R312" t="s">
        <v>8313</v>
      </c>
      <c r="S312" s="11">
        <f t="shared" si="30"/>
        <v>40821.183136574073</v>
      </c>
      <c r="T312">
        <f t="shared" si="31"/>
        <v>25569.000416666666</v>
      </c>
      <c r="U312">
        <f t="shared" si="32"/>
        <v>2011</v>
      </c>
      <c r="V312">
        <f t="shared" si="33"/>
        <v>10</v>
      </c>
      <c r="W312" t="str">
        <f t="shared" si="34"/>
        <v>Oct</v>
      </c>
    </row>
    <row r="313" spans="1:23" customFormat="1" ht="43.2" hidden="1" x14ac:dyDescent="0.3">
      <c r="A313">
        <v>311</v>
      </c>
      <c r="B313" s="2" t="s">
        <v>312</v>
      </c>
      <c r="C313" s="2" t="s">
        <v>4421</v>
      </c>
      <c r="D313" s="7">
        <v>20000</v>
      </c>
      <c r="E313" s="5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8"/>
        <v>104</v>
      </c>
      <c r="P313">
        <f t="shared" si="29"/>
        <v>138.80000000000001</v>
      </c>
      <c r="Q313" t="s">
        <v>8308</v>
      </c>
      <c r="R313" t="s">
        <v>8313</v>
      </c>
      <c r="S313" s="11">
        <f t="shared" si="30"/>
        <v>40868.219814814816</v>
      </c>
      <c r="T313">
        <f t="shared" si="31"/>
        <v>25569.001736111109</v>
      </c>
      <c r="U313">
        <f t="shared" si="32"/>
        <v>2011</v>
      </c>
      <c r="V313">
        <f t="shared" si="33"/>
        <v>11</v>
      </c>
      <c r="W313" t="str">
        <f t="shared" si="34"/>
        <v>Nov</v>
      </c>
    </row>
    <row r="314" spans="1:23" customFormat="1" ht="57.6" hidden="1" x14ac:dyDescent="0.3">
      <c r="A314">
        <v>312</v>
      </c>
      <c r="B314" s="2" t="s">
        <v>313</v>
      </c>
      <c r="C314" s="2" t="s">
        <v>4422</v>
      </c>
      <c r="D314" s="7">
        <v>8000</v>
      </c>
      <c r="E314" s="5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8"/>
        <v>112</v>
      </c>
      <c r="P314">
        <f t="shared" si="29"/>
        <v>61.3</v>
      </c>
      <c r="Q314" t="s">
        <v>8308</v>
      </c>
      <c r="R314" t="s">
        <v>8313</v>
      </c>
      <c r="S314" s="11">
        <f t="shared" si="30"/>
        <v>41348.877685185187</v>
      </c>
      <c r="T314">
        <f t="shared" si="31"/>
        <v>25569.001689814813</v>
      </c>
      <c r="U314">
        <f t="shared" si="32"/>
        <v>2013</v>
      </c>
      <c r="V314">
        <f t="shared" si="33"/>
        <v>3</v>
      </c>
      <c r="W314" t="str">
        <f t="shared" si="34"/>
        <v>Mar</v>
      </c>
    </row>
    <row r="315" spans="1:23" customFormat="1" ht="57.6" hidden="1" x14ac:dyDescent="0.3">
      <c r="A315">
        <v>313</v>
      </c>
      <c r="B315" s="2" t="s">
        <v>314</v>
      </c>
      <c r="C315" s="2" t="s">
        <v>4423</v>
      </c>
      <c r="D315" s="7">
        <v>17000</v>
      </c>
      <c r="E315" s="5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8"/>
        <v>105</v>
      </c>
      <c r="P315">
        <f t="shared" si="29"/>
        <v>80.2</v>
      </c>
      <c r="Q315" t="s">
        <v>8308</v>
      </c>
      <c r="R315" t="s">
        <v>8313</v>
      </c>
      <c r="S315" s="11">
        <f t="shared" si="30"/>
        <v>40357.227939814817</v>
      </c>
      <c r="T315">
        <f t="shared" si="31"/>
        <v>25569.002569444445</v>
      </c>
      <c r="U315">
        <f t="shared" si="32"/>
        <v>2010</v>
      </c>
      <c r="V315">
        <f t="shared" si="33"/>
        <v>6</v>
      </c>
      <c r="W315" t="str">
        <f t="shared" si="34"/>
        <v>Jun</v>
      </c>
    </row>
    <row r="316" spans="1:23" customFormat="1" ht="43.2" hidden="1" x14ac:dyDescent="0.3">
      <c r="A316">
        <v>314</v>
      </c>
      <c r="B316" s="2" t="s">
        <v>315</v>
      </c>
      <c r="C316" s="2" t="s">
        <v>4424</v>
      </c>
      <c r="D316" s="7">
        <v>1000</v>
      </c>
      <c r="E316" s="5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8"/>
        <v>385</v>
      </c>
      <c r="P316">
        <f t="shared" si="29"/>
        <v>32.1</v>
      </c>
      <c r="Q316" t="s">
        <v>8308</v>
      </c>
      <c r="R316" t="s">
        <v>8313</v>
      </c>
      <c r="S316" s="11">
        <f t="shared" si="30"/>
        <v>41304.833194444444</v>
      </c>
      <c r="T316">
        <f t="shared" si="31"/>
        <v>25569.00138888889</v>
      </c>
      <c r="U316">
        <f t="shared" si="32"/>
        <v>2013</v>
      </c>
      <c r="V316">
        <f t="shared" si="33"/>
        <v>1</v>
      </c>
      <c r="W316" t="str">
        <f t="shared" si="34"/>
        <v>Jan</v>
      </c>
    </row>
    <row r="317" spans="1:23" customFormat="1" ht="43.2" hidden="1" x14ac:dyDescent="0.3">
      <c r="A317">
        <v>315</v>
      </c>
      <c r="B317" s="2" t="s">
        <v>316</v>
      </c>
      <c r="C317" s="2" t="s">
        <v>4425</v>
      </c>
      <c r="D317" s="7">
        <v>25000</v>
      </c>
      <c r="E317" s="5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8"/>
        <v>101</v>
      </c>
      <c r="P317">
        <f t="shared" si="29"/>
        <v>200.89</v>
      </c>
      <c r="Q317" t="s">
        <v>8308</v>
      </c>
      <c r="R317" t="s">
        <v>8313</v>
      </c>
      <c r="S317" s="11">
        <f t="shared" si="30"/>
        <v>41113.77238425926</v>
      </c>
      <c r="T317">
        <f t="shared" si="31"/>
        <v>25569.001458333332</v>
      </c>
      <c r="U317">
        <f t="shared" si="32"/>
        <v>2012</v>
      </c>
      <c r="V317">
        <f t="shared" si="33"/>
        <v>7</v>
      </c>
      <c r="W317" t="str">
        <f t="shared" si="34"/>
        <v>Jul</v>
      </c>
    </row>
    <row r="318" spans="1:23" customFormat="1" ht="28.8" hidden="1" x14ac:dyDescent="0.3">
      <c r="A318">
        <v>316</v>
      </c>
      <c r="B318" s="2" t="s">
        <v>317</v>
      </c>
      <c r="C318" s="2" t="s">
        <v>4426</v>
      </c>
      <c r="D318" s="7">
        <v>15000</v>
      </c>
      <c r="E318" s="5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8"/>
        <v>114</v>
      </c>
      <c r="P318">
        <f t="shared" si="29"/>
        <v>108.01</v>
      </c>
      <c r="Q318" t="s">
        <v>8308</v>
      </c>
      <c r="R318" t="s">
        <v>8313</v>
      </c>
      <c r="S318" s="11">
        <f t="shared" si="30"/>
        <v>41950.923576388886</v>
      </c>
      <c r="T318">
        <f t="shared" si="31"/>
        <v>25569.001828703702</v>
      </c>
      <c r="U318">
        <f t="shared" si="32"/>
        <v>2014</v>
      </c>
      <c r="V318">
        <f t="shared" si="33"/>
        <v>11</v>
      </c>
      <c r="W318" t="str">
        <f t="shared" si="34"/>
        <v>Nov</v>
      </c>
    </row>
    <row r="319" spans="1:23" customFormat="1" ht="43.2" hidden="1" x14ac:dyDescent="0.3">
      <c r="A319">
        <v>317</v>
      </c>
      <c r="B319" s="2" t="s">
        <v>318</v>
      </c>
      <c r="C319" s="2" t="s">
        <v>4427</v>
      </c>
      <c r="D319" s="7">
        <v>30000</v>
      </c>
      <c r="E319" s="5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8"/>
        <v>101</v>
      </c>
      <c r="P319">
        <f t="shared" si="29"/>
        <v>95.7</v>
      </c>
      <c r="Q319" t="s">
        <v>8308</v>
      </c>
      <c r="R319" t="s">
        <v>8313</v>
      </c>
      <c r="S319" s="11">
        <f t="shared" si="30"/>
        <v>41589.676886574074</v>
      </c>
      <c r="T319">
        <f t="shared" si="31"/>
        <v>25569.003657407407</v>
      </c>
      <c r="U319">
        <f t="shared" si="32"/>
        <v>2013</v>
      </c>
      <c r="V319">
        <f t="shared" si="33"/>
        <v>11</v>
      </c>
      <c r="W319" t="str">
        <f t="shared" si="34"/>
        <v>Nov</v>
      </c>
    </row>
    <row r="320" spans="1:23" customFormat="1" ht="43.2" hidden="1" x14ac:dyDescent="0.3">
      <c r="A320">
        <v>318</v>
      </c>
      <c r="B320" s="2" t="s">
        <v>319</v>
      </c>
      <c r="C320" s="2" t="s">
        <v>4428</v>
      </c>
      <c r="D320" s="7">
        <v>5000</v>
      </c>
      <c r="E320" s="5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8"/>
        <v>283</v>
      </c>
      <c r="P320">
        <f t="shared" si="29"/>
        <v>49.88</v>
      </c>
      <c r="Q320" t="s">
        <v>8308</v>
      </c>
      <c r="R320" t="s">
        <v>8313</v>
      </c>
      <c r="S320" s="11">
        <f t="shared" si="30"/>
        <v>41330.038784722223</v>
      </c>
      <c r="T320">
        <f t="shared" si="31"/>
        <v>25569.003287037038</v>
      </c>
      <c r="U320">
        <f t="shared" si="32"/>
        <v>2013</v>
      </c>
      <c r="V320">
        <f t="shared" si="33"/>
        <v>2</v>
      </c>
      <c r="W320" t="str">
        <f t="shared" si="34"/>
        <v>Feb</v>
      </c>
    </row>
    <row r="321" spans="1:23" customFormat="1" ht="57.6" hidden="1" x14ac:dyDescent="0.3">
      <c r="A321">
        <v>319</v>
      </c>
      <c r="B321" s="2" t="s">
        <v>320</v>
      </c>
      <c r="C321" s="2" t="s">
        <v>4429</v>
      </c>
      <c r="D321" s="7">
        <v>5000</v>
      </c>
      <c r="E321" s="5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8"/>
        <v>113</v>
      </c>
      <c r="P321">
        <f t="shared" si="29"/>
        <v>110.47</v>
      </c>
      <c r="Q321" t="s">
        <v>8308</v>
      </c>
      <c r="R321" t="s">
        <v>8313</v>
      </c>
      <c r="S321" s="11">
        <f t="shared" si="30"/>
        <v>40123.83829861111</v>
      </c>
      <c r="T321">
        <f t="shared" si="31"/>
        <v>25569.000590277778</v>
      </c>
      <c r="U321">
        <f t="shared" si="32"/>
        <v>2009</v>
      </c>
      <c r="V321">
        <f t="shared" si="33"/>
        <v>11</v>
      </c>
      <c r="W321" t="str">
        <f t="shared" si="34"/>
        <v>Nov</v>
      </c>
    </row>
    <row r="322" spans="1:23" customFormat="1" ht="43.2" hidden="1" x14ac:dyDescent="0.3">
      <c r="A322">
        <v>320</v>
      </c>
      <c r="B322" s="2" t="s">
        <v>321</v>
      </c>
      <c r="C322" s="2" t="s">
        <v>4430</v>
      </c>
      <c r="D322" s="7">
        <v>20000</v>
      </c>
      <c r="E322" s="5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35">ROUND(E322/D322*100,0)</f>
        <v>107</v>
      </c>
      <c r="P322">
        <f t="shared" si="29"/>
        <v>134.91</v>
      </c>
      <c r="Q322" t="s">
        <v>8308</v>
      </c>
      <c r="R322" t="s">
        <v>8313</v>
      </c>
      <c r="S322" s="11">
        <f t="shared" si="30"/>
        <v>42331.551307870366</v>
      </c>
      <c r="T322">
        <f t="shared" si="31"/>
        <v>25569.001828703702</v>
      </c>
      <c r="U322">
        <f t="shared" si="32"/>
        <v>2015</v>
      </c>
      <c r="V322">
        <f t="shared" si="33"/>
        <v>11</v>
      </c>
      <c r="W322" t="str">
        <f t="shared" si="34"/>
        <v>Nov</v>
      </c>
    </row>
    <row r="323" spans="1:23" customFormat="1" ht="43.2" hidden="1" x14ac:dyDescent="0.3">
      <c r="A323">
        <v>321</v>
      </c>
      <c r="B323" s="2" t="s">
        <v>322</v>
      </c>
      <c r="C323" s="2" t="s">
        <v>4431</v>
      </c>
      <c r="D323" s="7">
        <v>35000</v>
      </c>
      <c r="E323" s="5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35"/>
        <v>103</v>
      </c>
      <c r="P323">
        <f t="shared" ref="P323:P386" si="36">IFERROR(ROUND(E323/L323,2),0)</f>
        <v>106.62</v>
      </c>
      <c r="Q323" t="s">
        <v>8308</v>
      </c>
      <c r="R323" t="s">
        <v>8313</v>
      </c>
      <c r="S323" s="11">
        <f t="shared" ref="S323:S386" si="37">(((J323/60)/60)/24)+DATE(1970,1,1)</f>
        <v>42647.446597222224</v>
      </c>
      <c r="T323">
        <f t="shared" ref="T323:T386" si="38">(((L323/60)/60)/24)+DATE(1970,1,1)</f>
        <v>25569.003900462962</v>
      </c>
      <c r="U323">
        <f t="shared" ref="U323:U386" si="39">YEAR(S323)</f>
        <v>2016</v>
      </c>
      <c r="V323">
        <f t="shared" ref="V323:V386" si="40">MONTH(S323)</f>
        <v>10</v>
      </c>
      <c r="W323" t="str">
        <f t="shared" ref="W323:W386" si="41">IF(V323=1,"Jan",IF(V323=2,"Feb",IF(V323=3,"Mar",IF(V323=4,"Apr",IF(V323=5,"May",IF(V323=6,"Jun",IF(V323=7,"Jul",IF(V323=8,"Aug",IF(V323=9,"Sep",IF(V323=10,"Oct",IF(V323=11,"Nov",IF(V323=12,"Dec"))))))))))))</f>
        <v>Oct</v>
      </c>
    </row>
    <row r="324" spans="1:23" customFormat="1" ht="43.2" hidden="1" x14ac:dyDescent="0.3">
      <c r="A324">
        <v>322</v>
      </c>
      <c r="B324" s="2" t="s">
        <v>323</v>
      </c>
      <c r="C324" s="2" t="s">
        <v>4432</v>
      </c>
      <c r="D324" s="7">
        <v>25000</v>
      </c>
      <c r="E324" s="5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35"/>
        <v>108</v>
      </c>
      <c r="P324">
        <f t="shared" si="36"/>
        <v>145.04</v>
      </c>
      <c r="Q324" t="s">
        <v>8308</v>
      </c>
      <c r="R324" t="s">
        <v>8313</v>
      </c>
      <c r="S324" s="11">
        <f t="shared" si="37"/>
        <v>42473.57</v>
      </c>
      <c r="T324">
        <f t="shared" si="38"/>
        <v>25569.002152777779</v>
      </c>
      <c r="U324">
        <f t="shared" si="39"/>
        <v>2016</v>
      </c>
      <c r="V324">
        <f t="shared" si="40"/>
        <v>4</v>
      </c>
      <c r="W324" t="str">
        <f t="shared" si="41"/>
        <v>Apr</v>
      </c>
    </row>
    <row r="325" spans="1:23" customFormat="1" ht="43.2" hidden="1" x14ac:dyDescent="0.3">
      <c r="A325">
        <v>323</v>
      </c>
      <c r="B325" s="2" t="s">
        <v>324</v>
      </c>
      <c r="C325" s="2" t="s">
        <v>4433</v>
      </c>
      <c r="D325" s="7">
        <v>5400</v>
      </c>
      <c r="E325" s="5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35"/>
        <v>123</v>
      </c>
      <c r="P325">
        <f t="shared" si="36"/>
        <v>114.59</v>
      </c>
      <c r="Q325" t="s">
        <v>8308</v>
      </c>
      <c r="R325" t="s">
        <v>8313</v>
      </c>
      <c r="S325" s="11">
        <f t="shared" si="37"/>
        <v>42697.32136574074</v>
      </c>
      <c r="T325">
        <f t="shared" si="38"/>
        <v>25569.000671296297</v>
      </c>
      <c r="U325">
        <f t="shared" si="39"/>
        <v>2016</v>
      </c>
      <c r="V325">
        <f t="shared" si="40"/>
        <v>11</v>
      </c>
      <c r="W325" t="str">
        <f t="shared" si="41"/>
        <v>Nov</v>
      </c>
    </row>
    <row r="326" spans="1:23" customFormat="1" ht="43.2" hidden="1" x14ac:dyDescent="0.3">
      <c r="A326">
        <v>324</v>
      </c>
      <c r="B326" s="2" t="s">
        <v>325</v>
      </c>
      <c r="C326" s="2" t="s">
        <v>4434</v>
      </c>
      <c r="D326" s="7">
        <v>8500</v>
      </c>
      <c r="E326" s="5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35"/>
        <v>102</v>
      </c>
      <c r="P326">
        <f t="shared" si="36"/>
        <v>105.32</v>
      </c>
      <c r="Q326" t="s">
        <v>8308</v>
      </c>
      <c r="R326" t="s">
        <v>8313</v>
      </c>
      <c r="S326" s="11">
        <f t="shared" si="37"/>
        <v>42184.626250000001</v>
      </c>
      <c r="T326">
        <f t="shared" si="38"/>
        <v>25569.000949074074</v>
      </c>
      <c r="U326">
        <f t="shared" si="39"/>
        <v>2015</v>
      </c>
      <c r="V326">
        <f t="shared" si="40"/>
        <v>6</v>
      </c>
      <c r="W326" t="str">
        <f t="shared" si="41"/>
        <v>Jun</v>
      </c>
    </row>
    <row r="327" spans="1:23" customFormat="1" ht="43.2" hidden="1" x14ac:dyDescent="0.3">
      <c r="A327">
        <v>325</v>
      </c>
      <c r="B327" s="2" t="s">
        <v>326</v>
      </c>
      <c r="C327" s="2" t="s">
        <v>4435</v>
      </c>
      <c r="D327" s="7">
        <v>50000</v>
      </c>
      <c r="E327" s="5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35"/>
        <v>104</v>
      </c>
      <c r="P327">
        <f t="shared" si="36"/>
        <v>70.92</v>
      </c>
      <c r="Q327" t="s">
        <v>8308</v>
      </c>
      <c r="R327" t="s">
        <v>8313</v>
      </c>
      <c r="S327" s="11">
        <f t="shared" si="37"/>
        <v>42689.187881944439</v>
      </c>
      <c r="T327">
        <f t="shared" si="38"/>
        <v>25569.00851851852</v>
      </c>
      <c r="U327">
        <f t="shared" si="39"/>
        <v>2016</v>
      </c>
      <c r="V327">
        <f t="shared" si="40"/>
        <v>11</v>
      </c>
      <c r="W327" t="str">
        <f t="shared" si="41"/>
        <v>Nov</v>
      </c>
    </row>
    <row r="328" spans="1:23" customFormat="1" ht="43.2" hidden="1" x14ac:dyDescent="0.3">
      <c r="A328">
        <v>326</v>
      </c>
      <c r="B328" s="2" t="s">
        <v>327</v>
      </c>
      <c r="C328" s="2" t="s">
        <v>4436</v>
      </c>
      <c r="D328" s="7">
        <v>150000</v>
      </c>
      <c r="E328" s="5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35"/>
        <v>113</v>
      </c>
      <c r="P328">
        <f t="shared" si="36"/>
        <v>147.16999999999999</v>
      </c>
      <c r="Q328" t="s">
        <v>8308</v>
      </c>
      <c r="R328" t="s">
        <v>8313</v>
      </c>
      <c r="S328" s="11">
        <f t="shared" si="37"/>
        <v>42775.314884259264</v>
      </c>
      <c r="T328">
        <f t="shared" si="38"/>
        <v>25569.013321759259</v>
      </c>
      <c r="U328">
        <f t="shared" si="39"/>
        <v>2017</v>
      </c>
      <c r="V328">
        <f t="shared" si="40"/>
        <v>2</v>
      </c>
      <c r="W328" t="str">
        <f t="shared" si="41"/>
        <v>Feb</v>
      </c>
    </row>
    <row r="329" spans="1:23" customFormat="1" ht="43.2" hidden="1" x14ac:dyDescent="0.3">
      <c r="A329">
        <v>327</v>
      </c>
      <c r="B329" s="2" t="s">
        <v>328</v>
      </c>
      <c r="C329" s="2" t="s">
        <v>4437</v>
      </c>
      <c r="D329" s="7">
        <v>4000</v>
      </c>
      <c r="E329" s="5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35"/>
        <v>136</v>
      </c>
      <c r="P329">
        <f t="shared" si="36"/>
        <v>160.47</v>
      </c>
      <c r="Q329" t="s">
        <v>8308</v>
      </c>
      <c r="R329" t="s">
        <v>8313</v>
      </c>
      <c r="S329" s="11">
        <f t="shared" si="37"/>
        <v>42058.235289351855</v>
      </c>
      <c r="T329">
        <f t="shared" si="38"/>
        <v>25569.00039351852</v>
      </c>
      <c r="U329">
        <f t="shared" si="39"/>
        <v>2015</v>
      </c>
      <c r="V329">
        <f t="shared" si="40"/>
        <v>2</v>
      </c>
      <c r="W329" t="str">
        <f t="shared" si="41"/>
        <v>Feb</v>
      </c>
    </row>
    <row r="330" spans="1:23" customFormat="1" ht="43.2" hidden="1" x14ac:dyDescent="0.3">
      <c r="A330">
        <v>328</v>
      </c>
      <c r="B330" s="2" t="s">
        <v>329</v>
      </c>
      <c r="C330" s="2" t="s">
        <v>4438</v>
      </c>
      <c r="D330" s="7">
        <v>75000</v>
      </c>
      <c r="E330" s="5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35"/>
        <v>104</v>
      </c>
      <c r="P330">
        <f t="shared" si="36"/>
        <v>156.05000000000001</v>
      </c>
      <c r="Q330" t="s">
        <v>8308</v>
      </c>
      <c r="R330" t="s">
        <v>8313</v>
      </c>
      <c r="S330" s="11">
        <f t="shared" si="37"/>
        <v>42278.946620370371</v>
      </c>
      <c r="T330">
        <f t="shared" si="38"/>
        <v>25569.00576388889</v>
      </c>
      <c r="U330">
        <f t="shared" si="39"/>
        <v>2015</v>
      </c>
      <c r="V330">
        <f t="shared" si="40"/>
        <v>10</v>
      </c>
      <c r="W330" t="str">
        <f t="shared" si="41"/>
        <v>Oct</v>
      </c>
    </row>
    <row r="331" spans="1:23" customFormat="1" ht="43.2" hidden="1" x14ac:dyDescent="0.3">
      <c r="A331">
        <v>329</v>
      </c>
      <c r="B331" s="2" t="s">
        <v>330</v>
      </c>
      <c r="C331" s="2" t="s">
        <v>4439</v>
      </c>
      <c r="D331" s="7">
        <v>10000</v>
      </c>
      <c r="E331" s="5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35"/>
        <v>106</v>
      </c>
      <c r="P331">
        <f t="shared" si="36"/>
        <v>63.17</v>
      </c>
      <c r="Q331" t="s">
        <v>8308</v>
      </c>
      <c r="R331" t="s">
        <v>8313</v>
      </c>
      <c r="S331" s="11">
        <f t="shared" si="37"/>
        <v>42291.46674768519</v>
      </c>
      <c r="T331">
        <f t="shared" si="38"/>
        <v>25569.001932870371</v>
      </c>
      <c r="U331">
        <f t="shared" si="39"/>
        <v>2015</v>
      </c>
      <c r="V331">
        <f t="shared" si="40"/>
        <v>10</v>
      </c>
      <c r="W331" t="str">
        <f t="shared" si="41"/>
        <v>Oct</v>
      </c>
    </row>
    <row r="332" spans="1:23" customFormat="1" ht="43.2" hidden="1" x14ac:dyDescent="0.3">
      <c r="A332">
        <v>330</v>
      </c>
      <c r="B332" s="2" t="s">
        <v>331</v>
      </c>
      <c r="C332" s="2" t="s">
        <v>4440</v>
      </c>
      <c r="D332" s="7">
        <v>35000</v>
      </c>
      <c r="E332" s="5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35"/>
        <v>102</v>
      </c>
      <c r="P332">
        <f t="shared" si="36"/>
        <v>104.82</v>
      </c>
      <c r="Q332" t="s">
        <v>8308</v>
      </c>
      <c r="R332" t="s">
        <v>8313</v>
      </c>
      <c r="S332" s="11">
        <f t="shared" si="37"/>
        <v>41379.515775462962</v>
      </c>
      <c r="T332">
        <f t="shared" si="38"/>
        <v>25569.003935185185</v>
      </c>
      <c r="U332">
        <f t="shared" si="39"/>
        <v>2013</v>
      </c>
      <c r="V332">
        <f t="shared" si="40"/>
        <v>4</v>
      </c>
      <c r="W332" t="str">
        <f t="shared" si="41"/>
        <v>Apr</v>
      </c>
    </row>
    <row r="333" spans="1:23" customFormat="1" ht="43.2" hidden="1" x14ac:dyDescent="0.3">
      <c r="A333">
        <v>331</v>
      </c>
      <c r="B333" s="2" t="s">
        <v>332</v>
      </c>
      <c r="C333" s="2" t="s">
        <v>4441</v>
      </c>
      <c r="D333" s="7">
        <v>40000</v>
      </c>
      <c r="E333" s="5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35"/>
        <v>107</v>
      </c>
      <c r="P333">
        <f t="shared" si="36"/>
        <v>97.36</v>
      </c>
      <c r="Q333" t="s">
        <v>8308</v>
      </c>
      <c r="R333" t="s">
        <v>8313</v>
      </c>
      <c r="S333" s="11">
        <f t="shared" si="37"/>
        <v>42507.581412037034</v>
      </c>
      <c r="T333">
        <f t="shared" si="38"/>
        <v>25569.005069444444</v>
      </c>
      <c r="U333">
        <f t="shared" si="39"/>
        <v>2016</v>
      </c>
      <c r="V333">
        <f t="shared" si="40"/>
        <v>5</v>
      </c>
      <c r="W333" t="str">
        <f t="shared" si="41"/>
        <v>May</v>
      </c>
    </row>
    <row r="334" spans="1:23" customFormat="1" ht="43.2" hidden="1" x14ac:dyDescent="0.3">
      <c r="A334">
        <v>332</v>
      </c>
      <c r="B334" s="2" t="s">
        <v>333</v>
      </c>
      <c r="C334" s="2" t="s">
        <v>4442</v>
      </c>
      <c r="D334" s="7">
        <v>100000</v>
      </c>
      <c r="E334" s="5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35"/>
        <v>113</v>
      </c>
      <c r="P334">
        <f t="shared" si="36"/>
        <v>203.63</v>
      </c>
      <c r="Q334" t="s">
        <v>8308</v>
      </c>
      <c r="R334" t="s">
        <v>8313</v>
      </c>
      <c r="S334" s="11">
        <f t="shared" si="37"/>
        <v>42263.680289351847</v>
      </c>
      <c r="T334">
        <f t="shared" si="38"/>
        <v>25569.00642361111</v>
      </c>
      <c r="U334">
        <f t="shared" si="39"/>
        <v>2015</v>
      </c>
      <c r="V334">
        <f t="shared" si="40"/>
        <v>9</v>
      </c>
      <c r="W334" t="str">
        <f t="shared" si="41"/>
        <v>Sep</v>
      </c>
    </row>
    <row r="335" spans="1:23" customFormat="1" ht="43.2" hidden="1" x14ac:dyDescent="0.3">
      <c r="A335">
        <v>333</v>
      </c>
      <c r="B335" s="2" t="s">
        <v>334</v>
      </c>
      <c r="C335" s="2" t="s">
        <v>4443</v>
      </c>
      <c r="D335" s="7">
        <v>40000</v>
      </c>
      <c r="E335" s="5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35"/>
        <v>125</v>
      </c>
      <c r="P335">
        <f t="shared" si="36"/>
        <v>188.31</v>
      </c>
      <c r="Q335" t="s">
        <v>8308</v>
      </c>
      <c r="R335" t="s">
        <v>8313</v>
      </c>
      <c r="S335" s="11">
        <f t="shared" si="37"/>
        <v>42437.636469907404</v>
      </c>
      <c r="T335">
        <f t="shared" si="38"/>
        <v>25569.003078703703</v>
      </c>
      <c r="U335">
        <f t="shared" si="39"/>
        <v>2016</v>
      </c>
      <c r="V335">
        <f t="shared" si="40"/>
        <v>3</v>
      </c>
      <c r="W335" t="str">
        <f t="shared" si="41"/>
        <v>Mar</v>
      </c>
    </row>
    <row r="336" spans="1:23" customFormat="1" ht="57.6" hidden="1" x14ac:dyDescent="0.3">
      <c r="A336">
        <v>334</v>
      </c>
      <c r="B336" s="2" t="s">
        <v>335</v>
      </c>
      <c r="C336" s="2" t="s">
        <v>4444</v>
      </c>
      <c r="D336" s="7">
        <v>10000</v>
      </c>
      <c r="E336" s="5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35"/>
        <v>101</v>
      </c>
      <c r="P336">
        <f t="shared" si="36"/>
        <v>146.65</v>
      </c>
      <c r="Q336" t="s">
        <v>8308</v>
      </c>
      <c r="R336" t="s">
        <v>8313</v>
      </c>
      <c r="S336" s="11">
        <f t="shared" si="37"/>
        <v>42101.682372685187</v>
      </c>
      <c r="T336">
        <f t="shared" si="38"/>
        <v>25569.000798611112</v>
      </c>
      <c r="U336">
        <f t="shared" si="39"/>
        <v>2015</v>
      </c>
      <c r="V336">
        <f t="shared" si="40"/>
        <v>4</v>
      </c>
      <c r="W336" t="str">
        <f t="shared" si="41"/>
        <v>Apr</v>
      </c>
    </row>
    <row r="337" spans="1:23" customFormat="1" ht="43.2" hidden="1" x14ac:dyDescent="0.3">
      <c r="A337">
        <v>335</v>
      </c>
      <c r="B337" s="2" t="s">
        <v>336</v>
      </c>
      <c r="C337" s="2" t="s">
        <v>4445</v>
      </c>
      <c r="D337" s="7">
        <v>8500</v>
      </c>
      <c r="E337" s="5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35"/>
        <v>103</v>
      </c>
      <c r="P337">
        <f t="shared" si="36"/>
        <v>109.19</v>
      </c>
      <c r="Q337" t="s">
        <v>8308</v>
      </c>
      <c r="R337" t="s">
        <v>8313</v>
      </c>
      <c r="S337" s="11">
        <f t="shared" si="37"/>
        <v>42101.737442129626</v>
      </c>
      <c r="T337">
        <f t="shared" si="38"/>
        <v>25569.000925925928</v>
      </c>
      <c r="U337">
        <f t="shared" si="39"/>
        <v>2015</v>
      </c>
      <c r="V337">
        <f t="shared" si="40"/>
        <v>4</v>
      </c>
      <c r="W337" t="str">
        <f t="shared" si="41"/>
        <v>Apr</v>
      </c>
    </row>
    <row r="338" spans="1:23" customFormat="1" ht="43.2" hidden="1" x14ac:dyDescent="0.3">
      <c r="A338">
        <v>336</v>
      </c>
      <c r="B338" s="2" t="s">
        <v>337</v>
      </c>
      <c r="C338" s="2" t="s">
        <v>4446</v>
      </c>
      <c r="D338" s="7">
        <v>25000</v>
      </c>
      <c r="E338" s="5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35"/>
        <v>117</v>
      </c>
      <c r="P338">
        <f t="shared" si="36"/>
        <v>59.25</v>
      </c>
      <c r="Q338" t="s">
        <v>8308</v>
      </c>
      <c r="R338" t="s">
        <v>8313</v>
      </c>
      <c r="S338" s="11">
        <f t="shared" si="37"/>
        <v>42291.596273148149</v>
      </c>
      <c r="T338">
        <f t="shared" si="38"/>
        <v>25569.005706018517</v>
      </c>
      <c r="U338">
        <f t="shared" si="39"/>
        <v>2015</v>
      </c>
      <c r="V338">
        <f t="shared" si="40"/>
        <v>10</v>
      </c>
      <c r="W338" t="str">
        <f t="shared" si="41"/>
        <v>Oct</v>
      </c>
    </row>
    <row r="339" spans="1:23" customFormat="1" ht="43.2" hidden="1" x14ac:dyDescent="0.3">
      <c r="A339">
        <v>337</v>
      </c>
      <c r="B339" s="2" t="s">
        <v>338</v>
      </c>
      <c r="C339" s="2" t="s">
        <v>4447</v>
      </c>
      <c r="D339" s="7">
        <v>3000</v>
      </c>
      <c r="E339" s="5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35"/>
        <v>101</v>
      </c>
      <c r="P339">
        <f t="shared" si="36"/>
        <v>97.9</v>
      </c>
      <c r="Q339" t="s">
        <v>8308</v>
      </c>
      <c r="R339" t="s">
        <v>8313</v>
      </c>
      <c r="S339" s="11">
        <f t="shared" si="37"/>
        <v>42047.128564814819</v>
      </c>
      <c r="T339">
        <f t="shared" si="38"/>
        <v>25569.000358796296</v>
      </c>
      <c r="U339">
        <f t="shared" si="39"/>
        <v>2015</v>
      </c>
      <c r="V339">
        <f t="shared" si="40"/>
        <v>2</v>
      </c>
      <c r="W339" t="str">
        <f t="shared" si="41"/>
        <v>Feb</v>
      </c>
    </row>
    <row r="340" spans="1:23" customFormat="1" ht="43.2" hidden="1" x14ac:dyDescent="0.3">
      <c r="A340">
        <v>338</v>
      </c>
      <c r="B340" s="2" t="s">
        <v>339</v>
      </c>
      <c r="C340" s="2" t="s">
        <v>4448</v>
      </c>
      <c r="D340" s="7">
        <v>15000</v>
      </c>
      <c r="E340" s="5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35"/>
        <v>110</v>
      </c>
      <c r="P340">
        <f t="shared" si="36"/>
        <v>70</v>
      </c>
      <c r="Q340" t="s">
        <v>8308</v>
      </c>
      <c r="R340" t="s">
        <v>8313</v>
      </c>
      <c r="S340" s="11">
        <f t="shared" si="37"/>
        <v>42559.755671296298</v>
      </c>
      <c r="T340">
        <f t="shared" si="38"/>
        <v>25569.00273148148</v>
      </c>
      <c r="U340">
        <f t="shared" si="39"/>
        <v>2016</v>
      </c>
      <c r="V340">
        <f t="shared" si="40"/>
        <v>7</v>
      </c>
      <c r="W340" t="str">
        <f t="shared" si="41"/>
        <v>Jul</v>
      </c>
    </row>
    <row r="341" spans="1:23" customFormat="1" ht="43.2" hidden="1" x14ac:dyDescent="0.3">
      <c r="A341">
        <v>339</v>
      </c>
      <c r="B341" s="2" t="s">
        <v>340</v>
      </c>
      <c r="C341" s="2" t="s">
        <v>4449</v>
      </c>
      <c r="D341" s="7">
        <v>6000</v>
      </c>
      <c r="E341" s="5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35"/>
        <v>108</v>
      </c>
      <c r="P341">
        <f t="shared" si="36"/>
        <v>72.87</v>
      </c>
      <c r="Q341" t="s">
        <v>8308</v>
      </c>
      <c r="R341" t="s">
        <v>8313</v>
      </c>
      <c r="S341" s="11">
        <f t="shared" si="37"/>
        <v>42093.760046296295</v>
      </c>
      <c r="T341">
        <f t="shared" si="38"/>
        <v>25569.001030092593</v>
      </c>
      <c r="U341">
        <f t="shared" si="39"/>
        <v>2015</v>
      </c>
      <c r="V341">
        <f t="shared" si="40"/>
        <v>3</v>
      </c>
      <c r="W341" t="str">
        <f t="shared" si="41"/>
        <v>Mar</v>
      </c>
    </row>
    <row r="342" spans="1:23" customFormat="1" ht="43.2" hidden="1" x14ac:dyDescent="0.3">
      <c r="A342">
        <v>340</v>
      </c>
      <c r="B342" s="2" t="s">
        <v>341</v>
      </c>
      <c r="C342" s="2" t="s">
        <v>4450</v>
      </c>
      <c r="D342" s="7">
        <v>35000</v>
      </c>
      <c r="E342" s="5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35"/>
        <v>125</v>
      </c>
      <c r="P342">
        <f t="shared" si="36"/>
        <v>146.35</v>
      </c>
      <c r="Q342" t="s">
        <v>8308</v>
      </c>
      <c r="R342" t="s">
        <v>8313</v>
      </c>
      <c r="S342" s="11">
        <f t="shared" si="37"/>
        <v>42772.669062500005</v>
      </c>
      <c r="T342">
        <f t="shared" si="38"/>
        <v>25569.003460648149</v>
      </c>
      <c r="U342">
        <f t="shared" si="39"/>
        <v>2017</v>
      </c>
      <c r="V342">
        <f t="shared" si="40"/>
        <v>2</v>
      </c>
      <c r="W342" t="str">
        <f t="shared" si="41"/>
        <v>Feb</v>
      </c>
    </row>
    <row r="343" spans="1:23" customFormat="1" ht="43.2" hidden="1" x14ac:dyDescent="0.3">
      <c r="A343">
        <v>341</v>
      </c>
      <c r="B343" s="2" t="s">
        <v>342</v>
      </c>
      <c r="C343" s="2" t="s">
        <v>4451</v>
      </c>
      <c r="D343" s="7">
        <v>3500</v>
      </c>
      <c r="E343" s="5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35"/>
        <v>107</v>
      </c>
      <c r="P343">
        <f t="shared" si="36"/>
        <v>67.91</v>
      </c>
      <c r="Q343" t="s">
        <v>8308</v>
      </c>
      <c r="R343" t="s">
        <v>8313</v>
      </c>
      <c r="S343" s="11">
        <f t="shared" si="37"/>
        <v>41894.879606481481</v>
      </c>
      <c r="T343">
        <f t="shared" si="38"/>
        <v>25569.000636574074</v>
      </c>
      <c r="U343">
        <f t="shared" si="39"/>
        <v>2014</v>
      </c>
      <c r="V343">
        <f t="shared" si="40"/>
        <v>9</v>
      </c>
      <c r="W343" t="str">
        <f t="shared" si="41"/>
        <v>Sep</v>
      </c>
    </row>
    <row r="344" spans="1:23" customFormat="1" ht="28.8" hidden="1" x14ac:dyDescent="0.3">
      <c r="A344">
        <v>342</v>
      </c>
      <c r="B344" s="2" t="s">
        <v>343</v>
      </c>
      <c r="C344" s="2" t="s">
        <v>4452</v>
      </c>
      <c r="D344" s="7">
        <v>55000</v>
      </c>
      <c r="E344" s="5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35"/>
        <v>100</v>
      </c>
      <c r="P344">
        <f t="shared" si="36"/>
        <v>169.85</v>
      </c>
      <c r="Q344" t="s">
        <v>8308</v>
      </c>
      <c r="R344" t="s">
        <v>8313</v>
      </c>
      <c r="S344" s="11">
        <f t="shared" si="37"/>
        <v>42459.780844907407</v>
      </c>
      <c r="T344">
        <f t="shared" si="38"/>
        <v>25569.003761574073</v>
      </c>
      <c r="U344">
        <f t="shared" si="39"/>
        <v>2016</v>
      </c>
      <c r="V344">
        <f t="shared" si="40"/>
        <v>3</v>
      </c>
      <c r="W344" t="str">
        <f t="shared" si="41"/>
        <v>Mar</v>
      </c>
    </row>
    <row r="345" spans="1:23" customFormat="1" ht="43.2" hidden="1" x14ac:dyDescent="0.3">
      <c r="A345">
        <v>343</v>
      </c>
      <c r="B345" s="2" t="s">
        <v>344</v>
      </c>
      <c r="C345" s="2" t="s">
        <v>4453</v>
      </c>
      <c r="D345" s="7">
        <v>30000</v>
      </c>
      <c r="E345" s="5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35"/>
        <v>102</v>
      </c>
      <c r="P345">
        <f t="shared" si="36"/>
        <v>58.41</v>
      </c>
      <c r="Q345" t="s">
        <v>8308</v>
      </c>
      <c r="R345" t="s">
        <v>8313</v>
      </c>
      <c r="S345" s="11">
        <f t="shared" si="37"/>
        <v>41926.73778935185</v>
      </c>
      <c r="T345">
        <f t="shared" si="38"/>
        <v>25569.006064814814</v>
      </c>
      <c r="U345">
        <f t="shared" si="39"/>
        <v>2014</v>
      </c>
      <c r="V345">
        <f t="shared" si="40"/>
        <v>10</v>
      </c>
      <c r="W345" t="str">
        <f t="shared" si="41"/>
        <v>Oct</v>
      </c>
    </row>
    <row r="346" spans="1:23" customFormat="1" ht="43.2" hidden="1" x14ac:dyDescent="0.3">
      <c r="A346">
        <v>344</v>
      </c>
      <c r="B346" s="2" t="s">
        <v>345</v>
      </c>
      <c r="C346" s="2" t="s">
        <v>4454</v>
      </c>
      <c r="D346" s="7">
        <v>33500</v>
      </c>
      <c r="E346" s="5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35"/>
        <v>102</v>
      </c>
      <c r="P346">
        <f t="shared" si="36"/>
        <v>119.99</v>
      </c>
      <c r="Q346" t="s">
        <v>8308</v>
      </c>
      <c r="R346" t="s">
        <v>8313</v>
      </c>
      <c r="S346" s="11">
        <f t="shared" si="37"/>
        <v>42111.970995370371</v>
      </c>
      <c r="T346">
        <f t="shared" si="38"/>
        <v>25569.003298611111</v>
      </c>
      <c r="U346">
        <f t="shared" si="39"/>
        <v>2015</v>
      </c>
      <c r="V346">
        <f t="shared" si="40"/>
        <v>4</v>
      </c>
      <c r="W346" t="str">
        <f t="shared" si="41"/>
        <v>Apr</v>
      </c>
    </row>
    <row r="347" spans="1:23" customFormat="1" ht="43.2" hidden="1" x14ac:dyDescent="0.3">
      <c r="A347">
        <v>345</v>
      </c>
      <c r="B347" s="2" t="s">
        <v>346</v>
      </c>
      <c r="C347" s="2" t="s">
        <v>4455</v>
      </c>
      <c r="D347" s="7">
        <v>14500</v>
      </c>
      <c r="E347" s="5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35"/>
        <v>123</v>
      </c>
      <c r="P347">
        <f t="shared" si="36"/>
        <v>99.86</v>
      </c>
      <c r="Q347" t="s">
        <v>8308</v>
      </c>
      <c r="R347" t="s">
        <v>8313</v>
      </c>
      <c r="S347" s="11">
        <f t="shared" si="37"/>
        <v>42114.944328703699</v>
      </c>
      <c r="T347">
        <f t="shared" si="38"/>
        <v>25569.00207175926</v>
      </c>
      <c r="U347">
        <f t="shared" si="39"/>
        <v>2015</v>
      </c>
      <c r="V347">
        <f t="shared" si="40"/>
        <v>4</v>
      </c>
      <c r="W347" t="str">
        <f t="shared" si="41"/>
        <v>Apr</v>
      </c>
    </row>
    <row r="348" spans="1:23" customFormat="1" ht="43.2" hidden="1" x14ac:dyDescent="0.3">
      <c r="A348">
        <v>346</v>
      </c>
      <c r="B348" s="2" t="s">
        <v>347</v>
      </c>
      <c r="C348" s="2" t="s">
        <v>4456</v>
      </c>
      <c r="D348" s="7">
        <v>10000</v>
      </c>
      <c r="E348" s="5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35"/>
        <v>170</v>
      </c>
      <c r="P348">
        <f t="shared" si="36"/>
        <v>90.58</v>
      </c>
      <c r="Q348" t="s">
        <v>8308</v>
      </c>
      <c r="R348" t="s">
        <v>8313</v>
      </c>
      <c r="S348" s="11">
        <f t="shared" si="37"/>
        <v>42261.500243055561</v>
      </c>
      <c r="T348">
        <f t="shared" si="38"/>
        <v>25569.002175925925</v>
      </c>
      <c r="U348">
        <f t="shared" si="39"/>
        <v>2015</v>
      </c>
      <c r="V348">
        <f t="shared" si="40"/>
        <v>9</v>
      </c>
      <c r="W348" t="str">
        <f t="shared" si="41"/>
        <v>Sep</v>
      </c>
    </row>
    <row r="349" spans="1:23" customFormat="1" ht="43.2" hidden="1" x14ac:dyDescent="0.3">
      <c r="A349">
        <v>347</v>
      </c>
      <c r="B349" s="2" t="s">
        <v>348</v>
      </c>
      <c r="C349" s="2" t="s">
        <v>4457</v>
      </c>
      <c r="D349" s="7">
        <v>40000</v>
      </c>
      <c r="E349" s="5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35"/>
        <v>112</v>
      </c>
      <c r="P349">
        <f t="shared" si="36"/>
        <v>117.77</v>
      </c>
      <c r="Q349" t="s">
        <v>8308</v>
      </c>
      <c r="R349" t="s">
        <v>8313</v>
      </c>
      <c r="S349" s="11">
        <f t="shared" si="37"/>
        <v>42292.495474537034</v>
      </c>
      <c r="T349">
        <f t="shared" si="38"/>
        <v>25569.004386574074</v>
      </c>
      <c r="U349">
        <f t="shared" si="39"/>
        <v>2015</v>
      </c>
      <c r="V349">
        <f t="shared" si="40"/>
        <v>10</v>
      </c>
      <c r="W349" t="str">
        <f t="shared" si="41"/>
        <v>Oct</v>
      </c>
    </row>
    <row r="350" spans="1:23" customFormat="1" ht="43.2" hidden="1" x14ac:dyDescent="0.3">
      <c r="A350">
        <v>348</v>
      </c>
      <c r="B350" s="2" t="s">
        <v>349</v>
      </c>
      <c r="C350" s="2" t="s">
        <v>4458</v>
      </c>
      <c r="D350" s="7">
        <v>10000</v>
      </c>
      <c r="E350" s="5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35"/>
        <v>103</v>
      </c>
      <c r="P350">
        <f t="shared" si="36"/>
        <v>86.55</v>
      </c>
      <c r="Q350" t="s">
        <v>8308</v>
      </c>
      <c r="R350" t="s">
        <v>8313</v>
      </c>
      <c r="S350" s="11">
        <f t="shared" si="37"/>
        <v>42207.58699074074</v>
      </c>
      <c r="T350">
        <f t="shared" si="38"/>
        <v>25569.001377314813</v>
      </c>
      <c r="U350">
        <f t="shared" si="39"/>
        <v>2015</v>
      </c>
      <c r="V350">
        <f t="shared" si="40"/>
        <v>7</v>
      </c>
      <c r="W350" t="str">
        <f t="shared" si="41"/>
        <v>Jul</v>
      </c>
    </row>
    <row r="351" spans="1:23" customFormat="1" ht="43.2" hidden="1" x14ac:dyDescent="0.3">
      <c r="A351">
        <v>349</v>
      </c>
      <c r="B351" s="2" t="s">
        <v>350</v>
      </c>
      <c r="C351" s="2" t="s">
        <v>4459</v>
      </c>
      <c r="D351" s="7">
        <v>11260</v>
      </c>
      <c r="E351" s="5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35"/>
        <v>107</v>
      </c>
      <c r="P351">
        <f t="shared" si="36"/>
        <v>71.900000000000006</v>
      </c>
      <c r="Q351" t="s">
        <v>8308</v>
      </c>
      <c r="R351" t="s">
        <v>8313</v>
      </c>
      <c r="S351" s="11">
        <f t="shared" si="37"/>
        <v>42760.498935185184</v>
      </c>
      <c r="T351">
        <f t="shared" si="38"/>
        <v>25569.001932870371</v>
      </c>
      <c r="U351">
        <f t="shared" si="39"/>
        <v>2017</v>
      </c>
      <c r="V351">
        <f t="shared" si="40"/>
        <v>1</v>
      </c>
      <c r="W351" t="str">
        <f t="shared" si="41"/>
        <v>Jan</v>
      </c>
    </row>
    <row r="352" spans="1:23" customFormat="1" ht="43.2" hidden="1" x14ac:dyDescent="0.3">
      <c r="A352">
        <v>350</v>
      </c>
      <c r="B352" s="2" t="s">
        <v>351</v>
      </c>
      <c r="C352" s="2" t="s">
        <v>4460</v>
      </c>
      <c r="D352" s="7">
        <v>25000</v>
      </c>
      <c r="E352" s="5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35"/>
        <v>115</v>
      </c>
      <c r="P352">
        <f t="shared" si="36"/>
        <v>129.82</v>
      </c>
      <c r="Q352" t="s">
        <v>8308</v>
      </c>
      <c r="R352" t="s">
        <v>8313</v>
      </c>
      <c r="S352" s="11">
        <f t="shared" si="37"/>
        <v>42586.066076388888</v>
      </c>
      <c r="T352">
        <f t="shared" si="38"/>
        <v>25569.002557870372</v>
      </c>
      <c r="U352">
        <f t="shared" si="39"/>
        <v>2016</v>
      </c>
      <c r="V352">
        <f t="shared" si="40"/>
        <v>8</v>
      </c>
      <c r="W352" t="str">
        <f t="shared" si="41"/>
        <v>Aug</v>
      </c>
    </row>
    <row r="353" spans="1:23" customFormat="1" ht="43.2" hidden="1" x14ac:dyDescent="0.3">
      <c r="A353">
        <v>351</v>
      </c>
      <c r="B353" s="2" t="s">
        <v>352</v>
      </c>
      <c r="C353" s="2" t="s">
        <v>4461</v>
      </c>
      <c r="D353" s="7">
        <v>34000</v>
      </c>
      <c r="E353" s="5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35"/>
        <v>127</v>
      </c>
      <c r="P353">
        <f t="shared" si="36"/>
        <v>44.91</v>
      </c>
      <c r="Q353" t="s">
        <v>8308</v>
      </c>
      <c r="R353" t="s">
        <v>8313</v>
      </c>
      <c r="S353" s="11">
        <f t="shared" si="37"/>
        <v>42427.964745370366</v>
      </c>
      <c r="T353">
        <f t="shared" si="38"/>
        <v>25569.011157407407</v>
      </c>
      <c r="U353">
        <f t="shared" si="39"/>
        <v>2016</v>
      </c>
      <c r="V353">
        <f t="shared" si="40"/>
        <v>2</v>
      </c>
      <c r="W353" t="str">
        <f t="shared" si="41"/>
        <v>Feb</v>
      </c>
    </row>
    <row r="354" spans="1:23" customFormat="1" ht="43.2" hidden="1" x14ac:dyDescent="0.3">
      <c r="A354">
        <v>352</v>
      </c>
      <c r="B354" s="2" t="s">
        <v>353</v>
      </c>
      <c r="C354" s="2" t="s">
        <v>4462</v>
      </c>
      <c r="D354" s="7">
        <v>10000</v>
      </c>
      <c r="E354" s="5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35"/>
        <v>117</v>
      </c>
      <c r="P354">
        <f t="shared" si="36"/>
        <v>40.76</v>
      </c>
      <c r="Q354" t="s">
        <v>8308</v>
      </c>
      <c r="R354" t="s">
        <v>8313</v>
      </c>
      <c r="S354" s="11">
        <f t="shared" si="37"/>
        <v>41890.167453703703</v>
      </c>
      <c r="T354">
        <f t="shared" si="38"/>
        <v>25569.003310185184</v>
      </c>
      <c r="U354">
        <f t="shared" si="39"/>
        <v>2014</v>
      </c>
      <c r="V354">
        <f t="shared" si="40"/>
        <v>9</v>
      </c>
      <c r="W354" t="str">
        <f t="shared" si="41"/>
        <v>Sep</v>
      </c>
    </row>
    <row r="355" spans="1:23" customFormat="1" ht="43.2" hidden="1" x14ac:dyDescent="0.3">
      <c r="A355">
        <v>353</v>
      </c>
      <c r="B355" s="2" t="s">
        <v>354</v>
      </c>
      <c r="C355" s="2" t="s">
        <v>4463</v>
      </c>
      <c r="D355" s="7">
        <v>58425</v>
      </c>
      <c r="E355" s="5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35"/>
        <v>109</v>
      </c>
      <c r="P355">
        <f t="shared" si="36"/>
        <v>103.52</v>
      </c>
      <c r="Q355" t="s">
        <v>8308</v>
      </c>
      <c r="R355" t="s">
        <v>8313</v>
      </c>
      <c r="S355" s="11">
        <f t="shared" si="37"/>
        <v>42297.791886574079</v>
      </c>
      <c r="T355">
        <f t="shared" si="38"/>
        <v>25569.007094907407</v>
      </c>
      <c r="U355">
        <f t="shared" si="39"/>
        <v>2015</v>
      </c>
      <c r="V355">
        <f t="shared" si="40"/>
        <v>10</v>
      </c>
      <c r="W355" t="str">
        <f t="shared" si="41"/>
        <v>Oct</v>
      </c>
    </row>
    <row r="356" spans="1:23" customFormat="1" ht="43.2" hidden="1" x14ac:dyDescent="0.3">
      <c r="A356">
        <v>354</v>
      </c>
      <c r="B356" s="2" t="s">
        <v>355</v>
      </c>
      <c r="C356" s="2" t="s">
        <v>4464</v>
      </c>
      <c r="D356" s="7">
        <v>3500</v>
      </c>
      <c r="E356" s="5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35"/>
        <v>104</v>
      </c>
      <c r="P356">
        <f t="shared" si="36"/>
        <v>125.45</v>
      </c>
      <c r="Q356" t="s">
        <v>8308</v>
      </c>
      <c r="R356" t="s">
        <v>8313</v>
      </c>
      <c r="S356" s="11">
        <f t="shared" si="37"/>
        <v>42438.827789351853</v>
      </c>
      <c r="T356">
        <f t="shared" si="38"/>
        <v>25569.000335648147</v>
      </c>
      <c r="U356">
        <f t="shared" si="39"/>
        <v>2016</v>
      </c>
      <c r="V356">
        <f t="shared" si="40"/>
        <v>3</v>
      </c>
      <c r="W356" t="str">
        <f t="shared" si="41"/>
        <v>Mar</v>
      </c>
    </row>
    <row r="357" spans="1:23" customFormat="1" ht="28.8" hidden="1" x14ac:dyDescent="0.3">
      <c r="A357">
        <v>355</v>
      </c>
      <c r="B357" s="2" t="s">
        <v>356</v>
      </c>
      <c r="C357" s="2" t="s">
        <v>4465</v>
      </c>
      <c r="D357" s="7">
        <v>35000</v>
      </c>
      <c r="E357" s="5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35"/>
        <v>116</v>
      </c>
      <c r="P357">
        <f t="shared" si="36"/>
        <v>246.61</v>
      </c>
      <c r="Q357" t="s">
        <v>8308</v>
      </c>
      <c r="R357" t="s">
        <v>8313</v>
      </c>
      <c r="S357" s="11">
        <f t="shared" si="37"/>
        <v>41943.293912037036</v>
      </c>
      <c r="T357">
        <f t="shared" si="38"/>
        <v>25569.001909722221</v>
      </c>
      <c r="U357">
        <f t="shared" si="39"/>
        <v>2014</v>
      </c>
      <c r="V357">
        <f t="shared" si="40"/>
        <v>10</v>
      </c>
      <c r="W357" t="str">
        <f t="shared" si="41"/>
        <v>Oct</v>
      </c>
    </row>
    <row r="358" spans="1:23" customFormat="1" ht="43.2" hidden="1" x14ac:dyDescent="0.3">
      <c r="A358">
        <v>356</v>
      </c>
      <c r="B358" s="2" t="s">
        <v>357</v>
      </c>
      <c r="C358" s="2" t="s">
        <v>4466</v>
      </c>
      <c r="D358" s="7">
        <v>7500</v>
      </c>
      <c r="E358" s="5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35"/>
        <v>103</v>
      </c>
      <c r="P358">
        <f t="shared" si="36"/>
        <v>79.400000000000006</v>
      </c>
      <c r="Q358" t="s">
        <v>8308</v>
      </c>
      <c r="R358" t="s">
        <v>8313</v>
      </c>
      <c r="S358" s="11">
        <f t="shared" si="37"/>
        <v>42415.803159722222</v>
      </c>
      <c r="T358">
        <f t="shared" si="38"/>
        <v>25569.001122685186</v>
      </c>
      <c r="U358">
        <f t="shared" si="39"/>
        <v>2016</v>
      </c>
      <c r="V358">
        <f t="shared" si="40"/>
        <v>2</v>
      </c>
      <c r="W358" t="str">
        <f t="shared" si="41"/>
        <v>Feb</v>
      </c>
    </row>
    <row r="359" spans="1:23" customFormat="1" ht="43.2" hidden="1" x14ac:dyDescent="0.3">
      <c r="A359">
        <v>357</v>
      </c>
      <c r="B359" s="2" t="s">
        <v>358</v>
      </c>
      <c r="C359" s="2" t="s">
        <v>4467</v>
      </c>
      <c r="D359" s="7">
        <v>15000</v>
      </c>
      <c r="E359" s="5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35"/>
        <v>174</v>
      </c>
      <c r="P359">
        <f t="shared" si="36"/>
        <v>86.14</v>
      </c>
      <c r="Q359" t="s">
        <v>8308</v>
      </c>
      <c r="R359" t="s">
        <v>8313</v>
      </c>
      <c r="S359" s="11">
        <f t="shared" si="37"/>
        <v>42078.222187499996</v>
      </c>
      <c r="T359">
        <f t="shared" si="38"/>
        <v>25569.003506944446</v>
      </c>
      <c r="U359">
        <f t="shared" si="39"/>
        <v>2015</v>
      </c>
      <c r="V359">
        <f t="shared" si="40"/>
        <v>3</v>
      </c>
      <c r="W359" t="str">
        <f t="shared" si="41"/>
        <v>Mar</v>
      </c>
    </row>
    <row r="360" spans="1:23" customFormat="1" ht="43.2" hidden="1" x14ac:dyDescent="0.3">
      <c r="A360">
        <v>358</v>
      </c>
      <c r="B360" s="2" t="s">
        <v>359</v>
      </c>
      <c r="C360" s="2" t="s">
        <v>4468</v>
      </c>
      <c r="D360" s="7">
        <v>50000</v>
      </c>
      <c r="E360" s="5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35"/>
        <v>103</v>
      </c>
      <c r="P360">
        <f t="shared" si="36"/>
        <v>193.05</v>
      </c>
      <c r="Q360" t="s">
        <v>8308</v>
      </c>
      <c r="R360" t="s">
        <v>8313</v>
      </c>
      <c r="S360" s="11">
        <f t="shared" si="37"/>
        <v>42507.860196759255</v>
      </c>
      <c r="T360">
        <f t="shared" si="38"/>
        <v>25569.003090277776</v>
      </c>
      <c r="U360">
        <f t="shared" si="39"/>
        <v>2016</v>
      </c>
      <c r="V360">
        <f t="shared" si="40"/>
        <v>5</v>
      </c>
      <c r="W360" t="str">
        <f t="shared" si="41"/>
        <v>May</v>
      </c>
    </row>
    <row r="361" spans="1:23" customFormat="1" ht="43.2" hidden="1" x14ac:dyDescent="0.3">
      <c r="A361">
        <v>359</v>
      </c>
      <c r="B361" s="2" t="s">
        <v>360</v>
      </c>
      <c r="C361" s="2" t="s">
        <v>4469</v>
      </c>
      <c r="D361" s="7">
        <v>24200</v>
      </c>
      <c r="E361" s="5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35"/>
        <v>105</v>
      </c>
      <c r="P361">
        <f t="shared" si="36"/>
        <v>84.02</v>
      </c>
      <c r="Q361" t="s">
        <v>8308</v>
      </c>
      <c r="R361" t="s">
        <v>8313</v>
      </c>
      <c r="S361" s="11">
        <f t="shared" si="37"/>
        <v>41935.070486111108</v>
      </c>
      <c r="T361">
        <f t="shared" si="38"/>
        <v>25569.003495370369</v>
      </c>
      <c r="U361">
        <f t="shared" si="39"/>
        <v>2014</v>
      </c>
      <c r="V361">
        <f t="shared" si="40"/>
        <v>10</v>
      </c>
      <c r="W361" t="str">
        <f t="shared" si="41"/>
        <v>Oct</v>
      </c>
    </row>
    <row r="362" spans="1:23" customFormat="1" ht="43.2" hidden="1" x14ac:dyDescent="0.3">
      <c r="A362">
        <v>360</v>
      </c>
      <c r="B362" s="2" t="s">
        <v>361</v>
      </c>
      <c r="C362" s="2" t="s">
        <v>4470</v>
      </c>
      <c r="D362" s="7">
        <v>12000</v>
      </c>
      <c r="E362" s="5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35"/>
        <v>101</v>
      </c>
      <c r="P362">
        <f t="shared" si="36"/>
        <v>139.83000000000001</v>
      </c>
      <c r="Q362" t="s">
        <v>8308</v>
      </c>
      <c r="R362" t="s">
        <v>8313</v>
      </c>
      <c r="S362" s="11">
        <f t="shared" si="37"/>
        <v>42163.897916666669</v>
      </c>
      <c r="T362">
        <f t="shared" si="38"/>
        <v>25569.001006944443</v>
      </c>
      <c r="U362">
        <f t="shared" si="39"/>
        <v>2015</v>
      </c>
      <c r="V362">
        <f t="shared" si="40"/>
        <v>6</v>
      </c>
      <c r="W362" t="str">
        <f t="shared" si="41"/>
        <v>Jun</v>
      </c>
    </row>
    <row r="363" spans="1:23" customFormat="1" ht="43.2" hidden="1" x14ac:dyDescent="0.3">
      <c r="A363">
        <v>361</v>
      </c>
      <c r="B363" s="2" t="s">
        <v>362</v>
      </c>
      <c r="C363" s="2" t="s">
        <v>4471</v>
      </c>
      <c r="D363" s="7">
        <v>35000</v>
      </c>
      <c r="E363" s="5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35"/>
        <v>111</v>
      </c>
      <c r="P363">
        <f t="shared" si="36"/>
        <v>109.82</v>
      </c>
      <c r="Q363" t="s">
        <v>8308</v>
      </c>
      <c r="R363" t="s">
        <v>8313</v>
      </c>
      <c r="S363" s="11">
        <f t="shared" si="37"/>
        <v>41936.001226851848</v>
      </c>
      <c r="T363">
        <f t="shared" si="38"/>
        <v>25569.004097222223</v>
      </c>
      <c r="U363">
        <f t="shared" si="39"/>
        <v>2014</v>
      </c>
      <c r="V363">
        <f t="shared" si="40"/>
        <v>10</v>
      </c>
      <c r="W363" t="str">
        <f t="shared" si="41"/>
        <v>Oct</v>
      </c>
    </row>
    <row r="364" spans="1:23" customFormat="1" ht="57.6" hidden="1" x14ac:dyDescent="0.3">
      <c r="A364">
        <v>362</v>
      </c>
      <c r="B364" s="2" t="s">
        <v>363</v>
      </c>
      <c r="C364" s="2" t="s">
        <v>4472</v>
      </c>
      <c r="D364" s="7">
        <v>9665</v>
      </c>
      <c r="E364" s="5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35"/>
        <v>124</v>
      </c>
      <c r="P364">
        <f t="shared" si="36"/>
        <v>139.53</v>
      </c>
      <c r="Q364" t="s">
        <v>8308</v>
      </c>
      <c r="R364" t="s">
        <v>8313</v>
      </c>
      <c r="S364" s="11">
        <f t="shared" si="37"/>
        <v>41837.210543981484</v>
      </c>
      <c r="T364">
        <f t="shared" si="38"/>
        <v>25569.00099537037</v>
      </c>
      <c r="U364">
        <f t="shared" si="39"/>
        <v>2014</v>
      </c>
      <c r="V364">
        <f t="shared" si="40"/>
        <v>7</v>
      </c>
      <c r="W364" t="str">
        <f t="shared" si="41"/>
        <v>Jul</v>
      </c>
    </row>
    <row r="365" spans="1:23" customFormat="1" ht="57.6" hidden="1" x14ac:dyDescent="0.3">
      <c r="A365">
        <v>363</v>
      </c>
      <c r="B365" s="2" t="s">
        <v>364</v>
      </c>
      <c r="C365" s="2" t="s">
        <v>4473</v>
      </c>
      <c r="D365" s="7">
        <v>8925</v>
      </c>
      <c r="E365" s="5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35"/>
        <v>101</v>
      </c>
      <c r="P365">
        <f t="shared" si="36"/>
        <v>347.85</v>
      </c>
      <c r="Q365" t="s">
        <v>8308</v>
      </c>
      <c r="R365" t="s">
        <v>8313</v>
      </c>
      <c r="S365" s="11">
        <f t="shared" si="37"/>
        <v>40255.744629629626</v>
      </c>
      <c r="T365">
        <f t="shared" si="38"/>
        <v>25569.000300925927</v>
      </c>
      <c r="U365">
        <f t="shared" si="39"/>
        <v>2010</v>
      </c>
      <c r="V365">
        <f t="shared" si="40"/>
        <v>3</v>
      </c>
      <c r="W365" t="str">
        <f t="shared" si="41"/>
        <v>Mar</v>
      </c>
    </row>
    <row r="366" spans="1:23" customFormat="1" ht="43.2" hidden="1" x14ac:dyDescent="0.3">
      <c r="A366">
        <v>364</v>
      </c>
      <c r="B366" s="2" t="s">
        <v>365</v>
      </c>
      <c r="C366" s="2" t="s">
        <v>4474</v>
      </c>
      <c r="D366" s="7">
        <v>7000</v>
      </c>
      <c r="E366" s="5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35"/>
        <v>110</v>
      </c>
      <c r="P366">
        <f t="shared" si="36"/>
        <v>68.239999999999995</v>
      </c>
      <c r="Q366" t="s">
        <v>8308</v>
      </c>
      <c r="R366" t="s">
        <v>8313</v>
      </c>
      <c r="S366" s="11">
        <f t="shared" si="37"/>
        <v>41780.859629629631</v>
      </c>
      <c r="T366">
        <f t="shared" si="38"/>
        <v>25569.001307870371</v>
      </c>
      <c r="U366">
        <f t="shared" si="39"/>
        <v>2014</v>
      </c>
      <c r="V366">
        <f t="shared" si="40"/>
        <v>5</v>
      </c>
      <c r="W366" t="str">
        <f t="shared" si="41"/>
        <v>May</v>
      </c>
    </row>
    <row r="367" spans="1:23" customFormat="1" ht="43.2" hidden="1" x14ac:dyDescent="0.3">
      <c r="A367">
        <v>365</v>
      </c>
      <c r="B367" s="2" t="s">
        <v>366</v>
      </c>
      <c r="C367" s="2" t="s">
        <v>4475</v>
      </c>
      <c r="D367" s="7">
        <v>15000</v>
      </c>
      <c r="E367" s="5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35"/>
        <v>104</v>
      </c>
      <c r="P367">
        <f t="shared" si="36"/>
        <v>239.94</v>
      </c>
      <c r="Q367" t="s">
        <v>8308</v>
      </c>
      <c r="R367" t="s">
        <v>8313</v>
      </c>
      <c r="S367" s="11">
        <f t="shared" si="37"/>
        <v>41668.606469907405</v>
      </c>
      <c r="T367">
        <f t="shared" si="38"/>
        <v>25569.000752314816</v>
      </c>
      <c r="U367">
        <f t="shared" si="39"/>
        <v>2014</v>
      </c>
      <c r="V367">
        <f t="shared" si="40"/>
        <v>1</v>
      </c>
      <c r="W367" t="str">
        <f t="shared" si="41"/>
        <v>Jan</v>
      </c>
    </row>
    <row r="368" spans="1:23" customFormat="1" ht="43.2" hidden="1" x14ac:dyDescent="0.3">
      <c r="A368">
        <v>366</v>
      </c>
      <c r="B368" s="2" t="s">
        <v>367</v>
      </c>
      <c r="C368" s="2" t="s">
        <v>4476</v>
      </c>
      <c r="D368" s="7">
        <v>38000</v>
      </c>
      <c r="E368" s="5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35"/>
        <v>101</v>
      </c>
      <c r="P368">
        <f t="shared" si="36"/>
        <v>287.31</v>
      </c>
      <c r="Q368" t="s">
        <v>8308</v>
      </c>
      <c r="R368" t="s">
        <v>8313</v>
      </c>
      <c r="S368" s="11">
        <f t="shared" si="37"/>
        <v>41019.793032407404</v>
      </c>
      <c r="T368">
        <f t="shared" si="38"/>
        <v>25569.001550925925</v>
      </c>
      <c r="U368">
        <f t="shared" si="39"/>
        <v>2012</v>
      </c>
      <c r="V368">
        <f t="shared" si="40"/>
        <v>4</v>
      </c>
      <c r="W368" t="str">
        <f t="shared" si="41"/>
        <v>Apr</v>
      </c>
    </row>
    <row r="369" spans="1:23" customFormat="1" ht="43.2" hidden="1" x14ac:dyDescent="0.3">
      <c r="A369">
        <v>367</v>
      </c>
      <c r="B369" s="2" t="s">
        <v>368</v>
      </c>
      <c r="C369" s="2" t="s">
        <v>4477</v>
      </c>
      <c r="D369" s="7">
        <v>10000</v>
      </c>
      <c r="E369" s="5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35"/>
        <v>103</v>
      </c>
      <c r="P369">
        <f t="shared" si="36"/>
        <v>86.85</v>
      </c>
      <c r="Q369" t="s">
        <v>8308</v>
      </c>
      <c r="R369" t="s">
        <v>8313</v>
      </c>
      <c r="S369" s="11">
        <f t="shared" si="37"/>
        <v>41355.577291666668</v>
      </c>
      <c r="T369">
        <f t="shared" si="38"/>
        <v>25569.001377314813</v>
      </c>
      <c r="U369">
        <f t="shared" si="39"/>
        <v>2013</v>
      </c>
      <c r="V369">
        <f t="shared" si="40"/>
        <v>3</v>
      </c>
      <c r="W369" t="str">
        <f t="shared" si="41"/>
        <v>Mar</v>
      </c>
    </row>
    <row r="370" spans="1:23" customFormat="1" ht="43.2" hidden="1" x14ac:dyDescent="0.3">
      <c r="A370">
        <v>368</v>
      </c>
      <c r="B370" s="2" t="s">
        <v>369</v>
      </c>
      <c r="C370" s="2" t="s">
        <v>4478</v>
      </c>
      <c r="D370" s="7">
        <v>12500</v>
      </c>
      <c r="E370" s="5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35"/>
        <v>104</v>
      </c>
      <c r="P370">
        <f t="shared" si="36"/>
        <v>81.849999999999994</v>
      </c>
      <c r="Q370" t="s">
        <v>8308</v>
      </c>
      <c r="R370" t="s">
        <v>8313</v>
      </c>
      <c r="S370" s="11">
        <f t="shared" si="37"/>
        <v>42043.605578703704</v>
      </c>
      <c r="T370">
        <f t="shared" si="38"/>
        <v>25569.001840277779</v>
      </c>
      <c r="U370">
        <f t="shared" si="39"/>
        <v>2015</v>
      </c>
      <c r="V370">
        <f t="shared" si="40"/>
        <v>2</v>
      </c>
      <c r="W370" t="str">
        <f t="shared" si="41"/>
        <v>Feb</v>
      </c>
    </row>
    <row r="371" spans="1:23" customFormat="1" ht="43.2" hidden="1" x14ac:dyDescent="0.3">
      <c r="A371">
        <v>369</v>
      </c>
      <c r="B371" s="2" t="s">
        <v>370</v>
      </c>
      <c r="C371" s="2" t="s">
        <v>4479</v>
      </c>
      <c r="D371" s="7">
        <v>6500</v>
      </c>
      <c r="E371" s="5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35"/>
        <v>110</v>
      </c>
      <c r="P371">
        <f t="shared" si="36"/>
        <v>42.87</v>
      </c>
      <c r="Q371" t="s">
        <v>8308</v>
      </c>
      <c r="R371" t="s">
        <v>8313</v>
      </c>
      <c r="S371" s="11">
        <f t="shared" si="37"/>
        <v>40893.551724537036</v>
      </c>
      <c r="T371">
        <f t="shared" si="38"/>
        <v>25569.001932870371</v>
      </c>
      <c r="U371">
        <f t="shared" si="39"/>
        <v>2011</v>
      </c>
      <c r="V371">
        <f t="shared" si="40"/>
        <v>12</v>
      </c>
      <c r="W371" t="str">
        <f t="shared" si="41"/>
        <v>Dec</v>
      </c>
    </row>
    <row r="372" spans="1:23" customFormat="1" ht="43.2" hidden="1" x14ac:dyDescent="0.3">
      <c r="A372">
        <v>370</v>
      </c>
      <c r="B372" s="2" t="s">
        <v>371</v>
      </c>
      <c r="C372" s="2" t="s">
        <v>4480</v>
      </c>
      <c r="D372" s="7">
        <v>25000</v>
      </c>
      <c r="E372" s="5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35"/>
        <v>122</v>
      </c>
      <c r="P372">
        <f t="shared" si="36"/>
        <v>709.42</v>
      </c>
      <c r="Q372" t="s">
        <v>8308</v>
      </c>
      <c r="R372" t="s">
        <v>8313</v>
      </c>
      <c r="S372" s="11">
        <f t="shared" si="37"/>
        <v>42711.795138888891</v>
      </c>
      <c r="T372">
        <f t="shared" si="38"/>
        <v>25569.000497685185</v>
      </c>
      <c r="U372">
        <f t="shared" si="39"/>
        <v>2016</v>
      </c>
      <c r="V372">
        <f t="shared" si="40"/>
        <v>12</v>
      </c>
      <c r="W372" t="str">
        <f t="shared" si="41"/>
        <v>Dec</v>
      </c>
    </row>
    <row r="373" spans="1:23" customFormat="1" ht="43.2" hidden="1" x14ac:dyDescent="0.3">
      <c r="A373">
        <v>371</v>
      </c>
      <c r="B373" s="2" t="s">
        <v>372</v>
      </c>
      <c r="C373" s="2" t="s">
        <v>4481</v>
      </c>
      <c r="D373" s="7">
        <v>150000</v>
      </c>
      <c r="E373" s="5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35"/>
        <v>114</v>
      </c>
      <c r="P373">
        <f t="shared" si="36"/>
        <v>161.26</v>
      </c>
      <c r="Q373" t="s">
        <v>8308</v>
      </c>
      <c r="R373" t="s">
        <v>8313</v>
      </c>
      <c r="S373" s="11">
        <f t="shared" si="37"/>
        <v>41261.767812500002</v>
      </c>
      <c r="T373">
        <f t="shared" si="38"/>
        <v>25569.012291666666</v>
      </c>
      <c r="U373">
        <f t="shared" si="39"/>
        <v>2012</v>
      </c>
      <c r="V373">
        <f t="shared" si="40"/>
        <v>12</v>
      </c>
      <c r="W373" t="str">
        <f t="shared" si="41"/>
        <v>Dec</v>
      </c>
    </row>
    <row r="374" spans="1:23" customFormat="1" ht="28.8" hidden="1" x14ac:dyDescent="0.3">
      <c r="A374">
        <v>372</v>
      </c>
      <c r="B374" s="2" t="s">
        <v>373</v>
      </c>
      <c r="C374" s="2" t="s">
        <v>4482</v>
      </c>
      <c r="D374" s="7">
        <v>300</v>
      </c>
      <c r="E374" s="5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35"/>
        <v>125</v>
      </c>
      <c r="P374">
        <f t="shared" si="36"/>
        <v>41.78</v>
      </c>
      <c r="Q374" t="s">
        <v>8308</v>
      </c>
      <c r="R374" t="s">
        <v>8313</v>
      </c>
      <c r="S374" s="11">
        <f t="shared" si="37"/>
        <v>42425.576898148152</v>
      </c>
      <c r="T374">
        <f t="shared" si="38"/>
        <v>25569.000104166666</v>
      </c>
      <c r="U374">
        <f t="shared" si="39"/>
        <v>2016</v>
      </c>
      <c r="V374">
        <f t="shared" si="40"/>
        <v>2</v>
      </c>
      <c r="W374" t="str">
        <f t="shared" si="41"/>
        <v>Feb</v>
      </c>
    </row>
    <row r="375" spans="1:23" customFormat="1" ht="43.2" hidden="1" x14ac:dyDescent="0.3">
      <c r="A375">
        <v>373</v>
      </c>
      <c r="B375" s="2" t="s">
        <v>374</v>
      </c>
      <c r="C375" s="2" t="s">
        <v>4483</v>
      </c>
      <c r="D375" s="7">
        <v>7500</v>
      </c>
      <c r="E375" s="5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35"/>
        <v>107</v>
      </c>
      <c r="P375">
        <f t="shared" si="36"/>
        <v>89.89</v>
      </c>
      <c r="Q375" t="s">
        <v>8308</v>
      </c>
      <c r="R375" t="s">
        <v>8313</v>
      </c>
      <c r="S375" s="11">
        <f t="shared" si="37"/>
        <v>41078.91201388889</v>
      </c>
      <c r="T375">
        <f t="shared" si="38"/>
        <v>25569.001030092593</v>
      </c>
      <c r="U375">
        <f t="shared" si="39"/>
        <v>2012</v>
      </c>
      <c r="V375">
        <f t="shared" si="40"/>
        <v>6</v>
      </c>
      <c r="W375" t="str">
        <f t="shared" si="41"/>
        <v>Jun</v>
      </c>
    </row>
    <row r="376" spans="1:23" customFormat="1" ht="43.2" hidden="1" x14ac:dyDescent="0.3">
      <c r="A376">
        <v>374</v>
      </c>
      <c r="B376" s="2" t="s">
        <v>375</v>
      </c>
      <c r="C376" s="2" t="s">
        <v>4484</v>
      </c>
      <c r="D376" s="7">
        <v>6000</v>
      </c>
      <c r="E376" s="5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35"/>
        <v>131</v>
      </c>
      <c r="P376">
        <f t="shared" si="36"/>
        <v>45.05</v>
      </c>
      <c r="Q376" t="s">
        <v>8308</v>
      </c>
      <c r="R376" t="s">
        <v>8313</v>
      </c>
      <c r="S376" s="11">
        <f t="shared" si="37"/>
        <v>40757.889247685183</v>
      </c>
      <c r="T376">
        <f t="shared" si="38"/>
        <v>25569.00201388889</v>
      </c>
      <c r="U376">
        <f t="shared" si="39"/>
        <v>2011</v>
      </c>
      <c r="V376">
        <f t="shared" si="40"/>
        <v>8</v>
      </c>
      <c r="W376" t="str">
        <f t="shared" si="41"/>
        <v>Aug</v>
      </c>
    </row>
    <row r="377" spans="1:23" customFormat="1" ht="43.2" hidden="1" x14ac:dyDescent="0.3">
      <c r="A377">
        <v>375</v>
      </c>
      <c r="B377" s="2" t="s">
        <v>376</v>
      </c>
      <c r="C377" s="2" t="s">
        <v>4485</v>
      </c>
      <c r="D377" s="7">
        <v>500</v>
      </c>
      <c r="E377" s="5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35"/>
        <v>120</v>
      </c>
      <c r="P377">
        <f t="shared" si="36"/>
        <v>42.86</v>
      </c>
      <c r="Q377" t="s">
        <v>8308</v>
      </c>
      <c r="R377" t="s">
        <v>8313</v>
      </c>
      <c r="S377" s="11">
        <f t="shared" si="37"/>
        <v>41657.985081018516</v>
      </c>
      <c r="T377">
        <f t="shared" si="38"/>
        <v>25569.000162037039</v>
      </c>
      <c r="U377">
        <f t="shared" si="39"/>
        <v>2014</v>
      </c>
      <c r="V377">
        <f t="shared" si="40"/>
        <v>1</v>
      </c>
      <c r="W377" t="str">
        <f t="shared" si="41"/>
        <v>Jan</v>
      </c>
    </row>
    <row r="378" spans="1:23" customFormat="1" ht="43.2" hidden="1" x14ac:dyDescent="0.3">
      <c r="A378">
        <v>376</v>
      </c>
      <c r="B378" s="2" t="s">
        <v>377</v>
      </c>
      <c r="C378" s="2" t="s">
        <v>4486</v>
      </c>
      <c r="D378" s="7">
        <v>2450</v>
      </c>
      <c r="E378" s="5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35"/>
        <v>106</v>
      </c>
      <c r="P378">
        <f t="shared" si="36"/>
        <v>54.08</v>
      </c>
      <c r="Q378" t="s">
        <v>8308</v>
      </c>
      <c r="R378" t="s">
        <v>8313</v>
      </c>
      <c r="S378" s="11">
        <f t="shared" si="37"/>
        <v>42576.452731481477</v>
      </c>
      <c r="T378">
        <f t="shared" si="38"/>
        <v>25569.000555555554</v>
      </c>
      <c r="U378">
        <f t="shared" si="39"/>
        <v>2016</v>
      </c>
      <c r="V378">
        <f t="shared" si="40"/>
        <v>7</v>
      </c>
      <c r="W378" t="str">
        <f t="shared" si="41"/>
        <v>Jul</v>
      </c>
    </row>
    <row r="379" spans="1:23" customFormat="1" ht="43.2" hidden="1" x14ac:dyDescent="0.3">
      <c r="A379">
        <v>377</v>
      </c>
      <c r="B379" s="2" t="s">
        <v>378</v>
      </c>
      <c r="C379" s="2" t="s">
        <v>4487</v>
      </c>
      <c r="D379" s="7">
        <v>12000</v>
      </c>
      <c r="E379" s="5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35"/>
        <v>114</v>
      </c>
      <c r="P379">
        <f t="shared" si="36"/>
        <v>103.22</v>
      </c>
      <c r="Q379" t="s">
        <v>8308</v>
      </c>
      <c r="R379" t="s">
        <v>8313</v>
      </c>
      <c r="S379" s="11">
        <f t="shared" si="37"/>
        <v>42292.250787037032</v>
      </c>
      <c r="T379">
        <f t="shared" si="38"/>
        <v>25569.001539351852</v>
      </c>
      <c r="U379">
        <f t="shared" si="39"/>
        <v>2015</v>
      </c>
      <c r="V379">
        <f t="shared" si="40"/>
        <v>10</v>
      </c>
      <c r="W379" t="str">
        <f t="shared" si="41"/>
        <v>Oct</v>
      </c>
    </row>
    <row r="380" spans="1:23" customFormat="1" ht="57.6" hidden="1" x14ac:dyDescent="0.3">
      <c r="A380">
        <v>378</v>
      </c>
      <c r="B380" s="2" t="s">
        <v>379</v>
      </c>
      <c r="C380" s="2" t="s">
        <v>4488</v>
      </c>
      <c r="D380" s="7">
        <v>3000</v>
      </c>
      <c r="E380" s="5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35"/>
        <v>112</v>
      </c>
      <c r="P380">
        <f t="shared" si="36"/>
        <v>40.4</v>
      </c>
      <c r="Q380" t="s">
        <v>8308</v>
      </c>
      <c r="R380" t="s">
        <v>8313</v>
      </c>
      <c r="S380" s="11">
        <f t="shared" si="37"/>
        <v>42370.571851851855</v>
      </c>
      <c r="T380">
        <f t="shared" si="38"/>
        <v>25569.000960648147</v>
      </c>
      <c r="U380">
        <f t="shared" si="39"/>
        <v>2016</v>
      </c>
      <c r="V380">
        <f t="shared" si="40"/>
        <v>1</v>
      </c>
      <c r="W380" t="str">
        <f t="shared" si="41"/>
        <v>Jan</v>
      </c>
    </row>
    <row r="381" spans="1:23" customFormat="1" ht="43.2" hidden="1" x14ac:dyDescent="0.3">
      <c r="A381">
        <v>379</v>
      </c>
      <c r="B381" s="2" t="s">
        <v>380</v>
      </c>
      <c r="C381" s="2" t="s">
        <v>4489</v>
      </c>
      <c r="D381" s="7">
        <v>15000</v>
      </c>
      <c r="E381" s="5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35"/>
        <v>116</v>
      </c>
      <c r="P381">
        <f t="shared" si="36"/>
        <v>116.86</v>
      </c>
      <c r="Q381" t="s">
        <v>8308</v>
      </c>
      <c r="R381" t="s">
        <v>8313</v>
      </c>
      <c r="S381" s="11">
        <f t="shared" si="37"/>
        <v>40987.688333333332</v>
      </c>
      <c r="T381">
        <f t="shared" si="38"/>
        <v>25569.001724537036</v>
      </c>
      <c r="U381">
        <f t="shared" si="39"/>
        <v>2012</v>
      </c>
      <c r="V381">
        <f t="shared" si="40"/>
        <v>3</v>
      </c>
      <c r="W381" t="str">
        <f t="shared" si="41"/>
        <v>Mar</v>
      </c>
    </row>
    <row r="382" spans="1:23" customFormat="1" ht="57.6" hidden="1" x14ac:dyDescent="0.3">
      <c r="A382">
        <v>380</v>
      </c>
      <c r="B382" s="2" t="s">
        <v>381</v>
      </c>
      <c r="C382" s="2" t="s">
        <v>4490</v>
      </c>
      <c r="D382" s="7">
        <v>4000</v>
      </c>
      <c r="E382" s="5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35"/>
        <v>142</v>
      </c>
      <c r="P382">
        <f t="shared" si="36"/>
        <v>115.51</v>
      </c>
      <c r="Q382" t="s">
        <v>8308</v>
      </c>
      <c r="R382" t="s">
        <v>8313</v>
      </c>
      <c r="S382" s="11">
        <f t="shared" si="37"/>
        <v>42367.719814814816</v>
      </c>
      <c r="T382">
        <f t="shared" si="38"/>
        <v>25569.000567129631</v>
      </c>
      <c r="U382">
        <f t="shared" si="39"/>
        <v>2015</v>
      </c>
      <c r="V382">
        <f t="shared" si="40"/>
        <v>12</v>
      </c>
      <c r="W382" t="str">
        <f t="shared" si="41"/>
        <v>Dec</v>
      </c>
    </row>
    <row r="383" spans="1:23" customFormat="1" ht="43.2" hidden="1" x14ac:dyDescent="0.3">
      <c r="A383">
        <v>381</v>
      </c>
      <c r="B383" s="2" t="s">
        <v>382</v>
      </c>
      <c r="C383" s="2" t="s">
        <v>4491</v>
      </c>
      <c r="D383" s="7">
        <v>25000</v>
      </c>
      <c r="E383" s="5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35"/>
        <v>105</v>
      </c>
      <c r="P383">
        <f t="shared" si="36"/>
        <v>104.31</v>
      </c>
      <c r="Q383" t="s">
        <v>8308</v>
      </c>
      <c r="R383" t="s">
        <v>8313</v>
      </c>
      <c r="S383" s="11">
        <f t="shared" si="37"/>
        <v>41085.698113425926</v>
      </c>
      <c r="T383">
        <f t="shared" si="38"/>
        <v>25569.002905092591</v>
      </c>
      <c r="U383">
        <f t="shared" si="39"/>
        <v>2012</v>
      </c>
      <c r="V383">
        <f t="shared" si="40"/>
        <v>6</v>
      </c>
      <c r="W383" t="str">
        <f t="shared" si="41"/>
        <v>Jun</v>
      </c>
    </row>
    <row r="384" spans="1:23" customFormat="1" ht="57.6" hidden="1" x14ac:dyDescent="0.3">
      <c r="A384">
        <v>382</v>
      </c>
      <c r="B384" s="2" t="s">
        <v>383</v>
      </c>
      <c r="C384" s="2" t="s">
        <v>4492</v>
      </c>
      <c r="D384" s="7">
        <v>600</v>
      </c>
      <c r="E384" s="5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35"/>
        <v>256</v>
      </c>
      <c r="P384">
        <f t="shared" si="36"/>
        <v>69.77</v>
      </c>
      <c r="Q384" t="s">
        <v>8308</v>
      </c>
      <c r="R384" t="s">
        <v>8313</v>
      </c>
      <c r="S384" s="11">
        <f t="shared" si="37"/>
        <v>41144.709490740745</v>
      </c>
      <c r="T384">
        <f t="shared" si="38"/>
        <v>25569.000254629631</v>
      </c>
      <c r="U384">
        <f t="shared" si="39"/>
        <v>2012</v>
      </c>
      <c r="V384">
        <f t="shared" si="40"/>
        <v>8</v>
      </c>
      <c r="W384" t="str">
        <f t="shared" si="41"/>
        <v>Aug</v>
      </c>
    </row>
    <row r="385" spans="1:23" customFormat="1" ht="43.2" hidden="1" x14ac:dyDescent="0.3">
      <c r="A385">
        <v>383</v>
      </c>
      <c r="B385" s="2" t="s">
        <v>384</v>
      </c>
      <c r="C385" s="2" t="s">
        <v>4493</v>
      </c>
      <c r="D385" s="7">
        <v>999</v>
      </c>
      <c r="E385" s="5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35"/>
        <v>207</v>
      </c>
      <c r="P385">
        <f t="shared" si="36"/>
        <v>43.02</v>
      </c>
      <c r="Q385" t="s">
        <v>8308</v>
      </c>
      <c r="R385" t="s">
        <v>8313</v>
      </c>
      <c r="S385" s="11">
        <f t="shared" si="37"/>
        <v>41755.117581018516</v>
      </c>
      <c r="T385">
        <f t="shared" si="38"/>
        <v>25569.000555555554</v>
      </c>
      <c r="U385">
        <f t="shared" si="39"/>
        <v>2014</v>
      </c>
      <c r="V385">
        <f t="shared" si="40"/>
        <v>4</v>
      </c>
      <c r="W385" t="str">
        <f t="shared" si="41"/>
        <v>Apr</v>
      </c>
    </row>
    <row r="386" spans="1:23" customFormat="1" ht="43.2" hidden="1" x14ac:dyDescent="0.3">
      <c r="A386">
        <v>384</v>
      </c>
      <c r="B386" s="2" t="s">
        <v>385</v>
      </c>
      <c r="C386" s="2" t="s">
        <v>4494</v>
      </c>
      <c r="D386" s="7">
        <v>20000</v>
      </c>
      <c r="E386" s="5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42">ROUND(E386/D386*100,0)</f>
        <v>112</v>
      </c>
      <c r="P386">
        <f t="shared" si="36"/>
        <v>58.54</v>
      </c>
      <c r="Q386" t="s">
        <v>8308</v>
      </c>
      <c r="R386" t="s">
        <v>8313</v>
      </c>
      <c r="S386" s="11">
        <f t="shared" si="37"/>
        <v>41980.781793981485</v>
      </c>
      <c r="T386">
        <f t="shared" si="38"/>
        <v>25569.00443287037</v>
      </c>
      <c r="U386">
        <f t="shared" si="39"/>
        <v>2014</v>
      </c>
      <c r="V386">
        <f t="shared" si="40"/>
        <v>12</v>
      </c>
      <c r="W386" t="str">
        <f t="shared" si="41"/>
        <v>Dec</v>
      </c>
    </row>
    <row r="387" spans="1:23" customFormat="1" ht="43.2" hidden="1" x14ac:dyDescent="0.3">
      <c r="A387">
        <v>385</v>
      </c>
      <c r="B387" s="2" t="s">
        <v>386</v>
      </c>
      <c r="C387" s="2" t="s">
        <v>4495</v>
      </c>
      <c r="D387" s="7">
        <v>25000</v>
      </c>
      <c r="E387" s="5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42"/>
        <v>106</v>
      </c>
      <c r="P387">
        <f t="shared" ref="P387:P450" si="43">IFERROR(ROUND(E387/L387,2),0)</f>
        <v>111.8</v>
      </c>
      <c r="Q387" t="s">
        <v>8308</v>
      </c>
      <c r="R387" t="s">
        <v>8313</v>
      </c>
      <c r="S387" s="11">
        <f t="shared" ref="S387:S450" si="44">(((J387/60)/60)/24)+DATE(1970,1,1)</f>
        <v>41934.584502314814</v>
      </c>
      <c r="T387">
        <f t="shared" ref="T387:T450" si="45">(((L387/60)/60)/24)+DATE(1970,1,1)</f>
        <v>25569.002743055556</v>
      </c>
      <c r="U387">
        <f t="shared" ref="U387:U450" si="46">YEAR(S387)</f>
        <v>2014</v>
      </c>
      <c r="V387">
        <f t="shared" ref="V387:V450" si="47">MONTH(S387)</f>
        <v>10</v>
      </c>
      <c r="W387" t="str">
        <f t="shared" ref="W387:W450" si="48">IF(V387=1,"Jan",IF(V387=2,"Feb",IF(V387=3,"Mar",IF(V387=4,"Apr",IF(V387=5,"May",IF(V387=6,"Jun",IF(V387=7,"Jul",IF(V387=8,"Aug",IF(V387=9,"Sep",IF(V387=10,"Oct",IF(V387=11,"Nov",IF(V387=12,"Dec"))))))))))))</f>
        <v>Oct</v>
      </c>
    </row>
    <row r="388" spans="1:23" customFormat="1" ht="43.2" hidden="1" x14ac:dyDescent="0.3">
      <c r="A388">
        <v>386</v>
      </c>
      <c r="B388" s="2" t="s">
        <v>387</v>
      </c>
      <c r="C388" s="2" t="s">
        <v>4496</v>
      </c>
      <c r="D388" s="7">
        <v>600</v>
      </c>
      <c r="E388" s="5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42"/>
        <v>100</v>
      </c>
      <c r="P388">
        <f t="shared" si="43"/>
        <v>46.23</v>
      </c>
      <c r="Q388" t="s">
        <v>8308</v>
      </c>
      <c r="R388" t="s">
        <v>8313</v>
      </c>
      <c r="S388" s="11">
        <f t="shared" si="44"/>
        <v>42211.951284722221</v>
      </c>
      <c r="T388">
        <f t="shared" si="45"/>
        <v>25569.000150462962</v>
      </c>
      <c r="U388">
        <f t="shared" si="46"/>
        <v>2015</v>
      </c>
      <c r="V388">
        <f t="shared" si="47"/>
        <v>7</v>
      </c>
      <c r="W388" t="str">
        <f t="shared" si="48"/>
        <v>Jul</v>
      </c>
    </row>
    <row r="389" spans="1:23" customFormat="1" ht="57.6" hidden="1" x14ac:dyDescent="0.3">
      <c r="A389">
        <v>387</v>
      </c>
      <c r="B389" s="2" t="s">
        <v>388</v>
      </c>
      <c r="C389" s="2" t="s">
        <v>4497</v>
      </c>
      <c r="D389" s="7">
        <v>38000</v>
      </c>
      <c r="E389" s="5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42"/>
        <v>214</v>
      </c>
      <c r="P389">
        <f t="shared" si="43"/>
        <v>144.69</v>
      </c>
      <c r="Q389" t="s">
        <v>8308</v>
      </c>
      <c r="R389" t="s">
        <v>8313</v>
      </c>
      <c r="S389" s="11">
        <f t="shared" si="44"/>
        <v>42200.67659722222</v>
      </c>
      <c r="T389">
        <f t="shared" si="45"/>
        <v>25569.006504629629</v>
      </c>
      <c r="U389">
        <f t="shared" si="46"/>
        <v>2015</v>
      </c>
      <c r="V389">
        <f t="shared" si="47"/>
        <v>7</v>
      </c>
      <c r="W389" t="str">
        <f t="shared" si="48"/>
        <v>Jul</v>
      </c>
    </row>
    <row r="390" spans="1:23" customFormat="1" ht="43.2" hidden="1" x14ac:dyDescent="0.3">
      <c r="A390">
        <v>388</v>
      </c>
      <c r="B390" s="2" t="s">
        <v>389</v>
      </c>
      <c r="C390" s="2" t="s">
        <v>4498</v>
      </c>
      <c r="D390" s="7">
        <v>5000</v>
      </c>
      <c r="E390" s="5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42"/>
        <v>126</v>
      </c>
      <c r="P390">
        <f t="shared" si="43"/>
        <v>88.85</v>
      </c>
      <c r="Q390" t="s">
        <v>8308</v>
      </c>
      <c r="R390" t="s">
        <v>8313</v>
      </c>
      <c r="S390" s="11">
        <f t="shared" si="44"/>
        <v>42549.076157407413</v>
      </c>
      <c r="T390">
        <f t="shared" si="45"/>
        <v>25569.000821759259</v>
      </c>
      <c r="U390">
        <f t="shared" si="46"/>
        <v>2016</v>
      </c>
      <c r="V390">
        <f t="shared" si="47"/>
        <v>6</v>
      </c>
      <c r="W390" t="str">
        <f t="shared" si="48"/>
        <v>Jun</v>
      </c>
    </row>
    <row r="391" spans="1:23" customFormat="1" ht="57.6" hidden="1" x14ac:dyDescent="0.3">
      <c r="A391">
        <v>389</v>
      </c>
      <c r="B391" s="2" t="s">
        <v>390</v>
      </c>
      <c r="C391" s="2" t="s">
        <v>4499</v>
      </c>
      <c r="D391" s="7">
        <v>68000</v>
      </c>
      <c r="E391" s="5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42"/>
        <v>182</v>
      </c>
      <c r="P391">
        <f t="shared" si="43"/>
        <v>81.75</v>
      </c>
      <c r="Q391" t="s">
        <v>8308</v>
      </c>
      <c r="R391" t="s">
        <v>8313</v>
      </c>
      <c r="S391" s="11">
        <f t="shared" si="44"/>
        <v>41674.063078703701</v>
      </c>
      <c r="T391">
        <f t="shared" si="45"/>
        <v>25569.017476851852</v>
      </c>
      <c r="U391">
        <f t="shared" si="46"/>
        <v>2014</v>
      </c>
      <c r="V391">
        <f t="shared" si="47"/>
        <v>2</v>
      </c>
      <c r="W391" t="str">
        <f t="shared" si="48"/>
        <v>Feb</v>
      </c>
    </row>
    <row r="392" spans="1:23" customFormat="1" ht="43.2" hidden="1" x14ac:dyDescent="0.3">
      <c r="A392">
        <v>390</v>
      </c>
      <c r="B392" s="2" t="s">
        <v>391</v>
      </c>
      <c r="C392" s="2" t="s">
        <v>4500</v>
      </c>
      <c r="D392" s="7">
        <v>1000</v>
      </c>
      <c r="E392" s="5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42"/>
        <v>100</v>
      </c>
      <c r="P392">
        <f t="shared" si="43"/>
        <v>71.430000000000007</v>
      </c>
      <c r="Q392" t="s">
        <v>8308</v>
      </c>
      <c r="R392" t="s">
        <v>8313</v>
      </c>
      <c r="S392" s="11">
        <f t="shared" si="44"/>
        <v>42112.036712962959</v>
      </c>
      <c r="T392">
        <f t="shared" si="45"/>
        <v>25569.000162037039</v>
      </c>
      <c r="U392">
        <f t="shared" si="46"/>
        <v>2015</v>
      </c>
      <c r="V392">
        <f t="shared" si="47"/>
        <v>4</v>
      </c>
      <c r="W392" t="str">
        <f t="shared" si="48"/>
        <v>Apr</v>
      </c>
    </row>
    <row r="393" spans="1:23" customFormat="1" ht="43.2" hidden="1" x14ac:dyDescent="0.3">
      <c r="A393">
        <v>391</v>
      </c>
      <c r="B393" s="2" t="s">
        <v>392</v>
      </c>
      <c r="C393" s="2" t="s">
        <v>4501</v>
      </c>
      <c r="D393" s="7">
        <v>20000</v>
      </c>
      <c r="E393" s="5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42"/>
        <v>101</v>
      </c>
      <c r="P393">
        <f t="shared" si="43"/>
        <v>104.26</v>
      </c>
      <c r="Q393" t="s">
        <v>8308</v>
      </c>
      <c r="R393" t="s">
        <v>8313</v>
      </c>
      <c r="S393" s="11">
        <f t="shared" si="44"/>
        <v>40865.042256944449</v>
      </c>
      <c r="T393">
        <f t="shared" si="45"/>
        <v>25569.002233796295</v>
      </c>
      <c r="U393">
        <f t="shared" si="46"/>
        <v>2011</v>
      </c>
      <c r="V393">
        <f t="shared" si="47"/>
        <v>11</v>
      </c>
      <c r="W393" t="str">
        <f t="shared" si="48"/>
        <v>Nov</v>
      </c>
    </row>
    <row r="394" spans="1:23" customFormat="1" ht="43.2" hidden="1" x14ac:dyDescent="0.3">
      <c r="A394">
        <v>392</v>
      </c>
      <c r="B394" s="2" t="s">
        <v>393</v>
      </c>
      <c r="C394" s="2" t="s">
        <v>4502</v>
      </c>
      <c r="D394" s="7">
        <v>18500</v>
      </c>
      <c r="E394" s="5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42"/>
        <v>101</v>
      </c>
      <c r="P394">
        <f t="shared" si="43"/>
        <v>90.62</v>
      </c>
      <c r="Q394" t="s">
        <v>8308</v>
      </c>
      <c r="R394" t="s">
        <v>8313</v>
      </c>
      <c r="S394" s="11">
        <f t="shared" si="44"/>
        <v>40763.717256944445</v>
      </c>
      <c r="T394">
        <f t="shared" si="45"/>
        <v>25569.00238425926</v>
      </c>
      <c r="U394">
        <f t="shared" si="46"/>
        <v>2011</v>
      </c>
      <c r="V394">
        <f t="shared" si="47"/>
        <v>8</v>
      </c>
      <c r="W394" t="str">
        <f t="shared" si="48"/>
        <v>Aug</v>
      </c>
    </row>
    <row r="395" spans="1:23" customFormat="1" ht="43.2" hidden="1" x14ac:dyDescent="0.3">
      <c r="A395">
        <v>393</v>
      </c>
      <c r="B395" s="2" t="s">
        <v>394</v>
      </c>
      <c r="C395" s="2" t="s">
        <v>4503</v>
      </c>
      <c r="D395" s="7">
        <v>50000</v>
      </c>
      <c r="E395" s="5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42"/>
        <v>110</v>
      </c>
      <c r="P395">
        <f t="shared" si="43"/>
        <v>157.33000000000001</v>
      </c>
      <c r="Q395" t="s">
        <v>8308</v>
      </c>
      <c r="R395" t="s">
        <v>8313</v>
      </c>
      <c r="S395" s="11">
        <f t="shared" si="44"/>
        <v>41526.708935185183</v>
      </c>
      <c r="T395">
        <f t="shared" si="45"/>
        <v>25569.0040625</v>
      </c>
      <c r="U395">
        <f t="shared" si="46"/>
        <v>2013</v>
      </c>
      <c r="V395">
        <f t="shared" si="47"/>
        <v>9</v>
      </c>
      <c r="W395" t="str">
        <f t="shared" si="48"/>
        <v>Sep</v>
      </c>
    </row>
    <row r="396" spans="1:23" customFormat="1" ht="43.2" hidden="1" x14ac:dyDescent="0.3">
      <c r="A396">
        <v>394</v>
      </c>
      <c r="B396" s="2" t="s">
        <v>395</v>
      </c>
      <c r="C396" s="2" t="s">
        <v>4504</v>
      </c>
      <c r="D396" s="7">
        <v>4700</v>
      </c>
      <c r="E396" s="5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42"/>
        <v>112</v>
      </c>
      <c r="P396">
        <f t="shared" si="43"/>
        <v>105.18</v>
      </c>
      <c r="Q396" t="s">
        <v>8308</v>
      </c>
      <c r="R396" t="s">
        <v>8313</v>
      </c>
      <c r="S396" s="11">
        <f t="shared" si="44"/>
        <v>42417.818078703705</v>
      </c>
      <c r="T396">
        <f t="shared" si="45"/>
        <v>25569.000578703704</v>
      </c>
      <c r="U396">
        <f t="shared" si="46"/>
        <v>2016</v>
      </c>
      <c r="V396">
        <f t="shared" si="47"/>
        <v>2</v>
      </c>
      <c r="W396" t="str">
        <f t="shared" si="48"/>
        <v>Feb</v>
      </c>
    </row>
    <row r="397" spans="1:23" customFormat="1" ht="43.2" hidden="1" x14ac:dyDescent="0.3">
      <c r="A397">
        <v>395</v>
      </c>
      <c r="B397" s="2" t="s">
        <v>396</v>
      </c>
      <c r="C397" s="2" t="s">
        <v>4505</v>
      </c>
      <c r="D397" s="7">
        <v>10000</v>
      </c>
      <c r="E397" s="5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42"/>
        <v>108</v>
      </c>
      <c r="P397">
        <f t="shared" si="43"/>
        <v>58.72</v>
      </c>
      <c r="Q397" t="s">
        <v>8308</v>
      </c>
      <c r="R397" t="s">
        <v>8313</v>
      </c>
      <c r="S397" s="11">
        <f t="shared" si="44"/>
        <v>40990.909259259257</v>
      </c>
      <c r="T397">
        <f t="shared" si="45"/>
        <v>25569.002129629629</v>
      </c>
      <c r="U397">
        <f t="shared" si="46"/>
        <v>2012</v>
      </c>
      <c r="V397">
        <f t="shared" si="47"/>
        <v>3</v>
      </c>
      <c r="W397" t="str">
        <f t="shared" si="48"/>
        <v>Mar</v>
      </c>
    </row>
    <row r="398" spans="1:23" customFormat="1" ht="43.2" hidden="1" x14ac:dyDescent="0.3">
      <c r="A398">
        <v>396</v>
      </c>
      <c r="B398" s="2" t="s">
        <v>397</v>
      </c>
      <c r="C398" s="2" t="s">
        <v>4506</v>
      </c>
      <c r="D398" s="7">
        <v>15000</v>
      </c>
      <c r="E398" s="5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42"/>
        <v>107</v>
      </c>
      <c r="P398">
        <f t="shared" si="43"/>
        <v>81.63</v>
      </c>
      <c r="Q398" t="s">
        <v>8308</v>
      </c>
      <c r="R398" t="s">
        <v>8313</v>
      </c>
      <c r="S398" s="11">
        <f t="shared" si="44"/>
        <v>41082.564884259256</v>
      </c>
      <c r="T398">
        <f t="shared" si="45"/>
        <v>25569.002268518518</v>
      </c>
      <c r="U398">
        <f t="shared" si="46"/>
        <v>2012</v>
      </c>
      <c r="V398">
        <f t="shared" si="47"/>
        <v>6</v>
      </c>
      <c r="W398" t="str">
        <f t="shared" si="48"/>
        <v>Jun</v>
      </c>
    </row>
    <row r="399" spans="1:23" customFormat="1" ht="57.6" hidden="1" x14ac:dyDescent="0.3">
      <c r="A399">
        <v>397</v>
      </c>
      <c r="B399" s="2" t="s">
        <v>398</v>
      </c>
      <c r="C399" s="2" t="s">
        <v>4507</v>
      </c>
      <c r="D399" s="7">
        <v>12444</v>
      </c>
      <c r="E399" s="5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42"/>
        <v>104</v>
      </c>
      <c r="P399">
        <f t="shared" si="43"/>
        <v>56.46</v>
      </c>
      <c r="Q399" t="s">
        <v>8308</v>
      </c>
      <c r="R399" t="s">
        <v>8313</v>
      </c>
      <c r="S399" s="11">
        <f t="shared" si="44"/>
        <v>40379.776435185187</v>
      </c>
      <c r="T399">
        <f t="shared" si="45"/>
        <v>25569.002650462964</v>
      </c>
      <c r="U399">
        <f t="shared" si="46"/>
        <v>2010</v>
      </c>
      <c r="V399">
        <f t="shared" si="47"/>
        <v>7</v>
      </c>
      <c r="W399" t="str">
        <f t="shared" si="48"/>
        <v>Jul</v>
      </c>
    </row>
    <row r="400" spans="1:23" customFormat="1" ht="43.2" hidden="1" x14ac:dyDescent="0.3">
      <c r="A400">
        <v>398</v>
      </c>
      <c r="B400" s="2" t="s">
        <v>399</v>
      </c>
      <c r="C400" s="2" t="s">
        <v>4508</v>
      </c>
      <c r="D400" s="7">
        <v>7500</v>
      </c>
      <c r="E400" s="5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42"/>
        <v>125</v>
      </c>
      <c r="P400">
        <f t="shared" si="43"/>
        <v>140.1</v>
      </c>
      <c r="Q400" t="s">
        <v>8308</v>
      </c>
      <c r="R400" t="s">
        <v>8313</v>
      </c>
      <c r="S400" s="11">
        <f t="shared" si="44"/>
        <v>42078.793124999997</v>
      </c>
      <c r="T400">
        <f t="shared" si="45"/>
        <v>25569.000775462962</v>
      </c>
      <c r="U400">
        <f t="shared" si="46"/>
        <v>2015</v>
      </c>
      <c r="V400">
        <f t="shared" si="47"/>
        <v>3</v>
      </c>
      <c r="W400" t="str">
        <f t="shared" si="48"/>
        <v>Mar</v>
      </c>
    </row>
    <row r="401" spans="1:23" customFormat="1" ht="43.2" hidden="1" x14ac:dyDescent="0.3">
      <c r="A401">
        <v>399</v>
      </c>
      <c r="B401" s="2" t="s">
        <v>400</v>
      </c>
      <c r="C401" s="2" t="s">
        <v>4509</v>
      </c>
      <c r="D401" s="7">
        <v>20000</v>
      </c>
      <c r="E401" s="5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42"/>
        <v>107</v>
      </c>
      <c r="P401">
        <f t="shared" si="43"/>
        <v>224.85</v>
      </c>
      <c r="Q401" t="s">
        <v>8308</v>
      </c>
      <c r="R401" t="s">
        <v>8313</v>
      </c>
      <c r="S401" s="11">
        <f t="shared" si="44"/>
        <v>42687.875775462962</v>
      </c>
      <c r="T401">
        <f t="shared" si="45"/>
        <v>25569.001099537036</v>
      </c>
      <c r="U401">
        <f t="shared" si="46"/>
        <v>2016</v>
      </c>
      <c r="V401">
        <f t="shared" si="47"/>
        <v>11</v>
      </c>
      <c r="W401" t="str">
        <f t="shared" si="48"/>
        <v>Nov</v>
      </c>
    </row>
    <row r="402" spans="1:23" customFormat="1" ht="43.2" hidden="1" x14ac:dyDescent="0.3">
      <c r="A402">
        <v>400</v>
      </c>
      <c r="B402" s="2" t="s">
        <v>401</v>
      </c>
      <c r="C402" s="2" t="s">
        <v>4510</v>
      </c>
      <c r="D402" s="7">
        <v>10000</v>
      </c>
      <c r="E402" s="5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42"/>
        <v>112</v>
      </c>
      <c r="P402">
        <f t="shared" si="43"/>
        <v>181.13</v>
      </c>
      <c r="Q402" t="s">
        <v>8308</v>
      </c>
      <c r="R402" t="s">
        <v>8313</v>
      </c>
      <c r="S402" s="11">
        <f t="shared" si="44"/>
        <v>41745.635960648149</v>
      </c>
      <c r="T402">
        <f t="shared" si="45"/>
        <v>25569.000717592593</v>
      </c>
      <c r="U402">
        <f t="shared" si="46"/>
        <v>2014</v>
      </c>
      <c r="V402">
        <f t="shared" si="47"/>
        <v>4</v>
      </c>
      <c r="W402" t="str">
        <f t="shared" si="48"/>
        <v>Apr</v>
      </c>
    </row>
    <row r="403" spans="1:23" customFormat="1" ht="43.2" hidden="1" x14ac:dyDescent="0.3">
      <c r="A403">
        <v>401</v>
      </c>
      <c r="B403" s="2" t="s">
        <v>402</v>
      </c>
      <c r="C403" s="2" t="s">
        <v>4511</v>
      </c>
      <c r="D403" s="7">
        <v>50000</v>
      </c>
      <c r="E403" s="5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42"/>
        <v>104</v>
      </c>
      <c r="P403">
        <f t="shared" si="43"/>
        <v>711.04</v>
      </c>
      <c r="Q403" t="s">
        <v>8308</v>
      </c>
      <c r="R403" t="s">
        <v>8313</v>
      </c>
      <c r="S403" s="11">
        <f t="shared" si="44"/>
        <v>40732.842245370368</v>
      </c>
      <c r="T403">
        <f t="shared" si="45"/>
        <v>25569.000844907408</v>
      </c>
      <c r="U403">
        <f t="shared" si="46"/>
        <v>2011</v>
      </c>
      <c r="V403">
        <f t="shared" si="47"/>
        <v>7</v>
      </c>
      <c r="W403" t="str">
        <f t="shared" si="48"/>
        <v>Jul</v>
      </c>
    </row>
    <row r="404" spans="1:23" customFormat="1" ht="43.2" hidden="1" x14ac:dyDescent="0.3">
      <c r="A404">
        <v>402</v>
      </c>
      <c r="B404" s="2" t="s">
        <v>403</v>
      </c>
      <c r="C404" s="2" t="s">
        <v>4512</v>
      </c>
      <c r="D404" s="7">
        <v>2000</v>
      </c>
      <c r="E404" s="5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42"/>
        <v>142</v>
      </c>
      <c r="P404">
        <f t="shared" si="43"/>
        <v>65.88</v>
      </c>
      <c r="Q404" t="s">
        <v>8308</v>
      </c>
      <c r="R404" t="s">
        <v>8313</v>
      </c>
      <c r="S404" s="11">
        <f t="shared" si="44"/>
        <v>42292.539548611108</v>
      </c>
      <c r="T404">
        <f t="shared" si="45"/>
        <v>25569.000497685185</v>
      </c>
      <c r="U404">
        <f t="shared" si="46"/>
        <v>2015</v>
      </c>
      <c r="V404">
        <f t="shared" si="47"/>
        <v>10</v>
      </c>
      <c r="W404" t="str">
        <f t="shared" si="48"/>
        <v>Oct</v>
      </c>
    </row>
    <row r="405" spans="1:23" customFormat="1" ht="43.2" hidden="1" x14ac:dyDescent="0.3">
      <c r="A405">
        <v>403</v>
      </c>
      <c r="B405" s="2" t="s">
        <v>404</v>
      </c>
      <c r="C405" s="2" t="s">
        <v>4513</v>
      </c>
      <c r="D405" s="7">
        <v>5000</v>
      </c>
      <c r="E405" s="5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42"/>
        <v>105</v>
      </c>
      <c r="P405">
        <f t="shared" si="43"/>
        <v>75.19</v>
      </c>
      <c r="Q405" t="s">
        <v>8308</v>
      </c>
      <c r="R405" t="s">
        <v>8313</v>
      </c>
      <c r="S405" s="11">
        <f t="shared" si="44"/>
        <v>40718.310659722221</v>
      </c>
      <c r="T405">
        <f t="shared" si="45"/>
        <v>25569.000810185185</v>
      </c>
      <c r="U405">
        <f t="shared" si="46"/>
        <v>2011</v>
      </c>
      <c r="V405">
        <f t="shared" si="47"/>
        <v>6</v>
      </c>
      <c r="W405" t="str">
        <f t="shared" si="48"/>
        <v>Jun</v>
      </c>
    </row>
    <row r="406" spans="1:23" customFormat="1" ht="43.2" hidden="1" x14ac:dyDescent="0.3">
      <c r="A406">
        <v>404</v>
      </c>
      <c r="B406" s="2" t="s">
        <v>405</v>
      </c>
      <c r="C406" s="2" t="s">
        <v>4514</v>
      </c>
      <c r="D406" s="7">
        <v>35000</v>
      </c>
      <c r="E406" s="5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42"/>
        <v>103</v>
      </c>
      <c r="P406">
        <f t="shared" si="43"/>
        <v>133.13999999999999</v>
      </c>
      <c r="Q406" t="s">
        <v>8308</v>
      </c>
      <c r="R406" t="s">
        <v>8313</v>
      </c>
      <c r="S406" s="11">
        <f t="shared" si="44"/>
        <v>41646.628032407411</v>
      </c>
      <c r="T406">
        <f t="shared" si="45"/>
        <v>25569.003136574072</v>
      </c>
      <c r="U406">
        <f t="shared" si="46"/>
        <v>2014</v>
      </c>
      <c r="V406">
        <f t="shared" si="47"/>
        <v>1</v>
      </c>
      <c r="W406" t="str">
        <f t="shared" si="48"/>
        <v>Jan</v>
      </c>
    </row>
    <row r="407" spans="1:23" customFormat="1" ht="28.8" hidden="1" x14ac:dyDescent="0.3">
      <c r="A407">
        <v>405</v>
      </c>
      <c r="B407" s="2" t="s">
        <v>406</v>
      </c>
      <c r="C407" s="2" t="s">
        <v>4515</v>
      </c>
      <c r="D407" s="7">
        <v>2820</v>
      </c>
      <c r="E407" s="5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42"/>
        <v>108</v>
      </c>
      <c r="P407">
        <f t="shared" si="43"/>
        <v>55.2</v>
      </c>
      <c r="Q407" t="s">
        <v>8308</v>
      </c>
      <c r="R407" t="s">
        <v>8313</v>
      </c>
      <c r="S407" s="11">
        <f t="shared" si="44"/>
        <v>41674.08494212963</v>
      </c>
      <c r="T407">
        <f t="shared" si="45"/>
        <v>25569.000636574074</v>
      </c>
      <c r="U407">
        <f t="shared" si="46"/>
        <v>2014</v>
      </c>
      <c r="V407">
        <f t="shared" si="47"/>
        <v>2</v>
      </c>
      <c r="W407" t="str">
        <f t="shared" si="48"/>
        <v>Feb</v>
      </c>
    </row>
    <row r="408" spans="1:23" customFormat="1" ht="43.2" hidden="1" x14ac:dyDescent="0.3">
      <c r="A408">
        <v>406</v>
      </c>
      <c r="B408" s="2" t="s">
        <v>407</v>
      </c>
      <c r="C408" s="2" t="s">
        <v>4516</v>
      </c>
      <c r="D408" s="7">
        <v>2800</v>
      </c>
      <c r="E408" s="5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42"/>
        <v>108</v>
      </c>
      <c r="P408">
        <f t="shared" si="43"/>
        <v>86.16</v>
      </c>
      <c r="Q408" t="s">
        <v>8308</v>
      </c>
      <c r="R408" t="s">
        <v>8313</v>
      </c>
      <c r="S408" s="11">
        <f t="shared" si="44"/>
        <v>40638.162465277775</v>
      </c>
      <c r="T408">
        <f t="shared" si="45"/>
        <v>25569.000405092593</v>
      </c>
      <c r="U408">
        <f t="shared" si="46"/>
        <v>2011</v>
      </c>
      <c r="V408">
        <f t="shared" si="47"/>
        <v>4</v>
      </c>
      <c r="W408" t="str">
        <f t="shared" si="48"/>
        <v>Apr</v>
      </c>
    </row>
    <row r="409" spans="1:23" customFormat="1" ht="43.2" hidden="1" x14ac:dyDescent="0.3">
      <c r="A409">
        <v>407</v>
      </c>
      <c r="B409" s="2" t="s">
        <v>408</v>
      </c>
      <c r="C409" s="2" t="s">
        <v>4517</v>
      </c>
      <c r="D409" s="7">
        <v>2000</v>
      </c>
      <c r="E409" s="5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42"/>
        <v>102</v>
      </c>
      <c r="P409">
        <f t="shared" si="43"/>
        <v>92.32</v>
      </c>
      <c r="Q409" t="s">
        <v>8308</v>
      </c>
      <c r="R409" t="s">
        <v>8313</v>
      </c>
      <c r="S409" s="11">
        <f t="shared" si="44"/>
        <v>40806.870949074073</v>
      </c>
      <c r="T409">
        <f t="shared" si="45"/>
        <v>25569.000254629631</v>
      </c>
      <c r="U409">
        <f t="shared" si="46"/>
        <v>2011</v>
      </c>
      <c r="V409">
        <f t="shared" si="47"/>
        <v>9</v>
      </c>
      <c r="W409" t="str">
        <f t="shared" si="48"/>
        <v>Sep</v>
      </c>
    </row>
    <row r="410" spans="1:23" customFormat="1" ht="43.2" hidden="1" x14ac:dyDescent="0.3">
      <c r="A410">
        <v>408</v>
      </c>
      <c r="B410" s="2" t="s">
        <v>409</v>
      </c>
      <c r="C410" s="2" t="s">
        <v>4518</v>
      </c>
      <c r="D410" s="7">
        <v>6000</v>
      </c>
      <c r="E410" s="5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42"/>
        <v>101</v>
      </c>
      <c r="P410">
        <f t="shared" si="43"/>
        <v>160.16</v>
      </c>
      <c r="Q410" t="s">
        <v>8308</v>
      </c>
      <c r="R410" t="s">
        <v>8313</v>
      </c>
      <c r="S410" s="11">
        <f t="shared" si="44"/>
        <v>41543.735995370371</v>
      </c>
      <c r="T410">
        <f t="shared" si="45"/>
        <v>25569.000439814816</v>
      </c>
      <c r="U410">
        <f t="shared" si="46"/>
        <v>2013</v>
      </c>
      <c r="V410">
        <f t="shared" si="47"/>
        <v>9</v>
      </c>
      <c r="W410" t="str">
        <f t="shared" si="48"/>
        <v>Sep</v>
      </c>
    </row>
    <row r="411" spans="1:23" customFormat="1" ht="43.2" hidden="1" x14ac:dyDescent="0.3">
      <c r="A411">
        <v>409</v>
      </c>
      <c r="B411" s="2" t="s">
        <v>410</v>
      </c>
      <c r="C411" s="2" t="s">
        <v>4519</v>
      </c>
      <c r="D411" s="7">
        <v>500</v>
      </c>
      <c r="E411" s="5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42"/>
        <v>137</v>
      </c>
      <c r="P411">
        <f t="shared" si="43"/>
        <v>45.6</v>
      </c>
      <c r="Q411" t="s">
        <v>8308</v>
      </c>
      <c r="R411" t="s">
        <v>8313</v>
      </c>
      <c r="S411" s="11">
        <f t="shared" si="44"/>
        <v>42543.862777777773</v>
      </c>
      <c r="T411">
        <f t="shared" si="45"/>
        <v>25569.000173611112</v>
      </c>
      <c r="U411">
        <f t="shared" si="46"/>
        <v>2016</v>
      </c>
      <c r="V411">
        <f t="shared" si="47"/>
        <v>6</v>
      </c>
      <c r="W411" t="str">
        <f t="shared" si="48"/>
        <v>Jun</v>
      </c>
    </row>
    <row r="412" spans="1:23" customFormat="1" ht="43.2" hidden="1" x14ac:dyDescent="0.3">
      <c r="A412">
        <v>410</v>
      </c>
      <c r="B412" s="2" t="s">
        <v>411</v>
      </c>
      <c r="C412" s="2" t="s">
        <v>4520</v>
      </c>
      <c r="D412" s="7">
        <v>1000</v>
      </c>
      <c r="E412" s="5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42"/>
        <v>128</v>
      </c>
      <c r="P412">
        <f t="shared" si="43"/>
        <v>183.29</v>
      </c>
      <c r="Q412" t="s">
        <v>8308</v>
      </c>
      <c r="R412" t="s">
        <v>8313</v>
      </c>
      <c r="S412" s="11">
        <f t="shared" si="44"/>
        <v>42113.981446759266</v>
      </c>
      <c r="T412">
        <f t="shared" si="45"/>
        <v>25569.000081018519</v>
      </c>
      <c r="U412">
        <f t="shared" si="46"/>
        <v>2015</v>
      </c>
      <c r="V412">
        <f t="shared" si="47"/>
        <v>4</v>
      </c>
      <c r="W412" t="str">
        <f t="shared" si="48"/>
        <v>Apr</v>
      </c>
    </row>
    <row r="413" spans="1:23" customFormat="1" ht="43.2" hidden="1" x14ac:dyDescent="0.3">
      <c r="A413">
        <v>411</v>
      </c>
      <c r="B413" s="2" t="s">
        <v>412</v>
      </c>
      <c r="C413" s="2" t="s">
        <v>4521</v>
      </c>
      <c r="D413" s="7">
        <v>30000</v>
      </c>
      <c r="E413" s="5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42"/>
        <v>101</v>
      </c>
      <c r="P413">
        <f t="shared" si="43"/>
        <v>125.79</v>
      </c>
      <c r="Q413" t="s">
        <v>8308</v>
      </c>
      <c r="R413" t="s">
        <v>8313</v>
      </c>
      <c r="S413" s="11">
        <f t="shared" si="44"/>
        <v>41598.17597222222</v>
      </c>
      <c r="T413">
        <f t="shared" si="45"/>
        <v>25569.002789351853</v>
      </c>
      <c r="U413">
        <f t="shared" si="46"/>
        <v>2013</v>
      </c>
      <c r="V413">
        <f t="shared" si="47"/>
        <v>11</v>
      </c>
      <c r="W413" t="str">
        <f t="shared" si="48"/>
        <v>Nov</v>
      </c>
    </row>
    <row r="414" spans="1:23" customFormat="1" ht="43.2" hidden="1" x14ac:dyDescent="0.3">
      <c r="A414">
        <v>412</v>
      </c>
      <c r="B414" s="2" t="s">
        <v>413</v>
      </c>
      <c r="C414" s="2" t="s">
        <v>4522</v>
      </c>
      <c r="D414" s="7">
        <v>2500</v>
      </c>
      <c r="E414" s="5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42"/>
        <v>127</v>
      </c>
      <c r="P414">
        <f t="shared" si="43"/>
        <v>57.65</v>
      </c>
      <c r="Q414" t="s">
        <v>8308</v>
      </c>
      <c r="R414" t="s">
        <v>8313</v>
      </c>
      <c r="S414" s="11">
        <f t="shared" si="44"/>
        <v>41099.742800925924</v>
      </c>
      <c r="T414">
        <f t="shared" si="45"/>
        <v>25569.000636574074</v>
      </c>
      <c r="U414">
        <f t="shared" si="46"/>
        <v>2012</v>
      </c>
      <c r="V414">
        <f t="shared" si="47"/>
        <v>7</v>
      </c>
      <c r="W414" t="str">
        <f t="shared" si="48"/>
        <v>Jul</v>
      </c>
    </row>
    <row r="415" spans="1:23" customFormat="1" ht="43.2" hidden="1" x14ac:dyDescent="0.3">
      <c r="A415">
        <v>413</v>
      </c>
      <c r="B415" s="2" t="s">
        <v>414</v>
      </c>
      <c r="C415" s="2" t="s">
        <v>4523</v>
      </c>
      <c r="D415" s="7">
        <v>12800</v>
      </c>
      <c r="E415" s="5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42"/>
        <v>105</v>
      </c>
      <c r="P415">
        <f t="shared" si="43"/>
        <v>78.66</v>
      </c>
      <c r="Q415" t="s">
        <v>8308</v>
      </c>
      <c r="R415" t="s">
        <v>8313</v>
      </c>
      <c r="S415" s="11">
        <f t="shared" si="44"/>
        <v>41079.877442129626</v>
      </c>
      <c r="T415">
        <f t="shared" si="45"/>
        <v>25569.001979166667</v>
      </c>
      <c r="U415">
        <f t="shared" si="46"/>
        <v>2012</v>
      </c>
      <c r="V415">
        <f t="shared" si="47"/>
        <v>6</v>
      </c>
      <c r="W415" t="str">
        <f t="shared" si="48"/>
        <v>Jun</v>
      </c>
    </row>
    <row r="416" spans="1:23" customFormat="1" ht="43.2" hidden="1" x14ac:dyDescent="0.3">
      <c r="A416">
        <v>414</v>
      </c>
      <c r="B416" s="2" t="s">
        <v>415</v>
      </c>
      <c r="C416" s="2" t="s">
        <v>4524</v>
      </c>
      <c r="D416" s="7">
        <v>18500</v>
      </c>
      <c r="E416" s="5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42"/>
        <v>103</v>
      </c>
      <c r="P416">
        <f t="shared" si="43"/>
        <v>91.48</v>
      </c>
      <c r="Q416" t="s">
        <v>8308</v>
      </c>
      <c r="R416" t="s">
        <v>8313</v>
      </c>
      <c r="S416" s="11">
        <f t="shared" si="44"/>
        <v>41529.063252314816</v>
      </c>
      <c r="T416">
        <f t="shared" si="45"/>
        <v>25569.002407407406</v>
      </c>
      <c r="U416">
        <f t="shared" si="46"/>
        <v>2013</v>
      </c>
      <c r="V416">
        <f t="shared" si="47"/>
        <v>9</v>
      </c>
      <c r="W416" t="str">
        <f t="shared" si="48"/>
        <v>Sep</v>
      </c>
    </row>
    <row r="417" spans="1:23" customFormat="1" ht="57.6" hidden="1" x14ac:dyDescent="0.3">
      <c r="A417">
        <v>415</v>
      </c>
      <c r="B417" s="2" t="s">
        <v>416</v>
      </c>
      <c r="C417" s="2" t="s">
        <v>4525</v>
      </c>
      <c r="D417" s="7">
        <v>1400</v>
      </c>
      <c r="E417" s="5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42"/>
        <v>102</v>
      </c>
      <c r="P417">
        <f t="shared" si="43"/>
        <v>68.099999999999994</v>
      </c>
      <c r="Q417" t="s">
        <v>8308</v>
      </c>
      <c r="R417" t="s">
        <v>8313</v>
      </c>
      <c r="S417" s="11">
        <f t="shared" si="44"/>
        <v>41904.851875</v>
      </c>
      <c r="T417">
        <f t="shared" si="45"/>
        <v>25569.000243055554</v>
      </c>
      <c r="U417">
        <f t="shared" si="46"/>
        <v>2014</v>
      </c>
      <c r="V417">
        <f t="shared" si="47"/>
        <v>9</v>
      </c>
      <c r="W417" t="str">
        <f t="shared" si="48"/>
        <v>Sep</v>
      </c>
    </row>
    <row r="418" spans="1:23" customFormat="1" ht="43.2" hidden="1" x14ac:dyDescent="0.3">
      <c r="A418">
        <v>416</v>
      </c>
      <c r="B418" s="2" t="s">
        <v>417</v>
      </c>
      <c r="C418" s="2" t="s">
        <v>4526</v>
      </c>
      <c r="D418" s="7">
        <v>1000</v>
      </c>
      <c r="E418" s="5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42"/>
        <v>120</v>
      </c>
      <c r="P418">
        <f t="shared" si="43"/>
        <v>48.09</v>
      </c>
      <c r="Q418" t="s">
        <v>8308</v>
      </c>
      <c r="R418" t="s">
        <v>8313</v>
      </c>
      <c r="S418" s="11">
        <f t="shared" si="44"/>
        <v>41648.396192129629</v>
      </c>
      <c r="T418">
        <f t="shared" si="45"/>
        <v>25569.00028935185</v>
      </c>
      <c r="U418">
        <f t="shared" si="46"/>
        <v>2014</v>
      </c>
      <c r="V418">
        <f t="shared" si="47"/>
        <v>1</v>
      </c>
      <c r="W418" t="str">
        <f t="shared" si="48"/>
        <v>Jan</v>
      </c>
    </row>
    <row r="419" spans="1:23" customFormat="1" ht="43.2" hidden="1" x14ac:dyDescent="0.3">
      <c r="A419">
        <v>417</v>
      </c>
      <c r="B419" s="2" t="s">
        <v>418</v>
      </c>
      <c r="C419" s="2" t="s">
        <v>4527</v>
      </c>
      <c r="D419" s="7">
        <v>10500</v>
      </c>
      <c r="E419" s="5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42"/>
        <v>100</v>
      </c>
      <c r="P419">
        <f t="shared" si="43"/>
        <v>202.42</v>
      </c>
      <c r="Q419" t="s">
        <v>8308</v>
      </c>
      <c r="R419" t="s">
        <v>8313</v>
      </c>
      <c r="S419" s="11">
        <f t="shared" si="44"/>
        <v>41360.970601851855</v>
      </c>
      <c r="T419">
        <f t="shared" si="45"/>
        <v>25569.000601851851</v>
      </c>
      <c r="U419">
        <f t="shared" si="46"/>
        <v>2013</v>
      </c>
      <c r="V419">
        <f t="shared" si="47"/>
        <v>3</v>
      </c>
      <c r="W419" t="str">
        <f t="shared" si="48"/>
        <v>Mar</v>
      </c>
    </row>
    <row r="420" spans="1:23" customFormat="1" ht="43.2" hidden="1" x14ac:dyDescent="0.3">
      <c r="A420">
        <v>418</v>
      </c>
      <c r="B420" s="2" t="s">
        <v>419</v>
      </c>
      <c r="C420" s="2" t="s">
        <v>4528</v>
      </c>
      <c r="D420" s="7">
        <v>22400</v>
      </c>
      <c r="E420" s="5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42"/>
        <v>101</v>
      </c>
      <c r="P420">
        <f t="shared" si="43"/>
        <v>216.75</v>
      </c>
      <c r="Q420" t="s">
        <v>8308</v>
      </c>
      <c r="R420" t="s">
        <v>8313</v>
      </c>
      <c r="S420" s="11">
        <f t="shared" si="44"/>
        <v>42178.282372685186</v>
      </c>
      <c r="T420">
        <f t="shared" si="45"/>
        <v>25569.001203703705</v>
      </c>
      <c r="U420">
        <f t="shared" si="46"/>
        <v>2015</v>
      </c>
      <c r="V420">
        <f t="shared" si="47"/>
        <v>6</v>
      </c>
      <c r="W420" t="str">
        <f t="shared" si="48"/>
        <v>Jun</v>
      </c>
    </row>
    <row r="421" spans="1:23" customFormat="1" ht="43.2" hidden="1" x14ac:dyDescent="0.3">
      <c r="A421">
        <v>419</v>
      </c>
      <c r="B421" s="2" t="s">
        <v>420</v>
      </c>
      <c r="C421" s="2" t="s">
        <v>4529</v>
      </c>
      <c r="D421" s="7">
        <v>8000</v>
      </c>
      <c r="E421" s="5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42"/>
        <v>100</v>
      </c>
      <c r="P421">
        <f t="shared" si="43"/>
        <v>110.07</v>
      </c>
      <c r="Q421" t="s">
        <v>8308</v>
      </c>
      <c r="R421" t="s">
        <v>8313</v>
      </c>
      <c r="S421" s="11">
        <f t="shared" si="44"/>
        <v>41394.842442129629</v>
      </c>
      <c r="T421">
        <f t="shared" si="45"/>
        <v>25569.000844907408</v>
      </c>
      <c r="U421">
        <f t="shared" si="46"/>
        <v>2013</v>
      </c>
      <c r="V421">
        <f t="shared" si="47"/>
        <v>4</v>
      </c>
      <c r="W421" t="str">
        <f t="shared" si="48"/>
        <v>Apr</v>
      </c>
    </row>
    <row r="422" spans="1:23" customFormat="1" ht="43.2" hidden="1" x14ac:dyDescent="0.3">
      <c r="A422">
        <v>420</v>
      </c>
      <c r="B422" s="2" t="s">
        <v>421</v>
      </c>
      <c r="C422" s="2" t="s">
        <v>4530</v>
      </c>
      <c r="D422" s="7">
        <v>3300</v>
      </c>
      <c r="E422" s="5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42"/>
        <v>0</v>
      </c>
      <c r="P422">
        <f t="shared" si="43"/>
        <v>4.83</v>
      </c>
      <c r="Q422" t="s">
        <v>8308</v>
      </c>
      <c r="R422" t="s">
        <v>8314</v>
      </c>
      <c r="S422" s="11">
        <f t="shared" si="44"/>
        <v>41682.23646990741</v>
      </c>
      <c r="T422">
        <f t="shared" si="45"/>
        <v>25569.000034722223</v>
      </c>
      <c r="U422">
        <f t="shared" si="46"/>
        <v>2014</v>
      </c>
      <c r="V422">
        <f t="shared" si="47"/>
        <v>2</v>
      </c>
      <c r="W422" t="str">
        <f t="shared" si="48"/>
        <v>Feb</v>
      </c>
    </row>
    <row r="423" spans="1:23" customFormat="1" ht="43.2" hidden="1" x14ac:dyDescent="0.3">
      <c r="A423">
        <v>421</v>
      </c>
      <c r="B423" s="2" t="s">
        <v>422</v>
      </c>
      <c r="C423" s="2" t="s">
        <v>4531</v>
      </c>
      <c r="D423" s="7">
        <v>15000</v>
      </c>
      <c r="E423" s="5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42"/>
        <v>2</v>
      </c>
      <c r="P423">
        <f t="shared" si="43"/>
        <v>50.17</v>
      </c>
      <c r="Q423" t="s">
        <v>8308</v>
      </c>
      <c r="R423" t="s">
        <v>8314</v>
      </c>
      <c r="S423" s="11">
        <f t="shared" si="44"/>
        <v>42177.491388888884</v>
      </c>
      <c r="T423">
        <f t="shared" si="45"/>
        <v>25569.000069444446</v>
      </c>
      <c r="U423">
        <f t="shared" si="46"/>
        <v>2015</v>
      </c>
      <c r="V423">
        <f t="shared" si="47"/>
        <v>6</v>
      </c>
      <c r="W423" t="str">
        <f t="shared" si="48"/>
        <v>Jun</v>
      </c>
    </row>
    <row r="424" spans="1:23" customFormat="1" ht="43.2" hidden="1" x14ac:dyDescent="0.3">
      <c r="A424">
        <v>422</v>
      </c>
      <c r="B424" s="2" t="s">
        <v>423</v>
      </c>
      <c r="C424" s="2" t="s">
        <v>4532</v>
      </c>
      <c r="D424" s="7">
        <v>40000</v>
      </c>
      <c r="E424" s="5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42"/>
        <v>1</v>
      </c>
      <c r="P424">
        <f t="shared" si="43"/>
        <v>35.83</v>
      </c>
      <c r="Q424" t="s">
        <v>8308</v>
      </c>
      <c r="R424" t="s">
        <v>8314</v>
      </c>
      <c r="S424" s="11">
        <f t="shared" si="44"/>
        <v>41863.260381944441</v>
      </c>
      <c r="T424">
        <f t="shared" si="45"/>
        <v>25569.000138888889</v>
      </c>
      <c r="U424">
        <f t="shared" si="46"/>
        <v>2014</v>
      </c>
      <c r="V424">
        <f t="shared" si="47"/>
        <v>8</v>
      </c>
      <c r="W424" t="str">
        <f t="shared" si="48"/>
        <v>Aug</v>
      </c>
    </row>
    <row r="425" spans="1:23" customFormat="1" ht="43.2" hidden="1" x14ac:dyDescent="0.3">
      <c r="A425">
        <v>423</v>
      </c>
      <c r="B425" s="2" t="s">
        <v>424</v>
      </c>
      <c r="C425" s="2" t="s">
        <v>4533</v>
      </c>
      <c r="D425" s="7">
        <v>20000</v>
      </c>
      <c r="E425" s="5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42"/>
        <v>1</v>
      </c>
      <c r="P425">
        <f t="shared" si="43"/>
        <v>11.77</v>
      </c>
      <c r="Q425" t="s">
        <v>8308</v>
      </c>
      <c r="R425" t="s">
        <v>8314</v>
      </c>
      <c r="S425" s="11">
        <f t="shared" si="44"/>
        <v>41400.92627314815</v>
      </c>
      <c r="T425">
        <f t="shared" si="45"/>
        <v>25569.000150462962</v>
      </c>
      <c r="U425">
        <f t="shared" si="46"/>
        <v>2013</v>
      </c>
      <c r="V425">
        <f t="shared" si="47"/>
        <v>5</v>
      </c>
      <c r="W425" t="str">
        <f t="shared" si="48"/>
        <v>May</v>
      </c>
    </row>
    <row r="426" spans="1:23" customFormat="1" ht="43.2" hidden="1" x14ac:dyDescent="0.3">
      <c r="A426">
        <v>424</v>
      </c>
      <c r="B426" s="2" t="s">
        <v>425</v>
      </c>
      <c r="C426" s="2" t="s">
        <v>4534</v>
      </c>
      <c r="D426" s="7">
        <v>3000</v>
      </c>
      <c r="E426" s="5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42"/>
        <v>7</v>
      </c>
      <c r="P426">
        <f t="shared" si="43"/>
        <v>40.78</v>
      </c>
      <c r="Q426" t="s">
        <v>8308</v>
      </c>
      <c r="R426" t="s">
        <v>8314</v>
      </c>
      <c r="S426" s="11">
        <f t="shared" si="44"/>
        <v>40934.376145833332</v>
      </c>
      <c r="T426">
        <f t="shared" si="45"/>
        <v>25569.000057870369</v>
      </c>
      <c r="U426">
        <f t="shared" si="46"/>
        <v>2012</v>
      </c>
      <c r="V426">
        <f t="shared" si="47"/>
        <v>1</v>
      </c>
      <c r="W426" t="str">
        <f t="shared" si="48"/>
        <v>Jan</v>
      </c>
    </row>
    <row r="427" spans="1:23" customFormat="1" ht="43.2" hidden="1" x14ac:dyDescent="0.3">
      <c r="A427">
        <v>425</v>
      </c>
      <c r="B427" s="2" t="s">
        <v>426</v>
      </c>
      <c r="C427" s="2" t="s">
        <v>4535</v>
      </c>
      <c r="D427" s="7">
        <v>50000</v>
      </c>
      <c r="E427" s="5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42"/>
        <v>0</v>
      </c>
      <c r="P427">
        <f t="shared" si="43"/>
        <v>3</v>
      </c>
      <c r="Q427" t="s">
        <v>8308</v>
      </c>
      <c r="R427" t="s">
        <v>8314</v>
      </c>
      <c r="S427" s="11">
        <f t="shared" si="44"/>
        <v>42275.861157407402</v>
      </c>
      <c r="T427">
        <f t="shared" si="45"/>
        <v>25569.00002314815</v>
      </c>
      <c r="U427">
        <f t="shared" si="46"/>
        <v>2015</v>
      </c>
      <c r="V427">
        <f t="shared" si="47"/>
        <v>9</v>
      </c>
      <c r="W427" t="str">
        <f t="shared" si="48"/>
        <v>Sep</v>
      </c>
    </row>
    <row r="428" spans="1:23" customFormat="1" ht="43.2" hidden="1" x14ac:dyDescent="0.3">
      <c r="A428">
        <v>426</v>
      </c>
      <c r="B428" s="2" t="s">
        <v>427</v>
      </c>
      <c r="C428" s="2" t="s">
        <v>4536</v>
      </c>
      <c r="D428" s="7">
        <v>10000</v>
      </c>
      <c r="E428" s="5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42"/>
        <v>1</v>
      </c>
      <c r="P428">
        <f t="shared" si="43"/>
        <v>16.63</v>
      </c>
      <c r="Q428" t="s">
        <v>8308</v>
      </c>
      <c r="R428" t="s">
        <v>8314</v>
      </c>
      <c r="S428" s="11">
        <f t="shared" si="44"/>
        <v>42400.711967592593</v>
      </c>
      <c r="T428">
        <f t="shared" si="45"/>
        <v>25569.000092592592</v>
      </c>
      <c r="U428">
        <f t="shared" si="46"/>
        <v>2016</v>
      </c>
      <c r="V428">
        <f t="shared" si="47"/>
        <v>1</v>
      </c>
      <c r="W428" t="str">
        <f t="shared" si="48"/>
        <v>Jan</v>
      </c>
    </row>
    <row r="429" spans="1:23" customFormat="1" ht="57.6" hidden="1" x14ac:dyDescent="0.3">
      <c r="A429">
        <v>427</v>
      </c>
      <c r="B429" s="2" t="s">
        <v>428</v>
      </c>
      <c r="C429" s="2" t="s">
        <v>4537</v>
      </c>
      <c r="D429" s="7">
        <v>6500</v>
      </c>
      <c r="E429" s="5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42"/>
        <v>0</v>
      </c>
      <c r="P429">
        <f t="shared" si="43"/>
        <v>0</v>
      </c>
      <c r="Q429" t="s">
        <v>8308</v>
      </c>
      <c r="R429" t="s">
        <v>8314</v>
      </c>
      <c r="S429" s="11">
        <f t="shared" si="44"/>
        <v>42285.909027777772</v>
      </c>
      <c r="T429">
        <f t="shared" si="45"/>
        <v>25569</v>
      </c>
      <c r="U429">
        <f t="shared" si="46"/>
        <v>2015</v>
      </c>
      <c r="V429">
        <f t="shared" si="47"/>
        <v>10</v>
      </c>
      <c r="W429" t="str">
        <f t="shared" si="48"/>
        <v>Oct</v>
      </c>
    </row>
    <row r="430" spans="1:23" customFormat="1" ht="28.8" hidden="1" x14ac:dyDescent="0.3">
      <c r="A430">
        <v>428</v>
      </c>
      <c r="B430" s="2" t="s">
        <v>429</v>
      </c>
      <c r="C430" s="2" t="s">
        <v>4538</v>
      </c>
      <c r="D430" s="7">
        <v>12000</v>
      </c>
      <c r="E430" s="5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42"/>
        <v>6</v>
      </c>
      <c r="P430">
        <f t="shared" si="43"/>
        <v>52</v>
      </c>
      <c r="Q430" t="s">
        <v>8308</v>
      </c>
      <c r="R430" t="s">
        <v>8314</v>
      </c>
      <c r="S430" s="11">
        <f t="shared" si="44"/>
        <v>41778.766724537039</v>
      </c>
      <c r="T430">
        <f t="shared" si="45"/>
        <v>25569.000150462962</v>
      </c>
      <c r="U430">
        <f t="shared" si="46"/>
        <v>2014</v>
      </c>
      <c r="V430">
        <f t="shared" si="47"/>
        <v>5</v>
      </c>
      <c r="W430" t="str">
        <f t="shared" si="48"/>
        <v>May</v>
      </c>
    </row>
    <row r="431" spans="1:23" customFormat="1" ht="57.6" hidden="1" x14ac:dyDescent="0.3">
      <c r="A431">
        <v>429</v>
      </c>
      <c r="B431" s="2" t="s">
        <v>430</v>
      </c>
      <c r="C431" s="2" t="s">
        <v>4539</v>
      </c>
      <c r="D431" s="7">
        <v>5000</v>
      </c>
      <c r="E431" s="5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42"/>
        <v>0</v>
      </c>
      <c r="P431">
        <f t="shared" si="43"/>
        <v>0</v>
      </c>
      <c r="Q431" t="s">
        <v>8308</v>
      </c>
      <c r="R431" t="s">
        <v>8314</v>
      </c>
      <c r="S431" s="11">
        <f t="shared" si="44"/>
        <v>40070.901412037041</v>
      </c>
      <c r="T431">
        <f t="shared" si="45"/>
        <v>25569</v>
      </c>
      <c r="U431">
        <f t="shared" si="46"/>
        <v>2009</v>
      </c>
      <c r="V431">
        <f t="shared" si="47"/>
        <v>9</v>
      </c>
      <c r="W431" t="str">
        <f t="shared" si="48"/>
        <v>Sep</v>
      </c>
    </row>
    <row r="432" spans="1:23" customFormat="1" ht="43.2" hidden="1" x14ac:dyDescent="0.3">
      <c r="A432">
        <v>430</v>
      </c>
      <c r="B432" s="2" t="s">
        <v>431</v>
      </c>
      <c r="C432" s="2" t="s">
        <v>4540</v>
      </c>
      <c r="D432" s="7">
        <v>1000</v>
      </c>
      <c r="E432" s="5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42"/>
        <v>2</v>
      </c>
      <c r="P432">
        <f t="shared" si="43"/>
        <v>4.8</v>
      </c>
      <c r="Q432" t="s">
        <v>8308</v>
      </c>
      <c r="R432" t="s">
        <v>8314</v>
      </c>
      <c r="S432" s="11">
        <f t="shared" si="44"/>
        <v>41513.107256944444</v>
      </c>
      <c r="T432">
        <f t="shared" si="45"/>
        <v>25569.000057870369</v>
      </c>
      <c r="U432">
        <f t="shared" si="46"/>
        <v>2013</v>
      </c>
      <c r="V432">
        <f t="shared" si="47"/>
        <v>8</v>
      </c>
      <c r="W432" t="str">
        <f t="shared" si="48"/>
        <v>Aug</v>
      </c>
    </row>
    <row r="433" spans="1:23" customFormat="1" ht="43.2" hidden="1" x14ac:dyDescent="0.3">
      <c r="A433">
        <v>431</v>
      </c>
      <c r="B433" s="2" t="s">
        <v>432</v>
      </c>
      <c r="C433" s="2" t="s">
        <v>4541</v>
      </c>
      <c r="D433" s="7">
        <v>3000</v>
      </c>
      <c r="E433" s="5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42"/>
        <v>14</v>
      </c>
      <c r="P433">
        <f t="shared" si="43"/>
        <v>51.88</v>
      </c>
      <c r="Q433" t="s">
        <v>8308</v>
      </c>
      <c r="R433" t="s">
        <v>8314</v>
      </c>
      <c r="S433" s="11">
        <f t="shared" si="44"/>
        <v>42526.871331018512</v>
      </c>
      <c r="T433">
        <f t="shared" si="45"/>
        <v>25569.000092592592</v>
      </c>
      <c r="U433">
        <f t="shared" si="46"/>
        <v>2016</v>
      </c>
      <c r="V433">
        <f t="shared" si="47"/>
        <v>6</v>
      </c>
      <c r="W433" t="str">
        <f t="shared" si="48"/>
        <v>Jun</v>
      </c>
    </row>
    <row r="434" spans="1:23" customFormat="1" ht="57.6" hidden="1" x14ac:dyDescent="0.3">
      <c r="A434">
        <v>432</v>
      </c>
      <c r="B434" s="2" t="s">
        <v>433</v>
      </c>
      <c r="C434" s="2" t="s">
        <v>4542</v>
      </c>
      <c r="D434" s="7">
        <v>6000</v>
      </c>
      <c r="E434" s="5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42"/>
        <v>10</v>
      </c>
      <c r="P434">
        <f t="shared" si="43"/>
        <v>71.25</v>
      </c>
      <c r="Q434" t="s">
        <v>8308</v>
      </c>
      <c r="R434" t="s">
        <v>8314</v>
      </c>
      <c r="S434" s="11">
        <f t="shared" si="44"/>
        <v>42238.726631944446</v>
      </c>
      <c r="T434">
        <f t="shared" si="45"/>
        <v>25569.000092592592</v>
      </c>
      <c r="U434">
        <f t="shared" si="46"/>
        <v>2015</v>
      </c>
      <c r="V434">
        <f t="shared" si="47"/>
        <v>8</v>
      </c>
      <c r="W434" t="str">
        <f t="shared" si="48"/>
        <v>Aug</v>
      </c>
    </row>
    <row r="435" spans="1:23" customFormat="1" ht="57.6" hidden="1" x14ac:dyDescent="0.3">
      <c r="A435">
        <v>433</v>
      </c>
      <c r="B435" s="2" t="s">
        <v>434</v>
      </c>
      <c r="C435" s="2" t="s">
        <v>4543</v>
      </c>
      <c r="D435" s="7">
        <v>3000</v>
      </c>
      <c r="E435" s="5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42"/>
        <v>0</v>
      </c>
      <c r="P435">
        <f t="shared" si="43"/>
        <v>0</v>
      </c>
      <c r="Q435" t="s">
        <v>8308</v>
      </c>
      <c r="R435" t="s">
        <v>8314</v>
      </c>
      <c r="S435" s="11">
        <f t="shared" si="44"/>
        <v>42228.629884259266</v>
      </c>
      <c r="T435">
        <f t="shared" si="45"/>
        <v>25569</v>
      </c>
      <c r="U435">
        <f t="shared" si="46"/>
        <v>2015</v>
      </c>
      <c r="V435">
        <f t="shared" si="47"/>
        <v>8</v>
      </c>
      <c r="W435" t="str">
        <f t="shared" si="48"/>
        <v>Aug</v>
      </c>
    </row>
    <row r="436" spans="1:23" customFormat="1" ht="57.6" hidden="1" x14ac:dyDescent="0.3">
      <c r="A436">
        <v>434</v>
      </c>
      <c r="B436" s="2" t="s">
        <v>435</v>
      </c>
      <c r="C436" s="2" t="s">
        <v>4544</v>
      </c>
      <c r="D436" s="7">
        <v>2500</v>
      </c>
      <c r="E436" s="5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42"/>
        <v>5</v>
      </c>
      <c r="P436">
        <f t="shared" si="43"/>
        <v>62.5</v>
      </c>
      <c r="Q436" t="s">
        <v>8308</v>
      </c>
      <c r="R436" t="s">
        <v>8314</v>
      </c>
      <c r="S436" s="11">
        <f t="shared" si="44"/>
        <v>41576.834513888891</v>
      </c>
      <c r="T436">
        <f t="shared" si="45"/>
        <v>25569.00002314815</v>
      </c>
      <c r="U436">
        <f t="shared" si="46"/>
        <v>2013</v>
      </c>
      <c r="V436">
        <f t="shared" si="47"/>
        <v>10</v>
      </c>
      <c r="W436" t="str">
        <f t="shared" si="48"/>
        <v>Oct</v>
      </c>
    </row>
    <row r="437" spans="1:23" customFormat="1" ht="57.6" hidden="1" x14ac:dyDescent="0.3">
      <c r="A437">
        <v>435</v>
      </c>
      <c r="B437" s="2" t="s">
        <v>436</v>
      </c>
      <c r="C437" s="2" t="s">
        <v>4545</v>
      </c>
      <c r="D437" s="7">
        <v>110000</v>
      </c>
      <c r="E437" s="5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42"/>
        <v>0</v>
      </c>
      <c r="P437">
        <f t="shared" si="43"/>
        <v>1</v>
      </c>
      <c r="Q437" t="s">
        <v>8308</v>
      </c>
      <c r="R437" t="s">
        <v>8314</v>
      </c>
      <c r="S437" s="11">
        <f t="shared" si="44"/>
        <v>41500.747453703705</v>
      </c>
      <c r="T437">
        <f t="shared" si="45"/>
        <v>25569.000034722223</v>
      </c>
      <c r="U437">
        <f t="shared" si="46"/>
        <v>2013</v>
      </c>
      <c r="V437">
        <f t="shared" si="47"/>
        <v>8</v>
      </c>
      <c r="W437" t="str">
        <f t="shared" si="48"/>
        <v>Aug</v>
      </c>
    </row>
    <row r="438" spans="1:23" customFormat="1" ht="43.2" hidden="1" x14ac:dyDescent="0.3">
      <c r="A438">
        <v>436</v>
      </c>
      <c r="B438" s="2" t="s">
        <v>437</v>
      </c>
      <c r="C438" s="2" t="s">
        <v>4546</v>
      </c>
      <c r="D438" s="7">
        <v>1000</v>
      </c>
      <c r="E438" s="5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42"/>
        <v>0</v>
      </c>
      <c r="P438">
        <f t="shared" si="43"/>
        <v>0</v>
      </c>
      <c r="Q438" t="s">
        <v>8308</v>
      </c>
      <c r="R438" t="s">
        <v>8314</v>
      </c>
      <c r="S438" s="11">
        <f t="shared" si="44"/>
        <v>41456.36241898148</v>
      </c>
      <c r="T438">
        <f t="shared" si="45"/>
        <v>25569</v>
      </c>
      <c r="U438">
        <f t="shared" si="46"/>
        <v>2013</v>
      </c>
      <c r="V438">
        <f t="shared" si="47"/>
        <v>7</v>
      </c>
      <c r="W438" t="str">
        <f t="shared" si="48"/>
        <v>Jul</v>
      </c>
    </row>
    <row r="439" spans="1:23" customFormat="1" ht="43.2" hidden="1" x14ac:dyDescent="0.3">
      <c r="A439">
        <v>437</v>
      </c>
      <c r="B439" s="2" t="s">
        <v>438</v>
      </c>
      <c r="C439" s="2" t="s">
        <v>4547</v>
      </c>
      <c r="D439" s="7">
        <v>7000</v>
      </c>
      <c r="E439" s="5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42"/>
        <v>0</v>
      </c>
      <c r="P439">
        <f t="shared" si="43"/>
        <v>0</v>
      </c>
      <c r="Q439" t="s">
        <v>8308</v>
      </c>
      <c r="R439" t="s">
        <v>8314</v>
      </c>
      <c r="S439" s="11">
        <f t="shared" si="44"/>
        <v>42591.31858796296</v>
      </c>
      <c r="T439">
        <f t="shared" si="45"/>
        <v>25569</v>
      </c>
      <c r="U439">
        <f t="shared" si="46"/>
        <v>2016</v>
      </c>
      <c r="V439">
        <f t="shared" si="47"/>
        <v>8</v>
      </c>
      <c r="W439" t="str">
        <f t="shared" si="48"/>
        <v>Aug</v>
      </c>
    </row>
    <row r="440" spans="1:23" customFormat="1" ht="43.2" hidden="1" x14ac:dyDescent="0.3">
      <c r="A440">
        <v>438</v>
      </c>
      <c r="B440" s="2" t="s">
        <v>439</v>
      </c>
      <c r="C440" s="2" t="s">
        <v>4548</v>
      </c>
      <c r="D440" s="7">
        <v>20000</v>
      </c>
      <c r="E440" s="5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42"/>
        <v>9</v>
      </c>
      <c r="P440">
        <f t="shared" si="43"/>
        <v>170.55</v>
      </c>
      <c r="Q440" t="s">
        <v>8308</v>
      </c>
      <c r="R440" t="s">
        <v>8314</v>
      </c>
      <c r="S440" s="11">
        <f t="shared" si="44"/>
        <v>42296.261087962965</v>
      </c>
      <c r="T440">
        <f t="shared" si="45"/>
        <v>25569.000127314815</v>
      </c>
      <c r="U440">
        <f t="shared" si="46"/>
        <v>2015</v>
      </c>
      <c r="V440">
        <f t="shared" si="47"/>
        <v>10</v>
      </c>
      <c r="W440" t="str">
        <f t="shared" si="48"/>
        <v>Oct</v>
      </c>
    </row>
    <row r="441" spans="1:23" customFormat="1" ht="43.2" hidden="1" x14ac:dyDescent="0.3">
      <c r="A441">
        <v>439</v>
      </c>
      <c r="B441" s="2" t="s">
        <v>440</v>
      </c>
      <c r="C441" s="2" t="s">
        <v>4549</v>
      </c>
      <c r="D441" s="7">
        <v>450</v>
      </c>
      <c r="E441" s="5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42"/>
        <v>0</v>
      </c>
      <c r="P441">
        <f t="shared" si="43"/>
        <v>0</v>
      </c>
      <c r="Q441" t="s">
        <v>8308</v>
      </c>
      <c r="R441" t="s">
        <v>8314</v>
      </c>
      <c r="S441" s="11">
        <f t="shared" si="44"/>
        <v>41919.761782407404</v>
      </c>
      <c r="T441">
        <f t="shared" si="45"/>
        <v>25569</v>
      </c>
      <c r="U441">
        <f t="shared" si="46"/>
        <v>2014</v>
      </c>
      <c r="V441">
        <f t="shared" si="47"/>
        <v>10</v>
      </c>
      <c r="W441" t="str">
        <f t="shared" si="48"/>
        <v>Oct</v>
      </c>
    </row>
    <row r="442" spans="1:23" customFormat="1" ht="43.2" hidden="1" x14ac:dyDescent="0.3">
      <c r="A442">
        <v>440</v>
      </c>
      <c r="B442" s="2" t="s">
        <v>441</v>
      </c>
      <c r="C442" s="2" t="s">
        <v>4550</v>
      </c>
      <c r="D442" s="7">
        <v>5000</v>
      </c>
      <c r="E442" s="5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42"/>
        <v>0</v>
      </c>
      <c r="P442">
        <f t="shared" si="43"/>
        <v>5</v>
      </c>
      <c r="Q442" t="s">
        <v>8308</v>
      </c>
      <c r="R442" t="s">
        <v>8314</v>
      </c>
      <c r="S442" s="11">
        <f t="shared" si="44"/>
        <v>42423.985567129625</v>
      </c>
      <c r="T442">
        <f t="shared" si="45"/>
        <v>25569.000011574073</v>
      </c>
      <c r="U442">
        <f t="shared" si="46"/>
        <v>2016</v>
      </c>
      <c r="V442">
        <f t="shared" si="47"/>
        <v>2</v>
      </c>
      <c r="W442" t="str">
        <f t="shared" si="48"/>
        <v>Feb</v>
      </c>
    </row>
    <row r="443" spans="1:23" customFormat="1" ht="43.2" hidden="1" x14ac:dyDescent="0.3">
      <c r="A443">
        <v>441</v>
      </c>
      <c r="B443" s="2" t="s">
        <v>442</v>
      </c>
      <c r="C443" s="2" t="s">
        <v>4551</v>
      </c>
      <c r="D443" s="7">
        <v>400</v>
      </c>
      <c r="E443" s="5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42"/>
        <v>0</v>
      </c>
      <c r="P443">
        <f t="shared" si="43"/>
        <v>0</v>
      </c>
      <c r="Q443" t="s">
        <v>8308</v>
      </c>
      <c r="R443" t="s">
        <v>8314</v>
      </c>
      <c r="S443" s="11">
        <f t="shared" si="44"/>
        <v>41550.793935185182</v>
      </c>
      <c r="T443">
        <f t="shared" si="45"/>
        <v>25569</v>
      </c>
      <c r="U443">
        <f t="shared" si="46"/>
        <v>2013</v>
      </c>
      <c r="V443">
        <f t="shared" si="47"/>
        <v>10</v>
      </c>
      <c r="W443" t="str">
        <f t="shared" si="48"/>
        <v>Oct</v>
      </c>
    </row>
    <row r="444" spans="1:23" customFormat="1" hidden="1" x14ac:dyDescent="0.3">
      <c r="A444">
        <v>442</v>
      </c>
      <c r="B444" s="2" t="s">
        <v>443</v>
      </c>
      <c r="C444" s="2" t="s">
        <v>4552</v>
      </c>
      <c r="D444" s="7">
        <v>17000</v>
      </c>
      <c r="E444" s="5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42"/>
        <v>39</v>
      </c>
      <c r="P444">
        <f t="shared" si="43"/>
        <v>393.59</v>
      </c>
      <c r="Q444" t="s">
        <v>8308</v>
      </c>
      <c r="R444" t="s">
        <v>8314</v>
      </c>
      <c r="S444" s="11">
        <f t="shared" si="44"/>
        <v>42024.888692129629</v>
      </c>
      <c r="T444">
        <f t="shared" si="45"/>
        <v>25569.000196759258</v>
      </c>
      <c r="U444">
        <f t="shared" si="46"/>
        <v>2015</v>
      </c>
      <c r="V444">
        <f t="shared" si="47"/>
        <v>1</v>
      </c>
      <c r="W444" t="str">
        <f t="shared" si="48"/>
        <v>Jan</v>
      </c>
    </row>
    <row r="445" spans="1:23" customFormat="1" ht="43.2" hidden="1" x14ac:dyDescent="0.3">
      <c r="A445">
        <v>443</v>
      </c>
      <c r="B445" s="2" t="s">
        <v>444</v>
      </c>
      <c r="C445" s="2" t="s">
        <v>4553</v>
      </c>
      <c r="D445" s="7">
        <v>10000</v>
      </c>
      <c r="E445" s="5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42"/>
        <v>0</v>
      </c>
      <c r="P445">
        <f t="shared" si="43"/>
        <v>5</v>
      </c>
      <c r="Q445" t="s">
        <v>8308</v>
      </c>
      <c r="R445" t="s">
        <v>8314</v>
      </c>
      <c r="S445" s="11">
        <f t="shared" si="44"/>
        <v>41650.015057870369</v>
      </c>
      <c r="T445">
        <f t="shared" si="45"/>
        <v>25569.00002314815</v>
      </c>
      <c r="U445">
        <f t="shared" si="46"/>
        <v>2014</v>
      </c>
      <c r="V445">
        <f t="shared" si="47"/>
        <v>1</v>
      </c>
      <c r="W445" t="str">
        <f t="shared" si="48"/>
        <v>Jan</v>
      </c>
    </row>
    <row r="446" spans="1:23" customFormat="1" ht="43.2" hidden="1" x14ac:dyDescent="0.3">
      <c r="A446">
        <v>444</v>
      </c>
      <c r="B446" s="2" t="s">
        <v>445</v>
      </c>
      <c r="C446" s="2" t="s">
        <v>4554</v>
      </c>
      <c r="D446" s="7">
        <v>1000</v>
      </c>
      <c r="E446" s="5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42"/>
        <v>5</v>
      </c>
      <c r="P446">
        <f t="shared" si="43"/>
        <v>50</v>
      </c>
      <c r="Q446" t="s">
        <v>8308</v>
      </c>
      <c r="R446" t="s">
        <v>8314</v>
      </c>
      <c r="S446" s="11">
        <f t="shared" si="44"/>
        <v>40894.906956018516</v>
      </c>
      <c r="T446">
        <f t="shared" si="45"/>
        <v>25569.000011574073</v>
      </c>
      <c r="U446">
        <f t="shared" si="46"/>
        <v>2011</v>
      </c>
      <c r="V446">
        <f t="shared" si="47"/>
        <v>12</v>
      </c>
      <c r="W446" t="str">
        <f t="shared" si="48"/>
        <v>Dec</v>
      </c>
    </row>
    <row r="447" spans="1:23" customFormat="1" ht="43.2" hidden="1" x14ac:dyDescent="0.3">
      <c r="A447">
        <v>445</v>
      </c>
      <c r="B447" s="2" t="s">
        <v>446</v>
      </c>
      <c r="C447" s="2" t="s">
        <v>4555</v>
      </c>
      <c r="D447" s="7">
        <v>60000</v>
      </c>
      <c r="E447" s="5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42"/>
        <v>0</v>
      </c>
      <c r="P447">
        <f t="shared" si="43"/>
        <v>1</v>
      </c>
      <c r="Q447" t="s">
        <v>8308</v>
      </c>
      <c r="R447" t="s">
        <v>8314</v>
      </c>
      <c r="S447" s="11">
        <f t="shared" si="44"/>
        <v>42130.335358796292</v>
      </c>
      <c r="T447">
        <f t="shared" si="45"/>
        <v>25569.00002314815</v>
      </c>
      <c r="U447">
        <f t="shared" si="46"/>
        <v>2015</v>
      </c>
      <c r="V447">
        <f t="shared" si="47"/>
        <v>5</v>
      </c>
      <c r="W447" t="str">
        <f t="shared" si="48"/>
        <v>May</v>
      </c>
    </row>
    <row r="448" spans="1:23" customFormat="1" ht="43.2" hidden="1" x14ac:dyDescent="0.3">
      <c r="A448">
        <v>446</v>
      </c>
      <c r="B448" s="2" t="s">
        <v>447</v>
      </c>
      <c r="C448" s="2" t="s">
        <v>4556</v>
      </c>
      <c r="D448" s="7">
        <v>10500</v>
      </c>
      <c r="E448" s="5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42"/>
        <v>7</v>
      </c>
      <c r="P448">
        <f t="shared" si="43"/>
        <v>47.88</v>
      </c>
      <c r="Q448" t="s">
        <v>8308</v>
      </c>
      <c r="R448" t="s">
        <v>8314</v>
      </c>
      <c r="S448" s="11">
        <f t="shared" si="44"/>
        <v>42037.083564814813</v>
      </c>
      <c r="T448">
        <f t="shared" si="45"/>
        <v>25569.000185185185</v>
      </c>
      <c r="U448">
        <f t="shared" si="46"/>
        <v>2015</v>
      </c>
      <c r="V448">
        <f t="shared" si="47"/>
        <v>2</v>
      </c>
      <c r="W448" t="str">
        <f t="shared" si="48"/>
        <v>Feb</v>
      </c>
    </row>
    <row r="449" spans="1:23" customFormat="1" ht="43.2" hidden="1" x14ac:dyDescent="0.3">
      <c r="A449">
        <v>447</v>
      </c>
      <c r="B449" s="2" t="s">
        <v>448</v>
      </c>
      <c r="C449" s="2" t="s">
        <v>4557</v>
      </c>
      <c r="D449" s="7">
        <v>30000</v>
      </c>
      <c r="E449" s="5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42"/>
        <v>0</v>
      </c>
      <c r="P449">
        <f t="shared" si="43"/>
        <v>5</v>
      </c>
      <c r="Q449" t="s">
        <v>8308</v>
      </c>
      <c r="R449" t="s">
        <v>8314</v>
      </c>
      <c r="S449" s="11">
        <f t="shared" si="44"/>
        <v>41331.555127314816</v>
      </c>
      <c r="T449">
        <f t="shared" si="45"/>
        <v>25569.000011574073</v>
      </c>
      <c r="U449">
        <f t="shared" si="46"/>
        <v>2013</v>
      </c>
      <c r="V449">
        <f t="shared" si="47"/>
        <v>2</v>
      </c>
      <c r="W449" t="str">
        <f t="shared" si="48"/>
        <v>Feb</v>
      </c>
    </row>
    <row r="450" spans="1:23" customFormat="1" ht="43.2" hidden="1" x14ac:dyDescent="0.3">
      <c r="A450">
        <v>448</v>
      </c>
      <c r="B450" s="2" t="s">
        <v>449</v>
      </c>
      <c r="C450" s="2" t="s">
        <v>4558</v>
      </c>
      <c r="D450" s="7">
        <v>2500</v>
      </c>
      <c r="E450" s="5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49">ROUND(E450/D450*100,0)</f>
        <v>3</v>
      </c>
      <c r="P450">
        <f t="shared" si="43"/>
        <v>20.5</v>
      </c>
      <c r="Q450" t="s">
        <v>8308</v>
      </c>
      <c r="R450" t="s">
        <v>8314</v>
      </c>
      <c r="S450" s="11">
        <f t="shared" si="44"/>
        <v>41753.758043981477</v>
      </c>
      <c r="T450">
        <f t="shared" si="45"/>
        <v>25569.000046296296</v>
      </c>
      <c r="U450">
        <f t="shared" si="46"/>
        <v>2014</v>
      </c>
      <c r="V450">
        <f t="shared" si="47"/>
        <v>4</v>
      </c>
      <c r="W450" t="str">
        <f t="shared" si="48"/>
        <v>Apr</v>
      </c>
    </row>
    <row r="451" spans="1:23" customFormat="1" ht="43.2" hidden="1" x14ac:dyDescent="0.3">
      <c r="A451">
        <v>449</v>
      </c>
      <c r="B451" s="2" t="s">
        <v>450</v>
      </c>
      <c r="C451" s="2" t="s">
        <v>4559</v>
      </c>
      <c r="D451" s="7">
        <v>2000</v>
      </c>
      <c r="E451" s="5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49"/>
        <v>2</v>
      </c>
      <c r="P451">
        <f t="shared" ref="P451:P514" si="50">IFERROR(ROUND(E451/L451,2),0)</f>
        <v>9</v>
      </c>
      <c r="Q451" t="s">
        <v>8308</v>
      </c>
      <c r="R451" t="s">
        <v>8314</v>
      </c>
      <c r="S451" s="11">
        <f t="shared" ref="S451:S514" si="51">(((J451/60)/60)/24)+DATE(1970,1,1)</f>
        <v>41534.568113425928</v>
      </c>
      <c r="T451">
        <f t="shared" ref="T451:T514" si="52">(((L451/60)/60)/24)+DATE(1970,1,1)</f>
        <v>25569.000057870369</v>
      </c>
      <c r="U451">
        <f t="shared" ref="U451:U514" si="53">YEAR(S451)</f>
        <v>2013</v>
      </c>
      <c r="V451">
        <f t="shared" ref="V451:V514" si="54">MONTH(S451)</f>
        <v>9</v>
      </c>
      <c r="W451" t="str">
        <f t="shared" ref="W451:W514" si="55">IF(V451=1,"Jan",IF(V451=2,"Feb",IF(V451=3,"Mar",IF(V451=4,"Apr",IF(V451=5,"May",IF(V451=6,"Jun",IF(V451=7,"Jul",IF(V451=8,"Aug",IF(V451=9,"Sep",IF(V451=10,"Oct",IF(V451=11,"Nov",IF(V451=12,"Dec"))))))))))))</f>
        <v>Sep</v>
      </c>
    </row>
    <row r="452" spans="1:23" customFormat="1" ht="43.2" hidden="1" x14ac:dyDescent="0.3">
      <c r="A452">
        <v>450</v>
      </c>
      <c r="B452" s="2" t="s">
        <v>451</v>
      </c>
      <c r="C452" s="2" t="s">
        <v>4560</v>
      </c>
      <c r="D452" s="7">
        <v>50000</v>
      </c>
      <c r="E452" s="5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49"/>
        <v>1</v>
      </c>
      <c r="P452">
        <f t="shared" si="50"/>
        <v>56.57</v>
      </c>
      <c r="Q452" t="s">
        <v>8308</v>
      </c>
      <c r="R452" t="s">
        <v>8314</v>
      </c>
      <c r="S452" s="11">
        <f t="shared" si="51"/>
        <v>41654.946759259255</v>
      </c>
      <c r="T452">
        <f t="shared" si="52"/>
        <v>25569.000081018519</v>
      </c>
      <c r="U452">
        <f t="shared" si="53"/>
        <v>2014</v>
      </c>
      <c r="V452">
        <f t="shared" si="54"/>
        <v>1</v>
      </c>
      <c r="W452" t="str">
        <f t="shared" si="55"/>
        <v>Jan</v>
      </c>
    </row>
    <row r="453" spans="1:23" customFormat="1" ht="43.2" hidden="1" x14ac:dyDescent="0.3">
      <c r="A453">
        <v>451</v>
      </c>
      <c r="B453" s="2" t="s">
        <v>452</v>
      </c>
      <c r="C453" s="2" t="s">
        <v>4561</v>
      </c>
      <c r="D453" s="7">
        <v>20000</v>
      </c>
      <c r="E453" s="5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49"/>
        <v>0</v>
      </c>
      <c r="P453">
        <f t="shared" si="50"/>
        <v>0</v>
      </c>
      <c r="Q453" t="s">
        <v>8308</v>
      </c>
      <c r="R453" t="s">
        <v>8314</v>
      </c>
      <c r="S453" s="11">
        <f t="shared" si="51"/>
        <v>41634.715173611112</v>
      </c>
      <c r="T453">
        <f t="shared" si="52"/>
        <v>25569</v>
      </c>
      <c r="U453">
        <f t="shared" si="53"/>
        <v>2013</v>
      </c>
      <c r="V453">
        <f t="shared" si="54"/>
        <v>12</v>
      </c>
      <c r="W453" t="str">
        <f t="shared" si="55"/>
        <v>Dec</v>
      </c>
    </row>
    <row r="454" spans="1:23" customFormat="1" ht="28.8" hidden="1" x14ac:dyDescent="0.3">
      <c r="A454">
        <v>452</v>
      </c>
      <c r="B454" s="2" t="s">
        <v>453</v>
      </c>
      <c r="C454" s="2" t="s">
        <v>4562</v>
      </c>
      <c r="D454" s="7">
        <v>750</v>
      </c>
      <c r="E454" s="5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49"/>
        <v>64</v>
      </c>
      <c r="P454">
        <f t="shared" si="50"/>
        <v>40</v>
      </c>
      <c r="Q454" t="s">
        <v>8308</v>
      </c>
      <c r="R454" t="s">
        <v>8314</v>
      </c>
      <c r="S454" s="11">
        <f t="shared" si="51"/>
        <v>42107.703877314809</v>
      </c>
      <c r="T454">
        <f t="shared" si="52"/>
        <v>25569.000138888889</v>
      </c>
      <c r="U454">
        <f t="shared" si="53"/>
        <v>2015</v>
      </c>
      <c r="V454">
        <f t="shared" si="54"/>
        <v>4</v>
      </c>
      <c r="W454" t="str">
        <f t="shared" si="55"/>
        <v>Apr</v>
      </c>
    </row>
    <row r="455" spans="1:23" customFormat="1" ht="43.2" hidden="1" x14ac:dyDescent="0.3">
      <c r="A455">
        <v>453</v>
      </c>
      <c r="B455" s="2" t="s">
        <v>454</v>
      </c>
      <c r="C455" s="2" t="s">
        <v>4563</v>
      </c>
      <c r="D455" s="7">
        <v>94875</v>
      </c>
      <c r="E455" s="5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49"/>
        <v>0</v>
      </c>
      <c r="P455">
        <f t="shared" si="50"/>
        <v>13</v>
      </c>
      <c r="Q455" t="s">
        <v>8308</v>
      </c>
      <c r="R455" t="s">
        <v>8314</v>
      </c>
      <c r="S455" s="11">
        <f t="shared" si="51"/>
        <v>42038.824988425928</v>
      </c>
      <c r="T455">
        <f t="shared" si="52"/>
        <v>25569.00002314815</v>
      </c>
      <c r="U455">
        <f t="shared" si="53"/>
        <v>2015</v>
      </c>
      <c r="V455">
        <f t="shared" si="54"/>
        <v>2</v>
      </c>
      <c r="W455" t="str">
        <f t="shared" si="55"/>
        <v>Feb</v>
      </c>
    </row>
    <row r="456" spans="1:23" customFormat="1" ht="43.2" hidden="1" x14ac:dyDescent="0.3">
      <c r="A456">
        <v>454</v>
      </c>
      <c r="B456" s="2" t="s">
        <v>455</v>
      </c>
      <c r="C456" s="2" t="s">
        <v>4564</v>
      </c>
      <c r="D456" s="7">
        <v>10000</v>
      </c>
      <c r="E456" s="5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49"/>
        <v>1</v>
      </c>
      <c r="P456">
        <f t="shared" si="50"/>
        <v>16.399999999999999</v>
      </c>
      <c r="Q456" t="s">
        <v>8308</v>
      </c>
      <c r="R456" t="s">
        <v>8314</v>
      </c>
      <c r="S456" s="11">
        <f t="shared" si="51"/>
        <v>41938.717256944445</v>
      </c>
      <c r="T456">
        <f t="shared" si="52"/>
        <v>25569.000057870369</v>
      </c>
      <c r="U456">
        <f t="shared" si="53"/>
        <v>2014</v>
      </c>
      <c r="V456">
        <f t="shared" si="54"/>
        <v>10</v>
      </c>
      <c r="W456" t="str">
        <f t="shared" si="55"/>
        <v>Oct</v>
      </c>
    </row>
    <row r="457" spans="1:23" customFormat="1" ht="43.2" hidden="1" x14ac:dyDescent="0.3">
      <c r="A457">
        <v>455</v>
      </c>
      <c r="B457" s="2" t="s">
        <v>456</v>
      </c>
      <c r="C457" s="2" t="s">
        <v>4565</v>
      </c>
      <c r="D457" s="7">
        <v>65000</v>
      </c>
      <c r="E457" s="5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49"/>
        <v>0</v>
      </c>
      <c r="P457">
        <f t="shared" si="50"/>
        <v>22.5</v>
      </c>
      <c r="Q457" t="s">
        <v>8308</v>
      </c>
      <c r="R457" t="s">
        <v>8314</v>
      </c>
      <c r="S457" s="11">
        <f t="shared" si="51"/>
        <v>40971.002569444441</v>
      </c>
      <c r="T457">
        <f t="shared" si="52"/>
        <v>25569.00002314815</v>
      </c>
      <c r="U457">
        <f t="shared" si="53"/>
        <v>2012</v>
      </c>
      <c r="V457">
        <f t="shared" si="54"/>
        <v>3</v>
      </c>
      <c r="W457" t="str">
        <f t="shared" si="55"/>
        <v>Mar</v>
      </c>
    </row>
    <row r="458" spans="1:23" customFormat="1" ht="43.2" hidden="1" x14ac:dyDescent="0.3">
      <c r="A458">
        <v>456</v>
      </c>
      <c r="B458" s="2" t="s">
        <v>457</v>
      </c>
      <c r="C458" s="2" t="s">
        <v>4566</v>
      </c>
      <c r="D458" s="7">
        <v>8888</v>
      </c>
      <c r="E458" s="5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49"/>
        <v>1</v>
      </c>
      <c r="P458">
        <f t="shared" si="50"/>
        <v>20.329999999999998</v>
      </c>
      <c r="Q458" t="s">
        <v>8308</v>
      </c>
      <c r="R458" t="s">
        <v>8314</v>
      </c>
      <c r="S458" s="11">
        <f t="shared" si="51"/>
        <v>41547.694456018515</v>
      </c>
      <c r="T458">
        <f t="shared" si="52"/>
        <v>25569.000034722223</v>
      </c>
      <c r="U458">
        <f t="shared" si="53"/>
        <v>2013</v>
      </c>
      <c r="V458">
        <f t="shared" si="54"/>
        <v>9</v>
      </c>
      <c r="W458" t="str">
        <f t="shared" si="55"/>
        <v>Sep</v>
      </c>
    </row>
    <row r="459" spans="1:23" customFormat="1" ht="43.2" hidden="1" x14ac:dyDescent="0.3">
      <c r="A459">
        <v>457</v>
      </c>
      <c r="B459" s="2" t="s">
        <v>458</v>
      </c>
      <c r="C459" s="2" t="s">
        <v>4567</v>
      </c>
      <c r="D459" s="7">
        <v>20000</v>
      </c>
      <c r="E459" s="5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49"/>
        <v>0</v>
      </c>
      <c r="P459">
        <f t="shared" si="50"/>
        <v>0</v>
      </c>
      <c r="Q459" t="s">
        <v>8308</v>
      </c>
      <c r="R459" t="s">
        <v>8314</v>
      </c>
      <c r="S459" s="11">
        <f t="shared" si="51"/>
        <v>41837.767500000002</v>
      </c>
      <c r="T459">
        <f t="shared" si="52"/>
        <v>25569</v>
      </c>
      <c r="U459">
        <f t="shared" si="53"/>
        <v>2014</v>
      </c>
      <c r="V459">
        <f t="shared" si="54"/>
        <v>7</v>
      </c>
      <c r="W459" t="str">
        <f t="shared" si="55"/>
        <v>Jul</v>
      </c>
    </row>
    <row r="460" spans="1:23" customFormat="1" ht="43.2" hidden="1" x14ac:dyDescent="0.3">
      <c r="A460">
        <v>458</v>
      </c>
      <c r="B460" s="2" t="s">
        <v>459</v>
      </c>
      <c r="C460" s="2" t="s">
        <v>4568</v>
      </c>
      <c r="D460" s="7">
        <v>10000</v>
      </c>
      <c r="E460" s="5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49"/>
        <v>8</v>
      </c>
      <c r="P460">
        <f t="shared" si="50"/>
        <v>16.760000000000002</v>
      </c>
      <c r="Q460" t="s">
        <v>8308</v>
      </c>
      <c r="R460" t="s">
        <v>8314</v>
      </c>
      <c r="S460" s="11">
        <f t="shared" si="51"/>
        <v>41378.69976851852</v>
      </c>
      <c r="T460">
        <f t="shared" si="52"/>
        <v>25569.000567129631</v>
      </c>
      <c r="U460">
        <f t="shared" si="53"/>
        <v>2013</v>
      </c>
      <c r="V460">
        <f t="shared" si="54"/>
        <v>4</v>
      </c>
      <c r="W460" t="str">
        <f t="shared" si="55"/>
        <v>Apr</v>
      </c>
    </row>
    <row r="461" spans="1:23" customFormat="1" ht="43.2" hidden="1" x14ac:dyDescent="0.3">
      <c r="A461">
        <v>459</v>
      </c>
      <c r="B461" s="2" t="s">
        <v>460</v>
      </c>
      <c r="C461" s="2" t="s">
        <v>4569</v>
      </c>
      <c r="D461" s="7">
        <v>39000</v>
      </c>
      <c r="E461" s="5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49"/>
        <v>0</v>
      </c>
      <c r="P461">
        <f t="shared" si="50"/>
        <v>25</v>
      </c>
      <c r="Q461" t="s">
        <v>8308</v>
      </c>
      <c r="R461" t="s">
        <v>8314</v>
      </c>
      <c r="S461" s="11">
        <f t="shared" si="51"/>
        <v>40800.6403587963</v>
      </c>
      <c r="T461">
        <f t="shared" si="52"/>
        <v>25569.000011574073</v>
      </c>
      <c r="U461">
        <f t="shared" si="53"/>
        <v>2011</v>
      </c>
      <c r="V461">
        <f t="shared" si="54"/>
        <v>9</v>
      </c>
      <c r="W461" t="str">
        <f t="shared" si="55"/>
        <v>Sep</v>
      </c>
    </row>
    <row r="462" spans="1:23" customFormat="1" ht="28.8" hidden="1" x14ac:dyDescent="0.3">
      <c r="A462">
        <v>460</v>
      </c>
      <c r="B462" s="2" t="s">
        <v>461</v>
      </c>
      <c r="C462" s="2" t="s">
        <v>4570</v>
      </c>
      <c r="D462" s="7">
        <v>8500</v>
      </c>
      <c r="E462" s="5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49"/>
        <v>0</v>
      </c>
      <c r="P462">
        <f t="shared" si="50"/>
        <v>12.5</v>
      </c>
      <c r="Q462" t="s">
        <v>8308</v>
      </c>
      <c r="R462" t="s">
        <v>8314</v>
      </c>
      <c r="S462" s="11">
        <f t="shared" si="51"/>
        <v>41759.542534722219</v>
      </c>
      <c r="T462">
        <f t="shared" si="52"/>
        <v>25569.00002314815</v>
      </c>
      <c r="U462">
        <f t="shared" si="53"/>
        <v>2014</v>
      </c>
      <c r="V462">
        <f t="shared" si="54"/>
        <v>4</v>
      </c>
      <c r="W462" t="str">
        <f t="shared" si="55"/>
        <v>Apr</v>
      </c>
    </row>
    <row r="463" spans="1:23" customFormat="1" ht="43.2" hidden="1" x14ac:dyDescent="0.3">
      <c r="A463">
        <v>461</v>
      </c>
      <c r="B463" s="2" t="s">
        <v>462</v>
      </c>
      <c r="C463" s="2" t="s">
        <v>4571</v>
      </c>
      <c r="D463" s="7">
        <v>550</v>
      </c>
      <c r="E463" s="5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49"/>
        <v>0</v>
      </c>
      <c r="P463">
        <f t="shared" si="50"/>
        <v>0</v>
      </c>
      <c r="Q463" t="s">
        <v>8308</v>
      </c>
      <c r="R463" t="s">
        <v>8314</v>
      </c>
      <c r="S463" s="11">
        <f t="shared" si="51"/>
        <v>41407.84684027778</v>
      </c>
      <c r="T463">
        <f t="shared" si="52"/>
        <v>25569</v>
      </c>
      <c r="U463">
        <f t="shared" si="53"/>
        <v>2013</v>
      </c>
      <c r="V463">
        <f t="shared" si="54"/>
        <v>5</v>
      </c>
      <c r="W463" t="str">
        <f t="shared" si="55"/>
        <v>May</v>
      </c>
    </row>
    <row r="464" spans="1:23" customFormat="1" ht="43.2" hidden="1" x14ac:dyDescent="0.3">
      <c r="A464">
        <v>462</v>
      </c>
      <c r="B464" s="2" t="s">
        <v>463</v>
      </c>
      <c r="C464" s="2" t="s">
        <v>4572</v>
      </c>
      <c r="D464" s="7">
        <v>100000</v>
      </c>
      <c r="E464" s="5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49"/>
        <v>0</v>
      </c>
      <c r="P464">
        <f t="shared" si="50"/>
        <v>0</v>
      </c>
      <c r="Q464" t="s">
        <v>8308</v>
      </c>
      <c r="R464" t="s">
        <v>8314</v>
      </c>
      <c r="S464" s="11">
        <f t="shared" si="51"/>
        <v>40705.126631944448</v>
      </c>
      <c r="T464">
        <f t="shared" si="52"/>
        <v>25569</v>
      </c>
      <c r="U464">
        <f t="shared" si="53"/>
        <v>2011</v>
      </c>
      <c r="V464">
        <f t="shared" si="54"/>
        <v>6</v>
      </c>
      <c r="W464" t="str">
        <f t="shared" si="55"/>
        <v>Jun</v>
      </c>
    </row>
    <row r="465" spans="1:23" customFormat="1" ht="43.2" hidden="1" x14ac:dyDescent="0.3">
      <c r="A465">
        <v>463</v>
      </c>
      <c r="B465" s="2" t="s">
        <v>464</v>
      </c>
      <c r="C465" s="2" t="s">
        <v>4573</v>
      </c>
      <c r="D465" s="7">
        <v>55000</v>
      </c>
      <c r="E465" s="5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49"/>
        <v>2</v>
      </c>
      <c r="P465">
        <f t="shared" si="50"/>
        <v>113.64</v>
      </c>
      <c r="Q465" t="s">
        <v>8308</v>
      </c>
      <c r="R465" t="s">
        <v>8314</v>
      </c>
      <c r="S465" s="11">
        <f t="shared" si="51"/>
        <v>40750.710104166668</v>
      </c>
      <c r="T465">
        <f t="shared" si="52"/>
        <v>25569.000127314815</v>
      </c>
      <c r="U465">
        <f t="shared" si="53"/>
        <v>2011</v>
      </c>
      <c r="V465">
        <f t="shared" si="54"/>
        <v>7</v>
      </c>
      <c r="W465" t="str">
        <f t="shared" si="55"/>
        <v>Jul</v>
      </c>
    </row>
    <row r="466" spans="1:23" customFormat="1" ht="28.8" hidden="1" x14ac:dyDescent="0.3">
      <c r="A466">
        <v>464</v>
      </c>
      <c r="B466" s="2" t="s">
        <v>465</v>
      </c>
      <c r="C466" s="2" t="s">
        <v>4574</v>
      </c>
      <c r="D466" s="7">
        <v>1010</v>
      </c>
      <c r="E466" s="5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49"/>
        <v>0</v>
      </c>
      <c r="P466">
        <f t="shared" si="50"/>
        <v>1</v>
      </c>
      <c r="Q466" t="s">
        <v>8308</v>
      </c>
      <c r="R466" t="s">
        <v>8314</v>
      </c>
      <c r="S466" s="11">
        <f t="shared" si="51"/>
        <v>42488.848784722228</v>
      </c>
      <c r="T466">
        <f t="shared" si="52"/>
        <v>25569.000011574073</v>
      </c>
      <c r="U466">
        <f t="shared" si="53"/>
        <v>2016</v>
      </c>
      <c r="V466">
        <f t="shared" si="54"/>
        <v>4</v>
      </c>
      <c r="W466" t="str">
        <f t="shared" si="55"/>
        <v>Apr</v>
      </c>
    </row>
    <row r="467" spans="1:23" customFormat="1" hidden="1" x14ac:dyDescent="0.3">
      <c r="A467">
        <v>465</v>
      </c>
      <c r="B467" s="2" t="s">
        <v>466</v>
      </c>
      <c r="C467" s="2" t="s">
        <v>4575</v>
      </c>
      <c r="D467" s="7">
        <v>512</v>
      </c>
      <c r="E467" s="5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49"/>
        <v>27</v>
      </c>
      <c r="P467">
        <f t="shared" si="50"/>
        <v>17.25</v>
      </c>
      <c r="Q467" t="s">
        <v>8308</v>
      </c>
      <c r="R467" t="s">
        <v>8314</v>
      </c>
      <c r="S467" s="11">
        <f t="shared" si="51"/>
        <v>41801.120069444441</v>
      </c>
      <c r="T467">
        <f t="shared" si="52"/>
        <v>25569.000092592592</v>
      </c>
      <c r="U467">
        <f t="shared" si="53"/>
        <v>2014</v>
      </c>
      <c r="V467">
        <f t="shared" si="54"/>
        <v>6</v>
      </c>
      <c r="W467" t="str">
        <f t="shared" si="55"/>
        <v>Jun</v>
      </c>
    </row>
    <row r="468" spans="1:23" customFormat="1" ht="43.2" hidden="1" x14ac:dyDescent="0.3">
      <c r="A468">
        <v>466</v>
      </c>
      <c r="B468" s="2" t="s">
        <v>467</v>
      </c>
      <c r="C468" s="2" t="s">
        <v>4576</v>
      </c>
      <c r="D468" s="7">
        <v>10000</v>
      </c>
      <c r="E468" s="5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49"/>
        <v>1</v>
      </c>
      <c r="P468">
        <f t="shared" si="50"/>
        <v>15.2</v>
      </c>
      <c r="Q468" t="s">
        <v>8308</v>
      </c>
      <c r="R468" t="s">
        <v>8314</v>
      </c>
      <c r="S468" s="11">
        <f t="shared" si="51"/>
        <v>41129.942870370374</v>
      </c>
      <c r="T468">
        <f t="shared" si="52"/>
        <v>25569.000057870369</v>
      </c>
      <c r="U468">
        <f t="shared" si="53"/>
        <v>2012</v>
      </c>
      <c r="V468">
        <f t="shared" si="54"/>
        <v>8</v>
      </c>
      <c r="W468" t="str">
        <f t="shared" si="55"/>
        <v>Aug</v>
      </c>
    </row>
    <row r="469" spans="1:23" customFormat="1" ht="43.2" hidden="1" x14ac:dyDescent="0.3">
      <c r="A469">
        <v>467</v>
      </c>
      <c r="B469" s="2" t="s">
        <v>468</v>
      </c>
      <c r="C469" s="2" t="s">
        <v>4577</v>
      </c>
      <c r="D469" s="7">
        <v>20000</v>
      </c>
      <c r="E469" s="5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49"/>
        <v>22</v>
      </c>
      <c r="P469">
        <f t="shared" si="50"/>
        <v>110.64</v>
      </c>
      <c r="Q469" t="s">
        <v>8308</v>
      </c>
      <c r="R469" t="s">
        <v>8314</v>
      </c>
      <c r="S469" s="11">
        <f t="shared" si="51"/>
        <v>41135.679791666669</v>
      </c>
      <c r="T469">
        <f t="shared" si="52"/>
        <v>25569.000451388889</v>
      </c>
      <c r="U469">
        <f t="shared" si="53"/>
        <v>2012</v>
      </c>
      <c r="V469">
        <f t="shared" si="54"/>
        <v>8</v>
      </c>
      <c r="W469" t="str">
        <f t="shared" si="55"/>
        <v>Aug</v>
      </c>
    </row>
    <row r="470" spans="1:23" customFormat="1" ht="43.2" hidden="1" x14ac:dyDescent="0.3">
      <c r="A470">
        <v>468</v>
      </c>
      <c r="B470" s="2" t="s">
        <v>469</v>
      </c>
      <c r="C470" s="2" t="s">
        <v>4578</v>
      </c>
      <c r="D470" s="7">
        <v>7500</v>
      </c>
      <c r="E470" s="5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49"/>
        <v>0</v>
      </c>
      <c r="P470">
        <f t="shared" si="50"/>
        <v>0</v>
      </c>
      <c r="Q470" t="s">
        <v>8308</v>
      </c>
      <c r="R470" t="s">
        <v>8314</v>
      </c>
      <c r="S470" s="11">
        <f t="shared" si="51"/>
        <v>41041.167627314811</v>
      </c>
      <c r="T470">
        <f t="shared" si="52"/>
        <v>25569</v>
      </c>
      <c r="U470">
        <f t="shared" si="53"/>
        <v>2012</v>
      </c>
      <c r="V470">
        <f t="shared" si="54"/>
        <v>5</v>
      </c>
      <c r="W470" t="str">
        <f t="shared" si="55"/>
        <v>May</v>
      </c>
    </row>
    <row r="471" spans="1:23" customFormat="1" ht="28.8" hidden="1" x14ac:dyDescent="0.3">
      <c r="A471">
        <v>469</v>
      </c>
      <c r="B471" s="2" t="s">
        <v>470</v>
      </c>
      <c r="C471" s="2" t="s">
        <v>4579</v>
      </c>
      <c r="D471" s="7">
        <v>6000</v>
      </c>
      <c r="E471" s="5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49"/>
        <v>0</v>
      </c>
      <c r="P471">
        <f t="shared" si="50"/>
        <v>0</v>
      </c>
      <c r="Q471" t="s">
        <v>8308</v>
      </c>
      <c r="R471" t="s">
        <v>8314</v>
      </c>
      <c r="S471" s="11">
        <f t="shared" si="51"/>
        <v>41827.989861111113</v>
      </c>
      <c r="T471">
        <f t="shared" si="52"/>
        <v>25569</v>
      </c>
      <c r="U471">
        <f t="shared" si="53"/>
        <v>2014</v>
      </c>
      <c r="V471">
        <f t="shared" si="54"/>
        <v>7</v>
      </c>
      <c r="W471" t="str">
        <f t="shared" si="55"/>
        <v>Jul</v>
      </c>
    </row>
    <row r="472" spans="1:23" customFormat="1" ht="43.2" hidden="1" x14ac:dyDescent="0.3">
      <c r="A472">
        <v>470</v>
      </c>
      <c r="B472" s="2" t="s">
        <v>471</v>
      </c>
      <c r="C472" s="2" t="s">
        <v>4580</v>
      </c>
      <c r="D472" s="7">
        <v>5000</v>
      </c>
      <c r="E472" s="5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49"/>
        <v>1</v>
      </c>
      <c r="P472">
        <f t="shared" si="50"/>
        <v>25.5</v>
      </c>
      <c r="Q472" t="s">
        <v>8308</v>
      </c>
      <c r="R472" t="s">
        <v>8314</v>
      </c>
      <c r="S472" s="11">
        <f t="shared" si="51"/>
        <v>41605.167696759258</v>
      </c>
      <c r="T472">
        <f t="shared" si="52"/>
        <v>25569.00002314815</v>
      </c>
      <c r="U472">
        <f t="shared" si="53"/>
        <v>2013</v>
      </c>
      <c r="V472">
        <f t="shared" si="54"/>
        <v>11</v>
      </c>
      <c r="W472" t="str">
        <f t="shared" si="55"/>
        <v>Nov</v>
      </c>
    </row>
    <row r="473" spans="1:23" customFormat="1" ht="57.6" hidden="1" x14ac:dyDescent="0.3">
      <c r="A473">
        <v>471</v>
      </c>
      <c r="B473" s="2" t="s">
        <v>472</v>
      </c>
      <c r="C473" s="2" t="s">
        <v>4581</v>
      </c>
      <c r="D473" s="7">
        <v>55000</v>
      </c>
      <c r="E473" s="5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49"/>
        <v>12</v>
      </c>
      <c r="P473">
        <f t="shared" si="50"/>
        <v>38.479999999999997</v>
      </c>
      <c r="Q473" t="s">
        <v>8308</v>
      </c>
      <c r="R473" t="s">
        <v>8314</v>
      </c>
      <c r="S473" s="11">
        <f t="shared" si="51"/>
        <v>41703.721979166665</v>
      </c>
      <c r="T473">
        <f t="shared" si="52"/>
        <v>25569.001967592594</v>
      </c>
      <c r="U473">
        <f t="shared" si="53"/>
        <v>2014</v>
      </c>
      <c r="V473">
        <f t="shared" si="54"/>
        <v>3</v>
      </c>
      <c r="W473" t="str">
        <f t="shared" si="55"/>
        <v>Mar</v>
      </c>
    </row>
    <row r="474" spans="1:23" customFormat="1" ht="43.2" hidden="1" x14ac:dyDescent="0.3">
      <c r="A474">
        <v>472</v>
      </c>
      <c r="B474" s="2" t="s">
        <v>473</v>
      </c>
      <c r="C474" s="2" t="s">
        <v>4582</v>
      </c>
      <c r="D474" s="7">
        <v>800</v>
      </c>
      <c r="E474" s="5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49"/>
        <v>18</v>
      </c>
      <c r="P474">
        <f t="shared" si="50"/>
        <v>28.2</v>
      </c>
      <c r="Q474" t="s">
        <v>8308</v>
      </c>
      <c r="R474" t="s">
        <v>8314</v>
      </c>
      <c r="S474" s="11">
        <f t="shared" si="51"/>
        <v>41844.922662037039</v>
      </c>
      <c r="T474">
        <f t="shared" si="52"/>
        <v>25569.000057870369</v>
      </c>
      <c r="U474">
        <f t="shared" si="53"/>
        <v>2014</v>
      </c>
      <c r="V474">
        <f t="shared" si="54"/>
        <v>7</v>
      </c>
      <c r="W474" t="str">
        <f t="shared" si="55"/>
        <v>Jul</v>
      </c>
    </row>
    <row r="475" spans="1:23" customFormat="1" ht="43.2" hidden="1" x14ac:dyDescent="0.3">
      <c r="A475">
        <v>473</v>
      </c>
      <c r="B475" s="2" t="s">
        <v>474</v>
      </c>
      <c r="C475" s="2" t="s">
        <v>4583</v>
      </c>
      <c r="D475" s="7">
        <v>30000</v>
      </c>
      <c r="E475" s="5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49"/>
        <v>3</v>
      </c>
      <c r="P475">
        <f t="shared" si="50"/>
        <v>61.5</v>
      </c>
      <c r="Q475" t="s">
        <v>8308</v>
      </c>
      <c r="R475" t="s">
        <v>8314</v>
      </c>
      <c r="S475" s="11">
        <f t="shared" si="51"/>
        <v>41869.698136574072</v>
      </c>
      <c r="T475">
        <f t="shared" si="52"/>
        <v>25569.000162037039</v>
      </c>
      <c r="U475">
        <f t="shared" si="53"/>
        <v>2014</v>
      </c>
      <c r="V475">
        <f t="shared" si="54"/>
        <v>8</v>
      </c>
      <c r="W475" t="str">
        <f t="shared" si="55"/>
        <v>Aug</v>
      </c>
    </row>
    <row r="476" spans="1:23" customFormat="1" ht="43.2" hidden="1" x14ac:dyDescent="0.3">
      <c r="A476">
        <v>474</v>
      </c>
      <c r="B476" s="2" t="s">
        <v>475</v>
      </c>
      <c r="C476" s="2" t="s">
        <v>4584</v>
      </c>
      <c r="D476" s="7">
        <v>3300</v>
      </c>
      <c r="E476" s="5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49"/>
        <v>0</v>
      </c>
      <c r="P476">
        <f t="shared" si="50"/>
        <v>1</v>
      </c>
      <c r="Q476" t="s">
        <v>8308</v>
      </c>
      <c r="R476" t="s">
        <v>8314</v>
      </c>
      <c r="S476" s="11">
        <f t="shared" si="51"/>
        <v>42753.329039351855</v>
      </c>
      <c r="T476">
        <f t="shared" si="52"/>
        <v>25569.000011574073</v>
      </c>
      <c r="U476">
        <f t="shared" si="53"/>
        <v>2017</v>
      </c>
      <c r="V476">
        <f t="shared" si="54"/>
        <v>1</v>
      </c>
      <c r="W476" t="str">
        <f t="shared" si="55"/>
        <v>Jan</v>
      </c>
    </row>
    <row r="477" spans="1:23" customFormat="1" ht="57.6" hidden="1" x14ac:dyDescent="0.3">
      <c r="A477">
        <v>475</v>
      </c>
      <c r="B477" s="2" t="s">
        <v>476</v>
      </c>
      <c r="C477" s="2" t="s">
        <v>4585</v>
      </c>
      <c r="D477" s="7">
        <v>2000</v>
      </c>
      <c r="E477" s="5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49"/>
        <v>0</v>
      </c>
      <c r="P477">
        <f t="shared" si="50"/>
        <v>0</v>
      </c>
      <c r="Q477" t="s">
        <v>8308</v>
      </c>
      <c r="R477" t="s">
        <v>8314</v>
      </c>
      <c r="S477" s="11">
        <f t="shared" si="51"/>
        <v>42100.086145833338</v>
      </c>
      <c r="T477">
        <f t="shared" si="52"/>
        <v>25569</v>
      </c>
      <c r="U477">
        <f t="shared" si="53"/>
        <v>2015</v>
      </c>
      <c r="V477">
        <f t="shared" si="54"/>
        <v>4</v>
      </c>
      <c r="W477" t="str">
        <f t="shared" si="55"/>
        <v>Apr</v>
      </c>
    </row>
    <row r="478" spans="1:23" customFormat="1" ht="28.8" hidden="1" x14ac:dyDescent="0.3">
      <c r="A478">
        <v>476</v>
      </c>
      <c r="B478" s="2" t="s">
        <v>477</v>
      </c>
      <c r="C478" s="2" t="s">
        <v>4586</v>
      </c>
      <c r="D478" s="7">
        <v>220000</v>
      </c>
      <c r="E478" s="5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49"/>
        <v>2</v>
      </c>
      <c r="P478">
        <f t="shared" si="50"/>
        <v>39.57</v>
      </c>
      <c r="Q478" t="s">
        <v>8308</v>
      </c>
      <c r="R478" t="s">
        <v>8314</v>
      </c>
      <c r="S478" s="11">
        <f t="shared" si="51"/>
        <v>41757.975011574075</v>
      </c>
      <c r="T478">
        <f t="shared" si="52"/>
        <v>25569.001435185186</v>
      </c>
      <c r="U478">
        <f t="shared" si="53"/>
        <v>2014</v>
      </c>
      <c r="V478">
        <f t="shared" si="54"/>
        <v>4</v>
      </c>
      <c r="W478" t="str">
        <f t="shared" si="55"/>
        <v>Apr</v>
      </c>
    </row>
    <row r="479" spans="1:23" customFormat="1" ht="57.6" hidden="1" x14ac:dyDescent="0.3">
      <c r="A479">
        <v>477</v>
      </c>
      <c r="B479" s="2" t="s">
        <v>478</v>
      </c>
      <c r="C479" s="2" t="s">
        <v>4587</v>
      </c>
      <c r="D479" s="7">
        <v>1500</v>
      </c>
      <c r="E479" s="5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49"/>
        <v>0</v>
      </c>
      <c r="P479">
        <f t="shared" si="50"/>
        <v>0</v>
      </c>
      <c r="Q479" t="s">
        <v>8308</v>
      </c>
      <c r="R479" t="s">
        <v>8314</v>
      </c>
      <c r="S479" s="11">
        <f t="shared" si="51"/>
        <v>40987.83488425926</v>
      </c>
      <c r="T479">
        <f t="shared" si="52"/>
        <v>25569</v>
      </c>
      <c r="U479">
        <f t="shared" si="53"/>
        <v>2012</v>
      </c>
      <c r="V479">
        <f t="shared" si="54"/>
        <v>3</v>
      </c>
      <c r="W479" t="str">
        <f t="shared" si="55"/>
        <v>Mar</v>
      </c>
    </row>
    <row r="480" spans="1:23" customFormat="1" ht="43.2" hidden="1" x14ac:dyDescent="0.3">
      <c r="A480">
        <v>478</v>
      </c>
      <c r="B480" s="2" t="s">
        <v>479</v>
      </c>
      <c r="C480" s="2" t="s">
        <v>4588</v>
      </c>
      <c r="D480" s="7">
        <v>10000</v>
      </c>
      <c r="E480" s="5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49"/>
        <v>0</v>
      </c>
      <c r="P480">
        <f t="shared" si="50"/>
        <v>0</v>
      </c>
      <c r="Q480" t="s">
        <v>8308</v>
      </c>
      <c r="R480" t="s">
        <v>8314</v>
      </c>
      <c r="S480" s="11">
        <f t="shared" si="51"/>
        <v>42065.910983796297</v>
      </c>
      <c r="T480">
        <f t="shared" si="52"/>
        <v>25569</v>
      </c>
      <c r="U480">
        <f t="shared" si="53"/>
        <v>2015</v>
      </c>
      <c r="V480">
        <f t="shared" si="54"/>
        <v>3</v>
      </c>
      <c r="W480" t="str">
        <f t="shared" si="55"/>
        <v>Mar</v>
      </c>
    </row>
    <row r="481" spans="1:23" customFormat="1" ht="43.2" hidden="1" x14ac:dyDescent="0.3">
      <c r="A481">
        <v>479</v>
      </c>
      <c r="B481" s="2" t="s">
        <v>480</v>
      </c>
      <c r="C481" s="2" t="s">
        <v>4589</v>
      </c>
      <c r="D481" s="7">
        <v>15000</v>
      </c>
      <c r="E481" s="5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49"/>
        <v>33</v>
      </c>
      <c r="P481">
        <f t="shared" si="50"/>
        <v>88.8</v>
      </c>
      <c r="Q481" t="s">
        <v>8308</v>
      </c>
      <c r="R481" t="s">
        <v>8314</v>
      </c>
      <c r="S481" s="11">
        <f t="shared" si="51"/>
        <v>41904.407812500001</v>
      </c>
      <c r="T481">
        <f t="shared" si="52"/>
        <v>25569.000636574074</v>
      </c>
      <c r="U481">
        <f t="shared" si="53"/>
        <v>2014</v>
      </c>
      <c r="V481">
        <f t="shared" si="54"/>
        <v>9</v>
      </c>
      <c r="W481" t="str">
        <f t="shared" si="55"/>
        <v>Sep</v>
      </c>
    </row>
    <row r="482" spans="1:23" customFormat="1" ht="43.2" hidden="1" x14ac:dyDescent="0.3">
      <c r="A482">
        <v>480</v>
      </c>
      <c r="B482" s="2" t="s">
        <v>481</v>
      </c>
      <c r="C482" s="2" t="s">
        <v>4590</v>
      </c>
      <c r="D482" s="7">
        <v>40000</v>
      </c>
      <c r="E482" s="5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49"/>
        <v>19</v>
      </c>
      <c r="P482">
        <f t="shared" si="50"/>
        <v>55.46</v>
      </c>
      <c r="Q482" t="s">
        <v>8308</v>
      </c>
      <c r="R482" t="s">
        <v>8314</v>
      </c>
      <c r="S482" s="11">
        <f t="shared" si="51"/>
        <v>41465.500173611108</v>
      </c>
      <c r="T482">
        <f t="shared" si="52"/>
        <v>25569.001620370371</v>
      </c>
      <c r="U482">
        <f t="shared" si="53"/>
        <v>2013</v>
      </c>
      <c r="V482">
        <f t="shared" si="54"/>
        <v>7</v>
      </c>
      <c r="W482" t="str">
        <f t="shared" si="55"/>
        <v>Jul</v>
      </c>
    </row>
    <row r="483" spans="1:23" customFormat="1" ht="43.2" hidden="1" x14ac:dyDescent="0.3">
      <c r="A483">
        <v>481</v>
      </c>
      <c r="B483" s="2" t="s">
        <v>482</v>
      </c>
      <c r="C483" s="2" t="s">
        <v>4591</v>
      </c>
      <c r="D483" s="7">
        <v>30000</v>
      </c>
      <c r="E483" s="5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49"/>
        <v>6</v>
      </c>
      <c r="P483">
        <f t="shared" si="50"/>
        <v>87.14</v>
      </c>
      <c r="Q483" t="s">
        <v>8308</v>
      </c>
      <c r="R483" t="s">
        <v>8314</v>
      </c>
      <c r="S483" s="11">
        <f t="shared" si="51"/>
        <v>41162.672326388885</v>
      </c>
      <c r="T483">
        <f t="shared" si="52"/>
        <v>25569.000243055554</v>
      </c>
      <c r="U483">
        <f t="shared" si="53"/>
        <v>2012</v>
      </c>
      <c r="V483">
        <f t="shared" si="54"/>
        <v>9</v>
      </c>
      <c r="W483" t="str">
        <f t="shared" si="55"/>
        <v>Sep</v>
      </c>
    </row>
    <row r="484" spans="1:23" customFormat="1" ht="43.2" hidden="1" x14ac:dyDescent="0.3">
      <c r="A484">
        <v>482</v>
      </c>
      <c r="B484" s="2" t="s">
        <v>483</v>
      </c>
      <c r="C484" s="2" t="s">
        <v>4592</v>
      </c>
      <c r="D484" s="7">
        <v>10000</v>
      </c>
      <c r="E484" s="5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49"/>
        <v>0</v>
      </c>
      <c r="P484">
        <f t="shared" si="50"/>
        <v>10</v>
      </c>
      <c r="Q484" t="s">
        <v>8308</v>
      </c>
      <c r="R484" t="s">
        <v>8314</v>
      </c>
      <c r="S484" s="11">
        <f t="shared" si="51"/>
        <v>42447.896875000006</v>
      </c>
      <c r="T484">
        <f t="shared" si="52"/>
        <v>25569.000011574073</v>
      </c>
      <c r="U484">
        <f t="shared" si="53"/>
        <v>2016</v>
      </c>
      <c r="V484">
        <f t="shared" si="54"/>
        <v>3</v>
      </c>
      <c r="W484" t="str">
        <f t="shared" si="55"/>
        <v>Mar</v>
      </c>
    </row>
    <row r="485" spans="1:23" customFormat="1" ht="57.6" hidden="1" x14ac:dyDescent="0.3">
      <c r="A485">
        <v>483</v>
      </c>
      <c r="B485" s="2" t="s">
        <v>484</v>
      </c>
      <c r="C485" s="2" t="s">
        <v>4593</v>
      </c>
      <c r="D485" s="7">
        <v>15000</v>
      </c>
      <c r="E485" s="5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49"/>
        <v>50</v>
      </c>
      <c r="P485">
        <f t="shared" si="50"/>
        <v>51.22</v>
      </c>
      <c r="Q485" t="s">
        <v>8308</v>
      </c>
      <c r="R485" t="s">
        <v>8314</v>
      </c>
      <c r="S485" s="11">
        <f t="shared" si="51"/>
        <v>41243.197592592594</v>
      </c>
      <c r="T485">
        <f t="shared" si="52"/>
        <v>25569.00170138889</v>
      </c>
      <c r="U485">
        <f t="shared" si="53"/>
        <v>2012</v>
      </c>
      <c r="V485">
        <f t="shared" si="54"/>
        <v>11</v>
      </c>
      <c r="W485" t="str">
        <f t="shared" si="55"/>
        <v>Nov</v>
      </c>
    </row>
    <row r="486" spans="1:23" customFormat="1" ht="57.6" hidden="1" x14ac:dyDescent="0.3">
      <c r="A486">
        <v>484</v>
      </c>
      <c r="B486" s="2" t="s">
        <v>485</v>
      </c>
      <c r="C486" s="2" t="s">
        <v>4594</v>
      </c>
      <c r="D486" s="7">
        <v>80000</v>
      </c>
      <c r="E486" s="5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49"/>
        <v>0</v>
      </c>
      <c r="P486">
        <f t="shared" si="50"/>
        <v>13.55</v>
      </c>
      <c r="Q486" t="s">
        <v>8308</v>
      </c>
      <c r="R486" t="s">
        <v>8314</v>
      </c>
      <c r="S486" s="11">
        <f t="shared" si="51"/>
        <v>42272.93949074074</v>
      </c>
      <c r="T486">
        <f t="shared" si="52"/>
        <v>25569.000127314815</v>
      </c>
      <c r="U486">
        <f t="shared" si="53"/>
        <v>2015</v>
      </c>
      <c r="V486">
        <f t="shared" si="54"/>
        <v>9</v>
      </c>
      <c r="W486" t="str">
        <f t="shared" si="55"/>
        <v>Sep</v>
      </c>
    </row>
    <row r="487" spans="1:23" customFormat="1" ht="43.2" hidden="1" x14ac:dyDescent="0.3">
      <c r="A487">
        <v>485</v>
      </c>
      <c r="B487" s="2" t="s">
        <v>486</v>
      </c>
      <c r="C487" s="2" t="s">
        <v>4595</v>
      </c>
      <c r="D487" s="7">
        <v>37956</v>
      </c>
      <c r="E487" s="5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49"/>
        <v>22</v>
      </c>
      <c r="P487">
        <f t="shared" si="50"/>
        <v>66.52</v>
      </c>
      <c r="Q487" t="s">
        <v>8308</v>
      </c>
      <c r="R487" t="s">
        <v>8314</v>
      </c>
      <c r="S487" s="11">
        <f t="shared" si="51"/>
        <v>41381.50577546296</v>
      </c>
      <c r="T487">
        <f t="shared" si="52"/>
        <v>25569.001446759259</v>
      </c>
      <c r="U487">
        <f t="shared" si="53"/>
        <v>2013</v>
      </c>
      <c r="V487">
        <f t="shared" si="54"/>
        <v>4</v>
      </c>
      <c r="W487" t="str">
        <f t="shared" si="55"/>
        <v>Apr</v>
      </c>
    </row>
    <row r="488" spans="1:23" customFormat="1" ht="43.2" hidden="1" x14ac:dyDescent="0.3">
      <c r="A488">
        <v>486</v>
      </c>
      <c r="B488" s="2" t="s">
        <v>487</v>
      </c>
      <c r="C488" s="2" t="s">
        <v>4596</v>
      </c>
      <c r="D488" s="7">
        <v>550000</v>
      </c>
      <c r="E488" s="5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49"/>
        <v>0</v>
      </c>
      <c r="P488">
        <f t="shared" si="50"/>
        <v>50</v>
      </c>
      <c r="Q488" t="s">
        <v>8308</v>
      </c>
      <c r="R488" t="s">
        <v>8314</v>
      </c>
      <c r="S488" s="11">
        <f t="shared" si="51"/>
        <v>41761.94258101852</v>
      </c>
      <c r="T488">
        <f t="shared" si="52"/>
        <v>25569.000011574073</v>
      </c>
      <c r="U488">
        <f t="shared" si="53"/>
        <v>2014</v>
      </c>
      <c r="V488">
        <f t="shared" si="54"/>
        <v>5</v>
      </c>
      <c r="W488" t="str">
        <f t="shared" si="55"/>
        <v>May</v>
      </c>
    </row>
    <row r="489" spans="1:23" customFormat="1" ht="43.2" hidden="1" x14ac:dyDescent="0.3">
      <c r="A489">
        <v>487</v>
      </c>
      <c r="B489" s="2" t="s">
        <v>488</v>
      </c>
      <c r="C489" s="2" t="s">
        <v>4597</v>
      </c>
      <c r="D489" s="7">
        <v>50000</v>
      </c>
      <c r="E489" s="5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49"/>
        <v>0</v>
      </c>
      <c r="P489">
        <f t="shared" si="50"/>
        <v>0</v>
      </c>
      <c r="Q489" t="s">
        <v>8308</v>
      </c>
      <c r="R489" t="s">
        <v>8314</v>
      </c>
      <c r="S489" s="11">
        <f t="shared" si="51"/>
        <v>42669.594837962963</v>
      </c>
      <c r="T489">
        <f t="shared" si="52"/>
        <v>25569</v>
      </c>
      <c r="U489">
        <f t="shared" si="53"/>
        <v>2016</v>
      </c>
      <c r="V489">
        <f t="shared" si="54"/>
        <v>10</v>
      </c>
      <c r="W489" t="str">
        <f t="shared" si="55"/>
        <v>Oct</v>
      </c>
    </row>
    <row r="490" spans="1:23" customFormat="1" ht="43.2" hidden="1" x14ac:dyDescent="0.3">
      <c r="A490">
        <v>488</v>
      </c>
      <c r="B490" s="2" t="s">
        <v>489</v>
      </c>
      <c r="C490" s="2" t="s">
        <v>4598</v>
      </c>
      <c r="D490" s="7">
        <v>12000</v>
      </c>
      <c r="E490" s="5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49"/>
        <v>0</v>
      </c>
      <c r="P490">
        <f t="shared" si="50"/>
        <v>0</v>
      </c>
      <c r="Q490" t="s">
        <v>8308</v>
      </c>
      <c r="R490" t="s">
        <v>8314</v>
      </c>
      <c r="S490" s="11">
        <f t="shared" si="51"/>
        <v>42714.054398148146</v>
      </c>
      <c r="T490">
        <f t="shared" si="52"/>
        <v>25569</v>
      </c>
      <c r="U490">
        <f t="shared" si="53"/>
        <v>2016</v>
      </c>
      <c r="V490">
        <f t="shared" si="54"/>
        <v>12</v>
      </c>
      <c r="W490" t="str">
        <f t="shared" si="55"/>
        <v>Dec</v>
      </c>
    </row>
    <row r="491" spans="1:23" customFormat="1" ht="43.2" hidden="1" x14ac:dyDescent="0.3">
      <c r="A491">
        <v>489</v>
      </c>
      <c r="B491" s="2" t="s">
        <v>490</v>
      </c>
      <c r="C491" s="2" t="s">
        <v>4599</v>
      </c>
      <c r="D491" s="7">
        <v>74997</v>
      </c>
      <c r="E491" s="5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49"/>
        <v>0</v>
      </c>
      <c r="P491">
        <f t="shared" si="50"/>
        <v>71.67</v>
      </c>
      <c r="Q491" t="s">
        <v>8308</v>
      </c>
      <c r="R491" t="s">
        <v>8314</v>
      </c>
      <c r="S491" s="11">
        <f t="shared" si="51"/>
        <v>40882.481666666667</v>
      </c>
      <c r="T491">
        <f t="shared" si="52"/>
        <v>25569.000034722223</v>
      </c>
      <c r="U491">
        <f t="shared" si="53"/>
        <v>2011</v>
      </c>
      <c r="V491">
        <f t="shared" si="54"/>
        <v>12</v>
      </c>
      <c r="W491" t="str">
        <f t="shared" si="55"/>
        <v>Dec</v>
      </c>
    </row>
    <row r="492" spans="1:23" customFormat="1" hidden="1" x14ac:dyDescent="0.3">
      <c r="A492">
        <v>490</v>
      </c>
      <c r="B492" s="2" t="s">
        <v>491</v>
      </c>
      <c r="C492" s="2" t="s">
        <v>4600</v>
      </c>
      <c r="D492" s="7">
        <v>1000</v>
      </c>
      <c r="E492" s="5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49"/>
        <v>0</v>
      </c>
      <c r="P492">
        <f t="shared" si="50"/>
        <v>0</v>
      </c>
      <c r="Q492" t="s">
        <v>8308</v>
      </c>
      <c r="R492" t="s">
        <v>8314</v>
      </c>
      <c r="S492" s="11">
        <f t="shared" si="51"/>
        <v>41113.968576388892</v>
      </c>
      <c r="T492">
        <f t="shared" si="52"/>
        <v>25569</v>
      </c>
      <c r="U492">
        <f t="shared" si="53"/>
        <v>2012</v>
      </c>
      <c r="V492">
        <f t="shared" si="54"/>
        <v>7</v>
      </c>
      <c r="W492" t="str">
        <f t="shared" si="55"/>
        <v>Jul</v>
      </c>
    </row>
    <row r="493" spans="1:23" customFormat="1" ht="43.2" hidden="1" x14ac:dyDescent="0.3">
      <c r="A493">
        <v>491</v>
      </c>
      <c r="B493" s="2" t="s">
        <v>492</v>
      </c>
      <c r="C493" s="2" t="s">
        <v>4601</v>
      </c>
      <c r="D493" s="7">
        <v>10000</v>
      </c>
      <c r="E493" s="5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49"/>
        <v>0</v>
      </c>
      <c r="P493">
        <f t="shared" si="50"/>
        <v>0</v>
      </c>
      <c r="Q493" t="s">
        <v>8308</v>
      </c>
      <c r="R493" t="s">
        <v>8314</v>
      </c>
      <c r="S493" s="11">
        <f t="shared" si="51"/>
        <v>42366.982627314821</v>
      </c>
      <c r="T493">
        <f t="shared" si="52"/>
        <v>25569</v>
      </c>
      <c r="U493">
        <f t="shared" si="53"/>
        <v>2015</v>
      </c>
      <c r="V493">
        <f t="shared" si="54"/>
        <v>12</v>
      </c>
      <c r="W493" t="str">
        <f t="shared" si="55"/>
        <v>Dec</v>
      </c>
    </row>
    <row r="494" spans="1:23" customFormat="1" ht="43.2" hidden="1" x14ac:dyDescent="0.3">
      <c r="A494">
        <v>492</v>
      </c>
      <c r="B494" s="2" t="s">
        <v>493</v>
      </c>
      <c r="C494" s="2" t="s">
        <v>4602</v>
      </c>
      <c r="D494" s="7">
        <v>10000000</v>
      </c>
      <c r="E494" s="5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49"/>
        <v>0</v>
      </c>
      <c r="P494">
        <f t="shared" si="50"/>
        <v>0</v>
      </c>
      <c r="Q494" t="s">
        <v>8308</v>
      </c>
      <c r="R494" t="s">
        <v>8314</v>
      </c>
      <c r="S494" s="11">
        <f t="shared" si="51"/>
        <v>42596.03506944445</v>
      </c>
      <c r="T494">
        <f t="shared" si="52"/>
        <v>25569</v>
      </c>
      <c r="U494">
        <f t="shared" si="53"/>
        <v>2016</v>
      </c>
      <c r="V494">
        <f t="shared" si="54"/>
        <v>8</v>
      </c>
      <c r="W494" t="str">
        <f t="shared" si="55"/>
        <v>Aug</v>
      </c>
    </row>
    <row r="495" spans="1:23" customFormat="1" ht="43.2" hidden="1" x14ac:dyDescent="0.3">
      <c r="A495">
        <v>493</v>
      </c>
      <c r="B495" s="2" t="s">
        <v>494</v>
      </c>
      <c r="C495" s="2" t="s">
        <v>4603</v>
      </c>
      <c r="D495" s="7">
        <v>30000</v>
      </c>
      <c r="E495" s="5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49"/>
        <v>0</v>
      </c>
      <c r="P495">
        <f t="shared" si="50"/>
        <v>0</v>
      </c>
      <c r="Q495" t="s">
        <v>8308</v>
      </c>
      <c r="R495" t="s">
        <v>8314</v>
      </c>
      <c r="S495" s="11">
        <f t="shared" si="51"/>
        <v>42114.726134259254</v>
      </c>
      <c r="T495">
        <f t="shared" si="52"/>
        <v>25569</v>
      </c>
      <c r="U495">
        <f t="shared" si="53"/>
        <v>2015</v>
      </c>
      <c r="V495">
        <f t="shared" si="54"/>
        <v>4</v>
      </c>
      <c r="W495" t="str">
        <f t="shared" si="55"/>
        <v>Apr</v>
      </c>
    </row>
    <row r="496" spans="1:23" customFormat="1" ht="43.2" hidden="1" x14ac:dyDescent="0.3">
      <c r="A496">
        <v>494</v>
      </c>
      <c r="B496" s="2" t="s">
        <v>495</v>
      </c>
      <c r="C496" s="2" t="s">
        <v>4604</v>
      </c>
      <c r="D496" s="7">
        <v>20000</v>
      </c>
      <c r="E496" s="5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49"/>
        <v>0</v>
      </c>
      <c r="P496">
        <f t="shared" si="50"/>
        <v>10.33</v>
      </c>
      <c r="Q496" t="s">
        <v>8308</v>
      </c>
      <c r="R496" t="s">
        <v>8314</v>
      </c>
      <c r="S496" s="11">
        <f t="shared" si="51"/>
        <v>41799.830613425926</v>
      </c>
      <c r="T496">
        <f t="shared" si="52"/>
        <v>25569.000034722223</v>
      </c>
      <c r="U496">
        <f t="shared" si="53"/>
        <v>2014</v>
      </c>
      <c r="V496">
        <f t="shared" si="54"/>
        <v>6</v>
      </c>
      <c r="W496" t="str">
        <f t="shared" si="55"/>
        <v>Jun</v>
      </c>
    </row>
    <row r="497" spans="1:23" customFormat="1" ht="43.2" hidden="1" x14ac:dyDescent="0.3">
      <c r="A497">
        <v>495</v>
      </c>
      <c r="B497" s="2" t="s">
        <v>496</v>
      </c>
      <c r="C497" s="2" t="s">
        <v>4605</v>
      </c>
      <c r="D497" s="7">
        <v>7000</v>
      </c>
      <c r="E497" s="5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49"/>
        <v>0</v>
      </c>
      <c r="P497">
        <f t="shared" si="50"/>
        <v>0</v>
      </c>
      <c r="Q497" t="s">
        <v>8308</v>
      </c>
      <c r="R497" t="s">
        <v>8314</v>
      </c>
      <c r="S497" s="11">
        <f t="shared" si="51"/>
        <v>42171.827604166669</v>
      </c>
      <c r="T497">
        <f t="shared" si="52"/>
        <v>25569</v>
      </c>
      <c r="U497">
        <f t="shared" si="53"/>
        <v>2015</v>
      </c>
      <c r="V497">
        <f t="shared" si="54"/>
        <v>6</v>
      </c>
      <c r="W497" t="str">
        <f t="shared" si="55"/>
        <v>Jun</v>
      </c>
    </row>
    <row r="498" spans="1:23" customFormat="1" ht="28.8" hidden="1" x14ac:dyDescent="0.3">
      <c r="A498">
        <v>496</v>
      </c>
      <c r="B498" s="2" t="s">
        <v>497</v>
      </c>
      <c r="C498" s="2" t="s">
        <v>4606</v>
      </c>
      <c r="D498" s="7">
        <v>60000</v>
      </c>
      <c r="E498" s="5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49"/>
        <v>0</v>
      </c>
      <c r="P498">
        <f t="shared" si="50"/>
        <v>1</v>
      </c>
      <c r="Q498" t="s">
        <v>8308</v>
      </c>
      <c r="R498" t="s">
        <v>8314</v>
      </c>
      <c r="S498" s="11">
        <f t="shared" si="51"/>
        <v>41620.93141203704</v>
      </c>
      <c r="T498">
        <f t="shared" si="52"/>
        <v>25569.000011574073</v>
      </c>
      <c r="U498">
        <f t="shared" si="53"/>
        <v>2013</v>
      </c>
      <c r="V498">
        <f t="shared" si="54"/>
        <v>12</v>
      </c>
      <c r="W498" t="str">
        <f t="shared" si="55"/>
        <v>Dec</v>
      </c>
    </row>
    <row r="499" spans="1:23" customFormat="1" hidden="1" x14ac:dyDescent="0.3">
      <c r="A499">
        <v>497</v>
      </c>
      <c r="B499" s="2" t="s">
        <v>498</v>
      </c>
      <c r="C499" s="2" t="s">
        <v>4607</v>
      </c>
      <c r="D499" s="7">
        <v>4480</v>
      </c>
      <c r="E499" s="5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49"/>
        <v>1</v>
      </c>
      <c r="P499">
        <f t="shared" si="50"/>
        <v>10</v>
      </c>
      <c r="Q499" t="s">
        <v>8308</v>
      </c>
      <c r="R499" t="s">
        <v>8314</v>
      </c>
      <c r="S499" s="11">
        <f t="shared" si="51"/>
        <v>41945.037789351853</v>
      </c>
      <c r="T499">
        <f t="shared" si="52"/>
        <v>25569.000034722223</v>
      </c>
      <c r="U499">
        <f t="shared" si="53"/>
        <v>2014</v>
      </c>
      <c r="V499">
        <f t="shared" si="54"/>
        <v>11</v>
      </c>
      <c r="W499" t="str">
        <f t="shared" si="55"/>
        <v>Nov</v>
      </c>
    </row>
    <row r="500" spans="1:23" customFormat="1" ht="43.2" hidden="1" x14ac:dyDescent="0.3">
      <c r="A500">
        <v>498</v>
      </c>
      <c r="B500" s="2" t="s">
        <v>499</v>
      </c>
      <c r="C500" s="2" t="s">
        <v>4608</v>
      </c>
      <c r="D500" s="7">
        <v>65108</v>
      </c>
      <c r="E500" s="5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49"/>
        <v>5</v>
      </c>
      <c r="P500">
        <f t="shared" si="50"/>
        <v>136.09</v>
      </c>
      <c r="Q500" t="s">
        <v>8308</v>
      </c>
      <c r="R500" t="s">
        <v>8314</v>
      </c>
      <c r="S500" s="11">
        <f t="shared" si="51"/>
        <v>40858.762141203704</v>
      </c>
      <c r="T500">
        <f t="shared" si="52"/>
        <v>25569.000254629631</v>
      </c>
      <c r="U500">
        <f t="shared" si="53"/>
        <v>2011</v>
      </c>
      <c r="V500">
        <f t="shared" si="54"/>
        <v>11</v>
      </c>
      <c r="W500" t="str">
        <f t="shared" si="55"/>
        <v>Nov</v>
      </c>
    </row>
    <row r="501" spans="1:23" customFormat="1" ht="57.6" hidden="1" x14ac:dyDescent="0.3">
      <c r="A501">
        <v>499</v>
      </c>
      <c r="B501" s="2" t="s">
        <v>500</v>
      </c>
      <c r="C501" s="2" t="s">
        <v>4609</v>
      </c>
      <c r="D501" s="7">
        <v>20000</v>
      </c>
      <c r="E501" s="5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49"/>
        <v>10</v>
      </c>
      <c r="P501">
        <f t="shared" si="50"/>
        <v>73.459999999999994</v>
      </c>
      <c r="Q501" t="s">
        <v>8308</v>
      </c>
      <c r="R501" t="s">
        <v>8314</v>
      </c>
      <c r="S501" s="11">
        <f t="shared" si="51"/>
        <v>40043.895462962959</v>
      </c>
      <c r="T501">
        <f t="shared" si="52"/>
        <v>25569.000300925927</v>
      </c>
      <c r="U501">
        <f t="shared" si="53"/>
        <v>2009</v>
      </c>
      <c r="V501">
        <f t="shared" si="54"/>
        <v>8</v>
      </c>
      <c r="W501" t="str">
        <f t="shared" si="55"/>
        <v>Aug</v>
      </c>
    </row>
    <row r="502" spans="1:23" customFormat="1" ht="57.6" hidden="1" x14ac:dyDescent="0.3">
      <c r="A502">
        <v>500</v>
      </c>
      <c r="B502" s="2" t="s">
        <v>501</v>
      </c>
      <c r="C502" s="2" t="s">
        <v>4610</v>
      </c>
      <c r="D502" s="7">
        <v>6500</v>
      </c>
      <c r="E502" s="5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49"/>
        <v>3</v>
      </c>
      <c r="P502">
        <f t="shared" si="50"/>
        <v>53.75</v>
      </c>
      <c r="Q502" t="s">
        <v>8308</v>
      </c>
      <c r="R502" t="s">
        <v>8314</v>
      </c>
      <c r="S502" s="11">
        <f t="shared" si="51"/>
        <v>40247.886006944449</v>
      </c>
      <c r="T502">
        <f t="shared" si="52"/>
        <v>25569.000046296296</v>
      </c>
      <c r="U502">
        <f t="shared" si="53"/>
        <v>2010</v>
      </c>
      <c r="V502">
        <f t="shared" si="54"/>
        <v>3</v>
      </c>
      <c r="W502" t="str">
        <f t="shared" si="55"/>
        <v>Mar</v>
      </c>
    </row>
    <row r="503" spans="1:23" customFormat="1" ht="43.2" hidden="1" x14ac:dyDescent="0.3">
      <c r="A503">
        <v>501</v>
      </c>
      <c r="B503" s="2" t="s">
        <v>502</v>
      </c>
      <c r="C503" s="2" t="s">
        <v>4611</v>
      </c>
      <c r="D503" s="7">
        <v>10000</v>
      </c>
      <c r="E503" s="5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49"/>
        <v>0</v>
      </c>
      <c r="P503">
        <f t="shared" si="50"/>
        <v>0</v>
      </c>
      <c r="Q503" t="s">
        <v>8308</v>
      </c>
      <c r="R503" t="s">
        <v>8314</v>
      </c>
      <c r="S503" s="11">
        <f t="shared" si="51"/>
        <v>40703.234386574077</v>
      </c>
      <c r="T503">
        <f t="shared" si="52"/>
        <v>25569</v>
      </c>
      <c r="U503">
        <f t="shared" si="53"/>
        <v>2011</v>
      </c>
      <c r="V503">
        <f t="shared" si="54"/>
        <v>6</v>
      </c>
      <c r="W503" t="str">
        <f t="shared" si="55"/>
        <v>Jun</v>
      </c>
    </row>
    <row r="504" spans="1:23" customFormat="1" ht="43.2" hidden="1" x14ac:dyDescent="0.3">
      <c r="A504">
        <v>502</v>
      </c>
      <c r="B504" s="2" t="s">
        <v>503</v>
      </c>
      <c r="C504" s="2" t="s">
        <v>4612</v>
      </c>
      <c r="D504" s="7">
        <v>20000</v>
      </c>
      <c r="E504" s="5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49"/>
        <v>1</v>
      </c>
      <c r="P504">
        <f t="shared" si="50"/>
        <v>57.5</v>
      </c>
      <c r="Q504" t="s">
        <v>8308</v>
      </c>
      <c r="R504" t="s">
        <v>8314</v>
      </c>
      <c r="S504" s="11">
        <f t="shared" si="51"/>
        <v>40956.553530092591</v>
      </c>
      <c r="T504">
        <f t="shared" si="52"/>
        <v>25569.000046296296</v>
      </c>
      <c r="U504">
        <f t="shared" si="53"/>
        <v>2012</v>
      </c>
      <c r="V504">
        <f t="shared" si="54"/>
        <v>2</v>
      </c>
      <c r="W504" t="str">
        <f t="shared" si="55"/>
        <v>Feb</v>
      </c>
    </row>
    <row r="505" spans="1:23" customFormat="1" ht="43.2" hidden="1" x14ac:dyDescent="0.3">
      <c r="A505">
        <v>503</v>
      </c>
      <c r="B505" s="2" t="s">
        <v>504</v>
      </c>
      <c r="C505" s="2" t="s">
        <v>4613</v>
      </c>
      <c r="D505" s="7">
        <v>6500</v>
      </c>
      <c r="E505" s="5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49"/>
        <v>2</v>
      </c>
      <c r="P505">
        <f t="shared" si="50"/>
        <v>12.67</v>
      </c>
      <c r="Q505" t="s">
        <v>8308</v>
      </c>
      <c r="R505" t="s">
        <v>8314</v>
      </c>
      <c r="S505" s="11">
        <f t="shared" si="51"/>
        <v>41991.526655092588</v>
      </c>
      <c r="T505">
        <f t="shared" si="52"/>
        <v>25569.000104166666</v>
      </c>
      <c r="U505">
        <f t="shared" si="53"/>
        <v>2014</v>
      </c>
      <c r="V505">
        <f t="shared" si="54"/>
        <v>12</v>
      </c>
      <c r="W505" t="str">
        <f t="shared" si="55"/>
        <v>Dec</v>
      </c>
    </row>
    <row r="506" spans="1:23" customFormat="1" ht="43.2" hidden="1" x14ac:dyDescent="0.3">
      <c r="A506">
        <v>504</v>
      </c>
      <c r="B506" s="2" t="s">
        <v>505</v>
      </c>
      <c r="C506" s="2" t="s">
        <v>4614</v>
      </c>
      <c r="D506" s="7">
        <v>24500</v>
      </c>
      <c r="E506" s="5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49"/>
        <v>1</v>
      </c>
      <c r="P506">
        <f t="shared" si="50"/>
        <v>67</v>
      </c>
      <c r="Q506" t="s">
        <v>8308</v>
      </c>
      <c r="R506" t="s">
        <v>8314</v>
      </c>
      <c r="S506" s="11">
        <f t="shared" si="51"/>
        <v>40949.98364583333</v>
      </c>
      <c r="T506">
        <f t="shared" si="52"/>
        <v>25569.000057870369</v>
      </c>
      <c r="U506">
        <f t="shared" si="53"/>
        <v>2012</v>
      </c>
      <c r="V506">
        <f t="shared" si="54"/>
        <v>2</v>
      </c>
      <c r="W506" t="str">
        <f t="shared" si="55"/>
        <v>Feb</v>
      </c>
    </row>
    <row r="507" spans="1:23" customFormat="1" ht="43.2" hidden="1" x14ac:dyDescent="0.3">
      <c r="A507">
        <v>505</v>
      </c>
      <c r="B507" s="2" t="s">
        <v>506</v>
      </c>
      <c r="C507" s="2" t="s">
        <v>4615</v>
      </c>
      <c r="D507" s="7">
        <v>12000</v>
      </c>
      <c r="E507" s="5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49"/>
        <v>0</v>
      </c>
      <c r="P507">
        <f t="shared" si="50"/>
        <v>3.71</v>
      </c>
      <c r="Q507" t="s">
        <v>8308</v>
      </c>
      <c r="R507" t="s">
        <v>8314</v>
      </c>
      <c r="S507" s="11">
        <f t="shared" si="51"/>
        <v>42318.098217592589</v>
      </c>
      <c r="T507">
        <f t="shared" si="52"/>
        <v>25569.000162037039</v>
      </c>
      <c r="U507">
        <f t="shared" si="53"/>
        <v>2015</v>
      </c>
      <c r="V507">
        <f t="shared" si="54"/>
        <v>11</v>
      </c>
      <c r="W507" t="str">
        <f t="shared" si="55"/>
        <v>Nov</v>
      </c>
    </row>
    <row r="508" spans="1:23" customFormat="1" ht="43.2" hidden="1" x14ac:dyDescent="0.3">
      <c r="A508">
        <v>506</v>
      </c>
      <c r="B508" s="2" t="s">
        <v>507</v>
      </c>
      <c r="C508" s="2" t="s">
        <v>4616</v>
      </c>
      <c r="D508" s="7">
        <v>200000</v>
      </c>
      <c r="E508" s="5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49"/>
        <v>0</v>
      </c>
      <c r="P508">
        <f t="shared" si="50"/>
        <v>250</v>
      </c>
      <c r="Q508" t="s">
        <v>8308</v>
      </c>
      <c r="R508" t="s">
        <v>8314</v>
      </c>
      <c r="S508" s="11">
        <f t="shared" si="51"/>
        <v>41466.552314814813</v>
      </c>
      <c r="T508">
        <f t="shared" si="52"/>
        <v>25569.000011574073</v>
      </c>
      <c r="U508">
        <f t="shared" si="53"/>
        <v>2013</v>
      </c>
      <c r="V508">
        <f t="shared" si="54"/>
        <v>7</v>
      </c>
      <c r="W508" t="str">
        <f t="shared" si="55"/>
        <v>Jul</v>
      </c>
    </row>
    <row r="509" spans="1:23" customFormat="1" ht="43.2" hidden="1" x14ac:dyDescent="0.3">
      <c r="A509">
        <v>507</v>
      </c>
      <c r="B509" s="2" t="s">
        <v>508</v>
      </c>
      <c r="C509" s="2" t="s">
        <v>4617</v>
      </c>
      <c r="D509" s="7">
        <v>20000</v>
      </c>
      <c r="E509" s="5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49"/>
        <v>3</v>
      </c>
      <c r="P509">
        <f t="shared" si="50"/>
        <v>64</v>
      </c>
      <c r="Q509" t="s">
        <v>8308</v>
      </c>
      <c r="R509" t="s">
        <v>8314</v>
      </c>
      <c r="S509" s="11">
        <f t="shared" si="51"/>
        <v>41156.958993055552</v>
      </c>
      <c r="T509">
        <f t="shared" si="52"/>
        <v>25569.000115740742</v>
      </c>
      <c r="U509">
        <f t="shared" si="53"/>
        <v>2012</v>
      </c>
      <c r="V509">
        <f t="shared" si="54"/>
        <v>9</v>
      </c>
      <c r="W509" t="str">
        <f t="shared" si="55"/>
        <v>Sep</v>
      </c>
    </row>
    <row r="510" spans="1:23" customFormat="1" ht="57.6" hidden="1" x14ac:dyDescent="0.3">
      <c r="A510">
        <v>508</v>
      </c>
      <c r="B510" s="2" t="s">
        <v>509</v>
      </c>
      <c r="C510" s="2" t="s">
        <v>4618</v>
      </c>
      <c r="D510" s="7">
        <v>50000</v>
      </c>
      <c r="E510" s="5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49"/>
        <v>1</v>
      </c>
      <c r="P510">
        <f t="shared" si="50"/>
        <v>133.33000000000001</v>
      </c>
      <c r="Q510" t="s">
        <v>8308</v>
      </c>
      <c r="R510" t="s">
        <v>8314</v>
      </c>
      <c r="S510" s="11">
        <f t="shared" si="51"/>
        <v>40995.024317129632</v>
      </c>
      <c r="T510">
        <f t="shared" si="52"/>
        <v>25569.000034722223</v>
      </c>
      <c r="U510">
        <f t="shared" si="53"/>
        <v>2012</v>
      </c>
      <c r="V510">
        <f t="shared" si="54"/>
        <v>3</v>
      </c>
      <c r="W510" t="str">
        <f t="shared" si="55"/>
        <v>Mar</v>
      </c>
    </row>
    <row r="511" spans="1:23" customFormat="1" ht="43.2" hidden="1" x14ac:dyDescent="0.3">
      <c r="A511">
        <v>509</v>
      </c>
      <c r="B511" s="2" t="s">
        <v>510</v>
      </c>
      <c r="C511" s="2" t="s">
        <v>4619</v>
      </c>
      <c r="D511" s="7">
        <v>5000</v>
      </c>
      <c r="E511" s="5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49"/>
        <v>0</v>
      </c>
      <c r="P511">
        <f t="shared" si="50"/>
        <v>10</v>
      </c>
      <c r="Q511" t="s">
        <v>8308</v>
      </c>
      <c r="R511" t="s">
        <v>8314</v>
      </c>
      <c r="S511" s="11">
        <f t="shared" si="51"/>
        <v>42153.631597222222</v>
      </c>
      <c r="T511">
        <f t="shared" si="52"/>
        <v>25569.000011574073</v>
      </c>
      <c r="U511">
        <f t="shared" si="53"/>
        <v>2015</v>
      </c>
      <c r="V511">
        <f t="shared" si="54"/>
        <v>5</v>
      </c>
      <c r="W511" t="str">
        <f t="shared" si="55"/>
        <v>May</v>
      </c>
    </row>
    <row r="512" spans="1:23" customFormat="1" ht="43.2" hidden="1" x14ac:dyDescent="0.3">
      <c r="A512">
        <v>510</v>
      </c>
      <c r="B512" s="2" t="s">
        <v>511</v>
      </c>
      <c r="C512" s="2" t="s">
        <v>4620</v>
      </c>
      <c r="D512" s="7">
        <v>14000</v>
      </c>
      <c r="E512" s="5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49"/>
        <v>0</v>
      </c>
      <c r="P512">
        <f t="shared" si="50"/>
        <v>0</v>
      </c>
      <c r="Q512" t="s">
        <v>8308</v>
      </c>
      <c r="R512" t="s">
        <v>8314</v>
      </c>
      <c r="S512" s="11">
        <f t="shared" si="51"/>
        <v>42400.176377314812</v>
      </c>
      <c r="T512">
        <f t="shared" si="52"/>
        <v>25569</v>
      </c>
      <c r="U512">
        <f t="shared" si="53"/>
        <v>2016</v>
      </c>
      <c r="V512">
        <f t="shared" si="54"/>
        <v>1</v>
      </c>
      <c r="W512" t="str">
        <f t="shared" si="55"/>
        <v>Jan</v>
      </c>
    </row>
    <row r="513" spans="1:23" customFormat="1" ht="43.2" hidden="1" x14ac:dyDescent="0.3">
      <c r="A513">
        <v>511</v>
      </c>
      <c r="B513" s="2" t="s">
        <v>512</v>
      </c>
      <c r="C513" s="2" t="s">
        <v>4621</v>
      </c>
      <c r="D513" s="7">
        <v>5000</v>
      </c>
      <c r="E513" s="5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49"/>
        <v>3</v>
      </c>
      <c r="P513">
        <f t="shared" si="50"/>
        <v>30</v>
      </c>
      <c r="Q513" t="s">
        <v>8308</v>
      </c>
      <c r="R513" t="s">
        <v>8314</v>
      </c>
      <c r="S513" s="11">
        <f t="shared" si="51"/>
        <v>41340.303032407406</v>
      </c>
      <c r="T513">
        <f t="shared" si="52"/>
        <v>25569.000057870369</v>
      </c>
      <c r="U513">
        <f t="shared" si="53"/>
        <v>2013</v>
      </c>
      <c r="V513">
        <f t="shared" si="54"/>
        <v>3</v>
      </c>
      <c r="W513" t="str">
        <f t="shared" si="55"/>
        <v>Mar</v>
      </c>
    </row>
    <row r="514" spans="1:23" customFormat="1" ht="43.2" hidden="1" x14ac:dyDescent="0.3">
      <c r="A514">
        <v>512</v>
      </c>
      <c r="B514" s="2" t="s">
        <v>513</v>
      </c>
      <c r="C514" s="2" t="s">
        <v>4622</v>
      </c>
      <c r="D514" s="7">
        <v>8000</v>
      </c>
      <c r="E514" s="5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56">ROUND(E514/D514*100,0)</f>
        <v>0</v>
      </c>
      <c r="P514">
        <f t="shared" si="50"/>
        <v>5.5</v>
      </c>
      <c r="Q514" t="s">
        <v>8308</v>
      </c>
      <c r="R514" t="s">
        <v>8314</v>
      </c>
      <c r="S514" s="11">
        <f t="shared" si="51"/>
        <v>42649.742210648154</v>
      </c>
      <c r="T514">
        <f t="shared" si="52"/>
        <v>25569.00002314815</v>
      </c>
      <c r="U514">
        <f t="shared" si="53"/>
        <v>2016</v>
      </c>
      <c r="V514">
        <f t="shared" si="54"/>
        <v>10</v>
      </c>
      <c r="W514" t="str">
        <f t="shared" si="55"/>
        <v>Oct</v>
      </c>
    </row>
    <row r="515" spans="1:23" customFormat="1" ht="28.8" hidden="1" x14ac:dyDescent="0.3">
      <c r="A515">
        <v>513</v>
      </c>
      <c r="B515" s="2" t="s">
        <v>514</v>
      </c>
      <c r="C515" s="2" t="s">
        <v>4623</v>
      </c>
      <c r="D515" s="7">
        <v>50000</v>
      </c>
      <c r="E515" s="5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56"/>
        <v>14</v>
      </c>
      <c r="P515">
        <f t="shared" ref="P515:P578" si="57">IFERROR(ROUND(E515/L515,2),0)</f>
        <v>102.38</v>
      </c>
      <c r="Q515" t="s">
        <v>8308</v>
      </c>
      <c r="R515" t="s">
        <v>8314</v>
      </c>
      <c r="S515" s="11">
        <f t="shared" ref="S515:S578" si="58">(((J515/60)/60)/24)+DATE(1970,1,1)</f>
        <v>42552.653993055559</v>
      </c>
      <c r="T515">
        <f t="shared" ref="T515:T578" si="59">(((L515/60)/60)/24)+DATE(1970,1,1)</f>
        <v>25569.000787037035</v>
      </c>
      <c r="U515">
        <f t="shared" ref="U515:U578" si="60">YEAR(S515)</f>
        <v>2016</v>
      </c>
      <c r="V515">
        <f t="shared" ref="V515:V578" si="61">MONTH(S515)</f>
        <v>7</v>
      </c>
      <c r="W515" t="str">
        <f t="shared" ref="W515:W578" si="62">IF(V515=1,"Jan",IF(V515=2,"Feb",IF(V515=3,"Mar",IF(V515=4,"Apr",IF(V515=5,"May",IF(V515=6,"Jun",IF(V515=7,"Jul",IF(V515=8,"Aug",IF(V515=9,"Sep",IF(V515=10,"Oct",IF(V515=11,"Nov",IF(V515=12,"Dec"))))))))))))</f>
        <v>Jul</v>
      </c>
    </row>
    <row r="516" spans="1:23" customFormat="1" ht="43.2" hidden="1" x14ac:dyDescent="0.3">
      <c r="A516">
        <v>514</v>
      </c>
      <c r="B516" s="2" t="s">
        <v>515</v>
      </c>
      <c r="C516" s="2" t="s">
        <v>4624</v>
      </c>
      <c r="D516" s="7">
        <v>1500</v>
      </c>
      <c r="E516" s="5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56"/>
        <v>3</v>
      </c>
      <c r="P516">
        <f t="shared" si="57"/>
        <v>16.670000000000002</v>
      </c>
      <c r="Q516" t="s">
        <v>8308</v>
      </c>
      <c r="R516" t="s">
        <v>8314</v>
      </c>
      <c r="S516" s="11">
        <f t="shared" si="58"/>
        <v>41830.613969907405</v>
      </c>
      <c r="T516">
        <f t="shared" si="59"/>
        <v>25569.000034722223</v>
      </c>
      <c r="U516">
        <f t="shared" si="60"/>
        <v>2014</v>
      </c>
      <c r="V516">
        <f t="shared" si="61"/>
        <v>7</v>
      </c>
      <c r="W516" t="str">
        <f t="shared" si="62"/>
        <v>Jul</v>
      </c>
    </row>
    <row r="517" spans="1:23" customFormat="1" ht="43.2" hidden="1" x14ac:dyDescent="0.3">
      <c r="A517">
        <v>515</v>
      </c>
      <c r="B517" s="2" t="s">
        <v>516</v>
      </c>
      <c r="C517" s="2" t="s">
        <v>4625</v>
      </c>
      <c r="D517" s="7">
        <v>97000</v>
      </c>
      <c r="E517" s="5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56"/>
        <v>25</v>
      </c>
      <c r="P517">
        <f t="shared" si="57"/>
        <v>725.03</v>
      </c>
      <c r="Q517" t="s">
        <v>8308</v>
      </c>
      <c r="R517" t="s">
        <v>8314</v>
      </c>
      <c r="S517" s="11">
        <f t="shared" si="58"/>
        <v>42327.490752314814</v>
      </c>
      <c r="T517">
        <f t="shared" si="59"/>
        <v>25569.00039351852</v>
      </c>
      <c r="U517">
        <f t="shared" si="60"/>
        <v>2015</v>
      </c>
      <c r="V517">
        <f t="shared" si="61"/>
        <v>11</v>
      </c>
      <c r="W517" t="str">
        <f t="shared" si="62"/>
        <v>Nov</v>
      </c>
    </row>
    <row r="518" spans="1:23" customFormat="1" ht="28.8" hidden="1" x14ac:dyDescent="0.3">
      <c r="A518">
        <v>516</v>
      </c>
      <c r="B518" s="2" t="s">
        <v>517</v>
      </c>
      <c r="C518" s="2" t="s">
        <v>4626</v>
      </c>
      <c r="D518" s="7">
        <v>5000</v>
      </c>
      <c r="E518" s="5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56"/>
        <v>0</v>
      </c>
      <c r="P518">
        <f t="shared" si="57"/>
        <v>0</v>
      </c>
      <c r="Q518" t="s">
        <v>8308</v>
      </c>
      <c r="R518" t="s">
        <v>8314</v>
      </c>
      <c r="S518" s="11">
        <f t="shared" si="58"/>
        <v>42091.778703703705</v>
      </c>
      <c r="T518">
        <f t="shared" si="59"/>
        <v>25569</v>
      </c>
      <c r="U518">
        <f t="shared" si="60"/>
        <v>2015</v>
      </c>
      <c r="V518">
        <f t="shared" si="61"/>
        <v>3</v>
      </c>
      <c r="W518" t="str">
        <f t="shared" si="62"/>
        <v>Mar</v>
      </c>
    </row>
    <row r="519" spans="1:23" customFormat="1" ht="43.2" hidden="1" x14ac:dyDescent="0.3">
      <c r="A519">
        <v>517</v>
      </c>
      <c r="B519" s="2" t="s">
        <v>518</v>
      </c>
      <c r="C519" s="2" t="s">
        <v>4627</v>
      </c>
      <c r="D519" s="7">
        <v>15000</v>
      </c>
      <c r="E519" s="5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56"/>
        <v>1</v>
      </c>
      <c r="P519">
        <f t="shared" si="57"/>
        <v>68.33</v>
      </c>
      <c r="Q519" t="s">
        <v>8308</v>
      </c>
      <c r="R519" t="s">
        <v>8314</v>
      </c>
      <c r="S519" s="11">
        <f t="shared" si="58"/>
        <v>42738.615289351852</v>
      </c>
      <c r="T519">
        <f t="shared" si="59"/>
        <v>25569.000034722223</v>
      </c>
      <c r="U519">
        <f t="shared" si="60"/>
        <v>2017</v>
      </c>
      <c r="V519">
        <f t="shared" si="61"/>
        <v>1</v>
      </c>
      <c r="W519" t="str">
        <f t="shared" si="62"/>
        <v>Jan</v>
      </c>
    </row>
    <row r="520" spans="1:23" customFormat="1" ht="43.2" hidden="1" x14ac:dyDescent="0.3">
      <c r="A520">
        <v>518</v>
      </c>
      <c r="B520" s="2" t="s">
        <v>519</v>
      </c>
      <c r="C520" s="2" t="s">
        <v>4628</v>
      </c>
      <c r="D520" s="7">
        <v>7175</v>
      </c>
      <c r="E520" s="5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56"/>
        <v>0</v>
      </c>
      <c r="P520">
        <f t="shared" si="57"/>
        <v>0</v>
      </c>
      <c r="Q520" t="s">
        <v>8308</v>
      </c>
      <c r="R520" t="s">
        <v>8314</v>
      </c>
      <c r="S520" s="11">
        <f t="shared" si="58"/>
        <v>42223.616018518514</v>
      </c>
      <c r="T520">
        <f t="shared" si="59"/>
        <v>25569</v>
      </c>
      <c r="U520">
        <f t="shared" si="60"/>
        <v>2015</v>
      </c>
      <c r="V520">
        <f t="shared" si="61"/>
        <v>8</v>
      </c>
      <c r="W520" t="str">
        <f t="shared" si="62"/>
        <v>Aug</v>
      </c>
    </row>
    <row r="521" spans="1:23" customFormat="1" ht="43.2" hidden="1" x14ac:dyDescent="0.3">
      <c r="A521">
        <v>519</v>
      </c>
      <c r="B521" s="2" t="s">
        <v>520</v>
      </c>
      <c r="C521" s="2" t="s">
        <v>4629</v>
      </c>
      <c r="D521" s="7">
        <v>12001</v>
      </c>
      <c r="E521" s="5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56"/>
        <v>23</v>
      </c>
      <c r="P521">
        <f t="shared" si="57"/>
        <v>39.229999999999997</v>
      </c>
      <c r="Q521" t="s">
        <v>8308</v>
      </c>
      <c r="R521" t="s">
        <v>8314</v>
      </c>
      <c r="S521" s="11">
        <f t="shared" si="58"/>
        <v>41218.391446759262</v>
      </c>
      <c r="T521">
        <f t="shared" si="59"/>
        <v>25569.000810185185</v>
      </c>
      <c r="U521">
        <f t="shared" si="60"/>
        <v>2012</v>
      </c>
      <c r="V521">
        <f t="shared" si="61"/>
        <v>11</v>
      </c>
      <c r="W521" t="str">
        <f t="shared" si="62"/>
        <v>Nov</v>
      </c>
    </row>
    <row r="522" spans="1:23" customFormat="1" ht="43.2" x14ac:dyDescent="0.3">
      <c r="A522">
        <v>520</v>
      </c>
      <c r="B522" s="2" t="s">
        <v>521</v>
      </c>
      <c r="C522" s="2" t="s">
        <v>4630</v>
      </c>
      <c r="D522" s="7">
        <v>5000</v>
      </c>
      <c r="E522" s="5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56"/>
        <v>102</v>
      </c>
      <c r="P522">
        <f t="shared" si="57"/>
        <v>150.15</v>
      </c>
      <c r="Q522" t="s">
        <v>8315</v>
      </c>
      <c r="R522" t="s">
        <v>8316</v>
      </c>
      <c r="S522" s="11">
        <f t="shared" si="58"/>
        <v>42318.702094907407</v>
      </c>
      <c r="T522">
        <f t="shared" si="59"/>
        <v>25569.00039351852</v>
      </c>
      <c r="U522">
        <f t="shared" si="60"/>
        <v>2015</v>
      </c>
      <c r="V522">
        <f t="shared" si="61"/>
        <v>11</v>
      </c>
      <c r="W522" t="str">
        <f t="shared" si="62"/>
        <v>Nov</v>
      </c>
    </row>
    <row r="523" spans="1:23" customFormat="1" ht="43.2" x14ac:dyDescent="0.3">
      <c r="A523">
        <v>521</v>
      </c>
      <c r="B523" s="2" t="s">
        <v>522</v>
      </c>
      <c r="C523" s="2" t="s">
        <v>4631</v>
      </c>
      <c r="D523" s="7">
        <v>5000</v>
      </c>
      <c r="E523" s="5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56"/>
        <v>105</v>
      </c>
      <c r="P523">
        <f t="shared" si="57"/>
        <v>93.43</v>
      </c>
      <c r="Q523" t="s">
        <v>8315</v>
      </c>
      <c r="R523" t="s">
        <v>8316</v>
      </c>
      <c r="S523" s="11">
        <f t="shared" si="58"/>
        <v>42646.092812499999</v>
      </c>
      <c r="T523">
        <f t="shared" si="59"/>
        <v>25569.000648148147</v>
      </c>
      <c r="U523">
        <f t="shared" si="60"/>
        <v>2016</v>
      </c>
      <c r="V523">
        <f t="shared" si="61"/>
        <v>10</v>
      </c>
      <c r="W523" t="str">
        <f t="shared" si="62"/>
        <v>Oct</v>
      </c>
    </row>
    <row r="524" spans="1:23" customFormat="1" ht="43.2" x14ac:dyDescent="0.3">
      <c r="A524">
        <v>522</v>
      </c>
      <c r="B524" s="2" t="s">
        <v>523</v>
      </c>
      <c r="C524" s="2" t="s">
        <v>4632</v>
      </c>
      <c r="D524" s="7">
        <v>3000</v>
      </c>
      <c r="E524" s="5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56"/>
        <v>115</v>
      </c>
      <c r="P524">
        <f t="shared" si="57"/>
        <v>110.97</v>
      </c>
      <c r="Q524" t="s">
        <v>8315</v>
      </c>
      <c r="R524" t="s">
        <v>8316</v>
      </c>
      <c r="S524" s="11">
        <f t="shared" si="58"/>
        <v>42430.040798611109</v>
      </c>
      <c r="T524">
        <f t="shared" si="59"/>
        <v>25569.000358796296</v>
      </c>
      <c r="U524">
        <f t="shared" si="60"/>
        <v>2016</v>
      </c>
      <c r="V524">
        <f t="shared" si="61"/>
        <v>3</v>
      </c>
      <c r="W524" t="str">
        <f t="shared" si="62"/>
        <v>Mar</v>
      </c>
    </row>
    <row r="525" spans="1:23" customFormat="1" ht="43.2" x14ac:dyDescent="0.3">
      <c r="A525">
        <v>523</v>
      </c>
      <c r="B525" s="2" t="s">
        <v>524</v>
      </c>
      <c r="C525" s="2" t="s">
        <v>4633</v>
      </c>
      <c r="D525" s="7">
        <v>5000</v>
      </c>
      <c r="E525" s="5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56"/>
        <v>121</v>
      </c>
      <c r="P525">
        <f t="shared" si="57"/>
        <v>71.790000000000006</v>
      </c>
      <c r="Q525" t="s">
        <v>8315</v>
      </c>
      <c r="R525" t="s">
        <v>8316</v>
      </c>
      <c r="S525" s="11">
        <f t="shared" si="58"/>
        <v>42238.13282407407</v>
      </c>
      <c r="T525">
        <f t="shared" si="59"/>
        <v>25569.000972222224</v>
      </c>
      <c r="U525">
        <f t="shared" si="60"/>
        <v>2015</v>
      </c>
      <c r="V525">
        <f t="shared" si="61"/>
        <v>8</v>
      </c>
      <c r="W525" t="str">
        <f t="shared" si="62"/>
        <v>Aug</v>
      </c>
    </row>
    <row r="526" spans="1:23" customFormat="1" ht="43.2" x14ac:dyDescent="0.3">
      <c r="A526">
        <v>524</v>
      </c>
      <c r="B526" s="2" t="s">
        <v>525</v>
      </c>
      <c r="C526" s="2" t="s">
        <v>4634</v>
      </c>
      <c r="D526" s="7">
        <v>3500</v>
      </c>
      <c r="E526" s="5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56"/>
        <v>109</v>
      </c>
      <c r="P526">
        <f t="shared" si="57"/>
        <v>29.26</v>
      </c>
      <c r="Q526" t="s">
        <v>8315</v>
      </c>
      <c r="R526" t="s">
        <v>8316</v>
      </c>
      <c r="S526" s="11">
        <f t="shared" si="58"/>
        <v>42492.717233796298</v>
      </c>
      <c r="T526">
        <f t="shared" si="59"/>
        <v>25569.001504629628</v>
      </c>
      <c r="U526">
        <f t="shared" si="60"/>
        <v>2016</v>
      </c>
      <c r="V526">
        <f t="shared" si="61"/>
        <v>5</v>
      </c>
      <c r="W526" t="str">
        <f t="shared" si="62"/>
        <v>May</v>
      </c>
    </row>
    <row r="527" spans="1:23" customFormat="1" ht="57.6" x14ac:dyDescent="0.3">
      <c r="A527">
        <v>525</v>
      </c>
      <c r="B527" s="2" t="s">
        <v>526</v>
      </c>
      <c r="C527" s="2" t="s">
        <v>4635</v>
      </c>
      <c r="D527" s="7">
        <v>12000</v>
      </c>
      <c r="E527" s="5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56"/>
        <v>100</v>
      </c>
      <c r="P527">
        <f t="shared" si="57"/>
        <v>1000</v>
      </c>
      <c r="Q527" t="s">
        <v>8315</v>
      </c>
      <c r="R527" t="s">
        <v>8316</v>
      </c>
      <c r="S527" s="11">
        <f t="shared" si="58"/>
        <v>41850.400937500002</v>
      </c>
      <c r="T527">
        <f t="shared" si="59"/>
        <v>25569.000138888889</v>
      </c>
      <c r="U527">
        <f t="shared" si="60"/>
        <v>2014</v>
      </c>
      <c r="V527">
        <f t="shared" si="61"/>
        <v>7</v>
      </c>
      <c r="W527" t="str">
        <f t="shared" si="62"/>
        <v>Jul</v>
      </c>
    </row>
    <row r="528" spans="1:23" customFormat="1" ht="43.2" x14ac:dyDescent="0.3">
      <c r="A528">
        <v>526</v>
      </c>
      <c r="B528" s="2" t="s">
        <v>527</v>
      </c>
      <c r="C528" s="2" t="s">
        <v>4636</v>
      </c>
      <c r="D528" s="7">
        <v>1500</v>
      </c>
      <c r="E528" s="5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56"/>
        <v>114</v>
      </c>
      <c r="P528">
        <f t="shared" si="57"/>
        <v>74.349999999999994</v>
      </c>
      <c r="Q528" t="s">
        <v>8315</v>
      </c>
      <c r="R528" t="s">
        <v>8316</v>
      </c>
      <c r="S528" s="11">
        <f t="shared" si="58"/>
        <v>42192.591944444444</v>
      </c>
      <c r="T528">
        <f t="shared" si="59"/>
        <v>25569.000266203704</v>
      </c>
      <c r="U528">
        <f t="shared" si="60"/>
        <v>2015</v>
      </c>
      <c r="V528">
        <f t="shared" si="61"/>
        <v>7</v>
      </c>
      <c r="W528" t="str">
        <f t="shared" si="62"/>
        <v>Jul</v>
      </c>
    </row>
    <row r="529" spans="1:23" customFormat="1" ht="57.6" x14ac:dyDescent="0.3">
      <c r="A529">
        <v>527</v>
      </c>
      <c r="B529" s="2" t="s">
        <v>528</v>
      </c>
      <c r="C529" s="2" t="s">
        <v>4637</v>
      </c>
      <c r="D529" s="7">
        <v>10000</v>
      </c>
      <c r="E529" s="5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56"/>
        <v>101</v>
      </c>
      <c r="P529">
        <f t="shared" si="57"/>
        <v>63.83</v>
      </c>
      <c r="Q529" t="s">
        <v>8315</v>
      </c>
      <c r="R529" t="s">
        <v>8316</v>
      </c>
      <c r="S529" s="11">
        <f t="shared" si="58"/>
        <v>42753.205625000002</v>
      </c>
      <c r="T529">
        <f t="shared" si="59"/>
        <v>25569.001828703702</v>
      </c>
      <c r="U529">
        <f t="shared" si="60"/>
        <v>2017</v>
      </c>
      <c r="V529">
        <f t="shared" si="61"/>
        <v>1</v>
      </c>
      <c r="W529" t="str">
        <f t="shared" si="62"/>
        <v>Jan</v>
      </c>
    </row>
    <row r="530" spans="1:23" customFormat="1" ht="28.8" x14ac:dyDescent="0.3">
      <c r="A530">
        <v>528</v>
      </c>
      <c r="B530" s="2" t="s">
        <v>529</v>
      </c>
      <c r="C530" s="2" t="s">
        <v>4638</v>
      </c>
      <c r="D530" s="7">
        <v>1150</v>
      </c>
      <c r="E530" s="5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56"/>
        <v>116</v>
      </c>
      <c r="P530">
        <f t="shared" si="57"/>
        <v>44.33</v>
      </c>
      <c r="Q530" t="s">
        <v>8315</v>
      </c>
      <c r="R530" t="s">
        <v>8316</v>
      </c>
      <c r="S530" s="11">
        <f t="shared" si="58"/>
        <v>42155.920219907406</v>
      </c>
      <c r="T530">
        <f t="shared" si="59"/>
        <v>25569.000347222223</v>
      </c>
      <c r="U530">
        <f t="shared" si="60"/>
        <v>2015</v>
      </c>
      <c r="V530">
        <f t="shared" si="61"/>
        <v>5</v>
      </c>
      <c r="W530" t="str">
        <f t="shared" si="62"/>
        <v>May</v>
      </c>
    </row>
    <row r="531" spans="1:23" customFormat="1" ht="43.2" x14ac:dyDescent="0.3">
      <c r="A531">
        <v>529</v>
      </c>
      <c r="B531" s="2" t="s">
        <v>530</v>
      </c>
      <c r="C531" s="2" t="s">
        <v>4639</v>
      </c>
      <c r="D531" s="7">
        <v>1200</v>
      </c>
      <c r="E531" s="5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56"/>
        <v>130</v>
      </c>
      <c r="P531">
        <f t="shared" si="57"/>
        <v>86.94</v>
      </c>
      <c r="Q531" t="s">
        <v>8315</v>
      </c>
      <c r="R531" t="s">
        <v>8316</v>
      </c>
      <c r="S531" s="11">
        <f t="shared" si="58"/>
        <v>42725.031180555554</v>
      </c>
      <c r="T531">
        <f t="shared" si="59"/>
        <v>25569.000208333335</v>
      </c>
      <c r="U531">
        <f t="shared" si="60"/>
        <v>2016</v>
      </c>
      <c r="V531">
        <f t="shared" si="61"/>
        <v>12</v>
      </c>
      <c r="W531" t="str">
        <f t="shared" si="62"/>
        <v>Dec</v>
      </c>
    </row>
    <row r="532" spans="1:23" customFormat="1" ht="43.2" x14ac:dyDescent="0.3">
      <c r="A532">
        <v>530</v>
      </c>
      <c r="B532" s="2" t="s">
        <v>531</v>
      </c>
      <c r="C532" s="2" t="s">
        <v>4640</v>
      </c>
      <c r="D532" s="7">
        <v>3405</v>
      </c>
      <c r="E532" s="5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56"/>
        <v>108</v>
      </c>
      <c r="P532">
        <f t="shared" si="57"/>
        <v>126.55</v>
      </c>
      <c r="Q532" t="s">
        <v>8315</v>
      </c>
      <c r="R532" t="s">
        <v>8316</v>
      </c>
      <c r="S532" s="11">
        <f t="shared" si="58"/>
        <v>42157.591064814813</v>
      </c>
      <c r="T532">
        <f t="shared" si="59"/>
        <v>25569.000335648147</v>
      </c>
      <c r="U532">
        <f t="shared" si="60"/>
        <v>2015</v>
      </c>
      <c r="V532">
        <f t="shared" si="61"/>
        <v>6</v>
      </c>
      <c r="W532" t="str">
        <f t="shared" si="62"/>
        <v>Jun</v>
      </c>
    </row>
    <row r="533" spans="1:23" customFormat="1" ht="43.2" x14ac:dyDescent="0.3">
      <c r="A533">
        <v>531</v>
      </c>
      <c r="B533" s="2" t="s">
        <v>532</v>
      </c>
      <c r="C533" s="2" t="s">
        <v>4641</v>
      </c>
      <c r="D533" s="7">
        <v>4000</v>
      </c>
      <c r="E533" s="5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56"/>
        <v>100</v>
      </c>
      <c r="P533">
        <f t="shared" si="57"/>
        <v>129.03</v>
      </c>
      <c r="Q533" t="s">
        <v>8315</v>
      </c>
      <c r="R533" t="s">
        <v>8316</v>
      </c>
      <c r="S533" s="11">
        <f t="shared" si="58"/>
        <v>42676.065150462964</v>
      </c>
      <c r="T533">
        <f t="shared" si="59"/>
        <v>25569.000358796296</v>
      </c>
      <c r="U533">
        <f t="shared" si="60"/>
        <v>2016</v>
      </c>
      <c r="V533">
        <f t="shared" si="61"/>
        <v>11</v>
      </c>
      <c r="W533" t="str">
        <f t="shared" si="62"/>
        <v>Nov</v>
      </c>
    </row>
    <row r="534" spans="1:23" customFormat="1" ht="43.2" x14ac:dyDescent="0.3">
      <c r="A534">
        <v>532</v>
      </c>
      <c r="B534" s="2" t="s">
        <v>533</v>
      </c>
      <c r="C534" s="2" t="s">
        <v>4642</v>
      </c>
      <c r="D534" s="7">
        <v>10000</v>
      </c>
      <c r="E534" s="5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56"/>
        <v>123</v>
      </c>
      <c r="P534">
        <f t="shared" si="57"/>
        <v>71.239999999999995</v>
      </c>
      <c r="Q534" t="s">
        <v>8315</v>
      </c>
      <c r="R534" t="s">
        <v>8316</v>
      </c>
      <c r="S534" s="11">
        <f t="shared" si="58"/>
        <v>42473.007037037038</v>
      </c>
      <c r="T534">
        <f t="shared" si="59"/>
        <v>25569.002002314814</v>
      </c>
      <c r="U534">
        <f t="shared" si="60"/>
        <v>2016</v>
      </c>
      <c r="V534">
        <f t="shared" si="61"/>
        <v>4</v>
      </c>
      <c r="W534" t="str">
        <f t="shared" si="62"/>
        <v>Apr</v>
      </c>
    </row>
    <row r="535" spans="1:23" customFormat="1" ht="43.2" x14ac:dyDescent="0.3">
      <c r="A535">
        <v>533</v>
      </c>
      <c r="B535" s="2" t="s">
        <v>534</v>
      </c>
      <c r="C535" s="2" t="s">
        <v>4643</v>
      </c>
      <c r="D535" s="7">
        <v>2000</v>
      </c>
      <c r="E535" s="5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56"/>
        <v>100</v>
      </c>
      <c r="P535">
        <f t="shared" si="57"/>
        <v>117.88</v>
      </c>
      <c r="Q535" t="s">
        <v>8315</v>
      </c>
      <c r="R535" t="s">
        <v>8316</v>
      </c>
      <c r="S535" s="11">
        <f t="shared" si="58"/>
        <v>42482.43478009259</v>
      </c>
      <c r="T535">
        <f t="shared" si="59"/>
        <v>25569.000196759258</v>
      </c>
      <c r="U535">
        <f t="shared" si="60"/>
        <v>2016</v>
      </c>
      <c r="V535">
        <f t="shared" si="61"/>
        <v>4</v>
      </c>
      <c r="W535" t="str">
        <f t="shared" si="62"/>
        <v>Apr</v>
      </c>
    </row>
    <row r="536" spans="1:23" customFormat="1" ht="43.2" x14ac:dyDescent="0.3">
      <c r="A536">
        <v>534</v>
      </c>
      <c r="B536" s="2" t="s">
        <v>535</v>
      </c>
      <c r="C536" s="2" t="s">
        <v>4644</v>
      </c>
      <c r="D536" s="7">
        <v>15000</v>
      </c>
      <c r="E536" s="5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56"/>
        <v>105</v>
      </c>
      <c r="P536">
        <f t="shared" si="57"/>
        <v>327.08</v>
      </c>
      <c r="Q536" t="s">
        <v>8315</v>
      </c>
      <c r="R536" t="s">
        <v>8316</v>
      </c>
      <c r="S536" s="11">
        <f t="shared" si="58"/>
        <v>42270.810995370368</v>
      </c>
      <c r="T536">
        <f t="shared" si="59"/>
        <v>25569.000555555554</v>
      </c>
      <c r="U536">
        <f t="shared" si="60"/>
        <v>2015</v>
      </c>
      <c r="V536">
        <f t="shared" si="61"/>
        <v>9</v>
      </c>
      <c r="W536" t="str">
        <f t="shared" si="62"/>
        <v>Sep</v>
      </c>
    </row>
    <row r="537" spans="1:23" customFormat="1" ht="43.2" x14ac:dyDescent="0.3">
      <c r="A537">
        <v>535</v>
      </c>
      <c r="B537" s="2" t="s">
        <v>536</v>
      </c>
      <c r="C537" s="2" t="s">
        <v>4645</v>
      </c>
      <c r="D537" s="7">
        <v>2000</v>
      </c>
      <c r="E537" s="5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56"/>
        <v>103</v>
      </c>
      <c r="P537">
        <f t="shared" si="57"/>
        <v>34.75</v>
      </c>
      <c r="Q537" t="s">
        <v>8315</v>
      </c>
      <c r="R537" t="s">
        <v>8316</v>
      </c>
      <c r="S537" s="11">
        <f t="shared" si="58"/>
        <v>42711.545196759253</v>
      </c>
      <c r="T537">
        <f t="shared" si="59"/>
        <v>25569.00068287037</v>
      </c>
      <c r="U537">
        <f t="shared" si="60"/>
        <v>2016</v>
      </c>
      <c r="V537">
        <f t="shared" si="61"/>
        <v>12</v>
      </c>
      <c r="W537" t="str">
        <f t="shared" si="62"/>
        <v>Dec</v>
      </c>
    </row>
    <row r="538" spans="1:23" customFormat="1" ht="57.6" x14ac:dyDescent="0.3">
      <c r="A538">
        <v>536</v>
      </c>
      <c r="B538" s="2" t="s">
        <v>537</v>
      </c>
      <c r="C538" s="2" t="s">
        <v>4646</v>
      </c>
      <c r="D538" s="7">
        <v>3300</v>
      </c>
      <c r="E538" s="5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56"/>
        <v>118</v>
      </c>
      <c r="P538">
        <f t="shared" si="57"/>
        <v>100.06</v>
      </c>
      <c r="Q538" t="s">
        <v>8315</v>
      </c>
      <c r="R538" t="s">
        <v>8316</v>
      </c>
      <c r="S538" s="11">
        <f t="shared" si="58"/>
        <v>42179.344988425932</v>
      </c>
      <c r="T538">
        <f t="shared" si="59"/>
        <v>25569.000451388889</v>
      </c>
      <c r="U538">
        <f t="shared" si="60"/>
        <v>2015</v>
      </c>
      <c r="V538">
        <f t="shared" si="61"/>
        <v>6</v>
      </c>
      <c r="W538" t="str">
        <f t="shared" si="62"/>
        <v>Jun</v>
      </c>
    </row>
    <row r="539" spans="1:23" customFormat="1" ht="43.2" x14ac:dyDescent="0.3">
      <c r="A539">
        <v>537</v>
      </c>
      <c r="B539" s="2" t="s">
        <v>538</v>
      </c>
      <c r="C539" s="2" t="s">
        <v>4647</v>
      </c>
      <c r="D539" s="7">
        <v>2000</v>
      </c>
      <c r="E539" s="5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56"/>
        <v>121</v>
      </c>
      <c r="P539">
        <f t="shared" si="57"/>
        <v>40.85</v>
      </c>
      <c r="Q539" t="s">
        <v>8315</v>
      </c>
      <c r="R539" t="s">
        <v>8316</v>
      </c>
      <c r="S539" s="11">
        <f t="shared" si="58"/>
        <v>42282.768414351856</v>
      </c>
      <c r="T539">
        <f t="shared" si="59"/>
        <v>25569.00068287037</v>
      </c>
      <c r="U539">
        <f t="shared" si="60"/>
        <v>2015</v>
      </c>
      <c r="V539">
        <f t="shared" si="61"/>
        <v>10</v>
      </c>
      <c r="W539" t="str">
        <f t="shared" si="62"/>
        <v>Oct</v>
      </c>
    </row>
    <row r="540" spans="1:23" customFormat="1" ht="43.2" x14ac:dyDescent="0.3">
      <c r="A540">
        <v>538</v>
      </c>
      <c r="B540" s="2" t="s">
        <v>539</v>
      </c>
      <c r="C540" s="2" t="s">
        <v>4648</v>
      </c>
      <c r="D540" s="7">
        <v>5000</v>
      </c>
      <c r="E540" s="5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56"/>
        <v>302</v>
      </c>
      <c r="P540">
        <f t="shared" si="57"/>
        <v>252.02</v>
      </c>
      <c r="Q540" t="s">
        <v>8315</v>
      </c>
      <c r="R540" t="s">
        <v>8316</v>
      </c>
      <c r="S540" s="11">
        <f t="shared" si="58"/>
        <v>42473.794710648144</v>
      </c>
      <c r="T540">
        <f t="shared" si="59"/>
        <v>25569.000694444443</v>
      </c>
      <c r="U540">
        <f t="shared" si="60"/>
        <v>2016</v>
      </c>
      <c r="V540">
        <f t="shared" si="61"/>
        <v>4</v>
      </c>
      <c r="W540" t="str">
        <f t="shared" si="62"/>
        <v>Apr</v>
      </c>
    </row>
    <row r="541" spans="1:23" customFormat="1" ht="43.2" x14ac:dyDescent="0.3">
      <c r="A541">
        <v>539</v>
      </c>
      <c r="B541" s="2" t="s">
        <v>540</v>
      </c>
      <c r="C541" s="2" t="s">
        <v>4649</v>
      </c>
      <c r="D541" s="7">
        <v>500</v>
      </c>
      <c r="E541" s="5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56"/>
        <v>101</v>
      </c>
      <c r="P541">
        <f t="shared" si="57"/>
        <v>25.16</v>
      </c>
      <c r="Q541" t="s">
        <v>8315</v>
      </c>
      <c r="R541" t="s">
        <v>8316</v>
      </c>
      <c r="S541" s="11">
        <f t="shared" si="58"/>
        <v>42535.049849537041</v>
      </c>
      <c r="T541">
        <f t="shared" si="59"/>
        <v>25569.000231481481</v>
      </c>
      <c r="U541">
        <f t="shared" si="60"/>
        <v>2016</v>
      </c>
      <c r="V541">
        <f t="shared" si="61"/>
        <v>6</v>
      </c>
      <c r="W541" t="str">
        <f t="shared" si="62"/>
        <v>Jun</v>
      </c>
    </row>
    <row r="542" spans="1:23" customFormat="1" ht="57.6" hidden="1" x14ac:dyDescent="0.3">
      <c r="A542">
        <v>540</v>
      </c>
      <c r="B542" s="2" t="s">
        <v>541</v>
      </c>
      <c r="C542" s="2" t="s">
        <v>4650</v>
      </c>
      <c r="D542" s="7">
        <v>15000</v>
      </c>
      <c r="E542" s="5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56"/>
        <v>0</v>
      </c>
      <c r="P542">
        <f t="shared" si="57"/>
        <v>1</v>
      </c>
      <c r="Q542" t="s">
        <v>8317</v>
      </c>
      <c r="R542" t="s">
        <v>8318</v>
      </c>
      <c r="S542" s="11">
        <f t="shared" si="58"/>
        <v>42009.817199074074</v>
      </c>
      <c r="T542">
        <f t="shared" si="59"/>
        <v>25569.000011574073</v>
      </c>
      <c r="U542">
        <f t="shared" si="60"/>
        <v>2015</v>
      </c>
      <c r="V542">
        <f t="shared" si="61"/>
        <v>1</v>
      </c>
      <c r="W542" t="str">
        <f t="shared" si="62"/>
        <v>Jan</v>
      </c>
    </row>
    <row r="543" spans="1:23" customFormat="1" ht="43.2" hidden="1" x14ac:dyDescent="0.3">
      <c r="A543">
        <v>541</v>
      </c>
      <c r="B543" s="2" t="s">
        <v>542</v>
      </c>
      <c r="C543" s="2" t="s">
        <v>4651</v>
      </c>
      <c r="D543" s="7">
        <v>4500</v>
      </c>
      <c r="E543" s="5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56"/>
        <v>1</v>
      </c>
      <c r="P543">
        <f t="shared" si="57"/>
        <v>25</v>
      </c>
      <c r="Q543" t="s">
        <v>8317</v>
      </c>
      <c r="R543" t="s">
        <v>8318</v>
      </c>
      <c r="S543" s="11">
        <f t="shared" si="58"/>
        <v>42276.046689814815</v>
      </c>
      <c r="T543">
        <f t="shared" si="59"/>
        <v>25569.000011574073</v>
      </c>
      <c r="U543">
        <f t="shared" si="60"/>
        <v>2015</v>
      </c>
      <c r="V543">
        <f t="shared" si="61"/>
        <v>9</v>
      </c>
      <c r="W543" t="str">
        <f t="shared" si="62"/>
        <v>Sep</v>
      </c>
    </row>
    <row r="544" spans="1:23" customFormat="1" ht="43.2" hidden="1" x14ac:dyDescent="0.3">
      <c r="A544">
        <v>542</v>
      </c>
      <c r="B544" s="2" t="s">
        <v>543</v>
      </c>
      <c r="C544" s="2" t="s">
        <v>4652</v>
      </c>
      <c r="D544" s="7">
        <v>250000</v>
      </c>
      <c r="E544" s="5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56"/>
        <v>0</v>
      </c>
      <c r="P544">
        <f t="shared" si="57"/>
        <v>1</v>
      </c>
      <c r="Q544" t="s">
        <v>8317</v>
      </c>
      <c r="R544" t="s">
        <v>8318</v>
      </c>
      <c r="S544" s="11">
        <f t="shared" si="58"/>
        <v>42433.737453703703</v>
      </c>
      <c r="T544">
        <f t="shared" si="59"/>
        <v>25569.000011574073</v>
      </c>
      <c r="U544">
        <f t="shared" si="60"/>
        <v>2016</v>
      </c>
      <c r="V544">
        <f t="shared" si="61"/>
        <v>3</v>
      </c>
      <c r="W544" t="str">
        <f t="shared" si="62"/>
        <v>Mar</v>
      </c>
    </row>
    <row r="545" spans="1:23" customFormat="1" ht="43.2" hidden="1" x14ac:dyDescent="0.3">
      <c r="A545">
        <v>543</v>
      </c>
      <c r="B545" s="2" t="s">
        <v>544</v>
      </c>
      <c r="C545" s="2" t="s">
        <v>4653</v>
      </c>
      <c r="D545" s="7">
        <v>22000</v>
      </c>
      <c r="E545" s="5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56"/>
        <v>0</v>
      </c>
      <c r="P545">
        <f t="shared" si="57"/>
        <v>35</v>
      </c>
      <c r="Q545" t="s">
        <v>8317</v>
      </c>
      <c r="R545" t="s">
        <v>8318</v>
      </c>
      <c r="S545" s="11">
        <f t="shared" si="58"/>
        <v>41914.092152777775</v>
      </c>
      <c r="T545">
        <f t="shared" si="59"/>
        <v>25569.00002314815</v>
      </c>
      <c r="U545">
        <f t="shared" si="60"/>
        <v>2014</v>
      </c>
      <c r="V545">
        <f t="shared" si="61"/>
        <v>10</v>
      </c>
      <c r="W545" t="str">
        <f t="shared" si="62"/>
        <v>Oct</v>
      </c>
    </row>
    <row r="546" spans="1:23" customFormat="1" ht="43.2" hidden="1" x14ac:dyDescent="0.3">
      <c r="A546">
        <v>544</v>
      </c>
      <c r="B546" s="2" t="s">
        <v>545</v>
      </c>
      <c r="C546" s="2" t="s">
        <v>4654</v>
      </c>
      <c r="D546" s="7">
        <v>500</v>
      </c>
      <c r="E546" s="5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56"/>
        <v>1</v>
      </c>
      <c r="P546">
        <f t="shared" si="57"/>
        <v>3</v>
      </c>
      <c r="Q546" t="s">
        <v>8317</v>
      </c>
      <c r="R546" t="s">
        <v>8318</v>
      </c>
      <c r="S546" s="11">
        <f t="shared" si="58"/>
        <v>42525.656944444447</v>
      </c>
      <c r="T546">
        <f t="shared" si="59"/>
        <v>25569.00002314815</v>
      </c>
      <c r="U546">
        <f t="shared" si="60"/>
        <v>2016</v>
      </c>
      <c r="V546">
        <f t="shared" si="61"/>
        <v>6</v>
      </c>
      <c r="W546" t="str">
        <f t="shared" si="62"/>
        <v>Jun</v>
      </c>
    </row>
    <row r="547" spans="1:23" customFormat="1" ht="43.2" hidden="1" x14ac:dyDescent="0.3">
      <c r="A547">
        <v>545</v>
      </c>
      <c r="B547" s="2" t="s">
        <v>546</v>
      </c>
      <c r="C547" s="2" t="s">
        <v>4655</v>
      </c>
      <c r="D547" s="7">
        <v>50000</v>
      </c>
      <c r="E547" s="5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56"/>
        <v>27</v>
      </c>
      <c r="P547">
        <f t="shared" si="57"/>
        <v>402.71</v>
      </c>
      <c r="Q547" t="s">
        <v>8317</v>
      </c>
      <c r="R547" t="s">
        <v>8318</v>
      </c>
      <c r="S547" s="11">
        <f t="shared" si="58"/>
        <v>42283.592465277776</v>
      </c>
      <c r="T547">
        <f t="shared" si="59"/>
        <v>25569.00039351852</v>
      </c>
      <c r="U547">
        <f t="shared" si="60"/>
        <v>2015</v>
      </c>
      <c r="V547">
        <f t="shared" si="61"/>
        <v>10</v>
      </c>
      <c r="W547" t="str">
        <f t="shared" si="62"/>
        <v>Oct</v>
      </c>
    </row>
    <row r="548" spans="1:23" customFormat="1" ht="43.2" hidden="1" x14ac:dyDescent="0.3">
      <c r="A548">
        <v>546</v>
      </c>
      <c r="B548" s="2" t="s">
        <v>547</v>
      </c>
      <c r="C548" s="2" t="s">
        <v>4656</v>
      </c>
      <c r="D548" s="7">
        <v>60000</v>
      </c>
      <c r="E548" s="5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56"/>
        <v>0</v>
      </c>
      <c r="P548">
        <f t="shared" si="57"/>
        <v>26</v>
      </c>
      <c r="Q548" t="s">
        <v>8317</v>
      </c>
      <c r="R548" t="s">
        <v>8318</v>
      </c>
      <c r="S548" s="11">
        <f t="shared" si="58"/>
        <v>42249.667997685188</v>
      </c>
      <c r="T548">
        <f t="shared" si="59"/>
        <v>25569.00002314815</v>
      </c>
      <c r="U548">
        <f t="shared" si="60"/>
        <v>2015</v>
      </c>
      <c r="V548">
        <f t="shared" si="61"/>
        <v>9</v>
      </c>
      <c r="W548" t="str">
        <f t="shared" si="62"/>
        <v>Sep</v>
      </c>
    </row>
    <row r="549" spans="1:23" customFormat="1" ht="43.2" hidden="1" x14ac:dyDescent="0.3">
      <c r="A549">
        <v>547</v>
      </c>
      <c r="B549" s="2" t="s">
        <v>548</v>
      </c>
      <c r="C549" s="2" t="s">
        <v>4657</v>
      </c>
      <c r="D549" s="7">
        <v>7500</v>
      </c>
      <c r="E549" s="5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56"/>
        <v>0</v>
      </c>
      <c r="P549">
        <f t="shared" si="57"/>
        <v>0</v>
      </c>
      <c r="Q549" t="s">
        <v>8317</v>
      </c>
      <c r="R549" t="s">
        <v>8318</v>
      </c>
      <c r="S549" s="11">
        <f t="shared" si="58"/>
        <v>42380.696342592593</v>
      </c>
      <c r="T549">
        <f t="shared" si="59"/>
        <v>25569</v>
      </c>
      <c r="U549">
        <f t="shared" si="60"/>
        <v>2016</v>
      </c>
      <c r="V549">
        <f t="shared" si="61"/>
        <v>1</v>
      </c>
      <c r="W549" t="str">
        <f t="shared" si="62"/>
        <v>Jan</v>
      </c>
    </row>
    <row r="550" spans="1:23" customFormat="1" ht="43.2" hidden="1" x14ac:dyDescent="0.3">
      <c r="A550">
        <v>548</v>
      </c>
      <c r="B550" s="2" t="s">
        <v>549</v>
      </c>
      <c r="C550" s="2" t="s">
        <v>4658</v>
      </c>
      <c r="D550" s="7">
        <v>10000</v>
      </c>
      <c r="E550" s="5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56"/>
        <v>0</v>
      </c>
      <c r="P550">
        <f t="shared" si="57"/>
        <v>9</v>
      </c>
      <c r="Q550" t="s">
        <v>8317</v>
      </c>
      <c r="R550" t="s">
        <v>8318</v>
      </c>
      <c r="S550" s="11">
        <f t="shared" si="58"/>
        <v>42276.903333333335</v>
      </c>
      <c r="T550">
        <f t="shared" si="59"/>
        <v>25569.000011574073</v>
      </c>
      <c r="U550">
        <f t="shared" si="60"/>
        <v>2015</v>
      </c>
      <c r="V550">
        <f t="shared" si="61"/>
        <v>9</v>
      </c>
      <c r="W550" t="str">
        <f t="shared" si="62"/>
        <v>Sep</v>
      </c>
    </row>
    <row r="551" spans="1:23" customFormat="1" ht="57.6" hidden="1" x14ac:dyDescent="0.3">
      <c r="A551">
        <v>549</v>
      </c>
      <c r="B551" s="2" t="s">
        <v>550</v>
      </c>
      <c r="C551" s="2" t="s">
        <v>4659</v>
      </c>
      <c r="D551" s="7">
        <v>2500</v>
      </c>
      <c r="E551" s="5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56"/>
        <v>3</v>
      </c>
      <c r="P551">
        <f t="shared" si="57"/>
        <v>8.5</v>
      </c>
      <c r="Q551" t="s">
        <v>8317</v>
      </c>
      <c r="R551" t="s">
        <v>8318</v>
      </c>
      <c r="S551" s="11">
        <f t="shared" si="58"/>
        <v>42163.636828703704</v>
      </c>
      <c r="T551">
        <f t="shared" si="59"/>
        <v>25569.000092592592</v>
      </c>
      <c r="U551">
        <f t="shared" si="60"/>
        <v>2015</v>
      </c>
      <c r="V551">
        <f t="shared" si="61"/>
        <v>6</v>
      </c>
      <c r="W551" t="str">
        <f t="shared" si="62"/>
        <v>Jun</v>
      </c>
    </row>
    <row r="552" spans="1:23" customFormat="1" ht="43.2" hidden="1" x14ac:dyDescent="0.3">
      <c r="A552">
        <v>550</v>
      </c>
      <c r="B552" s="2" t="s">
        <v>551</v>
      </c>
      <c r="C552" s="2" t="s">
        <v>4660</v>
      </c>
      <c r="D552" s="7">
        <v>5000</v>
      </c>
      <c r="E552" s="5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56"/>
        <v>1</v>
      </c>
      <c r="P552">
        <f t="shared" si="57"/>
        <v>8.75</v>
      </c>
      <c r="Q552" t="s">
        <v>8317</v>
      </c>
      <c r="R552" t="s">
        <v>8318</v>
      </c>
      <c r="S552" s="11">
        <f t="shared" si="58"/>
        <v>42753.678761574076</v>
      </c>
      <c r="T552">
        <f t="shared" si="59"/>
        <v>25569.000046296296</v>
      </c>
      <c r="U552">
        <f t="shared" si="60"/>
        <v>2017</v>
      </c>
      <c r="V552">
        <f t="shared" si="61"/>
        <v>1</v>
      </c>
      <c r="W552" t="str">
        <f t="shared" si="62"/>
        <v>Jan</v>
      </c>
    </row>
    <row r="553" spans="1:23" customFormat="1" ht="43.2" hidden="1" x14ac:dyDescent="0.3">
      <c r="A553">
        <v>551</v>
      </c>
      <c r="B553" s="2" t="s">
        <v>552</v>
      </c>
      <c r="C553" s="2" t="s">
        <v>4661</v>
      </c>
      <c r="D553" s="7">
        <v>75000</v>
      </c>
      <c r="E553" s="5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56"/>
        <v>5</v>
      </c>
      <c r="P553">
        <f t="shared" si="57"/>
        <v>135.04</v>
      </c>
      <c r="Q553" t="s">
        <v>8317</v>
      </c>
      <c r="R553" t="s">
        <v>8318</v>
      </c>
      <c r="S553" s="11">
        <f t="shared" si="58"/>
        <v>42173.275740740741</v>
      </c>
      <c r="T553">
        <f t="shared" si="59"/>
        <v>25569.000324074073</v>
      </c>
      <c r="U553">
        <f t="shared" si="60"/>
        <v>2015</v>
      </c>
      <c r="V553">
        <f t="shared" si="61"/>
        <v>6</v>
      </c>
      <c r="W553" t="str">
        <f t="shared" si="62"/>
        <v>Jun</v>
      </c>
    </row>
    <row r="554" spans="1:23" customFormat="1" ht="43.2" hidden="1" x14ac:dyDescent="0.3">
      <c r="A554">
        <v>552</v>
      </c>
      <c r="B554" s="2" t="s">
        <v>553</v>
      </c>
      <c r="C554" s="2" t="s">
        <v>4662</v>
      </c>
      <c r="D554" s="7">
        <v>45000</v>
      </c>
      <c r="E554" s="5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56"/>
        <v>0</v>
      </c>
      <c r="P554">
        <f t="shared" si="57"/>
        <v>0</v>
      </c>
      <c r="Q554" t="s">
        <v>8317</v>
      </c>
      <c r="R554" t="s">
        <v>8318</v>
      </c>
      <c r="S554" s="11">
        <f t="shared" si="58"/>
        <v>42318.616851851853</v>
      </c>
      <c r="T554">
        <f t="shared" si="59"/>
        <v>25569</v>
      </c>
      <c r="U554">
        <f t="shared" si="60"/>
        <v>2015</v>
      </c>
      <c r="V554">
        <f t="shared" si="61"/>
        <v>11</v>
      </c>
      <c r="W554" t="str">
        <f t="shared" si="62"/>
        <v>Nov</v>
      </c>
    </row>
    <row r="555" spans="1:23" customFormat="1" ht="43.2" hidden="1" x14ac:dyDescent="0.3">
      <c r="A555">
        <v>553</v>
      </c>
      <c r="B555" s="2" t="s">
        <v>554</v>
      </c>
      <c r="C555" s="2" t="s">
        <v>4663</v>
      </c>
      <c r="D555" s="7">
        <v>25000</v>
      </c>
      <c r="E555" s="5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56"/>
        <v>0</v>
      </c>
      <c r="P555">
        <f t="shared" si="57"/>
        <v>20.5</v>
      </c>
      <c r="Q555" t="s">
        <v>8317</v>
      </c>
      <c r="R555" t="s">
        <v>8318</v>
      </c>
      <c r="S555" s="11">
        <f t="shared" si="58"/>
        <v>41927.71980324074</v>
      </c>
      <c r="T555">
        <f t="shared" si="59"/>
        <v>25569.000069444446</v>
      </c>
      <c r="U555">
        <f t="shared" si="60"/>
        <v>2014</v>
      </c>
      <c r="V555">
        <f t="shared" si="61"/>
        <v>10</v>
      </c>
      <c r="W555" t="str">
        <f t="shared" si="62"/>
        <v>Oct</v>
      </c>
    </row>
    <row r="556" spans="1:23" customFormat="1" ht="43.2" hidden="1" x14ac:dyDescent="0.3">
      <c r="A556">
        <v>554</v>
      </c>
      <c r="B556" s="2" t="s">
        <v>555</v>
      </c>
      <c r="C556" s="2" t="s">
        <v>4664</v>
      </c>
      <c r="D556" s="7">
        <v>3870</v>
      </c>
      <c r="E556" s="5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56"/>
        <v>37</v>
      </c>
      <c r="P556">
        <f t="shared" si="57"/>
        <v>64.36</v>
      </c>
      <c r="Q556" t="s">
        <v>8317</v>
      </c>
      <c r="R556" t="s">
        <v>8318</v>
      </c>
      <c r="S556" s="11">
        <f t="shared" si="58"/>
        <v>41901.684861111113</v>
      </c>
      <c r="T556">
        <f t="shared" si="59"/>
        <v>25569.000254629631</v>
      </c>
      <c r="U556">
        <f t="shared" si="60"/>
        <v>2014</v>
      </c>
      <c r="V556">
        <f t="shared" si="61"/>
        <v>9</v>
      </c>
      <c r="W556" t="str">
        <f t="shared" si="62"/>
        <v>Sep</v>
      </c>
    </row>
    <row r="557" spans="1:23" customFormat="1" ht="43.2" hidden="1" x14ac:dyDescent="0.3">
      <c r="A557">
        <v>555</v>
      </c>
      <c r="B557" s="2" t="s">
        <v>556</v>
      </c>
      <c r="C557" s="2" t="s">
        <v>4665</v>
      </c>
      <c r="D557" s="7">
        <v>7500</v>
      </c>
      <c r="E557" s="5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56"/>
        <v>0</v>
      </c>
      <c r="P557">
        <f t="shared" si="57"/>
        <v>0</v>
      </c>
      <c r="Q557" t="s">
        <v>8317</v>
      </c>
      <c r="R557" t="s">
        <v>8318</v>
      </c>
      <c r="S557" s="11">
        <f t="shared" si="58"/>
        <v>42503.353506944448</v>
      </c>
      <c r="T557">
        <f t="shared" si="59"/>
        <v>25569</v>
      </c>
      <c r="U557">
        <f t="shared" si="60"/>
        <v>2016</v>
      </c>
      <c r="V557">
        <f t="shared" si="61"/>
        <v>5</v>
      </c>
      <c r="W557" t="str">
        <f t="shared" si="62"/>
        <v>May</v>
      </c>
    </row>
    <row r="558" spans="1:23" customFormat="1" ht="28.8" hidden="1" x14ac:dyDescent="0.3">
      <c r="A558">
        <v>556</v>
      </c>
      <c r="B558" s="2" t="s">
        <v>557</v>
      </c>
      <c r="C558" s="2" t="s">
        <v>4666</v>
      </c>
      <c r="D558" s="7">
        <v>8000</v>
      </c>
      <c r="E558" s="5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56"/>
        <v>3</v>
      </c>
      <c r="P558">
        <f t="shared" si="57"/>
        <v>200</v>
      </c>
      <c r="Q558" t="s">
        <v>8317</v>
      </c>
      <c r="R558" t="s">
        <v>8318</v>
      </c>
      <c r="S558" s="11">
        <f t="shared" si="58"/>
        <v>42345.860150462962</v>
      </c>
      <c r="T558">
        <f t="shared" si="59"/>
        <v>25569.000011574073</v>
      </c>
      <c r="U558">
        <f t="shared" si="60"/>
        <v>2015</v>
      </c>
      <c r="V558">
        <f t="shared" si="61"/>
        <v>12</v>
      </c>
      <c r="W558" t="str">
        <f t="shared" si="62"/>
        <v>Dec</v>
      </c>
    </row>
    <row r="559" spans="1:23" customFormat="1" ht="43.2" hidden="1" x14ac:dyDescent="0.3">
      <c r="A559">
        <v>557</v>
      </c>
      <c r="B559" s="2" t="s">
        <v>558</v>
      </c>
      <c r="C559" s="2" t="s">
        <v>4667</v>
      </c>
      <c r="D559" s="7">
        <v>150000</v>
      </c>
      <c r="E559" s="5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56"/>
        <v>1</v>
      </c>
      <c r="P559">
        <f t="shared" si="57"/>
        <v>68.3</v>
      </c>
      <c r="Q559" t="s">
        <v>8317</v>
      </c>
      <c r="R559" t="s">
        <v>8318</v>
      </c>
      <c r="S559" s="11">
        <f t="shared" si="58"/>
        <v>42676.942164351851</v>
      </c>
      <c r="T559">
        <f t="shared" si="59"/>
        <v>25569.000231481481</v>
      </c>
      <c r="U559">
        <f t="shared" si="60"/>
        <v>2016</v>
      </c>
      <c r="V559">
        <f t="shared" si="61"/>
        <v>11</v>
      </c>
      <c r="W559" t="str">
        <f t="shared" si="62"/>
        <v>Nov</v>
      </c>
    </row>
    <row r="560" spans="1:23" customFormat="1" ht="43.2" hidden="1" x14ac:dyDescent="0.3">
      <c r="A560">
        <v>558</v>
      </c>
      <c r="B560" s="2" t="s">
        <v>559</v>
      </c>
      <c r="C560" s="2" t="s">
        <v>4668</v>
      </c>
      <c r="D560" s="7">
        <v>750</v>
      </c>
      <c r="E560" s="5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56"/>
        <v>0</v>
      </c>
      <c r="P560">
        <f t="shared" si="57"/>
        <v>0</v>
      </c>
      <c r="Q560" t="s">
        <v>8317</v>
      </c>
      <c r="R560" t="s">
        <v>8318</v>
      </c>
      <c r="S560" s="11">
        <f t="shared" si="58"/>
        <v>42057.883159722223</v>
      </c>
      <c r="T560">
        <f t="shared" si="59"/>
        <v>25569</v>
      </c>
      <c r="U560">
        <f t="shared" si="60"/>
        <v>2015</v>
      </c>
      <c r="V560">
        <f t="shared" si="61"/>
        <v>2</v>
      </c>
      <c r="W560" t="str">
        <f t="shared" si="62"/>
        <v>Feb</v>
      </c>
    </row>
    <row r="561" spans="1:23" customFormat="1" ht="43.2" hidden="1" x14ac:dyDescent="0.3">
      <c r="A561">
        <v>559</v>
      </c>
      <c r="B561" s="2" t="s">
        <v>560</v>
      </c>
      <c r="C561" s="2" t="s">
        <v>4669</v>
      </c>
      <c r="D561" s="7">
        <v>240000</v>
      </c>
      <c r="E561" s="5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56"/>
        <v>0</v>
      </c>
      <c r="P561">
        <f t="shared" si="57"/>
        <v>50</v>
      </c>
      <c r="Q561" t="s">
        <v>8317</v>
      </c>
      <c r="R561" t="s">
        <v>8318</v>
      </c>
      <c r="S561" s="11">
        <f t="shared" si="58"/>
        <v>42321.283101851848</v>
      </c>
      <c r="T561">
        <f t="shared" si="59"/>
        <v>25569.000011574073</v>
      </c>
      <c r="U561">
        <f t="shared" si="60"/>
        <v>2015</v>
      </c>
      <c r="V561">
        <f t="shared" si="61"/>
        <v>11</v>
      </c>
      <c r="W561" t="str">
        <f t="shared" si="62"/>
        <v>Nov</v>
      </c>
    </row>
    <row r="562" spans="1:23" customFormat="1" ht="43.2" hidden="1" x14ac:dyDescent="0.3">
      <c r="A562">
        <v>560</v>
      </c>
      <c r="B562" s="2" t="s">
        <v>561</v>
      </c>
      <c r="C562" s="2" t="s">
        <v>4670</v>
      </c>
      <c r="D562" s="7">
        <v>100000</v>
      </c>
      <c r="E562" s="5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56"/>
        <v>0</v>
      </c>
      <c r="P562">
        <f t="shared" si="57"/>
        <v>4</v>
      </c>
      <c r="Q562" t="s">
        <v>8317</v>
      </c>
      <c r="R562" t="s">
        <v>8318</v>
      </c>
      <c r="S562" s="11">
        <f t="shared" si="58"/>
        <v>41960.771354166667</v>
      </c>
      <c r="T562">
        <f t="shared" si="59"/>
        <v>25569.000034722223</v>
      </c>
      <c r="U562">
        <f t="shared" si="60"/>
        <v>2014</v>
      </c>
      <c r="V562">
        <f t="shared" si="61"/>
        <v>11</v>
      </c>
      <c r="W562" t="str">
        <f t="shared" si="62"/>
        <v>Nov</v>
      </c>
    </row>
    <row r="563" spans="1:23" customFormat="1" ht="43.2" hidden="1" x14ac:dyDescent="0.3">
      <c r="A563">
        <v>561</v>
      </c>
      <c r="B563" s="2" t="s">
        <v>562</v>
      </c>
      <c r="C563" s="2" t="s">
        <v>4671</v>
      </c>
      <c r="D563" s="7">
        <v>15000</v>
      </c>
      <c r="E563" s="5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56"/>
        <v>0</v>
      </c>
      <c r="P563">
        <f t="shared" si="57"/>
        <v>27.5</v>
      </c>
      <c r="Q563" t="s">
        <v>8317</v>
      </c>
      <c r="R563" t="s">
        <v>8318</v>
      </c>
      <c r="S563" s="11">
        <f t="shared" si="58"/>
        <v>42268.658715277779</v>
      </c>
      <c r="T563">
        <f t="shared" si="59"/>
        <v>25569.00002314815</v>
      </c>
      <c r="U563">
        <f t="shared" si="60"/>
        <v>2015</v>
      </c>
      <c r="V563">
        <f t="shared" si="61"/>
        <v>9</v>
      </c>
      <c r="W563" t="str">
        <f t="shared" si="62"/>
        <v>Sep</v>
      </c>
    </row>
    <row r="564" spans="1:23" customFormat="1" ht="43.2" hidden="1" x14ac:dyDescent="0.3">
      <c r="A564">
        <v>562</v>
      </c>
      <c r="B564" s="2" t="s">
        <v>563</v>
      </c>
      <c r="C564" s="2" t="s">
        <v>4672</v>
      </c>
      <c r="D564" s="7">
        <v>50000</v>
      </c>
      <c r="E564" s="5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56"/>
        <v>0</v>
      </c>
      <c r="P564">
        <f t="shared" si="57"/>
        <v>0</v>
      </c>
      <c r="Q564" t="s">
        <v>8317</v>
      </c>
      <c r="R564" t="s">
        <v>8318</v>
      </c>
      <c r="S564" s="11">
        <f t="shared" si="58"/>
        <v>42692.389062500006</v>
      </c>
      <c r="T564">
        <f t="shared" si="59"/>
        <v>25569</v>
      </c>
      <c r="U564">
        <f t="shared" si="60"/>
        <v>2016</v>
      </c>
      <c r="V564">
        <f t="shared" si="61"/>
        <v>11</v>
      </c>
      <c r="W564" t="str">
        <f t="shared" si="62"/>
        <v>Nov</v>
      </c>
    </row>
    <row r="565" spans="1:23" customFormat="1" ht="43.2" hidden="1" x14ac:dyDescent="0.3">
      <c r="A565">
        <v>563</v>
      </c>
      <c r="B565" s="2" t="s">
        <v>564</v>
      </c>
      <c r="C565" s="2" t="s">
        <v>4673</v>
      </c>
      <c r="D565" s="7">
        <v>75000</v>
      </c>
      <c r="E565" s="5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56"/>
        <v>0</v>
      </c>
      <c r="P565">
        <f t="shared" si="57"/>
        <v>34</v>
      </c>
      <c r="Q565" t="s">
        <v>8317</v>
      </c>
      <c r="R565" t="s">
        <v>8318</v>
      </c>
      <c r="S565" s="11">
        <f t="shared" si="58"/>
        <v>42022.069988425923</v>
      </c>
      <c r="T565">
        <f t="shared" si="59"/>
        <v>25569.00002314815</v>
      </c>
      <c r="U565">
        <f t="shared" si="60"/>
        <v>2015</v>
      </c>
      <c r="V565">
        <f t="shared" si="61"/>
        <v>1</v>
      </c>
      <c r="W565" t="str">
        <f t="shared" si="62"/>
        <v>Jan</v>
      </c>
    </row>
    <row r="566" spans="1:23" customFormat="1" ht="57.6" hidden="1" x14ac:dyDescent="0.3">
      <c r="A566">
        <v>564</v>
      </c>
      <c r="B566" s="2" t="s">
        <v>565</v>
      </c>
      <c r="C566" s="2" t="s">
        <v>4674</v>
      </c>
      <c r="D566" s="7">
        <v>18000</v>
      </c>
      <c r="E566" s="5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56"/>
        <v>0</v>
      </c>
      <c r="P566">
        <f t="shared" si="57"/>
        <v>1</v>
      </c>
      <c r="Q566" t="s">
        <v>8317</v>
      </c>
      <c r="R566" t="s">
        <v>8318</v>
      </c>
      <c r="S566" s="11">
        <f t="shared" si="58"/>
        <v>42411.942997685182</v>
      </c>
      <c r="T566">
        <f t="shared" si="59"/>
        <v>25569.000011574073</v>
      </c>
      <c r="U566">
        <f t="shared" si="60"/>
        <v>2016</v>
      </c>
      <c r="V566">
        <f t="shared" si="61"/>
        <v>2</v>
      </c>
      <c r="W566" t="str">
        <f t="shared" si="62"/>
        <v>Feb</v>
      </c>
    </row>
    <row r="567" spans="1:23" customFormat="1" ht="43.2" hidden="1" x14ac:dyDescent="0.3">
      <c r="A567">
        <v>565</v>
      </c>
      <c r="B567" s="2" t="s">
        <v>566</v>
      </c>
      <c r="C567" s="2" t="s">
        <v>4675</v>
      </c>
      <c r="D567" s="7">
        <v>25000</v>
      </c>
      <c r="E567" s="5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56"/>
        <v>0</v>
      </c>
      <c r="P567">
        <f t="shared" si="57"/>
        <v>0</v>
      </c>
      <c r="Q567" t="s">
        <v>8317</v>
      </c>
      <c r="R567" t="s">
        <v>8318</v>
      </c>
      <c r="S567" s="11">
        <f t="shared" si="58"/>
        <v>42165.785289351858</v>
      </c>
      <c r="T567">
        <f t="shared" si="59"/>
        <v>25569</v>
      </c>
      <c r="U567">
        <f t="shared" si="60"/>
        <v>2015</v>
      </c>
      <c r="V567">
        <f t="shared" si="61"/>
        <v>6</v>
      </c>
      <c r="W567" t="str">
        <f t="shared" si="62"/>
        <v>Jun</v>
      </c>
    </row>
    <row r="568" spans="1:23" customFormat="1" ht="43.2" hidden="1" x14ac:dyDescent="0.3">
      <c r="A568">
        <v>566</v>
      </c>
      <c r="B568" s="2" t="s">
        <v>567</v>
      </c>
      <c r="C568" s="2" t="s">
        <v>4676</v>
      </c>
      <c r="D568" s="7">
        <v>5000</v>
      </c>
      <c r="E568" s="5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56"/>
        <v>0</v>
      </c>
      <c r="P568">
        <f t="shared" si="57"/>
        <v>1</v>
      </c>
      <c r="Q568" t="s">
        <v>8317</v>
      </c>
      <c r="R568" t="s">
        <v>8318</v>
      </c>
      <c r="S568" s="11">
        <f t="shared" si="58"/>
        <v>42535.68440972222</v>
      </c>
      <c r="T568">
        <f t="shared" si="59"/>
        <v>25569.000011574073</v>
      </c>
      <c r="U568">
        <f t="shared" si="60"/>
        <v>2016</v>
      </c>
      <c r="V568">
        <f t="shared" si="61"/>
        <v>6</v>
      </c>
      <c r="W568" t="str">
        <f t="shared" si="62"/>
        <v>Jun</v>
      </c>
    </row>
    <row r="569" spans="1:23" customFormat="1" ht="43.2" hidden="1" x14ac:dyDescent="0.3">
      <c r="A569">
        <v>567</v>
      </c>
      <c r="B569" s="2" t="s">
        <v>568</v>
      </c>
      <c r="C569" s="2" t="s">
        <v>4677</v>
      </c>
      <c r="D569" s="7">
        <v>10000</v>
      </c>
      <c r="E569" s="5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56"/>
        <v>0</v>
      </c>
      <c r="P569">
        <f t="shared" si="57"/>
        <v>0</v>
      </c>
      <c r="Q569" t="s">
        <v>8317</v>
      </c>
      <c r="R569" t="s">
        <v>8318</v>
      </c>
      <c r="S569" s="11">
        <f t="shared" si="58"/>
        <v>41975.842523148152</v>
      </c>
      <c r="T569">
        <f t="shared" si="59"/>
        <v>25569</v>
      </c>
      <c r="U569">
        <f t="shared" si="60"/>
        <v>2014</v>
      </c>
      <c r="V569">
        <f t="shared" si="61"/>
        <v>12</v>
      </c>
      <c r="W569" t="str">
        <f t="shared" si="62"/>
        <v>Dec</v>
      </c>
    </row>
    <row r="570" spans="1:23" customFormat="1" ht="57.6" hidden="1" x14ac:dyDescent="0.3">
      <c r="A570">
        <v>568</v>
      </c>
      <c r="B570" s="2" t="s">
        <v>569</v>
      </c>
      <c r="C570" s="2" t="s">
        <v>4678</v>
      </c>
      <c r="D570" s="7">
        <v>24500</v>
      </c>
      <c r="E570" s="5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56"/>
        <v>1</v>
      </c>
      <c r="P570">
        <f t="shared" si="57"/>
        <v>49</v>
      </c>
      <c r="Q570" t="s">
        <v>8317</v>
      </c>
      <c r="R570" t="s">
        <v>8318</v>
      </c>
      <c r="S570" s="11">
        <f t="shared" si="58"/>
        <v>42348.9215625</v>
      </c>
      <c r="T570">
        <f t="shared" si="59"/>
        <v>25569.000057870369</v>
      </c>
      <c r="U570">
        <f t="shared" si="60"/>
        <v>2015</v>
      </c>
      <c r="V570">
        <f t="shared" si="61"/>
        <v>12</v>
      </c>
      <c r="W570" t="str">
        <f t="shared" si="62"/>
        <v>Dec</v>
      </c>
    </row>
    <row r="571" spans="1:23" customFormat="1" ht="43.2" hidden="1" x14ac:dyDescent="0.3">
      <c r="A571">
        <v>569</v>
      </c>
      <c r="B571" s="2" t="s">
        <v>570</v>
      </c>
      <c r="C571" s="2" t="s">
        <v>4679</v>
      </c>
      <c r="D571" s="7">
        <v>2500</v>
      </c>
      <c r="E571" s="5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56"/>
        <v>1</v>
      </c>
      <c r="P571">
        <f t="shared" si="57"/>
        <v>20</v>
      </c>
      <c r="Q571" t="s">
        <v>8317</v>
      </c>
      <c r="R571" t="s">
        <v>8318</v>
      </c>
      <c r="S571" s="11">
        <f t="shared" si="58"/>
        <v>42340.847361111111</v>
      </c>
      <c r="T571">
        <f t="shared" si="59"/>
        <v>25569.000011574073</v>
      </c>
      <c r="U571">
        <f t="shared" si="60"/>
        <v>2015</v>
      </c>
      <c r="V571">
        <f t="shared" si="61"/>
        <v>12</v>
      </c>
      <c r="W571" t="str">
        <f t="shared" si="62"/>
        <v>Dec</v>
      </c>
    </row>
    <row r="572" spans="1:23" customFormat="1" ht="28.8" hidden="1" x14ac:dyDescent="0.3">
      <c r="A572">
        <v>570</v>
      </c>
      <c r="B572" s="2" t="s">
        <v>571</v>
      </c>
      <c r="C572" s="2" t="s">
        <v>4680</v>
      </c>
      <c r="D572" s="7">
        <v>85000</v>
      </c>
      <c r="E572" s="5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56"/>
        <v>0</v>
      </c>
      <c r="P572">
        <f t="shared" si="57"/>
        <v>142</v>
      </c>
      <c r="Q572" t="s">
        <v>8317</v>
      </c>
      <c r="R572" t="s">
        <v>8318</v>
      </c>
      <c r="S572" s="11">
        <f t="shared" si="58"/>
        <v>42388.798252314817</v>
      </c>
      <c r="T572">
        <f t="shared" si="59"/>
        <v>25569.000011574073</v>
      </c>
      <c r="U572">
        <f t="shared" si="60"/>
        <v>2016</v>
      </c>
      <c r="V572">
        <f t="shared" si="61"/>
        <v>1</v>
      </c>
      <c r="W572" t="str">
        <f t="shared" si="62"/>
        <v>Jan</v>
      </c>
    </row>
    <row r="573" spans="1:23" customFormat="1" ht="43.2" hidden="1" x14ac:dyDescent="0.3">
      <c r="A573">
        <v>571</v>
      </c>
      <c r="B573" s="2" t="s">
        <v>572</v>
      </c>
      <c r="C573" s="2" t="s">
        <v>4681</v>
      </c>
      <c r="D573" s="7">
        <v>25000</v>
      </c>
      <c r="E573" s="5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56"/>
        <v>0</v>
      </c>
      <c r="P573">
        <f t="shared" si="57"/>
        <v>53</v>
      </c>
      <c r="Q573" t="s">
        <v>8317</v>
      </c>
      <c r="R573" t="s">
        <v>8318</v>
      </c>
      <c r="S573" s="11">
        <f t="shared" si="58"/>
        <v>42192.816238425927</v>
      </c>
      <c r="T573">
        <f t="shared" si="59"/>
        <v>25569.00002314815</v>
      </c>
      <c r="U573">
        <f t="shared" si="60"/>
        <v>2015</v>
      </c>
      <c r="V573">
        <f t="shared" si="61"/>
        <v>7</v>
      </c>
      <c r="W573" t="str">
        <f t="shared" si="62"/>
        <v>Jul</v>
      </c>
    </row>
    <row r="574" spans="1:23" customFormat="1" ht="43.2" hidden="1" x14ac:dyDescent="0.3">
      <c r="A574">
        <v>572</v>
      </c>
      <c r="B574" s="2" t="s">
        <v>573</v>
      </c>
      <c r="C574" s="2" t="s">
        <v>4682</v>
      </c>
      <c r="D574" s="7">
        <v>2500</v>
      </c>
      <c r="E574" s="5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56"/>
        <v>0</v>
      </c>
      <c r="P574">
        <f t="shared" si="57"/>
        <v>0</v>
      </c>
      <c r="Q574" t="s">
        <v>8317</v>
      </c>
      <c r="R574" t="s">
        <v>8318</v>
      </c>
      <c r="S574" s="11">
        <f t="shared" si="58"/>
        <v>42282.71629629629</v>
      </c>
      <c r="T574">
        <f t="shared" si="59"/>
        <v>25569</v>
      </c>
      <c r="U574">
        <f t="shared" si="60"/>
        <v>2015</v>
      </c>
      <c r="V574">
        <f t="shared" si="61"/>
        <v>10</v>
      </c>
      <c r="W574" t="str">
        <f t="shared" si="62"/>
        <v>Oct</v>
      </c>
    </row>
    <row r="575" spans="1:23" customFormat="1" ht="57.6" hidden="1" x14ac:dyDescent="0.3">
      <c r="A575">
        <v>573</v>
      </c>
      <c r="B575" s="2" t="s">
        <v>574</v>
      </c>
      <c r="C575" s="2" t="s">
        <v>4683</v>
      </c>
      <c r="D575" s="7">
        <v>88888</v>
      </c>
      <c r="E575" s="5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56"/>
        <v>0</v>
      </c>
      <c r="P575">
        <f t="shared" si="57"/>
        <v>38.44</v>
      </c>
      <c r="Q575" t="s">
        <v>8317</v>
      </c>
      <c r="R575" t="s">
        <v>8318</v>
      </c>
      <c r="S575" s="11">
        <f t="shared" si="58"/>
        <v>41963.050127314811</v>
      </c>
      <c r="T575">
        <f t="shared" si="59"/>
        <v>25569.000104166666</v>
      </c>
      <c r="U575">
        <f t="shared" si="60"/>
        <v>2014</v>
      </c>
      <c r="V575">
        <f t="shared" si="61"/>
        <v>11</v>
      </c>
      <c r="W575" t="str">
        <f t="shared" si="62"/>
        <v>Nov</v>
      </c>
    </row>
    <row r="576" spans="1:23" customFormat="1" ht="43.2" hidden="1" x14ac:dyDescent="0.3">
      <c r="A576">
        <v>574</v>
      </c>
      <c r="B576" s="2" t="s">
        <v>575</v>
      </c>
      <c r="C576" s="2" t="s">
        <v>4684</v>
      </c>
      <c r="D576" s="7">
        <v>11180</v>
      </c>
      <c r="E576" s="5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56"/>
        <v>1</v>
      </c>
      <c r="P576">
        <f t="shared" si="57"/>
        <v>20</v>
      </c>
      <c r="Q576" t="s">
        <v>8317</v>
      </c>
      <c r="R576" t="s">
        <v>8318</v>
      </c>
      <c r="S576" s="11">
        <f t="shared" si="58"/>
        <v>42632.443368055552</v>
      </c>
      <c r="T576">
        <f t="shared" si="59"/>
        <v>25569.000046296296</v>
      </c>
      <c r="U576">
        <f t="shared" si="60"/>
        <v>2016</v>
      </c>
      <c r="V576">
        <f t="shared" si="61"/>
        <v>9</v>
      </c>
      <c r="W576" t="str">
        <f t="shared" si="62"/>
        <v>Sep</v>
      </c>
    </row>
    <row r="577" spans="1:23" customFormat="1" ht="57.6" hidden="1" x14ac:dyDescent="0.3">
      <c r="A577">
        <v>575</v>
      </c>
      <c r="B577" s="2" t="s">
        <v>576</v>
      </c>
      <c r="C577" s="2" t="s">
        <v>4685</v>
      </c>
      <c r="D577" s="7">
        <v>60000</v>
      </c>
      <c r="E577" s="5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56"/>
        <v>0</v>
      </c>
      <c r="P577">
        <f t="shared" si="57"/>
        <v>64.75</v>
      </c>
      <c r="Q577" t="s">
        <v>8317</v>
      </c>
      <c r="R577" t="s">
        <v>8318</v>
      </c>
      <c r="S577" s="11">
        <f t="shared" si="58"/>
        <v>42138.692627314813</v>
      </c>
      <c r="T577">
        <f t="shared" si="59"/>
        <v>25569.000046296296</v>
      </c>
      <c r="U577">
        <f t="shared" si="60"/>
        <v>2015</v>
      </c>
      <c r="V577">
        <f t="shared" si="61"/>
        <v>5</v>
      </c>
      <c r="W577" t="str">
        <f t="shared" si="62"/>
        <v>May</v>
      </c>
    </row>
    <row r="578" spans="1:23" customFormat="1" ht="43.2" hidden="1" x14ac:dyDescent="0.3">
      <c r="A578">
        <v>576</v>
      </c>
      <c r="B578" s="2" t="s">
        <v>577</v>
      </c>
      <c r="C578" s="2" t="s">
        <v>4686</v>
      </c>
      <c r="D578" s="7">
        <v>80000</v>
      </c>
      <c r="E578" s="5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63">ROUND(E578/D578*100,0)</f>
        <v>0</v>
      </c>
      <c r="P578">
        <f t="shared" si="57"/>
        <v>1</v>
      </c>
      <c r="Q578" t="s">
        <v>8317</v>
      </c>
      <c r="R578" t="s">
        <v>8318</v>
      </c>
      <c r="S578" s="11">
        <f t="shared" si="58"/>
        <v>42031.471666666665</v>
      </c>
      <c r="T578">
        <f t="shared" si="59"/>
        <v>25569.000011574073</v>
      </c>
      <c r="U578">
        <f t="shared" si="60"/>
        <v>2015</v>
      </c>
      <c r="V578">
        <f t="shared" si="61"/>
        <v>1</v>
      </c>
      <c r="W578" t="str">
        <f t="shared" si="62"/>
        <v>Jan</v>
      </c>
    </row>
    <row r="579" spans="1:23" customFormat="1" ht="43.2" hidden="1" x14ac:dyDescent="0.3">
      <c r="A579">
        <v>577</v>
      </c>
      <c r="B579" s="2" t="s">
        <v>578</v>
      </c>
      <c r="C579" s="2" t="s">
        <v>4687</v>
      </c>
      <c r="D579" s="7">
        <v>5000</v>
      </c>
      <c r="E579" s="5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63"/>
        <v>0</v>
      </c>
      <c r="P579">
        <f t="shared" ref="P579:P642" si="64">IFERROR(ROUND(E579/L579,2),0)</f>
        <v>10</v>
      </c>
      <c r="Q579" t="s">
        <v>8317</v>
      </c>
      <c r="R579" t="s">
        <v>8318</v>
      </c>
      <c r="S579" s="11">
        <f t="shared" ref="S579:S642" si="65">(((J579/60)/60)/24)+DATE(1970,1,1)</f>
        <v>42450.589143518519</v>
      </c>
      <c r="T579">
        <f t="shared" ref="T579:T642" si="66">(((L579/60)/60)/24)+DATE(1970,1,1)</f>
        <v>25569.000011574073</v>
      </c>
      <c r="U579">
        <f t="shared" ref="U579:U642" si="67">YEAR(S579)</f>
        <v>2016</v>
      </c>
      <c r="V579">
        <f t="shared" ref="V579:V642" si="68">MONTH(S579)</f>
        <v>3</v>
      </c>
      <c r="W579" t="str">
        <f t="shared" ref="W579:W642" si="69">IF(V579=1,"Jan",IF(V579=2,"Feb",IF(V579=3,"Mar",IF(V579=4,"Apr",IF(V579=5,"May",IF(V579=6,"Jun",IF(V579=7,"Jul",IF(V579=8,"Aug",IF(V579=9,"Sep",IF(V579=10,"Oct",IF(V579=11,"Nov",IF(V579=12,"Dec"))))))))))))</f>
        <v>Mar</v>
      </c>
    </row>
    <row r="580" spans="1:23" customFormat="1" ht="28.8" hidden="1" x14ac:dyDescent="0.3">
      <c r="A580">
        <v>578</v>
      </c>
      <c r="B580" s="2" t="s">
        <v>579</v>
      </c>
      <c r="C580" s="2" t="s">
        <v>4688</v>
      </c>
      <c r="D580" s="7">
        <v>125000</v>
      </c>
      <c r="E580" s="5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63"/>
        <v>0</v>
      </c>
      <c r="P580">
        <f t="shared" si="64"/>
        <v>2</v>
      </c>
      <c r="Q580" t="s">
        <v>8317</v>
      </c>
      <c r="R580" t="s">
        <v>8318</v>
      </c>
      <c r="S580" s="11">
        <f t="shared" si="65"/>
        <v>42230.578622685185</v>
      </c>
      <c r="T580">
        <f t="shared" si="66"/>
        <v>25569.000081018519</v>
      </c>
      <c r="U580">
        <f t="shared" si="67"/>
        <v>2015</v>
      </c>
      <c r="V580">
        <f t="shared" si="68"/>
        <v>8</v>
      </c>
      <c r="W580" t="str">
        <f t="shared" si="69"/>
        <v>Aug</v>
      </c>
    </row>
    <row r="581" spans="1:23" customFormat="1" ht="28.8" hidden="1" x14ac:dyDescent="0.3">
      <c r="A581">
        <v>579</v>
      </c>
      <c r="B581" s="2" t="s">
        <v>580</v>
      </c>
      <c r="C581" s="2" t="s">
        <v>4689</v>
      </c>
      <c r="D581" s="7">
        <v>12000</v>
      </c>
      <c r="E581" s="5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63"/>
        <v>1</v>
      </c>
      <c r="P581">
        <f t="shared" si="64"/>
        <v>35</v>
      </c>
      <c r="Q581" t="s">
        <v>8317</v>
      </c>
      <c r="R581" t="s">
        <v>8318</v>
      </c>
      <c r="S581" s="11">
        <f t="shared" si="65"/>
        <v>41968.852118055554</v>
      </c>
      <c r="T581">
        <f t="shared" si="66"/>
        <v>25569.000057870369</v>
      </c>
      <c r="U581">
        <f t="shared" si="67"/>
        <v>2014</v>
      </c>
      <c r="V581">
        <f t="shared" si="68"/>
        <v>11</v>
      </c>
      <c r="W581" t="str">
        <f t="shared" si="69"/>
        <v>Nov</v>
      </c>
    </row>
    <row r="582" spans="1:23" customFormat="1" ht="43.2" hidden="1" x14ac:dyDescent="0.3">
      <c r="A582">
        <v>580</v>
      </c>
      <c r="B582" s="2" t="s">
        <v>581</v>
      </c>
      <c r="C582" s="2" t="s">
        <v>4690</v>
      </c>
      <c r="D582" s="7">
        <v>3000</v>
      </c>
      <c r="E582" s="5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63"/>
        <v>0</v>
      </c>
      <c r="P582">
        <f t="shared" si="64"/>
        <v>1</v>
      </c>
      <c r="Q582" t="s">
        <v>8317</v>
      </c>
      <c r="R582" t="s">
        <v>8318</v>
      </c>
      <c r="S582" s="11">
        <f t="shared" si="65"/>
        <v>42605.908182870371</v>
      </c>
      <c r="T582">
        <f t="shared" si="66"/>
        <v>25569.000011574073</v>
      </c>
      <c r="U582">
        <f t="shared" si="67"/>
        <v>2016</v>
      </c>
      <c r="V582">
        <f t="shared" si="68"/>
        <v>8</v>
      </c>
      <c r="W582" t="str">
        <f t="shared" si="69"/>
        <v>Aug</v>
      </c>
    </row>
    <row r="583" spans="1:23" customFormat="1" ht="43.2" hidden="1" x14ac:dyDescent="0.3">
      <c r="A583">
        <v>581</v>
      </c>
      <c r="B583" s="2" t="s">
        <v>582</v>
      </c>
      <c r="C583" s="2" t="s">
        <v>4691</v>
      </c>
      <c r="D583" s="7">
        <v>400</v>
      </c>
      <c r="E583" s="5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63"/>
        <v>0</v>
      </c>
      <c r="P583">
        <f t="shared" si="64"/>
        <v>0</v>
      </c>
      <c r="Q583" t="s">
        <v>8317</v>
      </c>
      <c r="R583" t="s">
        <v>8318</v>
      </c>
      <c r="S583" s="11">
        <f t="shared" si="65"/>
        <v>42188.012777777782</v>
      </c>
      <c r="T583">
        <f t="shared" si="66"/>
        <v>25569</v>
      </c>
      <c r="U583">
        <f t="shared" si="67"/>
        <v>2015</v>
      </c>
      <c r="V583">
        <f t="shared" si="68"/>
        <v>7</v>
      </c>
      <c r="W583" t="str">
        <f t="shared" si="69"/>
        <v>Jul</v>
      </c>
    </row>
    <row r="584" spans="1:23" customFormat="1" ht="43.2" hidden="1" x14ac:dyDescent="0.3">
      <c r="A584">
        <v>582</v>
      </c>
      <c r="B584" s="2" t="s">
        <v>583</v>
      </c>
      <c r="C584" s="2" t="s">
        <v>4692</v>
      </c>
      <c r="D584" s="7">
        <v>100000</v>
      </c>
      <c r="E584" s="5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63"/>
        <v>0</v>
      </c>
      <c r="P584">
        <f t="shared" si="64"/>
        <v>0</v>
      </c>
      <c r="Q584" t="s">
        <v>8317</v>
      </c>
      <c r="R584" t="s">
        <v>8318</v>
      </c>
      <c r="S584" s="11">
        <f t="shared" si="65"/>
        <v>42055.739803240736</v>
      </c>
      <c r="T584">
        <f t="shared" si="66"/>
        <v>25569</v>
      </c>
      <c r="U584">
        <f t="shared" si="67"/>
        <v>2015</v>
      </c>
      <c r="V584">
        <f t="shared" si="68"/>
        <v>2</v>
      </c>
      <c r="W584" t="str">
        <f t="shared" si="69"/>
        <v>Feb</v>
      </c>
    </row>
    <row r="585" spans="1:23" customFormat="1" ht="43.2" hidden="1" x14ac:dyDescent="0.3">
      <c r="A585">
        <v>583</v>
      </c>
      <c r="B585" s="2" t="s">
        <v>584</v>
      </c>
      <c r="C585" s="2" t="s">
        <v>4693</v>
      </c>
      <c r="D585" s="7">
        <v>9000</v>
      </c>
      <c r="E585" s="5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63"/>
        <v>0</v>
      </c>
      <c r="P585">
        <f t="shared" si="64"/>
        <v>1</v>
      </c>
      <c r="Q585" t="s">
        <v>8317</v>
      </c>
      <c r="R585" t="s">
        <v>8318</v>
      </c>
      <c r="S585" s="11">
        <f t="shared" si="65"/>
        <v>42052.93850694444</v>
      </c>
      <c r="T585">
        <f t="shared" si="66"/>
        <v>25569.000011574073</v>
      </c>
      <c r="U585">
        <f t="shared" si="67"/>
        <v>2015</v>
      </c>
      <c r="V585">
        <f t="shared" si="68"/>
        <v>2</v>
      </c>
      <c r="W585" t="str">
        <f t="shared" si="69"/>
        <v>Feb</v>
      </c>
    </row>
    <row r="586" spans="1:23" customFormat="1" ht="43.2" hidden="1" x14ac:dyDescent="0.3">
      <c r="A586">
        <v>584</v>
      </c>
      <c r="B586" s="2" t="s">
        <v>585</v>
      </c>
      <c r="C586" s="2" t="s">
        <v>4694</v>
      </c>
      <c r="D586" s="7">
        <v>1000</v>
      </c>
      <c r="E586" s="5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63"/>
        <v>1</v>
      </c>
      <c r="P586">
        <f t="shared" si="64"/>
        <v>5</v>
      </c>
      <c r="Q586" t="s">
        <v>8317</v>
      </c>
      <c r="R586" t="s">
        <v>8318</v>
      </c>
      <c r="S586" s="11">
        <f t="shared" si="65"/>
        <v>42049.716620370367</v>
      </c>
      <c r="T586">
        <f t="shared" si="66"/>
        <v>25569.00002314815</v>
      </c>
      <c r="U586">
        <f t="shared" si="67"/>
        <v>2015</v>
      </c>
      <c r="V586">
        <f t="shared" si="68"/>
        <v>2</v>
      </c>
      <c r="W586" t="str">
        <f t="shared" si="69"/>
        <v>Feb</v>
      </c>
    </row>
    <row r="587" spans="1:23" customFormat="1" ht="43.2" hidden="1" x14ac:dyDescent="0.3">
      <c r="A587">
        <v>585</v>
      </c>
      <c r="B587" s="2" t="s">
        <v>586</v>
      </c>
      <c r="C587" s="2" t="s">
        <v>4695</v>
      </c>
      <c r="D587" s="7">
        <v>9000</v>
      </c>
      <c r="E587" s="5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63"/>
        <v>0</v>
      </c>
      <c r="P587">
        <f t="shared" si="64"/>
        <v>0</v>
      </c>
      <c r="Q587" t="s">
        <v>8317</v>
      </c>
      <c r="R587" t="s">
        <v>8318</v>
      </c>
      <c r="S587" s="11">
        <f t="shared" si="65"/>
        <v>42283.3909375</v>
      </c>
      <c r="T587">
        <f t="shared" si="66"/>
        <v>25569</v>
      </c>
      <c r="U587">
        <f t="shared" si="67"/>
        <v>2015</v>
      </c>
      <c r="V587">
        <f t="shared" si="68"/>
        <v>10</v>
      </c>
      <c r="W587" t="str">
        <f t="shared" si="69"/>
        <v>Oct</v>
      </c>
    </row>
    <row r="588" spans="1:23" customFormat="1" ht="43.2" hidden="1" x14ac:dyDescent="0.3">
      <c r="A588">
        <v>586</v>
      </c>
      <c r="B588" s="2" t="s">
        <v>587</v>
      </c>
      <c r="C588" s="2" t="s">
        <v>4696</v>
      </c>
      <c r="D588" s="7">
        <v>10000</v>
      </c>
      <c r="E588" s="5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63"/>
        <v>1</v>
      </c>
      <c r="P588">
        <f t="shared" si="64"/>
        <v>14</v>
      </c>
      <c r="Q588" t="s">
        <v>8317</v>
      </c>
      <c r="R588" t="s">
        <v>8318</v>
      </c>
      <c r="S588" s="11">
        <f t="shared" si="65"/>
        <v>42020.854247685187</v>
      </c>
      <c r="T588">
        <f t="shared" si="66"/>
        <v>25569.000046296296</v>
      </c>
      <c r="U588">
        <f t="shared" si="67"/>
        <v>2015</v>
      </c>
      <c r="V588">
        <f t="shared" si="68"/>
        <v>1</v>
      </c>
      <c r="W588" t="str">
        <f t="shared" si="69"/>
        <v>Jan</v>
      </c>
    </row>
    <row r="589" spans="1:23" customFormat="1" ht="72" hidden="1" x14ac:dyDescent="0.3">
      <c r="A589">
        <v>587</v>
      </c>
      <c r="B589" s="2" t="s">
        <v>588</v>
      </c>
      <c r="C589" s="2" t="s">
        <v>4697</v>
      </c>
      <c r="D589" s="7">
        <v>30000</v>
      </c>
      <c r="E589" s="5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63"/>
        <v>9</v>
      </c>
      <c r="P589">
        <f t="shared" si="64"/>
        <v>389.29</v>
      </c>
      <c r="Q589" t="s">
        <v>8317</v>
      </c>
      <c r="R589" t="s">
        <v>8318</v>
      </c>
      <c r="S589" s="11">
        <f t="shared" si="65"/>
        <v>42080.757326388892</v>
      </c>
      <c r="T589">
        <f t="shared" si="66"/>
        <v>25569.000081018519</v>
      </c>
      <c r="U589">
        <f t="shared" si="67"/>
        <v>2015</v>
      </c>
      <c r="V589">
        <f t="shared" si="68"/>
        <v>3</v>
      </c>
      <c r="W589" t="str">
        <f t="shared" si="69"/>
        <v>Mar</v>
      </c>
    </row>
    <row r="590" spans="1:23" customFormat="1" ht="43.2" hidden="1" x14ac:dyDescent="0.3">
      <c r="A590">
        <v>588</v>
      </c>
      <c r="B590" s="2" t="s">
        <v>589</v>
      </c>
      <c r="C590" s="2" t="s">
        <v>4698</v>
      </c>
      <c r="D590" s="7">
        <v>9000</v>
      </c>
      <c r="E590" s="5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63"/>
        <v>3</v>
      </c>
      <c r="P590">
        <f t="shared" si="64"/>
        <v>150.5</v>
      </c>
      <c r="Q590" t="s">
        <v>8317</v>
      </c>
      <c r="R590" t="s">
        <v>8318</v>
      </c>
      <c r="S590" s="11">
        <f t="shared" si="65"/>
        <v>42631.769513888896</v>
      </c>
      <c r="T590">
        <f t="shared" si="66"/>
        <v>25569.00002314815</v>
      </c>
      <c r="U590">
        <f t="shared" si="67"/>
        <v>2016</v>
      </c>
      <c r="V590">
        <f t="shared" si="68"/>
        <v>9</v>
      </c>
      <c r="W590" t="str">
        <f t="shared" si="69"/>
        <v>Sep</v>
      </c>
    </row>
    <row r="591" spans="1:23" customFormat="1" hidden="1" x14ac:dyDescent="0.3">
      <c r="A591">
        <v>589</v>
      </c>
      <c r="B591" s="2" t="s">
        <v>590</v>
      </c>
      <c r="C591" s="2" t="s">
        <v>4699</v>
      </c>
      <c r="D591" s="7">
        <v>7500</v>
      </c>
      <c r="E591" s="5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63"/>
        <v>0</v>
      </c>
      <c r="P591">
        <f t="shared" si="64"/>
        <v>1</v>
      </c>
      <c r="Q591" t="s">
        <v>8317</v>
      </c>
      <c r="R591" t="s">
        <v>8318</v>
      </c>
      <c r="S591" s="11">
        <f t="shared" si="65"/>
        <v>42178.614571759259</v>
      </c>
      <c r="T591">
        <f t="shared" si="66"/>
        <v>25569.000011574073</v>
      </c>
      <c r="U591">
        <f t="shared" si="67"/>
        <v>2015</v>
      </c>
      <c r="V591">
        <f t="shared" si="68"/>
        <v>6</v>
      </c>
      <c r="W591" t="str">
        <f t="shared" si="69"/>
        <v>Jun</v>
      </c>
    </row>
    <row r="592" spans="1:23" customFormat="1" ht="57.6" hidden="1" x14ac:dyDescent="0.3">
      <c r="A592">
        <v>590</v>
      </c>
      <c r="B592" s="2" t="s">
        <v>591</v>
      </c>
      <c r="C592" s="2" t="s">
        <v>4700</v>
      </c>
      <c r="D592" s="7">
        <v>5000</v>
      </c>
      <c r="E592" s="5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63"/>
        <v>4</v>
      </c>
      <c r="P592">
        <f t="shared" si="64"/>
        <v>24.78</v>
      </c>
      <c r="Q592" t="s">
        <v>8317</v>
      </c>
      <c r="R592" t="s">
        <v>8318</v>
      </c>
      <c r="S592" s="11">
        <f t="shared" si="65"/>
        <v>42377.554756944446</v>
      </c>
      <c r="T592">
        <f t="shared" si="66"/>
        <v>25569.000104166666</v>
      </c>
      <c r="U592">
        <f t="shared" si="67"/>
        <v>2016</v>
      </c>
      <c r="V592">
        <f t="shared" si="68"/>
        <v>1</v>
      </c>
      <c r="W592" t="str">
        <f t="shared" si="69"/>
        <v>Jan</v>
      </c>
    </row>
    <row r="593" spans="1:23" customFormat="1" ht="43.2" hidden="1" x14ac:dyDescent="0.3">
      <c r="A593">
        <v>591</v>
      </c>
      <c r="B593" s="2" t="s">
        <v>592</v>
      </c>
      <c r="C593" s="2" t="s">
        <v>4701</v>
      </c>
      <c r="D593" s="7">
        <v>100000</v>
      </c>
      <c r="E593" s="5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63"/>
        <v>0</v>
      </c>
      <c r="P593">
        <f t="shared" si="64"/>
        <v>30.5</v>
      </c>
      <c r="Q593" t="s">
        <v>8317</v>
      </c>
      <c r="R593" t="s">
        <v>8318</v>
      </c>
      <c r="S593" s="11">
        <f t="shared" si="65"/>
        <v>42177.543171296296</v>
      </c>
      <c r="T593">
        <f t="shared" si="66"/>
        <v>25569.00002314815</v>
      </c>
      <c r="U593">
        <f t="shared" si="67"/>
        <v>2015</v>
      </c>
      <c r="V593">
        <f t="shared" si="68"/>
        <v>6</v>
      </c>
      <c r="W593" t="str">
        <f t="shared" si="69"/>
        <v>Jun</v>
      </c>
    </row>
    <row r="594" spans="1:23" customFormat="1" ht="43.2" hidden="1" x14ac:dyDescent="0.3">
      <c r="A594">
        <v>592</v>
      </c>
      <c r="B594" s="2" t="s">
        <v>593</v>
      </c>
      <c r="C594" s="2" t="s">
        <v>4702</v>
      </c>
      <c r="D594" s="7">
        <v>7500</v>
      </c>
      <c r="E594" s="5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63"/>
        <v>3</v>
      </c>
      <c r="P594">
        <f t="shared" si="64"/>
        <v>250</v>
      </c>
      <c r="Q594" t="s">
        <v>8317</v>
      </c>
      <c r="R594" t="s">
        <v>8318</v>
      </c>
      <c r="S594" s="11">
        <f t="shared" si="65"/>
        <v>41946.232175925928</v>
      </c>
      <c r="T594">
        <f t="shared" si="66"/>
        <v>25569.000011574073</v>
      </c>
      <c r="U594">
        <f t="shared" si="67"/>
        <v>2014</v>
      </c>
      <c r="V594">
        <f t="shared" si="68"/>
        <v>11</v>
      </c>
      <c r="W594" t="str">
        <f t="shared" si="69"/>
        <v>Nov</v>
      </c>
    </row>
    <row r="595" spans="1:23" customFormat="1" ht="57.6" hidden="1" x14ac:dyDescent="0.3">
      <c r="A595">
        <v>593</v>
      </c>
      <c r="B595" s="2" t="s">
        <v>594</v>
      </c>
      <c r="C595" s="2" t="s">
        <v>4703</v>
      </c>
      <c r="D595" s="7">
        <v>500</v>
      </c>
      <c r="E595" s="5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63"/>
        <v>23</v>
      </c>
      <c r="P595">
        <f t="shared" si="64"/>
        <v>16.43</v>
      </c>
      <c r="Q595" t="s">
        <v>8317</v>
      </c>
      <c r="R595" t="s">
        <v>8318</v>
      </c>
      <c r="S595" s="11">
        <f t="shared" si="65"/>
        <v>42070.677604166667</v>
      </c>
      <c r="T595">
        <f t="shared" si="66"/>
        <v>25569.000081018519</v>
      </c>
      <c r="U595">
        <f t="shared" si="67"/>
        <v>2015</v>
      </c>
      <c r="V595">
        <f t="shared" si="68"/>
        <v>3</v>
      </c>
      <c r="W595" t="str">
        <f t="shared" si="69"/>
        <v>Mar</v>
      </c>
    </row>
    <row r="596" spans="1:23" customFormat="1" ht="28.8" hidden="1" x14ac:dyDescent="0.3">
      <c r="A596">
        <v>594</v>
      </c>
      <c r="B596" s="2" t="s">
        <v>595</v>
      </c>
      <c r="C596" s="2" t="s">
        <v>4704</v>
      </c>
      <c r="D596" s="7">
        <v>25000</v>
      </c>
      <c r="E596" s="5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63"/>
        <v>0</v>
      </c>
      <c r="P596">
        <f t="shared" si="64"/>
        <v>13</v>
      </c>
      <c r="Q596" t="s">
        <v>8317</v>
      </c>
      <c r="R596" t="s">
        <v>8318</v>
      </c>
      <c r="S596" s="11">
        <f t="shared" si="65"/>
        <v>42446.780162037037</v>
      </c>
      <c r="T596">
        <f t="shared" si="66"/>
        <v>25569.00002314815</v>
      </c>
      <c r="U596">
        <f t="shared" si="67"/>
        <v>2016</v>
      </c>
      <c r="V596">
        <f t="shared" si="68"/>
        <v>3</v>
      </c>
      <c r="W596" t="str">
        <f t="shared" si="69"/>
        <v>Mar</v>
      </c>
    </row>
    <row r="597" spans="1:23" customFormat="1" ht="43.2" hidden="1" x14ac:dyDescent="0.3">
      <c r="A597">
        <v>595</v>
      </c>
      <c r="B597" s="2" t="s">
        <v>596</v>
      </c>
      <c r="C597" s="2" t="s">
        <v>4705</v>
      </c>
      <c r="D597" s="7">
        <v>100000</v>
      </c>
      <c r="E597" s="5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63"/>
        <v>0</v>
      </c>
      <c r="P597">
        <f t="shared" si="64"/>
        <v>53.25</v>
      </c>
      <c r="Q597" t="s">
        <v>8317</v>
      </c>
      <c r="R597" t="s">
        <v>8318</v>
      </c>
      <c r="S597" s="11">
        <f t="shared" si="65"/>
        <v>42083.069884259254</v>
      </c>
      <c r="T597">
        <f t="shared" si="66"/>
        <v>25569.000092592592</v>
      </c>
      <c r="U597">
        <f t="shared" si="67"/>
        <v>2015</v>
      </c>
      <c r="V597">
        <f t="shared" si="68"/>
        <v>3</v>
      </c>
      <c r="W597" t="str">
        <f t="shared" si="69"/>
        <v>Mar</v>
      </c>
    </row>
    <row r="598" spans="1:23" customFormat="1" ht="28.8" hidden="1" x14ac:dyDescent="0.3">
      <c r="A598">
        <v>596</v>
      </c>
      <c r="B598" s="2" t="s">
        <v>597</v>
      </c>
      <c r="C598" s="2" t="s">
        <v>4706</v>
      </c>
      <c r="D598" s="7">
        <v>20000</v>
      </c>
      <c r="E598" s="5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63"/>
        <v>0</v>
      </c>
      <c r="P598">
        <f t="shared" si="64"/>
        <v>3</v>
      </c>
      <c r="Q598" t="s">
        <v>8317</v>
      </c>
      <c r="R598" t="s">
        <v>8318</v>
      </c>
      <c r="S598" s="11">
        <f t="shared" si="65"/>
        <v>42646.896898148145</v>
      </c>
      <c r="T598">
        <f t="shared" si="66"/>
        <v>25569.00002314815</v>
      </c>
      <c r="U598">
        <f t="shared" si="67"/>
        <v>2016</v>
      </c>
      <c r="V598">
        <f t="shared" si="68"/>
        <v>10</v>
      </c>
      <c r="W598" t="str">
        <f t="shared" si="69"/>
        <v>Oct</v>
      </c>
    </row>
    <row r="599" spans="1:23" customFormat="1" ht="43.2" hidden="1" x14ac:dyDescent="0.3">
      <c r="A599">
        <v>597</v>
      </c>
      <c r="B599" s="2" t="s">
        <v>598</v>
      </c>
      <c r="C599" s="2" t="s">
        <v>4707</v>
      </c>
      <c r="D599" s="7">
        <v>7500</v>
      </c>
      <c r="E599" s="5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63"/>
        <v>0</v>
      </c>
      <c r="P599">
        <f t="shared" si="64"/>
        <v>10</v>
      </c>
      <c r="Q599" t="s">
        <v>8317</v>
      </c>
      <c r="R599" t="s">
        <v>8318</v>
      </c>
      <c r="S599" s="11">
        <f t="shared" si="65"/>
        <v>42545.705266203702</v>
      </c>
      <c r="T599">
        <f t="shared" si="66"/>
        <v>25569.00002314815</v>
      </c>
      <c r="U599">
        <f t="shared" si="67"/>
        <v>2016</v>
      </c>
      <c r="V599">
        <f t="shared" si="68"/>
        <v>6</v>
      </c>
      <c r="W599" t="str">
        <f t="shared" si="69"/>
        <v>Jun</v>
      </c>
    </row>
    <row r="600" spans="1:23" customFormat="1" ht="28.8" hidden="1" x14ac:dyDescent="0.3">
      <c r="A600">
        <v>598</v>
      </c>
      <c r="B600" s="2" t="s">
        <v>599</v>
      </c>
      <c r="C600" s="2" t="s">
        <v>4708</v>
      </c>
      <c r="D600" s="7">
        <v>2500</v>
      </c>
      <c r="E600" s="5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63"/>
        <v>34</v>
      </c>
      <c r="P600">
        <f t="shared" si="64"/>
        <v>121.43</v>
      </c>
      <c r="Q600" t="s">
        <v>8317</v>
      </c>
      <c r="R600" t="s">
        <v>8318</v>
      </c>
      <c r="S600" s="11">
        <f t="shared" si="65"/>
        <v>41948.00209490741</v>
      </c>
      <c r="T600">
        <f t="shared" si="66"/>
        <v>25569.000081018519</v>
      </c>
      <c r="U600">
        <f t="shared" si="67"/>
        <v>2014</v>
      </c>
      <c r="V600">
        <f t="shared" si="68"/>
        <v>11</v>
      </c>
      <c r="W600" t="str">
        <f t="shared" si="69"/>
        <v>Nov</v>
      </c>
    </row>
    <row r="601" spans="1:23" customFormat="1" ht="43.2" hidden="1" x14ac:dyDescent="0.3">
      <c r="A601">
        <v>599</v>
      </c>
      <c r="B601" s="2" t="s">
        <v>600</v>
      </c>
      <c r="C601" s="2" t="s">
        <v>4709</v>
      </c>
      <c r="D601" s="7">
        <v>50000</v>
      </c>
      <c r="E601" s="5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63"/>
        <v>0</v>
      </c>
      <c r="P601">
        <f t="shared" si="64"/>
        <v>15.5</v>
      </c>
      <c r="Q601" t="s">
        <v>8317</v>
      </c>
      <c r="R601" t="s">
        <v>8318</v>
      </c>
      <c r="S601" s="11">
        <f t="shared" si="65"/>
        <v>42047.812523148154</v>
      </c>
      <c r="T601">
        <f t="shared" si="66"/>
        <v>25569.00002314815</v>
      </c>
      <c r="U601">
        <f t="shared" si="67"/>
        <v>2015</v>
      </c>
      <c r="V601">
        <f t="shared" si="68"/>
        <v>2</v>
      </c>
      <c r="W601" t="str">
        <f t="shared" si="69"/>
        <v>Feb</v>
      </c>
    </row>
    <row r="602" spans="1:23" customFormat="1" ht="28.8" hidden="1" x14ac:dyDescent="0.3">
      <c r="A602">
        <v>600</v>
      </c>
      <c r="B602" s="2" t="s">
        <v>601</v>
      </c>
      <c r="C602" s="2" t="s">
        <v>4710</v>
      </c>
      <c r="D602" s="7">
        <v>5000</v>
      </c>
      <c r="E602" s="5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63"/>
        <v>2</v>
      </c>
      <c r="P602">
        <f t="shared" si="64"/>
        <v>100</v>
      </c>
      <c r="Q602" t="s">
        <v>8317</v>
      </c>
      <c r="R602" t="s">
        <v>8318</v>
      </c>
      <c r="S602" s="11">
        <f t="shared" si="65"/>
        <v>42073.798171296294</v>
      </c>
      <c r="T602">
        <f t="shared" si="66"/>
        <v>25569.000011574073</v>
      </c>
      <c r="U602">
        <f t="shared" si="67"/>
        <v>2015</v>
      </c>
      <c r="V602">
        <f t="shared" si="68"/>
        <v>3</v>
      </c>
      <c r="W602" t="str">
        <f t="shared" si="69"/>
        <v>Mar</v>
      </c>
    </row>
    <row r="603" spans="1:23" customFormat="1" ht="43.2" hidden="1" x14ac:dyDescent="0.3">
      <c r="A603">
        <v>601</v>
      </c>
      <c r="B603" s="2" t="s">
        <v>602</v>
      </c>
      <c r="C603" s="2" t="s">
        <v>4711</v>
      </c>
      <c r="D603" s="7">
        <v>10000</v>
      </c>
      <c r="E603" s="5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63"/>
        <v>1</v>
      </c>
      <c r="P603">
        <f t="shared" si="64"/>
        <v>23.33</v>
      </c>
      <c r="Q603" t="s">
        <v>8317</v>
      </c>
      <c r="R603" t="s">
        <v>8318</v>
      </c>
      <c r="S603" s="11">
        <f t="shared" si="65"/>
        <v>41969.858090277776</v>
      </c>
      <c r="T603">
        <f t="shared" si="66"/>
        <v>25569.000069444446</v>
      </c>
      <c r="U603">
        <f t="shared" si="67"/>
        <v>2014</v>
      </c>
      <c r="V603">
        <f t="shared" si="68"/>
        <v>11</v>
      </c>
      <c r="W603" t="str">
        <f t="shared" si="69"/>
        <v>Nov</v>
      </c>
    </row>
    <row r="604" spans="1:23" customFormat="1" ht="43.2" hidden="1" x14ac:dyDescent="0.3">
      <c r="A604">
        <v>602</v>
      </c>
      <c r="B604" s="2" t="s">
        <v>603</v>
      </c>
      <c r="C604" s="2" t="s">
        <v>4712</v>
      </c>
      <c r="D604" s="7">
        <v>70000</v>
      </c>
      <c r="E604" s="5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63"/>
        <v>0</v>
      </c>
      <c r="P604">
        <f t="shared" si="64"/>
        <v>0</v>
      </c>
      <c r="Q604" t="s">
        <v>8317</v>
      </c>
      <c r="R604" t="s">
        <v>8318</v>
      </c>
      <c r="S604" s="11">
        <f t="shared" si="65"/>
        <v>42143.79415509259</v>
      </c>
      <c r="T604">
        <f t="shared" si="66"/>
        <v>25569</v>
      </c>
      <c r="U604">
        <f t="shared" si="67"/>
        <v>2015</v>
      </c>
      <c r="V604">
        <f t="shared" si="68"/>
        <v>5</v>
      </c>
      <c r="W604" t="str">
        <f t="shared" si="69"/>
        <v>May</v>
      </c>
    </row>
    <row r="605" spans="1:23" customFormat="1" ht="43.2" hidden="1" x14ac:dyDescent="0.3">
      <c r="A605">
        <v>603</v>
      </c>
      <c r="B605" s="2" t="s">
        <v>604</v>
      </c>
      <c r="C605" s="2" t="s">
        <v>4713</v>
      </c>
      <c r="D605" s="7">
        <v>15000</v>
      </c>
      <c r="E605" s="5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63"/>
        <v>4</v>
      </c>
      <c r="P605">
        <f t="shared" si="64"/>
        <v>45.39</v>
      </c>
      <c r="Q605" t="s">
        <v>8317</v>
      </c>
      <c r="R605" t="s">
        <v>8318</v>
      </c>
      <c r="S605" s="11">
        <f t="shared" si="65"/>
        <v>41835.639155092591</v>
      </c>
      <c r="T605">
        <f t="shared" si="66"/>
        <v>25569.000150462962</v>
      </c>
      <c r="U605">
        <f t="shared" si="67"/>
        <v>2014</v>
      </c>
      <c r="V605">
        <f t="shared" si="68"/>
        <v>7</v>
      </c>
      <c r="W605" t="str">
        <f t="shared" si="69"/>
        <v>Jul</v>
      </c>
    </row>
    <row r="606" spans="1:23" customFormat="1" ht="43.2" hidden="1" x14ac:dyDescent="0.3">
      <c r="A606">
        <v>604</v>
      </c>
      <c r="B606" s="2" t="s">
        <v>605</v>
      </c>
      <c r="C606" s="2" t="s">
        <v>4714</v>
      </c>
      <c r="D606" s="7">
        <v>1500</v>
      </c>
      <c r="E606" s="5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63"/>
        <v>0</v>
      </c>
      <c r="P606">
        <f t="shared" si="64"/>
        <v>0</v>
      </c>
      <c r="Q606" t="s">
        <v>8317</v>
      </c>
      <c r="R606" t="s">
        <v>8318</v>
      </c>
      <c r="S606" s="11">
        <f t="shared" si="65"/>
        <v>41849.035370370373</v>
      </c>
      <c r="T606">
        <f t="shared" si="66"/>
        <v>25569</v>
      </c>
      <c r="U606">
        <f t="shared" si="67"/>
        <v>2014</v>
      </c>
      <c r="V606">
        <f t="shared" si="68"/>
        <v>7</v>
      </c>
      <c r="W606" t="str">
        <f t="shared" si="69"/>
        <v>Jul</v>
      </c>
    </row>
    <row r="607" spans="1:23" customFormat="1" ht="28.8" hidden="1" x14ac:dyDescent="0.3">
      <c r="A607">
        <v>605</v>
      </c>
      <c r="B607" s="2" t="s">
        <v>606</v>
      </c>
      <c r="C607" s="2" t="s">
        <v>4715</v>
      </c>
      <c r="D607" s="7">
        <v>5000</v>
      </c>
      <c r="E607" s="5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63"/>
        <v>3</v>
      </c>
      <c r="P607">
        <f t="shared" si="64"/>
        <v>16.38</v>
      </c>
      <c r="Q607" t="s">
        <v>8317</v>
      </c>
      <c r="R607" t="s">
        <v>8318</v>
      </c>
      <c r="S607" s="11">
        <f t="shared" si="65"/>
        <v>42194.357731481476</v>
      </c>
      <c r="T607">
        <f t="shared" si="66"/>
        <v>25569.000092592592</v>
      </c>
      <c r="U607">
        <f t="shared" si="67"/>
        <v>2015</v>
      </c>
      <c r="V607">
        <f t="shared" si="68"/>
        <v>7</v>
      </c>
      <c r="W607" t="str">
        <f t="shared" si="69"/>
        <v>Jul</v>
      </c>
    </row>
    <row r="608" spans="1:23" customFormat="1" ht="57.6" hidden="1" x14ac:dyDescent="0.3">
      <c r="A608">
        <v>606</v>
      </c>
      <c r="B608" s="2" t="s">
        <v>607</v>
      </c>
      <c r="C608" s="2" t="s">
        <v>4716</v>
      </c>
      <c r="D608" s="7">
        <v>5000</v>
      </c>
      <c r="E608" s="5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63"/>
        <v>0</v>
      </c>
      <c r="P608">
        <f t="shared" si="64"/>
        <v>10</v>
      </c>
      <c r="Q608" t="s">
        <v>8317</v>
      </c>
      <c r="R608" t="s">
        <v>8318</v>
      </c>
      <c r="S608" s="11">
        <f t="shared" si="65"/>
        <v>42102.650567129633</v>
      </c>
      <c r="T608">
        <f t="shared" si="66"/>
        <v>25569.000011574073</v>
      </c>
      <c r="U608">
        <f t="shared" si="67"/>
        <v>2015</v>
      </c>
      <c r="V608">
        <f t="shared" si="68"/>
        <v>4</v>
      </c>
      <c r="W608" t="str">
        <f t="shared" si="69"/>
        <v>Apr</v>
      </c>
    </row>
    <row r="609" spans="1:23" customFormat="1" ht="43.2" hidden="1" x14ac:dyDescent="0.3">
      <c r="A609">
        <v>607</v>
      </c>
      <c r="B609" s="2" t="s">
        <v>608</v>
      </c>
      <c r="C609" s="2" t="s">
        <v>4717</v>
      </c>
      <c r="D609" s="7">
        <v>250</v>
      </c>
      <c r="E609" s="5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63"/>
        <v>0</v>
      </c>
      <c r="P609">
        <f t="shared" si="64"/>
        <v>0</v>
      </c>
      <c r="Q609" t="s">
        <v>8317</v>
      </c>
      <c r="R609" t="s">
        <v>8318</v>
      </c>
      <c r="S609" s="11">
        <f t="shared" si="65"/>
        <v>42300.825648148151</v>
      </c>
      <c r="T609">
        <f t="shared" si="66"/>
        <v>25569</v>
      </c>
      <c r="U609">
        <f t="shared" si="67"/>
        <v>2015</v>
      </c>
      <c r="V609">
        <f t="shared" si="68"/>
        <v>10</v>
      </c>
      <c r="W609" t="str">
        <f t="shared" si="69"/>
        <v>Oct</v>
      </c>
    </row>
    <row r="610" spans="1:23" customFormat="1" ht="43.2" hidden="1" x14ac:dyDescent="0.3">
      <c r="A610">
        <v>608</v>
      </c>
      <c r="B610" s="2" t="s">
        <v>609</v>
      </c>
      <c r="C610" s="2" t="s">
        <v>4718</v>
      </c>
      <c r="D610" s="7">
        <v>150000</v>
      </c>
      <c r="E610" s="5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63"/>
        <v>1</v>
      </c>
      <c r="P610">
        <f t="shared" si="64"/>
        <v>292.2</v>
      </c>
      <c r="Q610" t="s">
        <v>8317</v>
      </c>
      <c r="R610" t="s">
        <v>8318</v>
      </c>
      <c r="S610" s="11">
        <f t="shared" si="65"/>
        <v>42140.921064814815</v>
      </c>
      <c r="T610">
        <f t="shared" si="66"/>
        <v>25569.000057870369</v>
      </c>
      <c r="U610">
        <f t="shared" si="67"/>
        <v>2015</v>
      </c>
      <c r="V610">
        <f t="shared" si="68"/>
        <v>5</v>
      </c>
      <c r="W610" t="str">
        <f t="shared" si="69"/>
        <v>May</v>
      </c>
    </row>
    <row r="611" spans="1:23" customFormat="1" ht="43.2" hidden="1" x14ac:dyDescent="0.3">
      <c r="A611">
        <v>609</v>
      </c>
      <c r="B611" s="2" t="s">
        <v>610</v>
      </c>
      <c r="C611" s="2" t="s">
        <v>4719</v>
      </c>
      <c r="D611" s="7">
        <v>780</v>
      </c>
      <c r="E611" s="5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63"/>
        <v>1</v>
      </c>
      <c r="P611">
        <f t="shared" si="64"/>
        <v>5</v>
      </c>
      <c r="Q611" t="s">
        <v>8317</v>
      </c>
      <c r="R611" t="s">
        <v>8318</v>
      </c>
      <c r="S611" s="11">
        <f t="shared" si="65"/>
        <v>42307.034074074079</v>
      </c>
      <c r="T611">
        <f t="shared" si="66"/>
        <v>25569.000011574073</v>
      </c>
      <c r="U611">
        <f t="shared" si="67"/>
        <v>2015</v>
      </c>
      <c r="V611">
        <f t="shared" si="68"/>
        <v>10</v>
      </c>
      <c r="W611" t="str">
        <f t="shared" si="69"/>
        <v>Oct</v>
      </c>
    </row>
    <row r="612" spans="1:23" customFormat="1" ht="43.2" hidden="1" x14ac:dyDescent="0.3">
      <c r="A612">
        <v>610</v>
      </c>
      <c r="B612" s="2" t="s">
        <v>611</v>
      </c>
      <c r="C612" s="2" t="s">
        <v>4720</v>
      </c>
      <c r="D612" s="7">
        <v>13803</v>
      </c>
      <c r="E612" s="5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63"/>
        <v>0</v>
      </c>
      <c r="P612">
        <f t="shared" si="64"/>
        <v>0</v>
      </c>
      <c r="Q612" t="s">
        <v>8317</v>
      </c>
      <c r="R612" t="s">
        <v>8318</v>
      </c>
      <c r="S612" s="11">
        <f t="shared" si="65"/>
        <v>42086.83085648148</v>
      </c>
      <c r="T612">
        <f t="shared" si="66"/>
        <v>25569</v>
      </c>
      <c r="U612">
        <f t="shared" si="67"/>
        <v>2015</v>
      </c>
      <c r="V612">
        <f t="shared" si="68"/>
        <v>3</v>
      </c>
      <c r="W612" t="str">
        <f t="shared" si="69"/>
        <v>Mar</v>
      </c>
    </row>
    <row r="613" spans="1:23" customFormat="1" ht="43.2" hidden="1" x14ac:dyDescent="0.3">
      <c r="A613">
        <v>611</v>
      </c>
      <c r="B613" s="2" t="s">
        <v>612</v>
      </c>
      <c r="C613" s="2" t="s">
        <v>4721</v>
      </c>
      <c r="D613" s="7">
        <v>80000</v>
      </c>
      <c r="E613" s="5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63"/>
        <v>0</v>
      </c>
      <c r="P613">
        <f t="shared" si="64"/>
        <v>0</v>
      </c>
      <c r="Q613" t="s">
        <v>8317</v>
      </c>
      <c r="R613" t="s">
        <v>8318</v>
      </c>
      <c r="S613" s="11">
        <f t="shared" si="65"/>
        <v>42328.560613425929</v>
      </c>
      <c r="T613">
        <f t="shared" si="66"/>
        <v>25569</v>
      </c>
      <c r="U613">
        <f t="shared" si="67"/>
        <v>2015</v>
      </c>
      <c r="V613">
        <f t="shared" si="68"/>
        <v>11</v>
      </c>
      <c r="W613" t="str">
        <f t="shared" si="69"/>
        <v>Nov</v>
      </c>
    </row>
    <row r="614" spans="1:23" customFormat="1" ht="28.8" hidden="1" x14ac:dyDescent="0.3">
      <c r="A614">
        <v>612</v>
      </c>
      <c r="B614" s="2" t="s">
        <v>613</v>
      </c>
      <c r="C614" s="2" t="s">
        <v>4722</v>
      </c>
      <c r="D614" s="7">
        <v>10000</v>
      </c>
      <c r="E614" s="5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63"/>
        <v>0</v>
      </c>
      <c r="P614">
        <f t="shared" si="64"/>
        <v>0</v>
      </c>
      <c r="Q614" t="s">
        <v>8317</v>
      </c>
      <c r="R614" t="s">
        <v>8318</v>
      </c>
      <c r="S614" s="11">
        <f t="shared" si="65"/>
        <v>42585.031782407401</v>
      </c>
      <c r="T614">
        <f t="shared" si="66"/>
        <v>25569</v>
      </c>
      <c r="U614">
        <f t="shared" si="67"/>
        <v>2016</v>
      </c>
      <c r="V614">
        <f t="shared" si="68"/>
        <v>8</v>
      </c>
      <c r="W614" t="str">
        <f t="shared" si="69"/>
        <v>Aug</v>
      </c>
    </row>
    <row r="615" spans="1:23" customFormat="1" ht="43.2" hidden="1" x14ac:dyDescent="0.3">
      <c r="A615">
        <v>613</v>
      </c>
      <c r="B615" s="2" t="s">
        <v>614</v>
      </c>
      <c r="C615" s="2" t="s">
        <v>4723</v>
      </c>
      <c r="D615" s="7">
        <v>60000</v>
      </c>
      <c r="E615" s="5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63"/>
        <v>21</v>
      </c>
      <c r="P615">
        <f t="shared" si="64"/>
        <v>105.93</v>
      </c>
      <c r="Q615" t="s">
        <v>8317</v>
      </c>
      <c r="R615" t="s">
        <v>8318</v>
      </c>
      <c r="S615" s="11">
        <f t="shared" si="65"/>
        <v>42247.496759259258</v>
      </c>
      <c r="T615">
        <f t="shared" si="66"/>
        <v>25569.001400462963</v>
      </c>
      <c r="U615">
        <f t="shared" si="67"/>
        <v>2015</v>
      </c>
      <c r="V615">
        <f t="shared" si="68"/>
        <v>8</v>
      </c>
      <c r="W615" t="str">
        <f t="shared" si="69"/>
        <v>Aug</v>
      </c>
    </row>
    <row r="616" spans="1:23" customFormat="1" ht="43.2" hidden="1" x14ac:dyDescent="0.3">
      <c r="A616">
        <v>614</v>
      </c>
      <c r="B616" s="2" t="s">
        <v>615</v>
      </c>
      <c r="C616" s="2" t="s">
        <v>4724</v>
      </c>
      <c r="D616" s="7">
        <v>10000</v>
      </c>
      <c r="E616" s="5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63"/>
        <v>0</v>
      </c>
      <c r="P616">
        <f t="shared" si="64"/>
        <v>0</v>
      </c>
      <c r="Q616" t="s">
        <v>8317</v>
      </c>
      <c r="R616" t="s">
        <v>8318</v>
      </c>
      <c r="S616" s="11">
        <f t="shared" si="65"/>
        <v>42515.061805555553</v>
      </c>
      <c r="T616">
        <f t="shared" si="66"/>
        <v>25569</v>
      </c>
      <c r="U616">
        <f t="shared" si="67"/>
        <v>2016</v>
      </c>
      <c r="V616">
        <f t="shared" si="68"/>
        <v>5</v>
      </c>
      <c r="W616" t="str">
        <f t="shared" si="69"/>
        <v>May</v>
      </c>
    </row>
    <row r="617" spans="1:23" customFormat="1" ht="43.2" hidden="1" x14ac:dyDescent="0.3">
      <c r="A617">
        <v>615</v>
      </c>
      <c r="B617" s="2" t="s">
        <v>616</v>
      </c>
      <c r="C617" s="2" t="s">
        <v>4725</v>
      </c>
      <c r="D617" s="7">
        <v>515</v>
      </c>
      <c r="E617" s="5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63"/>
        <v>0</v>
      </c>
      <c r="P617">
        <f t="shared" si="64"/>
        <v>0</v>
      </c>
      <c r="Q617" t="s">
        <v>8317</v>
      </c>
      <c r="R617" t="s">
        <v>8318</v>
      </c>
      <c r="S617" s="11">
        <f t="shared" si="65"/>
        <v>42242.122210648144</v>
      </c>
      <c r="T617">
        <f t="shared" si="66"/>
        <v>25569</v>
      </c>
      <c r="U617">
        <f t="shared" si="67"/>
        <v>2015</v>
      </c>
      <c r="V617">
        <f t="shared" si="68"/>
        <v>8</v>
      </c>
      <c r="W617" t="str">
        <f t="shared" si="69"/>
        <v>Aug</v>
      </c>
    </row>
    <row r="618" spans="1:23" customFormat="1" ht="43.2" hidden="1" x14ac:dyDescent="0.3">
      <c r="A618">
        <v>616</v>
      </c>
      <c r="B618" s="2" t="s">
        <v>617</v>
      </c>
      <c r="C618" s="2" t="s">
        <v>4726</v>
      </c>
      <c r="D618" s="7">
        <v>5000</v>
      </c>
      <c r="E618" s="5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63"/>
        <v>0</v>
      </c>
      <c r="P618">
        <f t="shared" si="64"/>
        <v>0</v>
      </c>
      <c r="Q618" t="s">
        <v>8317</v>
      </c>
      <c r="R618" t="s">
        <v>8318</v>
      </c>
      <c r="S618" s="11">
        <f t="shared" si="65"/>
        <v>42761.376238425932</v>
      </c>
      <c r="T618">
        <f t="shared" si="66"/>
        <v>25569</v>
      </c>
      <c r="U618">
        <f t="shared" si="67"/>
        <v>2017</v>
      </c>
      <c r="V618">
        <f t="shared" si="68"/>
        <v>1</v>
      </c>
      <c r="W618" t="str">
        <f t="shared" si="69"/>
        <v>Jan</v>
      </c>
    </row>
    <row r="619" spans="1:23" customFormat="1" ht="57.6" hidden="1" x14ac:dyDescent="0.3">
      <c r="A619">
        <v>617</v>
      </c>
      <c r="B619" s="2" t="s">
        <v>618</v>
      </c>
      <c r="C619" s="2" t="s">
        <v>4727</v>
      </c>
      <c r="D619" s="7">
        <v>2000</v>
      </c>
      <c r="E619" s="5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63"/>
        <v>3</v>
      </c>
      <c r="P619">
        <f t="shared" si="64"/>
        <v>20</v>
      </c>
      <c r="Q619" t="s">
        <v>8317</v>
      </c>
      <c r="R619" t="s">
        <v>8318</v>
      </c>
      <c r="S619" s="11">
        <f t="shared" si="65"/>
        <v>42087.343090277776</v>
      </c>
      <c r="T619">
        <f t="shared" si="66"/>
        <v>25569.000034722223</v>
      </c>
      <c r="U619">
        <f t="shared" si="67"/>
        <v>2015</v>
      </c>
      <c r="V619">
        <f t="shared" si="68"/>
        <v>3</v>
      </c>
      <c r="W619" t="str">
        <f t="shared" si="69"/>
        <v>Mar</v>
      </c>
    </row>
    <row r="620" spans="1:23" customFormat="1" ht="43.2" hidden="1" x14ac:dyDescent="0.3">
      <c r="A620">
        <v>618</v>
      </c>
      <c r="B620" s="2" t="s">
        <v>619</v>
      </c>
      <c r="C620" s="2" t="s">
        <v>4728</v>
      </c>
      <c r="D620" s="7">
        <v>400</v>
      </c>
      <c r="E620" s="5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63"/>
        <v>0</v>
      </c>
      <c r="P620">
        <f t="shared" si="64"/>
        <v>0</v>
      </c>
      <c r="Q620" t="s">
        <v>8317</v>
      </c>
      <c r="R620" t="s">
        <v>8318</v>
      </c>
      <c r="S620" s="11">
        <f t="shared" si="65"/>
        <v>42317.810219907406</v>
      </c>
      <c r="T620">
        <f t="shared" si="66"/>
        <v>25569</v>
      </c>
      <c r="U620">
        <f t="shared" si="67"/>
        <v>2015</v>
      </c>
      <c r="V620">
        <f t="shared" si="68"/>
        <v>11</v>
      </c>
      <c r="W620" t="str">
        <f t="shared" si="69"/>
        <v>Nov</v>
      </c>
    </row>
    <row r="621" spans="1:23" customFormat="1" ht="28.8" hidden="1" x14ac:dyDescent="0.3">
      <c r="A621">
        <v>619</v>
      </c>
      <c r="B621" s="2" t="s">
        <v>620</v>
      </c>
      <c r="C621" s="2" t="s">
        <v>4729</v>
      </c>
      <c r="D621" s="7">
        <v>2500000</v>
      </c>
      <c r="E621" s="5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63"/>
        <v>0</v>
      </c>
      <c r="P621">
        <f t="shared" si="64"/>
        <v>1</v>
      </c>
      <c r="Q621" t="s">
        <v>8317</v>
      </c>
      <c r="R621" t="s">
        <v>8318</v>
      </c>
      <c r="S621" s="11">
        <f t="shared" si="65"/>
        <v>41908.650347222225</v>
      </c>
      <c r="T621">
        <f t="shared" si="66"/>
        <v>25569.000011574073</v>
      </c>
      <c r="U621">
        <f t="shared" si="67"/>
        <v>2014</v>
      </c>
      <c r="V621">
        <f t="shared" si="68"/>
        <v>9</v>
      </c>
      <c r="W621" t="str">
        <f t="shared" si="69"/>
        <v>Sep</v>
      </c>
    </row>
    <row r="622" spans="1:23" customFormat="1" ht="43.2" hidden="1" x14ac:dyDescent="0.3">
      <c r="A622">
        <v>620</v>
      </c>
      <c r="B622" s="2" t="s">
        <v>621</v>
      </c>
      <c r="C622" s="2" t="s">
        <v>4730</v>
      </c>
      <c r="D622" s="7">
        <v>30000</v>
      </c>
      <c r="E622" s="5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63"/>
        <v>1</v>
      </c>
      <c r="P622">
        <f t="shared" si="64"/>
        <v>300</v>
      </c>
      <c r="Q622" t="s">
        <v>8317</v>
      </c>
      <c r="R622" t="s">
        <v>8318</v>
      </c>
      <c r="S622" s="11">
        <f t="shared" si="65"/>
        <v>41831.716874999998</v>
      </c>
      <c r="T622">
        <f t="shared" si="66"/>
        <v>25569.000011574073</v>
      </c>
      <c r="U622">
        <f t="shared" si="67"/>
        <v>2014</v>
      </c>
      <c r="V622">
        <f t="shared" si="68"/>
        <v>7</v>
      </c>
      <c r="W622" t="str">
        <f t="shared" si="69"/>
        <v>Jul</v>
      </c>
    </row>
    <row r="623" spans="1:23" customFormat="1" ht="43.2" hidden="1" x14ac:dyDescent="0.3">
      <c r="A623">
        <v>621</v>
      </c>
      <c r="B623" s="2" t="s">
        <v>622</v>
      </c>
      <c r="C623" s="2" t="s">
        <v>4731</v>
      </c>
      <c r="D623" s="7">
        <v>25000</v>
      </c>
      <c r="E623" s="5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63"/>
        <v>1</v>
      </c>
      <c r="P623">
        <f t="shared" si="64"/>
        <v>87</v>
      </c>
      <c r="Q623" t="s">
        <v>8317</v>
      </c>
      <c r="R623" t="s">
        <v>8318</v>
      </c>
      <c r="S623" s="11">
        <f t="shared" si="65"/>
        <v>42528.987696759257</v>
      </c>
      <c r="T623">
        <f t="shared" si="66"/>
        <v>25569.000034722223</v>
      </c>
      <c r="U623">
        <f t="shared" si="67"/>
        <v>2016</v>
      </c>
      <c r="V623">
        <f t="shared" si="68"/>
        <v>6</v>
      </c>
      <c r="W623" t="str">
        <f t="shared" si="69"/>
        <v>Jun</v>
      </c>
    </row>
    <row r="624" spans="1:23" customFormat="1" ht="43.2" hidden="1" x14ac:dyDescent="0.3">
      <c r="A624">
        <v>622</v>
      </c>
      <c r="B624" s="2" t="s">
        <v>623</v>
      </c>
      <c r="C624" s="2" t="s">
        <v>4732</v>
      </c>
      <c r="D624" s="7">
        <v>6000</v>
      </c>
      <c r="E624" s="5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63"/>
        <v>6</v>
      </c>
      <c r="P624">
        <f t="shared" si="64"/>
        <v>37.89</v>
      </c>
      <c r="Q624" t="s">
        <v>8317</v>
      </c>
      <c r="R624" t="s">
        <v>8318</v>
      </c>
      <c r="S624" s="11">
        <f t="shared" si="65"/>
        <v>42532.774745370371</v>
      </c>
      <c r="T624">
        <f t="shared" si="66"/>
        <v>25569.000104166666</v>
      </c>
      <c r="U624">
        <f t="shared" si="67"/>
        <v>2016</v>
      </c>
      <c r="V624">
        <f t="shared" si="68"/>
        <v>6</v>
      </c>
      <c r="W624" t="str">
        <f t="shared" si="69"/>
        <v>Jun</v>
      </c>
    </row>
    <row r="625" spans="1:23" customFormat="1" ht="57.6" hidden="1" x14ac:dyDescent="0.3">
      <c r="A625">
        <v>623</v>
      </c>
      <c r="B625" s="2" t="s">
        <v>624</v>
      </c>
      <c r="C625" s="2" t="s">
        <v>4733</v>
      </c>
      <c r="D625" s="7">
        <v>75000</v>
      </c>
      <c r="E625" s="5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63"/>
        <v>0</v>
      </c>
      <c r="P625">
        <f t="shared" si="64"/>
        <v>0</v>
      </c>
      <c r="Q625" t="s">
        <v>8317</v>
      </c>
      <c r="R625" t="s">
        <v>8318</v>
      </c>
      <c r="S625" s="11">
        <f t="shared" si="65"/>
        <v>42122.009224537032</v>
      </c>
      <c r="T625">
        <f t="shared" si="66"/>
        <v>25569</v>
      </c>
      <c r="U625">
        <f t="shared" si="67"/>
        <v>2015</v>
      </c>
      <c r="V625">
        <f t="shared" si="68"/>
        <v>4</v>
      </c>
      <c r="W625" t="str">
        <f t="shared" si="69"/>
        <v>Apr</v>
      </c>
    </row>
    <row r="626" spans="1:23" customFormat="1" ht="43.2" hidden="1" x14ac:dyDescent="0.3">
      <c r="A626">
        <v>624</v>
      </c>
      <c r="B626" s="2" t="s">
        <v>625</v>
      </c>
      <c r="C626" s="2" t="s">
        <v>4734</v>
      </c>
      <c r="D626" s="7">
        <v>5000</v>
      </c>
      <c r="E626" s="5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63"/>
        <v>0</v>
      </c>
      <c r="P626">
        <f t="shared" si="64"/>
        <v>0</v>
      </c>
      <c r="Q626" t="s">
        <v>8317</v>
      </c>
      <c r="R626" t="s">
        <v>8318</v>
      </c>
      <c r="S626" s="11">
        <f t="shared" si="65"/>
        <v>42108.988900462966</v>
      </c>
      <c r="T626">
        <f t="shared" si="66"/>
        <v>25569</v>
      </c>
      <c r="U626">
        <f t="shared" si="67"/>
        <v>2015</v>
      </c>
      <c r="V626">
        <f t="shared" si="68"/>
        <v>4</v>
      </c>
      <c r="W626" t="str">
        <f t="shared" si="69"/>
        <v>Apr</v>
      </c>
    </row>
    <row r="627" spans="1:23" customFormat="1" ht="43.2" hidden="1" x14ac:dyDescent="0.3">
      <c r="A627">
        <v>625</v>
      </c>
      <c r="B627" s="2" t="s">
        <v>626</v>
      </c>
      <c r="C627" s="2" t="s">
        <v>4735</v>
      </c>
      <c r="D627" s="7">
        <v>25000</v>
      </c>
      <c r="E627" s="5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63"/>
        <v>0</v>
      </c>
      <c r="P627">
        <f t="shared" si="64"/>
        <v>0</v>
      </c>
      <c r="Q627" t="s">
        <v>8317</v>
      </c>
      <c r="R627" t="s">
        <v>8318</v>
      </c>
      <c r="S627" s="11">
        <f t="shared" si="65"/>
        <v>42790.895567129628</v>
      </c>
      <c r="T627">
        <f t="shared" si="66"/>
        <v>25569</v>
      </c>
      <c r="U627">
        <f t="shared" si="67"/>
        <v>2017</v>
      </c>
      <c r="V627">
        <f t="shared" si="68"/>
        <v>2</v>
      </c>
      <c r="W627" t="str">
        <f t="shared" si="69"/>
        <v>Feb</v>
      </c>
    </row>
    <row r="628" spans="1:23" customFormat="1" ht="43.2" hidden="1" x14ac:dyDescent="0.3">
      <c r="A628">
        <v>626</v>
      </c>
      <c r="B628" s="2" t="s">
        <v>627</v>
      </c>
      <c r="C628" s="2" t="s">
        <v>4736</v>
      </c>
      <c r="D628" s="7">
        <v>25000</v>
      </c>
      <c r="E628" s="5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63"/>
        <v>17</v>
      </c>
      <c r="P628">
        <f t="shared" si="64"/>
        <v>111.41</v>
      </c>
      <c r="Q628" t="s">
        <v>8317</v>
      </c>
      <c r="R628" t="s">
        <v>8318</v>
      </c>
      <c r="S628" s="11">
        <f t="shared" si="65"/>
        <v>42198.559479166666</v>
      </c>
      <c r="T628">
        <f t="shared" si="66"/>
        <v>25569.000451388889</v>
      </c>
      <c r="U628">
        <f t="shared" si="67"/>
        <v>2015</v>
      </c>
      <c r="V628">
        <f t="shared" si="68"/>
        <v>7</v>
      </c>
      <c r="W628" t="str">
        <f t="shared" si="69"/>
        <v>Jul</v>
      </c>
    </row>
    <row r="629" spans="1:23" customFormat="1" ht="43.2" hidden="1" x14ac:dyDescent="0.3">
      <c r="A629">
        <v>627</v>
      </c>
      <c r="B629" s="2" t="s">
        <v>628</v>
      </c>
      <c r="C629" s="2" t="s">
        <v>4737</v>
      </c>
      <c r="D629" s="7">
        <v>450000</v>
      </c>
      <c r="E629" s="5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63"/>
        <v>0</v>
      </c>
      <c r="P629">
        <f t="shared" si="64"/>
        <v>90</v>
      </c>
      <c r="Q629" t="s">
        <v>8317</v>
      </c>
      <c r="R629" t="s">
        <v>8318</v>
      </c>
      <c r="S629" s="11">
        <f t="shared" si="65"/>
        <v>42384.306840277779</v>
      </c>
      <c r="T629">
        <f t="shared" si="66"/>
        <v>25569.000011574073</v>
      </c>
      <c r="U629">
        <f t="shared" si="67"/>
        <v>2016</v>
      </c>
      <c r="V629">
        <f t="shared" si="68"/>
        <v>1</v>
      </c>
      <c r="W629" t="str">
        <f t="shared" si="69"/>
        <v>Jan</v>
      </c>
    </row>
    <row r="630" spans="1:23" customFormat="1" ht="43.2" hidden="1" x14ac:dyDescent="0.3">
      <c r="A630">
        <v>628</v>
      </c>
      <c r="B630" s="2" t="s">
        <v>629</v>
      </c>
      <c r="C630" s="2" t="s">
        <v>4738</v>
      </c>
      <c r="D630" s="7">
        <v>5000</v>
      </c>
      <c r="E630" s="5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63"/>
        <v>0</v>
      </c>
      <c r="P630">
        <f t="shared" si="64"/>
        <v>0</v>
      </c>
      <c r="Q630" t="s">
        <v>8317</v>
      </c>
      <c r="R630" t="s">
        <v>8318</v>
      </c>
      <c r="S630" s="11">
        <f t="shared" si="65"/>
        <v>41803.692789351851</v>
      </c>
      <c r="T630">
        <f t="shared" si="66"/>
        <v>25569</v>
      </c>
      <c r="U630">
        <f t="shared" si="67"/>
        <v>2014</v>
      </c>
      <c r="V630">
        <f t="shared" si="68"/>
        <v>6</v>
      </c>
      <c r="W630" t="str">
        <f t="shared" si="69"/>
        <v>Jun</v>
      </c>
    </row>
    <row r="631" spans="1:23" customFormat="1" ht="43.2" hidden="1" x14ac:dyDescent="0.3">
      <c r="A631">
        <v>629</v>
      </c>
      <c r="B631" s="2" t="s">
        <v>630</v>
      </c>
      <c r="C631" s="2" t="s">
        <v>4739</v>
      </c>
      <c r="D631" s="7">
        <v>200000</v>
      </c>
      <c r="E631" s="5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63"/>
        <v>0</v>
      </c>
      <c r="P631">
        <f t="shared" si="64"/>
        <v>116.67</v>
      </c>
      <c r="Q631" t="s">
        <v>8317</v>
      </c>
      <c r="R631" t="s">
        <v>8318</v>
      </c>
      <c r="S631" s="11">
        <f t="shared" si="65"/>
        <v>42474.637824074074</v>
      </c>
      <c r="T631">
        <f t="shared" si="66"/>
        <v>25569.000034722223</v>
      </c>
      <c r="U631">
        <f t="shared" si="67"/>
        <v>2016</v>
      </c>
      <c r="V631">
        <f t="shared" si="68"/>
        <v>4</v>
      </c>
      <c r="W631" t="str">
        <f t="shared" si="69"/>
        <v>Apr</v>
      </c>
    </row>
    <row r="632" spans="1:23" customFormat="1" ht="57.6" hidden="1" x14ac:dyDescent="0.3">
      <c r="A632">
        <v>630</v>
      </c>
      <c r="B632" s="2" t="s">
        <v>631</v>
      </c>
      <c r="C632" s="2" t="s">
        <v>4740</v>
      </c>
      <c r="D632" s="7">
        <v>11999</v>
      </c>
      <c r="E632" s="5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63"/>
        <v>0</v>
      </c>
      <c r="P632">
        <f t="shared" si="64"/>
        <v>10</v>
      </c>
      <c r="Q632" t="s">
        <v>8317</v>
      </c>
      <c r="R632" t="s">
        <v>8318</v>
      </c>
      <c r="S632" s="11">
        <f t="shared" si="65"/>
        <v>42223.619456018518</v>
      </c>
      <c r="T632">
        <f t="shared" si="66"/>
        <v>25569.000011574073</v>
      </c>
      <c r="U632">
        <f t="shared" si="67"/>
        <v>2015</v>
      </c>
      <c r="V632">
        <f t="shared" si="68"/>
        <v>8</v>
      </c>
      <c r="W632" t="str">
        <f t="shared" si="69"/>
        <v>Aug</v>
      </c>
    </row>
    <row r="633" spans="1:23" customFormat="1" ht="28.8" hidden="1" x14ac:dyDescent="0.3">
      <c r="A633">
        <v>631</v>
      </c>
      <c r="B633" s="2" t="s">
        <v>632</v>
      </c>
      <c r="C633" s="2" t="s">
        <v>4741</v>
      </c>
      <c r="D633" s="7">
        <v>50000</v>
      </c>
      <c r="E633" s="5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63"/>
        <v>1</v>
      </c>
      <c r="P633">
        <f t="shared" si="64"/>
        <v>76.67</v>
      </c>
      <c r="Q633" t="s">
        <v>8317</v>
      </c>
      <c r="R633" t="s">
        <v>8318</v>
      </c>
      <c r="S633" s="11">
        <f t="shared" si="65"/>
        <v>42489.772326388891</v>
      </c>
      <c r="T633">
        <f t="shared" si="66"/>
        <v>25569.000104166666</v>
      </c>
      <c r="U633">
        <f t="shared" si="67"/>
        <v>2016</v>
      </c>
      <c r="V633">
        <f t="shared" si="68"/>
        <v>4</v>
      </c>
      <c r="W633" t="str">
        <f t="shared" si="69"/>
        <v>Apr</v>
      </c>
    </row>
    <row r="634" spans="1:23" customFormat="1" ht="28.8" hidden="1" x14ac:dyDescent="0.3">
      <c r="A634">
        <v>632</v>
      </c>
      <c r="B634" s="2" t="s">
        <v>633</v>
      </c>
      <c r="C634" s="2" t="s">
        <v>4742</v>
      </c>
      <c r="D634" s="7">
        <v>20000</v>
      </c>
      <c r="E634" s="5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63"/>
        <v>0</v>
      </c>
      <c r="P634">
        <f t="shared" si="64"/>
        <v>0</v>
      </c>
      <c r="Q634" t="s">
        <v>8317</v>
      </c>
      <c r="R634" t="s">
        <v>8318</v>
      </c>
      <c r="S634" s="11">
        <f t="shared" si="65"/>
        <v>42303.659317129626</v>
      </c>
      <c r="T634">
        <f t="shared" si="66"/>
        <v>25569</v>
      </c>
      <c r="U634">
        <f t="shared" si="67"/>
        <v>2015</v>
      </c>
      <c r="V634">
        <f t="shared" si="68"/>
        <v>10</v>
      </c>
      <c r="W634" t="str">
        <f t="shared" si="69"/>
        <v>Oct</v>
      </c>
    </row>
    <row r="635" spans="1:23" customFormat="1" ht="43.2" hidden="1" x14ac:dyDescent="0.3">
      <c r="A635">
        <v>633</v>
      </c>
      <c r="B635" s="2" t="s">
        <v>634</v>
      </c>
      <c r="C635" s="2" t="s">
        <v>4743</v>
      </c>
      <c r="D635" s="7">
        <v>10000</v>
      </c>
      <c r="E635" s="5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63"/>
        <v>12</v>
      </c>
      <c r="P635">
        <f t="shared" si="64"/>
        <v>49.8</v>
      </c>
      <c r="Q635" t="s">
        <v>8317</v>
      </c>
      <c r="R635" t="s">
        <v>8318</v>
      </c>
      <c r="S635" s="11">
        <f t="shared" si="65"/>
        <v>42507.29932870371</v>
      </c>
      <c r="T635">
        <f t="shared" si="66"/>
        <v>25569.00028935185</v>
      </c>
      <c r="U635">
        <f t="shared" si="67"/>
        <v>2016</v>
      </c>
      <c r="V635">
        <f t="shared" si="68"/>
        <v>5</v>
      </c>
      <c r="W635" t="str">
        <f t="shared" si="69"/>
        <v>May</v>
      </c>
    </row>
    <row r="636" spans="1:23" customFormat="1" ht="28.8" hidden="1" x14ac:dyDescent="0.3">
      <c r="A636">
        <v>634</v>
      </c>
      <c r="B636" s="2" t="s">
        <v>635</v>
      </c>
      <c r="C636" s="2" t="s">
        <v>4744</v>
      </c>
      <c r="D636" s="7">
        <v>5000</v>
      </c>
      <c r="E636" s="5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63"/>
        <v>0</v>
      </c>
      <c r="P636">
        <f t="shared" si="64"/>
        <v>1</v>
      </c>
      <c r="Q636" t="s">
        <v>8317</v>
      </c>
      <c r="R636" t="s">
        <v>8318</v>
      </c>
      <c r="S636" s="11">
        <f t="shared" si="65"/>
        <v>42031.928576388891</v>
      </c>
      <c r="T636">
        <f t="shared" si="66"/>
        <v>25569.000011574073</v>
      </c>
      <c r="U636">
        <f t="shared" si="67"/>
        <v>2015</v>
      </c>
      <c r="V636">
        <f t="shared" si="68"/>
        <v>1</v>
      </c>
      <c r="W636" t="str">
        <f t="shared" si="69"/>
        <v>Jan</v>
      </c>
    </row>
    <row r="637" spans="1:23" customFormat="1" ht="28.8" hidden="1" x14ac:dyDescent="0.3">
      <c r="A637">
        <v>635</v>
      </c>
      <c r="B637" s="2" t="s">
        <v>636</v>
      </c>
      <c r="C637" s="2" t="s">
        <v>4745</v>
      </c>
      <c r="D637" s="7">
        <v>25000</v>
      </c>
      <c r="E637" s="5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63"/>
        <v>0</v>
      </c>
      <c r="P637">
        <f t="shared" si="64"/>
        <v>2</v>
      </c>
      <c r="Q637" t="s">
        <v>8317</v>
      </c>
      <c r="R637" t="s">
        <v>8318</v>
      </c>
      <c r="S637" s="11">
        <f t="shared" si="65"/>
        <v>42076.092152777783</v>
      </c>
      <c r="T637">
        <f t="shared" si="66"/>
        <v>25569.000011574073</v>
      </c>
      <c r="U637">
        <f t="shared" si="67"/>
        <v>2015</v>
      </c>
      <c r="V637">
        <f t="shared" si="68"/>
        <v>3</v>
      </c>
      <c r="W637" t="str">
        <f t="shared" si="69"/>
        <v>Mar</v>
      </c>
    </row>
    <row r="638" spans="1:23" customFormat="1" ht="43.2" hidden="1" x14ac:dyDescent="0.3">
      <c r="A638">
        <v>636</v>
      </c>
      <c r="B638" s="2" t="s">
        <v>637</v>
      </c>
      <c r="C638" s="2" t="s">
        <v>4746</v>
      </c>
      <c r="D638" s="7">
        <v>2000</v>
      </c>
      <c r="E638" s="5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63"/>
        <v>0</v>
      </c>
      <c r="P638">
        <f t="shared" si="64"/>
        <v>4</v>
      </c>
      <c r="Q638" t="s">
        <v>8317</v>
      </c>
      <c r="R638" t="s">
        <v>8318</v>
      </c>
      <c r="S638" s="11">
        <f t="shared" si="65"/>
        <v>42131.455439814818</v>
      </c>
      <c r="T638">
        <f t="shared" si="66"/>
        <v>25569.000011574073</v>
      </c>
      <c r="U638">
        <f t="shared" si="67"/>
        <v>2015</v>
      </c>
      <c r="V638">
        <f t="shared" si="68"/>
        <v>5</v>
      </c>
      <c r="W638" t="str">
        <f t="shared" si="69"/>
        <v>May</v>
      </c>
    </row>
    <row r="639" spans="1:23" customFormat="1" ht="43.2" hidden="1" x14ac:dyDescent="0.3">
      <c r="A639">
        <v>637</v>
      </c>
      <c r="B639" s="2" t="s">
        <v>638</v>
      </c>
      <c r="C639" s="2" t="s">
        <v>4747</v>
      </c>
      <c r="D639" s="7">
        <v>100000</v>
      </c>
      <c r="E639" s="5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63"/>
        <v>0</v>
      </c>
      <c r="P639">
        <f t="shared" si="64"/>
        <v>0</v>
      </c>
      <c r="Q639" t="s">
        <v>8317</v>
      </c>
      <c r="R639" t="s">
        <v>8318</v>
      </c>
      <c r="S639" s="11">
        <f t="shared" si="65"/>
        <v>42762.962013888886</v>
      </c>
      <c r="T639">
        <f t="shared" si="66"/>
        <v>25569</v>
      </c>
      <c r="U639">
        <f t="shared" si="67"/>
        <v>2017</v>
      </c>
      <c r="V639">
        <f t="shared" si="68"/>
        <v>1</v>
      </c>
      <c r="W639" t="str">
        <f t="shared" si="69"/>
        <v>Jan</v>
      </c>
    </row>
    <row r="640" spans="1:23" customFormat="1" hidden="1" x14ac:dyDescent="0.3">
      <c r="A640">
        <v>638</v>
      </c>
      <c r="B640" s="2" t="s">
        <v>639</v>
      </c>
      <c r="C640" s="2" t="s">
        <v>4748</v>
      </c>
      <c r="D640" s="7">
        <v>200000</v>
      </c>
      <c r="E640" s="5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63"/>
        <v>0</v>
      </c>
      <c r="P640">
        <f t="shared" si="64"/>
        <v>3</v>
      </c>
      <c r="Q640" t="s">
        <v>8317</v>
      </c>
      <c r="R640" t="s">
        <v>8318</v>
      </c>
      <c r="S640" s="11">
        <f t="shared" si="65"/>
        <v>42759.593310185184</v>
      </c>
      <c r="T640">
        <f t="shared" si="66"/>
        <v>25569.000069444446</v>
      </c>
      <c r="U640">
        <f t="shared" si="67"/>
        <v>2017</v>
      </c>
      <c r="V640">
        <f t="shared" si="68"/>
        <v>1</v>
      </c>
      <c r="W640" t="str">
        <f t="shared" si="69"/>
        <v>Jan</v>
      </c>
    </row>
    <row r="641" spans="1:23" customFormat="1" ht="28.8" hidden="1" x14ac:dyDescent="0.3">
      <c r="A641">
        <v>639</v>
      </c>
      <c r="B641" s="2" t="s">
        <v>640</v>
      </c>
      <c r="C641" s="2" t="s">
        <v>4749</v>
      </c>
      <c r="D641" s="7">
        <v>1000000</v>
      </c>
      <c r="E641" s="5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63"/>
        <v>0</v>
      </c>
      <c r="P641">
        <f t="shared" si="64"/>
        <v>1</v>
      </c>
      <c r="Q641" t="s">
        <v>8317</v>
      </c>
      <c r="R641" t="s">
        <v>8318</v>
      </c>
      <c r="S641" s="11">
        <f t="shared" si="65"/>
        <v>41865.583275462966</v>
      </c>
      <c r="T641">
        <f t="shared" si="66"/>
        <v>25569.000011574073</v>
      </c>
      <c r="U641">
        <f t="shared" si="67"/>
        <v>2014</v>
      </c>
      <c r="V641">
        <f t="shared" si="68"/>
        <v>8</v>
      </c>
      <c r="W641" t="str">
        <f t="shared" si="69"/>
        <v>Aug</v>
      </c>
    </row>
    <row r="642" spans="1:23" customFormat="1" ht="43.2" hidden="1" x14ac:dyDescent="0.3">
      <c r="A642">
        <v>640</v>
      </c>
      <c r="B642" s="2" t="s">
        <v>641</v>
      </c>
      <c r="C642" s="2" t="s">
        <v>4750</v>
      </c>
      <c r="D642" s="7">
        <v>70</v>
      </c>
      <c r="E642" s="5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70">ROUND(E642/D642*100,0)</f>
        <v>144</v>
      </c>
      <c r="P642">
        <f t="shared" si="64"/>
        <v>50.5</v>
      </c>
      <c r="Q642" t="s">
        <v>8317</v>
      </c>
      <c r="R642" t="s">
        <v>8319</v>
      </c>
      <c r="S642" s="11">
        <f t="shared" si="65"/>
        <v>42683.420312500006</v>
      </c>
      <c r="T642">
        <f t="shared" si="66"/>
        <v>25569.00002314815</v>
      </c>
      <c r="U642">
        <f t="shared" si="67"/>
        <v>2016</v>
      </c>
      <c r="V642">
        <f t="shared" si="68"/>
        <v>11</v>
      </c>
      <c r="W642" t="str">
        <f t="shared" si="69"/>
        <v>Nov</v>
      </c>
    </row>
    <row r="643" spans="1:23" customFormat="1" ht="43.2" hidden="1" x14ac:dyDescent="0.3">
      <c r="A643">
        <v>641</v>
      </c>
      <c r="B643" s="2" t="s">
        <v>642</v>
      </c>
      <c r="C643" s="2" t="s">
        <v>4751</v>
      </c>
      <c r="D643" s="7">
        <v>40000</v>
      </c>
      <c r="E643" s="5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70"/>
        <v>119</v>
      </c>
      <c r="P643">
        <f t="shared" ref="P643:P706" si="71">IFERROR(ROUND(E643/L643,2),0)</f>
        <v>151.32</v>
      </c>
      <c r="Q643" t="s">
        <v>8317</v>
      </c>
      <c r="R643" t="s">
        <v>8319</v>
      </c>
      <c r="S643" s="11">
        <f t="shared" ref="S643:S706" si="72">(((J643/60)/60)/24)+DATE(1970,1,1)</f>
        <v>42199.57</v>
      </c>
      <c r="T643">
        <f t="shared" ref="T643:T706" si="73">(((L643/60)/60)/24)+DATE(1970,1,1)</f>
        <v>25569.003645833334</v>
      </c>
      <c r="U643">
        <f t="shared" ref="U643:U706" si="74">YEAR(S643)</f>
        <v>2015</v>
      </c>
      <c r="V643">
        <f t="shared" ref="V643:V706" si="75">MONTH(S643)</f>
        <v>7</v>
      </c>
      <c r="W643" t="str">
        <f t="shared" ref="W643:W706" si="76">IF(V643=1,"Jan",IF(V643=2,"Feb",IF(V643=3,"Mar",IF(V643=4,"Apr",IF(V643=5,"May",IF(V643=6,"Jun",IF(V643=7,"Jul",IF(V643=8,"Aug",IF(V643=9,"Sep",IF(V643=10,"Oct",IF(V643=11,"Nov",IF(V643=12,"Dec"))))))))))))</f>
        <v>Jul</v>
      </c>
    </row>
    <row r="644" spans="1:23" customFormat="1" ht="43.2" hidden="1" x14ac:dyDescent="0.3">
      <c r="A644">
        <v>642</v>
      </c>
      <c r="B644" s="2" t="s">
        <v>643</v>
      </c>
      <c r="C644" s="2" t="s">
        <v>4752</v>
      </c>
      <c r="D644" s="7">
        <v>20000</v>
      </c>
      <c r="E644" s="5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70"/>
        <v>1460</v>
      </c>
      <c r="P644">
        <f t="shared" si="71"/>
        <v>134.36000000000001</v>
      </c>
      <c r="Q644" t="s">
        <v>8317</v>
      </c>
      <c r="R644" t="s">
        <v>8319</v>
      </c>
      <c r="S644" s="11">
        <f t="shared" si="72"/>
        <v>42199.651319444441</v>
      </c>
      <c r="T644">
        <f t="shared" si="73"/>
        <v>25569.025162037036</v>
      </c>
      <c r="U644">
        <f t="shared" si="74"/>
        <v>2015</v>
      </c>
      <c r="V644">
        <f t="shared" si="75"/>
        <v>7</v>
      </c>
      <c r="W644" t="str">
        <f t="shared" si="76"/>
        <v>Jul</v>
      </c>
    </row>
    <row r="645" spans="1:23" customFormat="1" ht="43.2" hidden="1" x14ac:dyDescent="0.3">
      <c r="A645">
        <v>643</v>
      </c>
      <c r="B645" s="2" t="s">
        <v>644</v>
      </c>
      <c r="C645" s="2" t="s">
        <v>4753</v>
      </c>
      <c r="D645" s="7">
        <v>25000</v>
      </c>
      <c r="E645" s="5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70"/>
        <v>106</v>
      </c>
      <c r="P645">
        <f t="shared" si="71"/>
        <v>174.03</v>
      </c>
      <c r="Q645" t="s">
        <v>8317</v>
      </c>
      <c r="R645" t="s">
        <v>8319</v>
      </c>
      <c r="S645" s="11">
        <f t="shared" si="72"/>
        <v>42100.642071759255</v>
      </c>
      <c r="T645">
        <f t="shared" si="73"/>
        <v>25569.001759259259</v>
      </c>
      <c r="U645">
        <f t="shared" si="74"/>
        <v>2015</v>
      </c>
      <c r="V645">
        <f t="shared" si="75"/>
        <v>4</v>
      </c>
      <c r="W645" t="str">
        <f t="shared" si="76"/>
        <v>Apr</v>
      </c>
    </row>
    <row r="646" spans="1:23" customFormat="1" ht="43.2" hidden="1" x14ac:dyDescent="0.3">
      <c r="A646">
        <v>644</v>
      </c>
      <c r="B646" s="2" t="s">
        <v>645</v>
      </c>
      <c r="C646" s="2" t="s">
        <v>4754</v>
      </c>
      <c r="D646" s="7">
        <v>25000</v>
      </c>
      <c r="E646" s="5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70"/>
        <v>300</v>
      </c>
      <c r="P646">
        <f t="shared" si="71"/>
        <v>73.489999999999995</v>
      </c>
      <c r="Q646" t="s">
        <v>8317</v>
      </c>
      <c r="R646" t="s">
        <v>8319</v>
      </c>
      <c r="S646" s="11">
        <f t="shared" si="72"/>
        <v>41898.665960648148</v>
      </c>
      <c r="T646">
        <f t="shared" si="73"/>
        <v>25569.011817129631</v>
      </c>
      <c r="U646">
        <f t="shared" si="74"/>
        <v>2014</v>
      </c>
      <c r="V646">
        <f t="shared" si="75"/>
        <v>9</v>
      </c>
      <c r="W646" t="str">
        <f t="shared" si="76"/>
        <v>Sep</v>
      </c>
    </row>
    <row r="647" spans="1:23" customFormat="1" ht="28.8" hidden="1" x14ac:dyDescent="0.3">
      <c r="A647">
        <v>645</v>
      </c>
      <c r="B647" s="2" t="s">
        <v>646</v>
      </c>
      <c r="C647" s="2" t="s">
        <v>4755</v>
      </c>
      <c r="D647" s="7">
        <v>2000</v>
      </c>
      <c r="E647" s="5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70"/>
        <v>279</v>
      </c>
      <c r="P647">
        <f t="shared" si="71"/>
        <v>23.52</v>
      </c>
      <c r="Q647" t="s">
        <v>8317</v>
      </c>
      <c r="R647" t="s">
        <v>8319</v>
      </c>
      <c r="S647" s="11">
        <f t="shared" si="72"/>
        <v>42564.026319444441</v>
      </c>
      <c r="T647">
        <f t="shared" si="73"/>
        <v>25569.002743055556</v>
      </c>
      <c r="U647">
        <f t="shared" si="74"/>
        <v>2016</v>
      </c>
      <c r="V647">
        <f t="shared" si="75"/>
        <v>7</v>
      </c>
      <c r="W647" t="str">
        <f t="shared" si="76"/>
        <v>Jul</v>
      </c>
    </row>
    <row r="648" spans="1:23" customFormat="1" ht="43.2" hidden="1" x14ac:dyDescent="0.3">
      <c r="A648">
        <v>646</v>
      </c>
      <c r="B648" s="2" t="s">
        <v>647</v>
      </c>
      <c r="C648" s="2" t="s">
        <v>4756</v>
      </c>
      <c r="D648" s="7">
        <v>800</v>
      </c>
      <c r="E648" s="5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70"/>
        <v>132</v>
      </c>
      <c r="P648">
        <f t="shared" si="71"/>
        <v>39.07</v>
      </c>
      <c r="Q648" t="s">
        <v>8317</v>
      </c>
      <c r="R648" t="s">
        <v>8319</v>
      </c>
      <c r="S648" s="11">
        <f t="shared" si="72"/>
        <v>41832.852627314816</v>
      </c>
      <c r="T648">
        <f t="shared" si="73"/>
        <v>25569.0003125</v>
      </c>
      <c r="U648">
        <f t="shared" si="74"/>
        <v>2014</v>
      </c>
      <c r="V648">
        <f t="shared" si="75"/>
        <v>7</v>
      </c>
      <c r="W648" t="str">
        <f t="shared" si="76"/>
        <v>Jul</v>
      </c>
    </row>
    <row r="649" spans="1:23" customFormat="1" ht="43.2" hidden="1" x14ac:dyDescent="0.3">
      <c r="A649">
        <v>647</v>
      </c>
      <c r="B649" s="2" t="s">
        <v>648</v>
      </c>
      <c r="C649" s="2" t="s">
        <v>4757</v>
      </c>
      <c r="D649" s="7">
        <v>2000</v>
      </c>
      <c r="E649" s="5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70"/>
        <v>107</v>
      </c>
      <c r="P649">
        <f t="shared" si="71"/>
        <v>125.94</v>
      </c>
      <c r="Q649" t="s">
        <v>8317</v>
      </c>
      <c r="R649" t="s">
        <v>8319</v>
      </c>
      <c r="S649" s="11">
        <f t="shared" si="72"/>
        <v>42416.767928240741</v>
      </c>
      <c r="T649">
        <f t="shared" si="73"/>
        <v>25569.000196759258</v>
      </c>
      <c r="U649">
        <f t="shared" si="74"/>
        <v>2016</v>
      </c>
      <c r="V649">
        <f t="shared" si="75"/>
        <v>2</v>
      </c>
      <c r="W649" t="str">
        <f t="shared" si="76"/>
        <v>Feb</v>
      </c>
    </row>
    <row r="650" spans="1:23" customFormat="1" ht="28.8" hidden="1" x14ac:dyDescent="0.3">
      <c r="A650">
        <v>648</v>
      </c>
      <c r="B650" s="2" t="s">
        <v>649</v>
      </c>
      <c r="C650" s="2" t="s">
        <v>4758</v>
      </c>
      <c r="D650" s="7">
        <v>35000</v>
      </c>
      <c r="E650" s="5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70"/>
        <v>127</v>
      </c>
      <c r="P650">
        <f t="shared" si="71"/>
        <v>1644</v>
      </c>
      <c r="Q650" t="s">
        <v>8317</v>
      </c>
      <c r="R650" t="s">
        <v>8319</v>
      </c>
      <c r="S650" s="11">
        <f t="shared" si="72"/>
        <v>41891.693379629629</v>
      </c>
      <c r="T650">
        <f t="shared" si="73"/>
        <v>25569.0003125</v>
      </c>
      <c r="U650">
        <f t="shared" si="74"/>
        <v>2014</v>
      </c>
      <c r="V650">
        <f t="shared" si="75"/>
        <v>9</v>
      </c>
      <c r="W650" t="str">
        <f t="shared" si="76"/>
        <v>Sep</v>
      </c>
    </row>
    <row r="651" spans="1:23" customFormat="1" ht="43.2" hidden="1" x14ac:dyDescent="0.3">
      <c r="A651">
        <v>649</v>
      </c>
      <c r="B651" s="2" t="s">
        <v>650</v>
      </c>
      <c r="C651" s="2" t="s">
        <v>4759</v>
      </c>
      <c r="D651" s="7">
        <v>2500</v>
      </c>
      <c r="E651" s="5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70"/>
        <v>140</v>
      </c>
      <c r="P651">
        <f t="shared" si="71"/>
        <v>42.67</v>
      </c>
      <c r="Q651" t="s">
        <v>8317</v>
      </c>
      <c r="R651" t="s">
        <v>8319</v>
      </c>
      <c r="S651" s="11">
        <f t="shared" si="72"/>
        <v>41877.912187499998</v>
      </c>
      <c r="T651">
        <f t="shared" si="73"/>
        <v>25569.000949074074</v>
      </c>
      <c r="U651">
        <f t="shared" si="74"/>
        <v>2014</v>
      </c>
      <c r="V651">
        <f t="shared" si="75"/>
        <v>8</v>
      </c>
      <c r="W651" t="str">
        <f t="shared" si="76"/>
        <v>Aug</v>
      </c>
    </row>
    <row r="652" spans="1:23" customFormat="1" ht="43.2" hidden="1" x14ac:dyDescent="0.3">
      <c r="A652">
        <v>650</v>
      </c>
      <c r="B652" s="2" t="s">
        <v>651</v>
      </c>
      <c r="C652" s="2" t="s">
        <v>4760</v>
      </c>
      <c r="D652" s="7">
        <v>1500</v>
      </c>
      <c r="E652" s="5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70"/>
        <v>112</v>
      </c>
      <c r="P652">
        <f t="shared" si="71"/>
        <v>35.130000000000003</v>
      </c>
      <c r="Q652" t="s">
        <v>8317</v>
      </c>
      <c r="R652" t="s">
        <v>8319</v>
      </c>
      <c r="S652" s="11">
        <f t="shared" si="72"/>
        <v>41932.036851851852</v>
      </c>
      <c r="T652">
        <f t="shared" si="73"/>
        <v>25569.000555555554</v>
      </c>
      <c r="U652">
        <f t="shared" si="74"/>
        <v>2014</v>
      </c>
      <c r="V652">
        <f t="shared" si="75"/>
        <v>10</v>
      </c>
      <c r="W652" t="str">
        <f t="shared" si="76"/>
        <v>Oct</v>
      </c>
    </row>
    <row r="653" spans="1:23" customFormat="1" ht="43.2" hidden="1" x14ac:dyDescent="0.3">
      <c r="A653">
        <v>651</v>
      </c>
      <c r="B653" s="2" t="s">
        <v>652</v>
      </c>
      <c r="C653" s="2" t="s">
        <v>4761</v>
      </c>
      <c r="D653" s="7">
        <v>25000</v>
      </c>
      <c r="E653" s="5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70"/>
        <v>101</v>
      </c>
      <c r="P653">
        <f t="shared" si="71"/>
        <v>239.35</v>
      </c>
      <c r="Q653" t="s">
        <v>8317</v>
      </c>
      <c r="R653" t="s">
        <v>8319</v>
      </c>
      <c r="S653" s="11">
        <f t="shared" si="72"/>
        <v>41956.017488425925</v>
      </c>
      <c r="T653">
        <f t="shared" si="73"/>
        <v>25569.001215277778</v>
      </c>
      <c r="U653">
        <f t="shared" si="74"/>
        <v>2014</v>
      </c>
      <c r="V653">
        <f t="shared" si="75"/>
        <v>11</v>
      </c>
      <c r="W653" t="str">
        <f t="shared" si="76"/>
        <v>Nov</v>
      </c>
    </row>
    <row r="654" spans="1:23" customFormat="1" ht="57.6" hidden="1" x14ac:dyDescent="0.3">
      <c r="A654">
        <v>652</v>
      </c>
      <c r="B654" s="2" t="s">
        <v>653</v>
      </c>
      <c r="C654" s="2" t="s">
        <v>4762</v>
      </c>
      <c r="D654" s="7">
        <v>3000</v>
      </c>
      <c r="E654" s="5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70"/>
        <v>100</v>
      </c>
      <c r="P654">
        <f t="shared" si="71"/>
        <v>107.64</v>
      </c>
      <c r="Q654" t="s">
        <v>8317</v>
      </c>
      <c r="R654" t="s">
        <v>8319</v>
      </c>
      <c r="S654" s="11">
        <f t="shared" si="72"/>
        <v>42675.690393518518</v>
      </c>
      <c r="T654">
        <f t="shared" si="73"/>
        <v>25569.000324074073</v>
      </c>
      <c r="U654">
        <f t="shared" si="74"/>
        <v>2016</v>
      </c>
      <c r="V654">
        <f t="shared" si="75"/>
        <v>11</v>
      </c>
      <c r="W654" t="str">
        <f t="shared" si="76"/>
        <v>Nov</v>
      </c>
    </row>
    <row r="655" spans="1:23" customFormat="1" ht="57.6" hidden="1" x14ac:dyDescent="0.3">
      <c r="A655">
        <v>653</v>
      </c>
      <c r="B655" s="2" t="s">
        <v>654</v>
      </c>
      <c r="C655" s="2" t="s">
        <v>4763</v>
      </c>
      <c r="D655" s="7">
        <v>75000</v>
      </c>
      <c r="E655" s="5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70"/>
        <v>141</v>
      </c>
      <c r="P655">
        <f t="shared" si="71"/>
        <v>95.83</v>
      </c>
      <c r="Q655" t="s">
        <v>8317</v>
      </c>
      <c r="R655" t="s">
        <v>8319</v>
      </c>
      <c r="S655" s="11">
        <f t="shared" si="72"/>
        <v>42199.618518518517</v>
      </c>
      <c r="T655">
        <f t="shared" si="73"/>
        <v>25569.012812500001</v>
      </c>
      <c r="U655">
        <f t="shared" si="74"/>
        <v>2015</v>
      </c>
      <c r="V655">
        <f t="shared" si="75"/>
        <v>7</v>
      </c>
      <c r="W655" t="str">
        <f t="shared" si="76"/>
        <v>Jul</v>
      </c>
    </row>
    <row r="656" spans="1:23" customFormat="1" ht="43.2" hidden="1" x14ac:dyDescent="0.3">
      <c r="A656">
        <v>654</v>
      </c>
      <c r="B656" s="2" t="s">
        <v>655</v>
      </c>
      <c r="C656" s="2" t="s">
        <v>4764</v>
      </c>
      <c r="D656" s="7">
        <v>12000</v>
      </c>
      <c r="E656" s="5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70"/>
        <v>267</v>
      </c>
      <c r="P656">
        <f t="shared" si="71"/>
        <v>31.66</v>
      </c>
      <c r="Q656" t="s">
        <v>8317</v>
      </c>
      <c r="R656" t="s">
        <v>8319</v>
      </c>
      <c r="S656" s="11">
        <f t="shared" si="72"/>
        <v>42163.957326388889</v>
      </c>
      <c r="T656">
        <f t="shared" si="73"/>
        <v>25569.011724537038</v>
      </c>
      <c r="U656">
        <f t="shared" si="74"/>
        <v>2015</v>
      </c>
      <c r="V656">
        <f t="shared" si="75"/>
        <v>6</v>
      </c>
      <c r="W656" t="str">
        <f t="shared" si="76"/>
        <v>Jun</v>
      </c>
    </row>
    <row r="657" spans="1:23" customFormat="1" ht="43.2" hidden="1" x14ac:dyDescent="0.3">
      <c r="A657">
        <v>655</v>
      </c>
      <c r="B657" s="2" t="s">
        <v>656</v>
      </c>
      <c r="C657" s="2" t="s">
        <v>4765</v>
      </c>
      <c r="D657" s="7">
        <v>8000</v>
      </c>
      <c r="E657" s="5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70"/>
        <v>147</v>
      </c>
      <c r="P657">
        <f t="shared" si="71"/>
        <v>42.89</v>
      </c>
      <c r="Q657" t="s">
        <v>8317</v>
      </c>
      <c r="R657" t="s">
        <v>8319</v>
      </c>
      <c r="S657" s="11">
        <f t="shared" si="72"/>
        <v>42045.957314814819</v>
      </c>
      <c r="T657">
        <f t="shared" si="73"/>
        <v>25569.003171296295</v>
      </c>
      <c r="U657">
        <f t="shared" si="74"/>
        <v>2015</v>
      </c>
      <c r="V657">
        <f t="shared" si="75"/>
        <v>2</v>
      </c>
      <c r="W657" t="str">
        <f t="shared" si="76"/>
        <v>Feb</v>
      </c>
    </row>
    <row r="658" spans="1:23" customFormat="1" ht="43.2" hidden="1" x14ac:dyDescent="0.3">
      <c r="A658">
        <v>656</v>
      </c>
      <c r="B658" s="2" t="s">
        <v>657</v>
      </c>
      <c r="C658" s="2" t="s">
        <v>4766</v>
      </c>
      <c r="D658" s="7">
        <v>5000</v>
      </c>
      <c r="E658" s="5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70"/>
        <v>214</v>
      </c>
      <c r="P658">
        <f t="shared" si="71"/>
        <v>122.74</v>
      </c>
      <c r="Q658" t="s">
        <v>8317</v>
      </c>
      <c r="R658" t="s">
        <v>8319</v>
      </c>
      <c r="S658" s="11">
        <f t="shared" si="72"/>
        <v>42417.804618055554</v>
      </c>
      <c r="T658">
        <f t="shared" si="73"/>
        <v>25569.001006944443</v>
      </c>
      <c r="U658">
        <f t="shared" si="74"/>
        <v>2016</v>
      </c>
      <c r="V658">
        <f t="shared" si="75"/>
        <v>2</v>
      </c>
      <c r="W658" t="str">
        <f t="shared" si="76"/>
        <v>Feb</v>
      </c>
    </row>
    <row r="659" spans="1:23" customFormat="1" ht="43.2" hidden="1" x14ac:dyDescent="0.3">
      <c r="A659">
        <v>657</v>
      </c>
      <c r="B659" s="2" t="s">
        <v>658</v>
      </c>
      <c r="C659" s="2" t="s">
        <v>4767</v>
      </c>
      <c r="D659" s="7">
        <v>15000</v>
      </c>
      <c r="E659" s="5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70"/>
        <v>126</v>
      </c>
      <c r="P659">
        <f t="shared" si="71"/>
        <v>190.45</v>
      </c>
      <c r="Q659" t="s">
        <v>8317</v>
      </c>
      <c r="R659" t="s">
        <v>8319</v>
      </c>
      <c r="S659" s="11">
        <f t="shared" si="72"/>
        <v>42331.84574074074</v>
      </c>
      <c r="T659">
        <f t="shared" si="73"/>
        <v>25569.001145833332</v>
      </c>
      <c r="U659">
        <f t="shared" si="74"/>
        <v>2015</v>
      </c>
      <c r="V659">
        <f t="shared" si="75"/>
        <v>11</v>
      </c>
      <c r="W659" t="str">
        <f t="shared" si="76"/>
        <v>Nov</v>
      </c>
    </row>
    <row r="660" spans="1:23" customFormat="1" ht="43.2" hidden="1" x14ac:dyDescent="0.3">
      <c r="A660">
        <v>658</v>
      </c>
      <c r="B660" s="2" t="s">
        <v>659</v>
      </c>
      <c r="C660" s="2" t="s">
        <v>4768</v>
      </c>
      <c r="D660" s="7">
        <v>28888</v>
      </c>
      <c r="E660" s="5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70"/>
        <v>104</v>
      </c>
      <c r="P660">
        <f t="shared" si="71"/>
        <v>109.34</v>
      </c>
      <c r="Q660" t="s">
        <v>8317</v>
      </c>
      <c r="R660" t="s">
        <v>8319</v>
      </c>
      <c r="S660" s="11">
        <f t="shared" si="72"/>
        <v>42179.160752314812</v>
      </c>
      <c r="T660">
        <f t="shared" si="73"/>
        <v>25569.003194444445</v>
      </c>
      <c r="U660">
        <f t="shared" si="74"/>
        <v>2015</v>
      </c>
      <c r="V660">
        <f t="shared" si="75"/>
        <v>6</v>
      </c>
      <c r="W660" t="str">
        <f t="shared" si="76"/>
        <v>Jun</v>
      </c>
    </row>
    <row r="661" spans="1:23" customFormat="1" hidden="1" x14ac:dyDescent="0.3">
      <c r="A661">
        <v>659</v>
      </c>
      <c r="B661" s="2" t="s">
        <v>660</v>
      </c>
      <c r="C661" s="2" t="s">
        <v>4769</v>
      </c>
      <c r="D661" s="7">
        <v>3000</v>
      </c>
      <c r="E661" s="5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70"/>
        <v>101</v>
      </c>
      <c r="P661">
        <f t="shared" si="71"/>
        <v>143.66999999999999</v>
      </c>
      <c r="Q661" t="s">
        <v>8317</v>
      </c>
      <c r="R661" t="s">
        <v>8319</v>
      </c>
      <c r="S661" s="11">
        <f t="shared" si="72"/>
        <v>42209.593692129631</v>
      </c>
      <c r="T661">
        <f t="shared" si="73"/>
        <v>25569.000243055554</v>
      </c>
      <c r="U661">
        <f t="shared" si="74"/>
        <v>2015</v>
      </c>
      <c r="V661">
        <f t="shared" si="75"/>
        <v>7</v>
      </c>
      <c r="W661" t="str">
        <f t="shared" si="76"/>
        <v>Jul</v>
      </c>
    </row>
    <row r="662" spans="1:23" customFormat="1" ht="43.2" hidden="1" x14ac:dyDescent="0.3">
      <c r="A662">
        <v>660</v>
      </c>
      <c r="B662" s="2" t="s">
        <v>661</v>
      </c>
      <c r="C662" s="2" t="s">
        <v>4770</v>
      </c>
      <c r="D662" s="7">
        <v>50000</v>
      </c>
      <c r="E662" s="5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70"/>
        <v>3</v>
      </c>
      <c r="P662">
        <f t="shared" si="71"/>
        <v>84.94</v>
      </c>
      <c r="Q662" t="s">
        <v>8317</v>
      </c>
      <c r="R662" t="s">
        <v>8319</v>
      </c>
      <c r="S662" s="11">
        <f t="shared" si="72"/>
        <v>41922.741655092592</v>
      </c>
      <c r="T662">
        <f t="shared" si="73"/>
        <v>25569.000208333335</v>
      </c>
      <c r="U662">
        <f t="shared" si="74"/>
        <v>2014</v>
      </c>
      <c r="V662">
        <f t="shared" si="75"/>
        <v>10</v>
      </c>
      <c r="W662" t="str">
        <f t="shared" si="76"/>
        <v>Oct</v>
      </c>
    </row>
    <row r="663" spans="1:23" customFormat="1" ht="43.2" hidden="1" x14ac:dyDescent="0.3">
      <c r="A663">
        <v>661</v>
      </c>
      <c r="B663" s="2" t="s">
        <v>662</v>
      </c>
      <c r="C663" s="2" t="s">
        <v>4771</v>
      </c>
      <c r="D663" s="7">
        <v>10000</v>
      </c>
      <c r="E663" s="5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70"/>
        <v>1</v>
      </c>
      <c r="P663">
        <f t="shared" si="71"/>
        <v>10.56</v>
      </c>
      <c r="Q663" t="s">
        <v>8317</v>
      </c>
      <c r="R663" t="s">
        <v>8319</v>
      </c>
      <c r="S663" s="11">
        <f t="shared" si="72"/>
        <v>42636.645358796297</v>
      </c>
      <c r="T663">
        <f t="shared" si="73"/>
        <v>25569.000104166666</v>
      </c>
      <c r="U663">
        <f t="shared" si="74"/>
        <v>2016</v>
      </c>
      <c r="V663">
        <f t="shared" si="75"/>
        <v>9</v>
      </c>
      <c r="W663" t="str">
        <f t="shared" si="76"/>
        <v>Sep</v>
      </c>
    </row>
    <row r="664" spans="1:23" customFormat="1" ht="43.2" hidden="1" x14ac:dyDescent="0.3">
      <c r="A664">
        <v>662</v>
      </c>
      <c r="B664" s="2" t="s">
        <v>663</v>
      </c>
      <c r="C664" s="2" t="s">
        <v>4772</v>
      </c>
      <c r="D664" s="7">
        <v>39000</v>
      </c>
      <c r="E664" s="5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70"/>
        <v>0</v>
      </c>
      <c r="P664">
        <f t="shared" si="71"/>
        <v>39</v>
      </c>
      <c r="Q664" t="s">
        <v>8317</v>
      </c>
      <c r="R664" t="s">
        <v>8319</v>
      </c>
      <c r="S664" s="11">
        <f t="shared" si="72"/>
        <v>41990.438043981485</v>
      </c>
      <c r="T664">
        <f t="shared" si="73"/>
        <v>25569.000046296296</v>
      </c>
      <c r="U664">
        <f t="shared" si="74"/>
        <v>2014</v>
      </c>
      <c r="V664">
        <f t="shared" si="75"/>
        <v>12</v>
      </c>
      <c r="W664" t="str">
        <f t="shared" si="76"/>
        <v>Dec</v>
      </c>
    </row>
    <row r="665" spans="1:23" customFormat="1" ht="43.2" hidden="1" x14ac:dyDescent="0.3">
      <c r="A665">
        <v>663</v>
      </c>
      <c r="B665" s="2" t="s">
        <v>664</v>
      </c>
      <c r="C665" s="2" t="s">
        <v>4773</v>
      </c>
      <c r="D665" s="7">
        <v>200000</v>
      </c>
      <c r="E665" s="5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70"/>
        <v>0</v>
      </c>
      <c r="P665">
        <f t="shared" si="71"/>
        <v>100</v>
      </c>
      <c r="Q665" t="s">
        <v>8317</v>
      </c>
      <c r="R665" t="s">
        <v>8319</v>
      </c>
      <c r="S665" s="11">
        <f t="shared" si="72"/>
        <v>42173.843240740738</v>
      </c>
      <c r="T665">
        <f t="shared" si="73"/>
        <v>25569.000081018519</v>
      </c>
      <c r="U665">
        <f t="shared" si="74"/>
        <v>2015</v>
      </c>
      <c r="V665">
        <f t="shared" si="75"/>
        <v>6</v>
      </c>
      <c r="W665" t="str">
        <f t="shared" si="76"/>
        <v>Jun</v>
      </c>
    </row>
    <row r="666" spans="1:23" customFormat="1" ht="43.2" hidden="1" x14ac:dyDescent="0.3">
      <c r="A666">
        <v>664</v>
      </c>
      <c r="B666" s="2" t="s">
        <v>665</v>
      </c>
      <c r="C666" s="2" t="s">
        <v>4774</v>
      </c>
      <c r="D666" s="7">
        <v>12000</v>
      </c>
      <c r="E666" s="5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70"/>
        <v>8</v>
      </c>
      <c r="P666">
        <f t="shared" si="71"/>
        <v>31.17</v>
      </c>
      <c r="Q666" t="s">
        <v>8317</v>
      </c>
      <c r="R666" t="s">
        <v>8319</v>
      </c>
      <c r="S666" s="11">
        <f t="shared" si="72"/>
        <v>42077.666377314818</v>
      </c>
      <c r="T666">
        <f t="shared" si="73"/>
        <v>25569.000335648147</v>
      </c>
      <c r="U666">
        <f t="shared" si="74"/>
        <v>2015</v>
      </c>
      <c r="V666">
        <f t="shared" si="75"/>
        <v>3</v>
      </c>
      <c r="W666" t="str">
        <f t="shared" si="76"/>
        <v>Mar</v>
      </c>
    </row>
    <row r="667" spans="1:23" customFormat="1" ht="43.2" hidden="1" x14ac:dyDescent="0.3">
      <c r="A667">
        <v>665</v>
      </c>
      <c r="B667" s="2" t="s">
        <v>666</v>
      </c>
      <c r="C667" s="2" t="s">
        <v>4775</v>
      </c>
      <c r="D667" s="7">
        <v>10000</v>
      </c>
      <c r="E667" s="5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70"/>
        <v>19</v>
      </c>
      <c r="P667">
        <f t="shared" si="71"/>
        <v>155.33000000000001</v>
      </c>
      <c r="Q667" t="s">
        <v>8317</v>
      </c>
      <c r="R667" t="s">
        <v>8319</v>
      </c>
      <c r="S667" s="11">
        <f t="shared" si="72"/>
        <v>42688.711354166662</v>
      </c>
      <c r="T667">
        <f t="shared" si="73"/>
        <v>25569.000138888889</v>
      </c>
      <c r="U667">
        <f t="shared" si="74"/>
        <v>2016</v>
      </c>
      <c r="V667">
        <f t="shared" si="75"/>
        <v>11</v>
      </c>
      <c r="W667" t="str">
        <f t="shared" si="76"/>
        <v>Nov</v>
      </c>
    </row>
    <row r="668" spans="1:23" customFormat="1" ht="43.2" hidden="1" x14ac:dyDescent="0.3">
      <c r="A668">
        <v>666</v>
      </c>
      <c r="B668" s="2" t="s">
        <v>667</v>
      </c>
      <c r="C668" s="2" t="s">
        <v>4776</v>
      </c>
      <c r="D668" s="7">
        <v>200000</v>
      </c>
      <c r="E668" s="5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70"/>
        <v>0</v>
      </c>
      <c r="P668">
        <f t="shared" si="71"/>
        <v>2</v>
      </c>
      <c r="Q668" t="s">
        <v>8317</v>
      </c>
      <c r="R668" t="s">
        <v>8319</v>
      </c>
      <c r="S668" s="11">
        <f t="shared" si="72"/>
        <v>41838.832152777781</v>
      </c>
      <c r="T668">
        <f t="shared" si="73"/>
        <v>25569.000046296296</v>
      </c>
      <c r="U668">
        <f t="shared" si="74"/>
        <v>2014</v>
      </c>
      <c r="V668">
        <f t="shared" si="75"/>
        <v>7</v>
      </c>
      <c r="W668" t="str">
        <f t="shared" si="76"/>
        <v>Jul</v>
      </c>
    </row>
    <row r="669" spans="1:23" customFormat="1" ht="43.2" hidden="1" x14ac:dyDescent="0.3">
      <c r="A669">
        <v>667</v>
      </c>
      <c r="B669" s="2" t="s">
        <v>668</v>
      </c>
      <c r="C669" s="2" t="s">
        <v>4777</v>
      </c>
      <c r="D669" s="7">
        <v>50000</v>
      </c>
      <c r="E669" s="5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70"/>
        <v>10</v>
      </c>
      <c r="P669">
        <f t="shared" si="71"/>
        <v>178.93</v>
      </c>
      <c r="Q669" t="s">
        <v>8317</v>
      </c>
      <c r="R669" t="s">
        <v>8319</v>
      </c>
      <c r="S669" s="11">
        <f t="shared" si="72"/>
        <v>42632.373414351852</v>
      </c>
      <c r="T669">
        <f t="shared" si="73"/>
        <v>25569.000324074073</v>
      </c>
      <c r="U669">
        <f t="shared" si="74"/>
        <v>2016</v>
      </c>
      <c r="V669">
        <f t="shared" si="75"/>
        <v>9</v>
      </c>
      <c r="W669" t="str">
        <f t="shared" si="76"/>
        <v>Sep</v>
      </c>
    </row>
    <row r="670" spans="1:23" customFormat="1" ht="43.2" hidden="1" x14ac:dyDescent="0.3">
      <c r="A670">
        <v>668</v>
      </c>
      <c r="B670" s="2" t="s">
        <v>669</v>
      </c>
      <c r="C670" s="2" t="s">
        <v>4778</v>
      </c>
      <c r="D670" s="7">
        <v>15000</v>
      </c>
      <c r="E670" s="5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70"/>
        <v>5</v>
      </c>
      <c r="P670">
        <f t="shared" si="71"/>
        <v>27.36</v>
      </c>
      <c r="Q670" t="s">
        <v>8317</v>
      </c>
      <c r="R670" t="s">
        <v>8319</v>
      </c>
      <c r="S670" s="11">
        <f t="shared" si="72"/>
        <v>42090.831273148149</v>
      </c>
      <c r="T670">
        <f t="shared" si="73"/>
        <v>25569.00028935185</v>
      </c>
      <c r="U670">
        <f t="shared" si="74"/>
        <v>2015</v>
      </c>
      <c r="V670">
        <f t="shared" si="75"/>
        <v>3</v>
      </c>
      <c r="W670" t="str">
        <f t="shared" si="76"/>
        <v>Mar</v>
      </c>
    </row>
    <row r="671" spans="1:23" customFormat="1" ht="57.6" hidden="1" x14ac:dyDescent="0.3">
      <c r="A671">
        <v>669</v>
      </c>
      <c r="B671" s="2" t="s">
        <v>670</v>
      </c>
      <c r="C671" s="2" t="s">
        <v>4779</v>
      </c>
      <c r="D671" s="7">
        <v>200000</v>
      </c>
      <c r="E671" s="5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70"/>
        <v>22</v>
      </c>
      <c r="P671">
        <f t="shared" si="71"/>
        <v>1536.25</v>
      </c>
      <c r="Q671" t="s">
        <v>8317</v>
      </c>
      <c r="R671" t="s">
        <v>8319</v>
      </c>
      <c r="S671" s="11">
        <f t="shared" si="72"/>
        <v>42527.625671296293</v>
      </c>
      <c r="T671">
        <f t="shared" si="73"/>
        <v>25569.000324074073</v>
      </c>
      <c r="U671">
        <f t="shared" si="74"/>
        <v>2016</v>
      </c>
      <c r="V671">
        <f t="shared" si="75"/>
        <v>6</v>
      </c>
      <c r="W671" t="str">
        <f t="shared" si="76"/>
        <v>Jun</v>
      </c>
    </row>
    <row r="672" spans="1:23" customFormat="1" ht="57.6" hidden="1" x14ac:dyDescent="0.3">
      <c r="A672">
        <v>670</v>
      </c>
      <c r="B672" s="2" t="s">
        <v>671</v>
      </c>
      <c r="C672" s="2" t="s">
        <v>4780</v>
      </c>
      <c r="D672" s="7">
        <v>90000</v>
      </c>
      <c r="E672" s="5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70"/>
        <v>29</v>
      </c>
      <c r="P672">
        <f t="shared" si="71"/>
        <v>85</v>
      </c>
      <c r="Q672" t="s">
        <v>8317</v>
      </c>
      <c r="R672" t="s">
        <v>8319</v>
      </c>
      <c r="S672" s="11">
        <f t="shared" si="72"/>
        <v>42506.709722222222</v>
      </c>
      <c r="T672">
        <f t="shared" si="73"/>
        <v>25569.003587962961</v>
      </c>
      <c r="U672">
        <f t="shared" si="74"/>
        <v>2016</v>
      </c>
      <c r="V672">
        <f t="shared" si="75"/>
        <v>5</v>
      </c>
      <c r="W672" t="str">
        <f t="shared" si="76"/>
        <v>May</v>
      </c>
    </row>
    <row r="673" spans="1:23" customFormat="1" ht="57.6" hidden="1" x14ac:dyDescent="0.3">
      <c r="A673">
        <v>671</v>
      </c>
      <c r="B673" s="2" t="s">
        <v>672</v>
      </c>
      <c r="C673" s="2" t="s">
        <v>4781</v>
      </c>
      <c r="D673" s="7">
        <v>30000</v>
      </c>
      <c r="E673" s="5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70"/>
        <v>39</v>
      </c>
      <c r="P673">
        <f t="shared" si="71"/>
        <v>788.53</v>
      </c>
      <c r="Q673" t="s">
        <v>8317</v>
      </c>
      <c r="R673" t="s">
        <v>8319</v>
      </c>
      <c r="S673" s="11">
        <f t="shared" si="72"/>
        <v>41984.692731481482</v>
      </c>
      <c r="T673">
        <f t="shared" si="73"/>
        <v>25569.000173611112</v>
      </c>
      <c r="U673">
        <f t="shared" si="74"/>
        <v>2014</v>
      </c>
      <c r="V673">
        <f t="shared" si="75"/>
        <v>12</v>
      </c>
      <c r="W673" t="str">
        <f t="shared" si="76"/>
        <v>Dec</v>
      </c>
    </row>
    <row r="674" spans="1:23" customFormat="1" ht="43.2" hidden="1" x14ac:dyDescent="0.3">
      <c r="A674">
        <v>672</v>
      </c>
      <c r="B674" s="2" t="s">
        <v>673</v>
      </c>
      <c r="C674" s="2" t="s">
        <v>4782</v>
      </c>
      <c r="D674" s="7">
        <v>50000</v>
      </c>
      <c r="E674" s="5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70"/>
        <v>22</v>
      </c>
      <c r="P674">
        <f t="shared" si="71"/>
        <v>50.3</v>
      </c>
      <c r="Q674" t="s">
        <v>8317</v>
      </c>
      <c r="R674" t="s">
        <v>8319</v>
      </c>
      <c r="S674" s="11">
        <f t="shared" si="72"/>
        <v>41974.219490740739</v>
      </c>
      <c r="T674">
        <f t="shared" si="73"/>
        <v>25569.002488425926</v>
      </c>
      <c r="U674">
        <f t="shared" si="74"/>
        <v>2014</v>
      </c>
      <c r="V674">
        <f t="shared" si="75"/>
        <v>12</v>
      </c>
      <c r="W674" t="str">
        <f t="shared" si="76"/>
        <v>Dec</v>
      </c>
    </row>
    <row r="675" spans="1:23" customFormat="1" ht="57.6" hidden="1" x14ac:dyDescent="0.3">
      <c r="A675">
        <v>673</v>
      </c>
      <c r="B675" s="2" t="s">
        <v>674</v>
      </c>
      <c r="C675" s="2" t="s">
        <v>4783</v>
      </c>
      <c r="D675" s="7">
        <v>100000</v>
      </c>
      <c r="E675" s="5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70"/>
        <v>0</v>
      </c>
      <c r="P675">
        <f t="shared" si="71"/>
        <v>68.33</v>
      </c>
      <c r="Q675" t="s">
        <v>8317</v>
      </c>
      <c r="R675" t="s">
        <v>8319</v>
      </c>
      <c r="S675" s="11">
        <f t="shared" si="72"/>
        <v>41838.840474537035</v>
      </c>
      <c r="T675">
        <f t="shared" si="73"/>
        <v>25569.000034722223</v>
      </c>
      <c r="U675">
        <f t="shared" si="74"/>
        <v>2014</v>
      </c>
      <c r="V675">
        <f t="shared" si="75"/>
        <v>7</v>
      </c>
      <c r="W675" t="str">
        <f t="shared" si="76"/>
        <v>Jul</v>
      </c>
    </row>
    <row r="676" spans="1:23" customFormat="1" ht="28.8" hidden="1" x14ac:dyDescent="0.3">
      <c r="A676">
        <v>674</v>
      </c>
      <c r="B676" s="2" t="s">
        <v>675</v>
      </c>
      <c r="C676" s="2" t="s">
        <v>4784</v>
      </c>
      <c r="D676" s="7">
        <v>50000</v>
      </c>
      <c r="E676" s="5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70"/>
        <v>0</v>
      </c>
      <c r="P676">
        <f t="shared" si="71"/>
        <v>7.5</v>
      </c>
      <c r="Q676" t="s">
        <v>8317</v>
      </c>
      <c r="R676" t="s">
        <v>8319</v>
      </c>
      <c r="S676" s="11">
        <f t="shared" si="72"/>
        <v>41803.116053240738</v>
      </c>
      <c r="T676">
        <f t="shared" si="73"/>
        <v>25569.00002314815</v>
      </c>
      <c r="U676">
        <f t="shared" si="74"/>
        <v>2014</v>
      </c>
      <c r="V676">
        <f t="shared" si="75"/>
        <v>6</v>
      </c>
      <c r="W676" t="str">
        <f t="shared" si="76"/>
        <v>Jun</v>
      </c>
    </row>
    <row r="677" spans="1:23" customFormat="1" ht="43.2" hidden="1" x14ac:dyDescent="0.3">
      <c r="A677">
        <v>675</v>
      </c>
      <c r="B677" s="2" t="s">
        <v>676</v>
      </c>
      <c r="C677" s="2" t="s">
        <v>4785</v>
      </c>
      <c r="D677" s="7">
        <v>6000</v>
      </c>
      <c r="E677" s="5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70"/>
        <v>15</v>
      </c>
      <c r="P677">
        <f t="shared" si="71"/>
        <v>34.270000000000003</v>
      </c>
      <c r="Q677" t="s">
        <v>8317</v>
      </c>
      <c r="R677" t="s">
        <v>8319</v>
      </c>
      <c r="S677" s="11">
        <f t="shared" si="72"/>
        <v>41975.930601851855</v>
      </c>
      <c r="T677">
        <f t="shared" si="73"/>
        <v>25569.000300925927</v>
      </c>
      <c r="U677">
        <f t="shared" si="74"/>
        <v>2014</v>
      </c>
      <c r="V677">
        <f t="shared" si="75"/>
        <v>12</v>
      </c>
      <c r="W677" t="str">
        <f t="shared" si="76"/>
        <v>Dec</v>
      </c>
    </row>
    <row r="678" spans="1:23" customFormat="1" ht="57.6" hidden="1" x14ac:dyDescent="0.3">
      <c r="A678">
        <v>676</v>
      </c>
      <c r="B678" s="2" t="s">
        <v>677</v>
      </c>
      <c r="C678" s="2" t="s">
        <v>4786</v>
      </c>
      <c r="D678" s="7">
        <v>100000</v>
      </c>
      <c r="E678" s="5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70"/>
        <v>1</v>
      </c>
      <c r="P678">
        <f t="shared" si="71"/>
        <v>61.29</v>
      </c>
      <c r="Q678" t="s">
        <v>8317</v>
      </c>
      <c r="R678" t="s">
        <v>8319</v>
      </c>
      <c r="S678" s="11">
        <f t="shared" si="72"/>
        <v>42012.768298611118</v>
      </c>
      <c r="T678">
        <f t="shared" si="73"/>
        <v>25569.000277777777</v>
      </c>
      <c r="U678">
        <f t="shared" si="74"/>
        <v>2015</v>
      </c>
      <c r="V678">
        <f t="shared" si="75"/>
        <v>1</v>
      </c>
      <c r="W678" t="str">
        <f t="shared" si="76"/>
        <v>Jan</v>
      </c>
    </row>
    <row r="679" spans="1:23" customFormat="1" ht="57.6" hidden="1" x14ac:dyDescent="0.3">
      <c r="A679">
        <v>677</v>
      </c>
      <c r="B679" s="2" t="s">
        <v>678</v>
      </c>
      <c r="C679" s="2" t="s">
        <v>4787</v>
      </c>
      <c r="D679" s="7">
        <v>50000</v>
      </c>
      <c r="E679" s="5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70"/>
        <v>26</v>
      </c>
      <c r="P679">
        <f t="shared" si="71"/>
        <v>133.25</v>
      </c>
      <c r="Q679" t="s">
        <v>8317</v>
      </c>
      <c r="R679" t="s">
        <v>8319</v>
      </c>
      <c r="S679" s="11">
        <f t="shared" si="72"/>
        <v>42504.403877314813</v>
      </c>
      <c r="T679">
        <f t="shared" si="73"/>
        <v>25569.001111111113</v>
      </c>
      <c r="U679">
        <f t="shared" si="74"/>
        <v>2016</v>
      </c>
      <c r="V679">
        <f t="shared" si="75"/>
        <v>5</v>
      </c>
      <c r="W679" t="str">
        <f t="shared" si="76"/>
        <v>May</v>
      </c>
    </row>
    <row r="680" spans="1:23" customFormat="1" ht="43.2" hidden="1" x14ac:dyDescent="0.3">
      <c r="A680">
        <v>678</v>
      </c>
      <c r="B680" s="2" t="s">
        <v>679</v>
      </c>
      <c r="C680" s="2" t="s">
        <v>4788</v>
      </c>
      <c r="D680" s="7">
        <v>29000</v>
      </c>
      <c r="E680" s="5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70"/>
        <v>4</v>
      </c>
      <c r="P680">
        <f t="shared" si="71"/>
        <v>65.180000000000007</v>
      </c>
      <c r="Q680" t="s">
        <v>8317</v>
      </c>
      <c r="R680" t="s">
        <v>8319</v>
      </c>
      <c r="S680" s="11">
        <f t="shared" si="72"/>
        <v>42481.376597222217</v>
      </c>
      <c r="T680">
        <f t="shared" si="73"/>
        <v>25569.000196759258</v>
      </c>
      <c r="U680">
        <f t="shared" si="74"/>
        <v>2016</v>
      </c>
      <c r="V680">
        <f t="shared" si="75"/>
        <v>4</v>
      </c>
      <c r="W680" t="str">
        <f t="shared" si="76"/>
        <v>Apr</v>
      </c>
    </row>
    <row r="681" spans="1:23" customFormat="1" ht="43.2" hidden="1" x14ac:dyDescent="0.3">
      <c r="A681">
        <v>679</v>
      </c>
      <c r="B681" s="2" t="s">
        <v>680</v>
      </c>
      <c r="C681" s="2" t="s">
        <v>4789</v>
      </c>
      <c r="D681" s="7">
        <v>57000</v>
      </c>
      <c r="E681" s="5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70"/>
        <v>15</v>
      </c>
      <c r="P681">
        <f t="shared" si="71"/>
        <v>93.9</v>
      </c>
      <c r="Q681" t="s">
        <v>8317</v>
      </c>
      <c r="R681" t="s">
        <v>8319</v>
      </c>
      <c r="S681" s="11">
        <f t="shared" si="72"/>
        <v>42556.695706018523</v>
      </c>
      <c r="T681">
        <f t="shared" si="73"/>
        <v>25569.001087962963</v>
      </c>
      <c r="U681">
        <f t="shared" si="74"/>
        <v>2016</v>
      </c>
      <c r="V681">
        <f t="shared" si="75"/>
        <v>7</v>
      </c>
      <c r="W681" t="str">
        <f t="shared" si="76"/>
        <v>Jul</v>
      </c>
    </row>
    <row r="682" spans="1:23" customFormat="1" ht="43.2" hidden="1" x14ac:dyDescent="0.3">
      <c r="A682">
        <v>680</v>
      </c>
      <c r="B682" s="2" t="s">
        <v>681</v>
      </c>
      <c r="C682" s="2" t="s">
        <v>4790</v>
      </c>
      <c r="D682" s="7">
        <v>75000</v>
      </c>
      <c r="E682" s="5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70"/>
        <v>26</v>
      </c>
      <c r="P682">
        <f t="shared" si="71"/>
        <v>150.65</v>
      </c>
      <c r="Q682" t="s">
        <v>8317</v>
      </c>
      <c r="R682" t="s">
        <v>8319</v>
      </c>
      <c r="S682" s="11">
        <f t="shared" si="72"/>
        <v>41864.501516203702</v>
      </c>
      <c r="T682">
        <f t="shared" si="73"/>
        <v>25569.001493055555</v>
      </c>
      <c r="U682">
        <f t="shared" si="74"/>
        <v>2014</v>
      </c>
      <c r="V682">
        <f t="shared" si="75"/>
        <v>8</v>
      </c>
      <c r="W682" t="str">
        <f t="shared" si="76"/>
        <v>Aug</v>
      </c>
    </row>
    <row r="683" spans="1:23" customFormat="1" ht="43.2" hidden="1" x14ac:dyDescent="0.3">
      <c r="A683">
        <v>681</v>
      </c>
      <c r="B683" s="2" t="s">
        <v>682</v>
      </c>
      <c r="C683" s="2" t="s">
        <v>4791</v>
      </c>
      <c r="D683" s="7">
        <v>2500</v>
      </c>
      <c r="E683" s="5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70"/>
        <v>0</v>
      </c>
      <c r="P683">
        <f t="shared" si="71"/>
        <v>1</v>
      </c>
      <c r="Q683" t="s">
        <v>8317</v>
      </c>
      <c r="R683" t="s">
        <v>8319</v>
      </c>
      <c r="S683" s="11">
        <f t="shared" si="72"/>
        <v>42639.805601851855</v>
      </c>
      <c r="T683">
        <f t="shared" si="73"/>
        <v>25569.000011574073</v>
      </c>
      <c r="U683">
        <f t="shared" si="74"/>
        <v>2016</v>
      </c>
      <c r="V683">
        <f t="shared" si="75"/>
        <v>9</v>
      </c>
      <c r="W683" t="str">
        <f t="shared" si="76"/>
        <v>Sep</v>
      </c>
    </row>
    <row r="684" spans="1:23" customFormat="1" ht="43.2" hidden="1" x14ac:dyDescent="0.3">
      <c r="A684">
        <v>682</v>
      </c>
      <c r="B684" s="2" t="s">
        <v>683</v>
      </c>
      <c r="C684" s="2" t="s">
        <v>4792</v>
      </c>
      <c r="D684" s="7">
        <v>50000</v>
      </c>
      <c r="E684" s="5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70"/>
        <v>0</v>
      </c>
      <c r="P684">
        <f t="shared" si="71"/>
        <v>13.25</v>
      </c>
      <c r="Q684" t="s">
        <v>8317</v>
      </c>
      <c r="R684" t="s">
        <v>8319</v>
      </c>
      <c r="S684" s="11">
        <f t="shared" si="72"/>
        <v>42778.765300925923</v>
      </c>
      <c r="T684">
        <f t="shared" si="73"/>
        <v>25569.000046296296</v>
      </c>
      <c r="U684">
        <f t="shared" si="74"/>
        <v>2017</v>
      </c>
      <c r="V684">
        <f t="shared" si="75"/>
        <v>2</v>
      </c>
      <c r="W684" t="str">
        <f t="shared" si="76"/>
        <v>Feb</v>
      </c>
    </row>
    <row r="685" spans="1:23" customFormat="1" ht="43.2" hidden="1" x14ac:dyDescent="0.3">
      <c r="A685">
        <v>683</v>
      </c>
      <c r="B685" s="2" t="s">
        <v>684</v>
      </c>
      <c r="C685" s="2" t="s">
        <v>4793</v>
      </c>
      <c r="D685" s="7">
        <v>35000</v>
      </c>
      <c r="E685" s="5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70"/>
        <v>1</v>
      </c>
      <c r="P685">
        <f t="shared" si="71"/>
        <v>99.33</v>
      </c>
      <c r="Q685" t="s">
        <v>8317</v>
      </c>
      <c r="R685" t="s">
        <v>8319</v>
      </c>
      <c r="S685" s="11">
        <f t="shared" si="72"/>
        <v>42634.900046296301</v>
      </c>
      <c r="T685">
        <f t="shared" si="73"/>
        <v>25569.000034722223</v>
      </c>
      <c r="U685">
        <f t="shared" si="74"/>
        <v>2016</v>
      </c>
      <c r="V685">
        <f t="shared" si="75"/>
        <v>9</v>
      </c>
      <c r="W685" t="str">
        <f t="shared" si="76"/>
        <v>Sep</v>
      </c>
    </row>
    <row r="686" spans="1:23" customFormat="1" ht="28.8" hidden="1" x14ac:dyDescent="0.3">
      <c r="A686">
        <v>684</v>
      </c>
      <c r="B686" s="2" t="s">
        <v>685</v>
      </c>
      <c r="C686" s="2" t="s">
        <v>4794</v>
      </c>
      <c r="D686" s="7">
        <v>320000</v>
      </c>
      <c r="E686" s="5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70"/>
        <v>7</v>
      </c>
      <c r="P686">
        <f t="shared" si="71"/>
        <v>177.39</v>
      </c>
      <c r="Q686" t="s">
        <v>8317</v>
      </c>
      <c r="R686" t="s">
        <v>8319</v>
      </c>
      <c r="S686" s="11">
        <f t="shared" si="72"/>
        <v>41809.473275462966</v>
      </c>
      <c r="T686">
        <f t="shared" si="73"/>
        <v>25569.001562500001</v>
      </c>
      <c r="U686">
        <f t="shared" si="74"/>
        <v>2014</v>
      </c>
      <c r="V686">
        <f t="shared" si="75"/>
        <v>6</v>
      </c>
      <c r="W686" t="str">
        <f t="shared" si="76"/>
        <v>Jun</v>
      </c>
    </row>
    <row r="687" spans="1:23" customFormat="1" ht="43.2" hidden="1" x14ac:dyDescent="0.3">
      <c r="A687">
        <v>685</v>
      </c>
      <c r="B687" s="2" t="s">
        <v>686</v>
      </c>
      <c r="C687" s="2" t="s">
        <v>4795</v>
      </c>
      <c r="D687" s="7">
        <v>2000</v>
      </c>
      <c r="E687" s="5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70"/>
        <v>28</v>
      </c>
      <c r="P687">
        <f t="shared" si="71"/>
        <v>55.3</v>
      </c>
      <c r="Q687" t="s">
        <v>8317</v>
      </c>
      <c r="R687" t="s">
        <v>8319</v>
      </c>
      <c r="S687" s="11">
        <f t="shared" si="72"/>
        <v>41971.866574074069</v>
      </c>
      <c r="T687">
        <f t="shared" si="73"/>
        <v>25569.000115740742</v>
      </c>
      <c r="U687">
        <f t="shared" si="74"/>
        <v>2014</v>
      </c>
      <c r="V687">
        <f t="shared" si="75"/>
        <v>11</v>
      </c>
      <c r="W687" t="str">
        <f t="shared" si="76"/>
        <v>Nov</v>
      </c>
    </row>
    <row r="688" spans="1:23" customFormat="1" ht="57.6" hidden="1" x14ac:dyDescent="0.3">
      <c r="A688">
        <v>686</v>
      </c>
      <c r="B688" s="2" t="s">
        <v>687</v>
      </c>
      <c r="C688" s="2" t="s">
        <v>4796</v>
      </c>
      <c r="D688" s="7">
        <v>500000</v>
      </c>
      <c r="E688" s="5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70"/>
        <v>0</v>
      </c>
      <c r="P688">
        <f t="shared" si="71"/>
        <v>0</v>
      </c>
      <c r="Q688" t="s">
        <v>8317</v>
      </c>
      <c r="R688" t="s">
        <v>8319</v>
      </c>
      <c r="S688" s="11">
        <f t="shared" si="72"/>
        <v>42189.673263888893</v>
      </c>
      <c r="T688">
        <f t="shared" si="73"/>
        <v>25569</v>
      </c>
      <c r="U688">
        <f t="shared" si="74"/>
        <v>2015</v>
      </c>
      <c r="V688">
        <f t="shared" si="75"/>
        <v>7</v>
      </c>
      <c r="W688" t="str">
        <f t="shared" si="76"/>
        <v>Jul</v>
      </c>
    </row>
    <row r="689" spans="1:23" customFormat="1" ht="43.2" hidden="1" x14ac:dyDescent="0.3">
      <c r="A689">
        <v>687</v>
      </c>
      <c r="B689" s="2" t="s">
        <v>688</v>
      </c>
      <c r="C689" s="2" t="s">
        <v>4797</v>
      </c>
      <c r="D689" s="7">
        <v>100000</v>
      </c>
      <c r="E689" s="5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70"/>
        <v>4</v>
      </c>
      <c r="P689">
        <f t="shared" si="71"/>
        <v>591.66999999999996</v>
      </c>
      <c r="Q689" t="s">
        <v>8317</v>
      </c>
      <c r="R689" t="s">
        <v>8319</v>
      </c>
      <c r="S689" s="11">
        <f t="shared" si="72"/>
        <v>42711.750613425931</v>
      </c>
      <c r="T689">
        <f t="shared" si="73"/>
        <v>25569.000069444446</v>
      </c>
      <c r="U689">
        <f t="shared" si="74"/>
        <v>2016</v>
      </c>
      <c r="V689">
        <f t="shared" si="75"/>
        <v>12</v>
      </c>
      <c r="W689" t="str">
        <f t="shared" si="76"/>
        <v>Dec</v>
      </c>
    </row>
    <row r="690" spans="1:23" customFormat="1" ht="43.2" hidden="1" x14ac:dyDescent="0.3">
      <c r="A690">
        <v>688</v>
      </c>
      <c r="B690" s="2" t="s">
        <v>689</v>
      </c>
      <c r="C690" s="2" t="s">
        <v>4798</v>
      </c>
      <c r="D690" s="7">
        <v>20000</v>
      </c>
      <c r="E690" s="5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70"/>
        <v>73</v>
      </c>
      <c r="P690">
        <f t="shared" si="71"/>
        <v>405.5</v>
      </c>
      <c r="Q690" t="s">
        <v>8317</v>
      </c>
      <c r="R690" t="s">
        <v>8319</v>
      </c>
      <c r="S690" s="11">
        <f t="shared" si="72"/>
        <v>42262.104780092588</v>
      </c>
      <c r="T690">
        <f t="shared" si="73"/>
        <v>25569.000416666666</v>
      </c>
      <c r="U690">
        <f t="shared" si="74"/>
        <v>2015</v>
      </c>
      <c r="V690">
        <f t="shared" si="75"/>
        <v>9</v>
      </c>
      <c r="W690" t="str">
        <f t="shared" si="76"/>
        <v>Sep</v>
      </c>
    </row>
    <row r="691" spans="1:23" customFormat="1" ht="43.2" hidden="1" x14ac:dyDescent="0.3">
      <c r="A691">
        <v>689</v>
      </c>
      <c r="B691" s="2" t="s">
        <v>690</v>
      </c>
      <c r="C691" s="2" t="s">
        <v>4799</v>
      </c>
      <c r="D691" s="7">
        <v>200000</v>
      </c>
      <c r="E691" s="5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70"/>
        <v>58</v>
      </c>
      <c r="P691">
        <f t="shared" si="71"/>
        <v>343.15</v>
      </c>
      <c r="Q691" t="s">
        <v>8317</v>
      </c>
      <c r="R691" t="s">
        <v>8319</v>
      </c>
      <c r="S691" s="11">
        <f t="shared" si="72"/>
        <v>42675.66778935185</v>
      </c>
      <c r="T691">
        <f t="shared" si="73"/>
        <v>25569.003888888888</v>
      </c>
      <c r="U691">
        <f t="shared" si="74"/>
        <v>2016</v>
      </c>
      <c r="V691">
        <f t="shared" si="75"/>
        <v>11</v>
      </c>
      <c r="W691" t="str">
        <f t="shared" si="76"/>
        <v>Nov</v>
      </c>
    </row>
    <row r="692" spans="1:23" customFormat="1" ht="28.8" hidden="1" x14ac:dyDescent="0.3">
      <c r="A692">
        <v>690</v>
      </c>
      <c r="B692" s="2" t="s">
        <v>691</v>
      </c>
      <c r="C692" s="2" t="s">
        <v>4800</v>
      </c>
      <c r="D692" s="7">
        <v>20000</v>
      </c>
      <c r="E692" s="5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70"/>
        <v>12</v>
      </c>
      <c r="P692">
        <f t="shared" si="71"/>
        <v>72.59</v>
      </c>
      <c r="Q692" t="s">
        <v>8317</v>
      </c>
      <c r="R692" t="s">
        <v>8319</v>
      </c>
      <c r="S692" s="11">
        <f t="shared" si="72"/>
        <v>42579.634733796294</v>
      </c>
      <c r="T692">
        <f t="shared" si="73"/>
        <v>25569.00039351852</v>
      </c>
      <c r="U692">
        <f t="shared" si="74"/>
        <v>2016</v>
      </c>
      <c r="V692">
        <f t="shared" si="75"/>
        <v>7</v>
      </c>
      <c r="W692" t="str">
        <f t="shared" si="76"/>
        <v>Jul</v>
      </c>
    </row>
    <row r="693" spans="1:23" customFormat="1" ht="43.2" hidden="1" x14ac:dyDescent="0.3">
      <c r="A693">
        <v>691</v>
      </c>
      <c r="B693" s="2" t="s">
        <v>692</v>
      </c>
      <c r="C693" s="2" t="s">
        <v>4801</v>
      </c>
      <c r="D693" s="7">
        <v>50000</v>
      </c>
      <c r="E693" s="5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70"/>
        <v>1</v>
      </c>
      <c r="P693">
        <f t="shared" si="71"/>
        <v>26</v>
      </c>
      <c r="Q693" t="s">
        <v>8317</v>
      </c>
      <c r="R693" t="s">
        <v>8319</v>
      </c>
      <c r="S693" s="11">
        <f t="shared" si="72"/>
        <v>42158.028310185182</v>
      </c>
      <c r="T693">
        <f t="shared" si="73"/>
        <v>25569.000115740742</v>
      </c>
      <c r="U693">
        <f t="shared" si="74"/>
        <v>2015</v>
      </c>
      <c r="V693">
        <f t="shared" si="75"/>
        <v>6</v>
      </c>
      <c r="W693" t="str">
        <f t="shared" si="76"/>
        <v>Jun</v>
      </c>
    </row>
    <row r="694" spans="1:23" customFormat="1" ht="43.2" hidden="1" x14ac:dyDescent="0.3">
      <c r="A694">
        <v>692</v>
      </c>
      <c r="B694" s="2" t="s">
        <v>693</v>
      </c>
      <c r="C694" s="2" t="s">
        <v>4802</v>
      </c>
      <c r="D694" s="7">
        <v>20000</v>
      </c>
      <c r="E694" s="5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70"/>
        <v>7</v>
      </c>
      <c r="P694">
        <f t="shared" si="71"/>
        <v>6.5</v>
      </c>
      <c r="Q694" t="s">
        <v>8317</v>
      </c>
      <c r="R694" t="s">
        <v>8319</v>
      </c>
      <c r="S694" s="11">
        <f t="shared" si="72"/>
        <v>42696.37572916667</v>
      </c>
      <c r="T694">
        <f t="shared" si="73"/>
        <v>25569.002326388891</v>
      </c>
      <c r="U694">
        <f t="shared" si="74"/>
        <v>2016</v>
      </c>
      <c r="V694">
        <f t="shared" si="75"/>
        <v>11</v>
      </c>
      <c r="W694" t="str">
        <f t="shared" si="76"/>
        <v>Nov</v>
      </c>
    </row>
    <row r="695" spans="1:23" customFormat="1" ht="43.2" hidden="1" x14ac:dyDescent="0.3">
      <c r="A695">
        <v>693</v>
      </c>
      <c r="B695" s="2" t="s">
        <v>694</v>
      </c>
      <c r="C695" s="2" t="s">
        <v>4803</v>
      </c>
      <c r="D695" s="7">
        <v>100000</v>
      </c>
      <c r="E695" s="5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70"/>
        <v>35</v>
      </c>
      <c r="P695">
        <f t="shared" si="71"/>
        <v>119.39</v>
      </c>
      <c r="Q695" t="s">
        <v>8317</v>
      </c>
      <c r="R695" t="s">
        <v>8319</v>
      </c>
      <c r="S695" s="11">
        <f t="shared" si="72"/>
        <v>42094.808182870373</v>
      </c>
      <c r="T695">
        <f t="shared" si="73"/>
        <v>25569.003425925926</v>
      </c>
      <c r="U695">
        <f t="shared" si="74"/>
        <v>2015</v>
      </c>
      <c r="V695">
        <f t="shared" si="75"/>
        <v>3</v>
      </c>
      <c r="W695" t="str">
        <f t="shared" si="76"/>
        <v>Mar</v>
      </c>
    </row>
    <row r="696" spans="1:23" customFormat="1" ht="43.2" hidden="1" x14ac:dyDescent="0.3">
      <c r="A696">
        <v>694</v>
      </c>
      <c r="B696" s="2" t="s">
        <v>695</v>
      </c>
      <c r="C696" s="2" t="s">
        <v>4804</v>
      </c>
      <c r="D696" s="7">
        <v>150000</v>
      </c>
      <c r="E696" s="5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70"/>
        <v>0</v>
      </c>
      <c r="P696">
        <f t="shared" si="71"/>
        <v>84.29</v>
      </c>
      <c r="Q696" t="s">
        <v>8317</v>
      </c>
      <c r="R696" t="s">
        <v>8319</v>
      </c>
      <c r="S696" s="11">
        <f t="shared" si="72"/>
        <v>42737.663877314815</v>
      </c>
      <c r="T696">
        <f t="shared" si="73"/>
        <v>25569.000081018519</v>
      </c>
      <c r="U696">
        <f t="shared" si="74"/>
        <v>2017</v>
      </c>
      <c r="V696">
        <f t="shared" si="75"/>
        <v>1</v>
      </c>
      <c r="W696" t="str">
        <f t="shared" si="76"/>
        <v>Jan</v>
      </c>
    </row>
    <row r="697" spans="1:23" customFormat="1" ht="57.6" hidden="1" x14ac:dyDescent="0.3">
      <c r="A697">
        <v>695</v>
      </c>
      <c r="B697" s="2" t="s">
        <v>696</v>
      </c>
      <c r="C697" s="2" t="s">
        <v>4805</v>
      </c>
      <c r="D697" s="7">
        <v>60000</v>
      </c>
      <c r="E697" s="5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70"/>
        <v>1</v>
      </c>
      <c r="P697">
        <f t="shared" si="71"/>
        <v>90.86</v>
      </c>
      <c r="Q697" t="s">
        <v>8317</v>
      </c>
      <c r="R697" t="s">
        <v>8319</v>
      </c>
      <c r="S697" s="11">
        <f t="shared" si="72"/>
        <v>41913.521064814813</v>
      </c>
      <c r="T697">
        <f t="shared" si="73"/>
        <v>25569.000081018519</v>
      </c>
      <c r="U697">
        <f t="shared" si="74"/>
        <v>2014</v>
      </c>
      <c r="V697">
        <f t="shared" si="75"/>
        <v>10</v>
      </c>
      <c r="W697" t="str">
        <f t="shared" si="76"/>
        <v>Oct</v>
      </c>
    </row>
    <row r="698" spans="1:23" customFormat="1" ht="28.8" hidden="1" x14ac:dyDescent="0.3">
      <c r="A698">
        <v>696</v>
      </c>
      <c r="B698" s="2" t="s">
        <v>697</v>
      </c>
      <c r="C698" s="2" t="s">
        <v>4806</v>
      </c>
      <c r="D698" s="7">
        <v>175000</v>
      </c>
      <c r="E698" s="5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70"/>
        <v>0</v>
      </c>
      <c r="P698">
        <f t="shared" si="71"/>
        <v>1</v>
      </c>
      <c r="Q698" t="s">
        <v>8317</v>
      </c>
      <c r="R698" t="s">
        <v>8319</v>
      </c>
      <c r="S698" s="11">
        <f t="shared" si="72"/>
        <v>41815.927106481482</v>
      </c>
      <c r="T698">
        <f t="shared" si="73"/>
        <v>25569.000011574073</v>
      </c>
      <c r="U698">
        <f t="shared" si="74"/>
        <v>2014</v>
      </c>
      <c r="V698">
        <f t="shared" si="75"/>
        <v>6</v>
      </c>
      <c r="W698" t="str">
        <f t="shared" si="76"/>
        <v>Jun</v>
      </c>
    </row>
    <row r="699" spans="1:23" customFormat="1" ht="43.2" hidden="1" x14ac:dyDescent="0.3">
      <c r="A699">
        <v>697</v>
      </c>
      <c r="B699" s="2" t="s">
        <v>698</v>
      </c>
      <c r="C699" s="2" t="s">
        <v>4807</v>
      </c>
      <c r="D699" s="7">
        <v>5000</v>
      </c>
      <c r="E699" s="5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70"/>
        <v>46</v>
      </c>
      <c r="P699">
        <f t="shared" si="71"/>
        <v>20.34</v>
      </c>
      <c r="Q699" t="s">
        <v>8317</v>
      </c>
      <c r="R699" t="s">
        <v>8319</v>
      </c>
      <c r="S699" s="11">
        <f t="shared" si="72"/>
        <v>42388.523020833338</v>
      </c>
      <c r="T699">
        <f t="shared" si="73"/>
        <v>25569.001319444444</v>
      </c>
      <c r="U699">
        <f t="shared" si="74"/>
        <v>2016</v>
      </c>
      <c r="V699">
        <f t="shared" si="75"/>
        <v>1</v>
      </c>
      <c r="W699" t="str">
        <f t="shared" si="76"/>
        <v>Jan</v>
      </c>
    </row>
    <row r="700" spans="1:23" customFormat="1" ht="43.2" hidden="1" x14ac:dyDescent="0.3">
      <c r="A700">
        <v>698</v>
      </c>
      <c r="B700" s="2" t="s">
        <v>699</v>
      </c>
      <c r="C700" s="2" t="s">
        <v>4808</v>
      </c>
      <c r="D700" s="7">
        <v>100000</v>
      </c>
      <c r="E700" s="5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70"/>
        <v>15</v>
      </c>
      <c r="P700">
        <f t="shared" si="71"/>
        <v>530.69000000000005</v>
      </c>
      <c r="Q700" t="s">
        <v>8317</v>
      </c>
      <c r="R700" t="s">
        <v>8319</v>
      </c>
      <c r="S700" s="11">
        <f t="shared" si="72"/>
        <v>41866.931076388886</v>
      </c>
      <c r="T700">
        <f t="shared" si="73"/>
        <v>25569.000335648147</v>
      </c>
      <c r="U700">
        <f t="shared" si="74"/>
        <v>2014</v>
      </c>
      <c r="V700">
        <f t="shared" si="75"/>
        <v>8</v>
      </c>
      <c r="W700" t="str">
        <f t="shared" si="76"/>
        <v>Aug</v>
      </c>
    </row>
    <row r="701" spans="1:23" customFormat="1" ht="43.2" hidden="1" x14ac:dyDescent="0.3">
      <c r="A701">
        <v>699</v>
      </c>
      <c r="B701" s="2" t="s">
        <v>700</v>
      </c>
      <c r="C701" s="2" t="s">
        <v>4809</v>
      </c>
      <c r="D701" s="7">
        <v>130000</v>
      </c>
      <c r="E701" s="5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70"/>
        <v>82</v>
      </c>
      <c r="P701">
        <f t="shared" si="71"/>
        <v>120.39</v>
      </c>
      <c r="Q701" t="s">
        <v>8317</v>
      </c>
      <c r="R701" t="s">
        <v>8319</v>
      </c>
      <c r="S701" s="11">
        <f t="shared" si="72"/>
        <v>41563.485509259262</v>
      </c>
      <c r="T701">
        <f t="shared" si="73"/>
        <v>25569.010300925926</v>
      </c>
      <c r="U701">
        <f t="shared" si="74"/>
        <v>2013</v>
      </c>
      <c r="V701">
        <f t="shared" si="75"/>
        <v>10</v>
      </c>
      <c r="W701" t="str">
        <f t="shared" si="76"/>
        <v>Oct</v>
      </c>
    </row>
    <row r="702" spans="1:23" customFormat="1" ht="43.2" hidden="1" x14ac:dyDescent="0.3">
      <c r="A702">
        <v>700</v>
      </c>
      <c r="B702" s="2" t="s">
        <v>701</v>
      </c>
      <c r="C702" s="2" t="s">
        <v>4810</v>
      </c>
      <c r="D702" s="7">
        <v>15000</v>
      </c>
      <c r="E702" s="5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70"/>
        <v>3</v>
      </c>
      <c r="P702">
        <f t="shared" si="71"/>
        <v>13</v>
      </c>
      <c r="Q702" t="s">
        <v>8317</v>
      </c>
      <c r="R702" t="s">
        <v>8319</v>
      </c>
      <c r="S702" s="11">
        <f t="shared" si="72"/>
        <v>42715.688437500001</v>
      </c>
      <c r="T702">
        <f t="shared" si="73"/>
        <v>25569.000358796296</v>
      </c>
      <c r="U702">
        <f t="shared" si="74"/>
        <v>2016</v>
      </c>
      <c r="V702">
        <f t="shared" si="75"/>
        <v>12</v>
      </c>
      <c r="W702" t="str">
        <f t="shared" si="76"/>
        <v>Dec</v>
      </c>
    </row>
    <row r="703" spans="1:23" customFormat="1" ht="43.2" hidden="1" x14ac:dyDescent="0.3">
      <c r="A703">
        <v>701</v>
      </c>
      <c r="B703" s="2" t="s">
        <v>702</v>
      </c>
      <c r="C703" s="2" t="s">
        <v>4811</v>
      </c>
      <c r="D703" s="7">
        <v>23000</v>
      </c>
      <c r="E703" s="5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70"/>
        <v>27</v>
      </c>
      <c r="P703">
        <f t="shared" si="71"/>
        <v>291.33</v>
      </c>
      <c r="Q703" t="s">
        <v>8317</v>
      </c>
      <c r="R703" t="s">
        <v>8319</v>
      </c>
      <c r="S703" s="11">
        <f t="shared" si="72"/>
        <v>41813.662962962961</v>
      </c>
      <c r="T703">
        <f t="shared" si="73"/>
        <v>25569.000243055554</v>
      </c>
      <c r="U703">
        <f t="shared" si="74"/>
        <v>2014</v>
      </c>
      <c r="V703">
        <f t="shared" si="75"/>
        <v>6</v>
      </c>
      <c r="W703" t="str">
        <f t="shared" si="76"/>
        <v>Jun</v>
      </c>
    </row>
    <row r="704" spans="1:23" customFormat="1" ht="43.2" hidden="1" x14ac:dyDescent="0.3">
      <c r="A704">
        <v>702</v>
      </c>
      <c r="B704" s="2" t="s">
        <v>703</v>
      </c>
      <c r="C704" s="2" t="s">
        <v>4812</v>
      </c>
      <c r="D704" s="7">
        <v>15000</v>
      </c>
      <c r="E704" s="5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70"/>
        <v>31</v>
      </c>
      <c r="P704">
        <f t="shared" si="71"/>
        <v>124.92</v>
      </c>
      <c r="Q704" t="s">
        <v>8317</v>
      </c>
      <c r="R704" t="s">
        <v>8319</v>
      </c>
      <c r="S704" s="11">
        <f t="shared" si="72"/>
        <v>42668.726701388892</v>
      </c>
      <c r="T704">
        <f t="shared" si="73"/>
        <v>25569.000428240739</v>
      </c>
      <c r="U704">
        <f t="shared" si="74"/>
        <v>2016</v>
      </c>
      <c r="V704">
        <f t="shared" si="75"/>
        <v>10</v>
      </c>
      <c r="W704" t="str">
        <f t="shared" si="76"/>
        <v>Oct</v>
      </c>
    </row>
    <row r="705" spans="1:23" customFormat="1" ht="43.2" hidden="1" x14ac:dyDescent="0.3">
      <c r="A705">
        <v>703</v>
      </c>
      <c r="B705" s="2" t="s">
        <v>704</v>
      </c>
      <c r="C705" s="2" t="s">
        <v>4813</v>
      </c>
      <c r="D705" s="7">
        <v>15000</v>
      </c>
      <c r="E705" s="5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70"/>
        <v>6</v>
      </c>
      <c r="P705">
        <f t="shared" si="71"/>
        <v>119.57</v>
      </c>
      <c r="Q705" t="s">
        <v>8317</v>
      </c>
      <c r="R705" t="s">
        <v>8319</v>
      </c>
      <c r="S705" s="11">
        <f t="shared" si="72"/>
        <v>42711.950798611113</v>
      </c>
      <c r="T705">
        <f t="shared" si="73"/>
        <v>25569.000081018519</v>
      </c>
      <c r="U705">
        <f t="shared" si="74"/>
        <v>2016</v>
      </c>
      <c r="V705">
        <f t="shared" si="75"/>
        <v>12</v>
      </c>
      <c r="W705" t="str">
        <f t="shared" si="76"/>
        <v>Dec</v>
      </c>
    </row>
    <row r="706" spans="1:23" customFormat="1" ht="43.2" hidden="1" x14ac:dyDescent="0.3">
      <c r="A706">
        <v>704</v>
      </c>
      <c r="B706" s="2" t="s">
        <v>705</v>
      </c>
      <c r="C706" s="2" t="s">
        <v>4814</v>
      </c>
      <c r="D706" s="7">
        <v>55000</v>
      </c>
      <c r="E706" s="5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77">ROUND(E706/D706*100,0)</f>
        <v>1</v>
      </c>
      <c r="P706">
        <f t="shared" si="71"/>
        <v>120.25</v>
      </c>
      <c r="Q706" t="s">
        <v>8317</v>
      </c>
      <c r="R706" t="s">
        <v>8319</v>
      </c>
      <c r="S706" s="11">
        <f t="shared" si="72"/>
        <v>42726.192916666667</v>
      </c>
      <c r="T706">
        <f t="shared" si="73"/>
        <v>25569.000046296296</v>
      </c>
      <c r="U706">
        <f t="shared" si="74"/>
        <v>2016</v>
      </c>
      <c r="V706">
        <f t="shared" si="75"/>
        <v>12</v>
      </c>
      <c r="W706" t="str">
        <f t="shared" si="76"/>
        <v>Dec</v>
      </c>
    </row>
    <row r="707" spans="1:23" customFormat="1" ht="28.8" hidden="1" x14ac:dyDescent="0.3">
      <c r="A707">
        <v>705</v>
      </c>
      <c r="B707" s="2" t="s">
        <v>706</v>
      </c>
      <c r="C707" s="2" t="s">
        <v>4815</v>
      </c>
      <c r="D707" s="7">
        <v>100000</v>
      </c>
      <c r="E707" s="5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77"/>
        <v>1</v>
      </c>
      <c r="P707">
        <f t="shared" ref="P707:P770" si="78">IFERROR(ROUND(E707/L707,2),0)</f>
        <v>195.4</v>
      </c>
      <c r="Q707" t="s">
        <v>8317</v>
      </c>
      <c r="R707" t="s">
        <v>8319</v>
      </c>
      <c r="S707" s="11">
        <f t="shared" ref="S707:S770" si="79">(((J707/60)/60)/24)+DATE(1970,1,1)</f>
        <v>42726.491643518515</v>
      </c>
      <c r="T707">
        <f t="shared" ref="T707:T770" si="80">(((L707/60)/60)/24)+DATE(1970,1,1)</f>
        <v>25569.000057870369</v>
      </c>
      <c r="U707">
        <f t="shared" ref="U707:U770" si="81">YEAR(S707)</f>
        <v>2016</v>
      </c>
      <c r="V707">
        <f t="shared" ref="V707:V770" si="82">MONTH(S707)</f>
        <v>12</v>
      </c>
      <c r="W707" t="str">
        <f t="shared" ref="W707:W770" si="83">IF(V707=1,"Jan",IF(V707=2,"Feb",IF(V707=3,"Mar",IF(V707=4,"Apr",IF(V707=5,"May",IF(V707=6,"Jun",IF(V707=7,"Jul",IF(V707=8,"Aug",IF(V707=9,"Sep",IF(V707=10,"Oct",IF(V707=11,"Nov",IF(V707=12,"Dec"))))))))))))</f>
        <v>Dec</v>
      </c>
    </row>
    <row r="708" spans="1:23" customFormat="1" ht="43.2" hidden="1" x14ac:dyDescent="0.3">
      <c r="A708">
        <v>706</v>
      </c>
      <c r="B708" s="2" t="s">
        <v>707</v>
      </c>
      <c r="C708" s="2" t="s">
        <v>4816</v>
      </c>
      <c r="D708" s="7">
        <v>100000</v>
      </c>
      <c r="E708" s="5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77"/>
        <v>0</v>
      </c>
      <c r="P708">
        <f t="shared" si="78"/>
        <v>0</v>
      </c>
      <c r="Q708" t="s">
        <v>8317</v>
      </c>
      <c r="R708" t="s">
        <v>8319</v>
      </c>
      <c r="S708" s="11">
        <f t="shared" si="79"/>
        <v>42676.995173611111</v>
      </c>
      <c r="T708">
        <f t="shared" si="80"/>
        <v>25569</v>
      </c>
      <c r="U708">
        <f t="shared" si="81"/>
        <v>2016</v>
      </c>
      <c r="V708">
        <f t="shared" si="82"/>
        <v>11</v>
      </c>
      <c r="W708" t="str">
        <f t="shared" si="83"/>
        <v>Nov</v>
      </c>
    </row>
    <row r="709" spans="1:23" customFormat="1" ht="43.2" hidden="1" x14ac:dyDescent="0.3">
      <c r="A709">
        <v>707</v>
      </c>
      <c r="B709" s="2" t="s">
        <v>708</v>
      </c>
      <c r="C709" s="2" t="s">
        <v>4817</v>
      </c>
      <c r="D709" s="7">
        <v>68000</v>
      </c>
      <c r="E709" s="5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77"/>
        <v>79</v>
      </c>
      <c r="P709">
        <f t="shared" si="78"/>
        <v>117.7</v>
      </c>
      <c r="Q709" t="s">
        <v>8317</v>
      </c>
      <c r="R709" t="s">
        <v>8319</v>
      </c>
      <c r="S709" s="11">
        <f t="shared" si="79"/>
        <v>42696.663506944446</v>
      </c>
      <c r="T709">
        <f t="shared" si="80"/>
        <v>25569.005277777778</v>
      </c>
      <c r="U709">
        <f t="shared" si="81"/>
        <v>2016</v>
      </c>
      <c r="V709">
        <f t="shared" si="82"/>
        <v>11</v>
      </c>
      <c r="W709" t="str">
        <f t="shared" si="83"/>
        <v>Nov</v>
      </c>
    </row>
    <row r="710" spans="1:23" customFormat="1" ht="43.2" hidden="1" x14ac:dyDescent="0.3">
      <c r="A710">
        <v>708</v>
      </c>
      <c r="B710" s="2" t="s">
        <v>709</v>
      </c>
      <c r="C710" s="2" t="s">
        <v>4818</v>
      </c>
      <c r="D710" s="7">
        <v>40000</v>
      </c>
      <c r="E710" s="5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77"/>
        <v>22</v>
      </c>
      <c r="P710">
        <f t="shared" si="78"/>
        <v>23.95</v>
      </c>
      <c r="Q710" t="s">
        <v>8317</v>
      </c>
      <c r="R710" t="s">
        <v>8319</v>
      </c>
      <c r="S710" s="11">
        <f t="shared" si="79"/>
        <v>41835.581018518518</v>
      </c>
      <c r="T710">
        <f t="shared" si="80"/>
        <v>25569.004270833335</v>
      </c>
      <c r="U710">
        <f t="shared" si="81"/>
        <v>2014</v>
      </c>
      <c r="V710">
        <f t="shared" si="82"/>
        <v>7</v>
      </c>
      <c r="W710" t="str">
        <f t="shared" si="83"/>
        <v>Jul</v>
      </c>
    </row>
    <row r="711" spans="1:23" customFormat="1" ht="28.8" hidden="1" x14ac:dyDescent="0.3">
      <c r="A711">
        <v>709</v>
      </c>
      <c r="B711" s="2" t="s">
        <v>710</v>
      </c>
      <c r="C711" s="2" t="s">
        <v>4819</v>
      </c>
      <c r="D711" s="7">
        <v>15000</v>
      </c>
      <c r="E711" s="5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77"/>
        <v>0</v>
      </c>
      <c r="P711">
        <f t="shared" si="78"/>
        <v>30.5</v>
      </c>
      <c r="Q711" t="s">
        <v>8317</v>
      </c>
      <c r="R711" t="s">
        <v>8319</v>
      </c>
      <c r="S711" s="11">
        <f t="shared" si="79"/>
        <v>41948.041192129633</v>
      </c>
      <c r="T711">
        <f t="shared" si="80"/>
        <v>25569.00002314815</v>
      </c>
      <c r="U711">
        <f t="shared" si="81"/>
        <v>2014</v>
      </c>
      <c r="V711">
        <f t="shared" si="82"/>
        <v>11</v>
      </c>
      <c r="W711" t="str">
        <f t="shared" si="83"/>
        <v>Nov</v>
      </c>
    </row>
    <row r="712" spans="1:23" customFormat="1" ht="28.8" hidden="1" x14ac:dyDescent="0.3">
      <c r="A712">
        <v>710</v>
      </c>
      <c r="B712" s="2" t="s">
        <v>711</v>
      </c>
      <c r="C712" s="2" t="s">
        <v>4820</v>
      </c>
      <c r="D712" s="7">
        <v>1200</v>
      </c>
      <c r="E712" s="5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77"/>
        <v>0</v>
      </c>
      <c r="P712">
        <f t="shared" si="78"/>
        <v>0</v>
      </c>
      <c r="Q712" t="s">
        <v>8317</v>
      </c>
      <c r="R712" t="s">
        <v>8319</v>
      </c>
      <c r="S712" s="11">
        <f t="shared" si="79"/>
        <v>41837.984976851854</v>
      </c>
      <c r="T712">
        <f t="shared" si="80"/>
        <v>25569</v>
      </c>
      <c r="U712">
        <f t="shared" si="81"/>
        <v>2014</v>
      </c>
      <c r="V712">
        <f t="shared" si="82"/>
        <v>7</v>
      </c>
      <c r="W712" t="str">
        <f t="shared" si="83"/>
        <v>Jul</v>
      </c>
    </row>
    <row r="713" spans="1:23" customFormat="1" ht="43.2" hidden="1" x14ac:dyDescent="0.3">
      <c r="A713">
        <v>711</v>
      </c>
      <c r="B713" s="2" t="s">
        <v>712</v>
      </c>
      <c r="C713" s="2" t="s">
        <v>4821</v>
      </c>
      <c r="D713" s="7">
        <v>100000</v>
      </c>
      <c r="E713" s="5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77"/>
        <v>34</v>
      </c>
      <c r="P713">
        <f t="shared" si="78"/>
        <v>99.97</v>
      </c>
      <c r="Q713" t="s">
        <v>8317</v>
      </c>
      <c r="R713" t="s">
        <v>8319</v>
      </c>
      <c r="S713" s="11">
        <f t="shared" si="79"/>
        <v>42678.459120370375</v>
      </c>
      <c r="T713">
        <f t="shared" si="80"/>
        <v>25569.003912037038</v>
      </c>
      <c r="U713">
        <f t="shared" si="81"/>
        <v>2016</v>
      </c>
      <c r="V713">
        <f t="shared" si="82"/>
        <v>11</v>
      </c>
      <c r="W713" t="str">
        <f t="shared" si="83"/>
        <v>Nov</v>
      </c>
    </row>
    <row r="714" spans="1:23" customFormat="1" ht="57.6" hidden="1" x14ac:dyDescent="0.3">
      <c r="A714">
        <v>712</v>
      </c>
      <c r="B714" s="2" t="s">
        <v>713</v>
      </c>
      <c r="C714" s="2" t="s">
        <v>4822</v>
      </c>
      <c r="D714" s="7">
        <v>48500</v>
      </c>
      <c r="E714" s="5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77"/>
        <v>0</v>
      </c>
      <c r="P714">
        <f t="shared" si="78"/>
        <v>26.25</v>
      </c>
      <c r="Q714" t="s">
        <v>8317</v>
      </c>
      <c r="R714" t="s">
        <v>8319</v>
      </c>
      <c r="S714" s="11">
        <f t="shared" si="79"/>
        <v>42384.680925925932</v>
      </c>
      <c r="T714">
        <f t="shared" si="80"/>
        <v>25569.000046296296</v>
      </c>
      <c r="U714">
        <f t="shared" si="81"/>
        <v>2016</v>
      </c>
      <c r="V714">
        <f t="shared" si="82"/>
        <v>1</v>
      </c>
      <c r="W714" t="str">
        <f t="shared" si="83"/>
        <v>Jan</v>
      </c>
    </row>
    <row r="715" spans="1:23" customFormat="1" ht="43.2" hidden="1" x14ac:dyDescent="0.3">
      <c r="A715">
        <v>713</v>
      </c>
      <c r="B715" s="2" t="s">
        <v>714</v>
      </c>
      <c r="C715" s="2" t="s">
        <v>4823</v>
      </c>
      <c r="D715" s="7">
        <v>25000</v>
      </c>
      <c r="E715" s="5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77"/>
        <v>1</v>
      </c>
      <c r="P715">
        <f t="shared" si="78"/>
        <v>199</v>
      </c>
      <c r="Q715" t="s">
        <v>8317</v>
      </c>
      <c r="R715" t="s">
        <v>8319</v>
      </c>
      <c r="S715" s="11">
        <f t="shared" si="79"/>
        <v>42496.529305555552</v>
      </c>
      <c r="T715">
        <f t="shared" si="80"/>
        <v>25569.000011574073</v>
      </c>
      <c r="U715">
        <f t="shared" si="81"/>
        <v>2016</v>
      </c>
      <c r="V715">
        <f t="shared" si="82"/>
        <v>5</v>
      </c>
      <c r="W715" t="str">
        <f t="shared" si="83"/>
        <v>May</v>
      </c>
    </row>
    <row r="716" spans="1:23" customFormat="1" ht="43.2" hidden="1" x14ac:dyDescent="0.3">
      <c r="A716">
        <v>714</v>
      </c>
      <c r="B716" s="2" t="s">
        <v>715</v>
      </c>
      <c r="C716" s="2" t="s">
        <v>4824</v>
      </c>
      <c r="D716" s="7">
        <v>15000</v>
      </c>
      <c r="E716" s="5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77"/>
        <v>15</v>
      </c>
      <c r="P716">
        <f t="shared" si="78"/>
        <v>80.319999999999993</v>
      </c>
      <c r="Q716" t="s">
        <v>8317</v>
      </c>
      <c r="R716" t="s">
        <v>8319</v>
      </c>
      <c r="S716" s="11">
        <f t="shared" si="79"/>
        <v>42734.787986111114</v>
      </c>
      <c r="T716">
        <f t="shared" si="80"/>
        <v>25569.000324074073</v>
      </c>
      <c r="U716">
        <f t="shared" si="81"/>
        <v>2016</v>
      </c>
      <c r="V716">
        <f t="shared" si="82"/>
        <v>12</v>
      </c>
      <c r="W716" t="str">
        <f t="shared" si="83"/>
        <v>Dec</v>
      </c>
    </row>
    <row r="717" spans="1:23" customFormat="1" ht="57.6" hidden="1" x14ac:dyDescent="0.3">
      <c r="A717">
        <v>715</v>
      </c>
      <c r="B717" s="2" t="s">
        <v>716</v>
      </c>
      <c r="C717" s="2" t="s">
        <v>4825</v>
      </c>
      <c r="D717" s="7">
        <v>27500</v>
      </c>
      <c r="E717" s="5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77"/>
        <v>5</v>
      </c>
      <c r="P717">
        <f t="shared" si="78"/>
        <v>115.75</v>
      </c>
      <c r="Q717" t="s">
        <v>8317</v>
      </c>
      <c r="R717" t="s">
        <v>8319</v>
      </c>
      <c r="S717" s="11">
        <f t="shared" si="79"/>
        <v>42273.090740740736</v>
      </c>
      <c r="T717">
        <f t="shared" si="80"/>
        <v>25569.000138888889</v>
      </c>
      <c r="U717">
        <f t="shared" si="81"/>
        <v>2015</v>
      </c>
      <c r="V717">
        <f t="shared" si="82"/>
        <v>9</v>
      </c>
      <c r="W717" t="str">
        <f t="shared" si="83"/>
        <v>Sep</v>
      </c>
    </row>
    <row r="718" spans="1:23" customFormat="1" ht="43.2" hidden="1" x14ac:dyDescent="0.3">
      <c r="A718">
        <v>716</v>
      </c>
      <c r="B718" s="2" t="s">
        <v>717</v>
      </c>
      <c r="C718" s="2" t="s">
        <v>4826</v>
      </c>
      <c r="D718" s="7">
        <v>7000</v>
      </c>
      <c r="E718" s="5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77"/>
        <v>10</v>
      </c>
      <c r="P718">
        <f t="shared" si="78"/>
        <v>44.69</v>
      </c>
      <c r="Q718" t="s">
        <v>8317</v>
      </c>
      <c r="R718" t="s">
        <v>8319</v>
      </c>
      <c r="S718" s="11">
        <f t="shared" si="79"/>
        <v>41940.658645833333</v>
      </c>
      <c r="T718">
        <f t="shared" si="80"/>
        <v>25569.000185185185</v>
      </c>
      <c r="U718">
        <f t="shared" si="81"/>
        <v>2014</v>
      </c>
      <c r="V718">
        <f t="shared" si="82"/>
        <v>10</v>
      </c>
      <c r="W718" t="str">
        <f t="shared" si="83"/>
        <v>Oct</v>
      </c>
    </row>
    <row r="719" spans="1:23" customFormat="1" hidden="1" x14ac:dyDescent="0.3">
      <c r="A719">
        <v>717</v>
      </c>
      <c r="B719" s="2" t="s">
        <v>718</v>
      </c>
      <c r="C719" s="2" t="s">
        <v>4827</v>
      </c>
      <c r="D719" s="7">
        <v>100000</v>
      </c>
      <c r="E719" s="5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77"/>
        <v>0</v>
      </c>
      <c r="P719">
        <f t="shared" si="78"/>
        <v>76.25</v>
      </c>
      <c r="Q719" t="s">
        <v>8317</v>
      </c>
      <c r="R719" t="s">
        <v>8319</v>
      </c>
      <c r="S719" s="11">
        <f t="shared" si="79"/>
        <v>41857.854189814818</v>
      </c>
      <c r="T719">
        <f t="shared" si="80"/>
        <v>25569.000046296296</v>
      </c>
      <c r="U719">
        <f t="shared" si="81"/>
        <v>2014</v>
      </c>
      <c r="V719">
        <f t="shared" si="82"/>
        <v>8</v>
      </c>
      <c r="W719" t="str">
        <f t="shared" si="83"/>
        <v>Aug</v>
      </c>
    </row>
    <row r="720" spans="1:23" customFormat="1" ht="43.2" hidden="1" x14ac:dyDescent="0.3">
      <c r="A720">
        <v>718</v>
      </c>
      <c r="B720" s="2" t="s">
        <v>719</v>
      </c>
      <c r="C720" s="2" t="s">
        <v>4828</v>
      </c>
      <c r="D720" s="7">
        <v>12000</v>
      </c>
      <c r="E720" s="5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77"/>
        <v>1</v>
      </c>
      <c r="P720">
        <f t="shared" si="78"/>
        <v>22.5</v>
      </c>
      <c r="Q720" t="s">
        <v>8317</v>
      </c>
      <c r="R720" t="s">
        <v>8319</v>
      </c>
      <c r="S720" s="11">
        <f t="shared" si="79"/>
        <v>42752.845451388886</v>
      </c>
      <c r="T720">
        <f t="shared" si="80"/>
        <v>25569.000046296296</v>
      </c>
      <c r="U720">
        <f t="shared" si="81"/>
        <v>2017</v>
      </c>
      <c r="V720">
        <f t="shared" si="82"/>
        <v>1</v>
      </c>
      <c r="W720" t="str">
        <f t="shared" si="83"/>
        <v>Jan</v>
      </c>
    </row>
    <row r="721" spans="1:23" customFormat="1" ht="43.2" hidden="1" x14ac:dyDescent="0.3">
      <c r="A721">
        <v>719</v>
      </c>
      <c r="B721" s="2" t="s">
        <v>720</v>
      </c>
      <c r="C721" s="2" t="s">
        <v>4829</v>
      </c>
      <c r="D721" s="7">
        <v>15000</v>
      </c>
      <c r="E721" s="5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77"/>
        <v>1</v>
      </c>
      <c r="P721">
        <f t="shared" si="78"/>
        <v>19.399999999999999</v>
      </c>
      <c r="Q721" t="s">
        <v>8317</v>
      </c>
      <c r="R721" t="s">
        <v>8319</v>
      </c>
      <c r="S721" s="11">
        <f t="shared" si="79"/>
        <v>42409.040231481486</v>
      </c>
      <c r="T721">
        <f t="shared" si="80"/>
        <v>25569.000115740742</v>
      </c>
      <c r="U721">
        <f t="shared" si="81"/>
        <v>2016</v>
      </c>
      <c r="V721">
        <f t="shared" si="82"/>
        <v>2</v>
      </c>
      <c r="W721" t="str">
        <f t="shared" si="83"/>
        <v>Feb</v>
      </c>
    </row>
    <row r="722" spans="1:23" customFormat="1" ht="43.2" hidden="1" x14ac:dyDescent="0.3">
      <c r="A722">
        <v>720</v>
      </c>
      <c r="B722" s="2" t="s">
        <v>721</v>
      </c>
      <c r="C722" s="2" t="s">
        <v>4830</v>
      </c>
      <c r="D722" s="7">
        <v>1900</v>
      </c>
      <c r="E722" s="5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77"/>
        <v>144</v>
      </c>
      <c r="P722">
        <f t="shared" si="78"/>
        <v>66.709999999999994</v>
      </c>
      <c r="Q722" t="s">
        <v>8320</v>
      </c>
      <c r="R722" t="s">
        <v>8321</v>
      </c>
      <c r="S722" s="11">
        <f t="shared" si="79"/>
        <v>40909.649201388893</v>
      </c>
      <c r="T722">
        <f t="shared" si="80"/>
        <v>25569.000474537039</v>
      </c>
      <c r="U722">
        <f t="shared" si="81"/>
        <v>2012</v>
      </c>
      <c r="V722">
        <f t="shared" si="82"/>
        <v>1</v>
      </c>
      <c r="W722" t="str">
        <f t="shared" si="83"/>
        <v>Jan</v>
      </c>
    </row>
    <row r="723" spans="1:23" customFormat="1" ht="57.6" hidden="1" x14ac:dyDescent="0.3">
      <c r="A723">
        <v>721</v>
      </c>
      <c r="B723" s="2" t="s">
        <v>722</v>
      </c>
      <c r="C723" s="2" t="s">
        <v>4831</v>
      </c>
      <c r="D723" s="7">
        <v>8200</v>
      </c>
      <c r="E723" s="5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77"/>
        <v>122</v>
      </c>
      <c r="P723">
        <f t="shared" si="78"/>
        <v>84.14</v>
      </c>
      <c r="Q723" t="s">
        <v>8320</v>
      </c>
      <c r="R723" t="s">
        <v>8321</v>
      </c>
      <c r="S723" s="11">
        <f t="shared" si="79"/>
        <v>41807.571840277778</v>
      </c>
      <c r="T723">
        <f t="shared" si="80"/>
        <v>25569.001377314813</v>
      </c>
      <c r="U723">
        <f t="shared" si="81"/>
        <v>2014</v>
      </c>
      <c r="V723">
        <f t="shared" si="82"/>
        <v>6</v>
      </c>
      <c r="W723" t="str">
        <f t="shared" si="83"/>
        <v>Jun</v>
      </c>
    </row>
    <row r="724" spans="1:23" customFormat="1" ht="43.2" hidden="1" x14ac:dyDescent="0.3">
      <c r="A724">
        <v>722</v>
      </c>
      <c r="B724" s="2" t="s">
        <v>723</v>
      </c>
      <c r="C724" s="2" t="s">
        <v>4832</v>
      </c>
      <c r="D724" s="7">
        <v>25000</v>
      </c>
      <c r="E724" s="5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77"/>
        <v>132</v>
      </c>
      <c r="P724">
        <f t="shared" si="78"/>
        <v>215.73</v>
      </c>
      <c r="Q724" t="s">
        <v>8320</v>
      </c>
      <c r="R724" t="s">
        <v>8321</v>
      </c>
      <c r="S724" s="11">
        <f t="shared" si="79"/>
        <v>40977.805300925924</v>
      </c>
      <c r="T724">
        <f t="shared" si="80"/>
        <v>25569.001770833333</v>
      </c>
      <c r="U724">
        <f t="shared" si="81"/>
        <v>2012</v>
      </c>
      <c r="V724">
        <f t="shared" si="82"/>
        <v>3</v>
      </c>
      <c r="W724" t="str">
        <f t="shared" si="83"/>
        <v>Mar</v>
      </c>
    </row>
    <row r="725" spans="1:23" customFormat="1" ht="28.8" hidden="1" x14ac:dyDescent="0.3">
      <c r="A725">
        <v>723</v>
      </c>
      <c r="B725" s="2" t="s">
        <v>724</v>
      </c>
      <c r="C725" s="2" t="s">
        <v>4833</v>
      </c>
      <c r="D725" s="7">
        <v>5000</v>
      </c>
      <c r="E725" s="5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77"/>
        <v>109</v>
      </c>
      <c r="P725">
        <f t="shared" si="78"/>
        <v>54.69</v>
      </c>
      <c r="Q725" t="s">
        <v>8320</v>
      </c>
      <c r="R725" t="s">
        <v>8321</v>
      </c>
      <c r="S725" s="11">
        <f t="shared" si="79"/>
        <v>42184.816539351858</v>
      </c>
      <c r="T725">
        <f t="shared" si="80"/>
        <v>25569.001157407409</v>
      </c>
      <c r="U725">
        <f t="shared" si="81"/>
        <v>2015</v>
      </c>
      <c r="V725">
        <f t="shared" si="82"/>
        <v>6</v>
      </c>
      <c r="W725" t="str">
        <f t="shared" si="83"/>
        <v>Jun</v>
      </c>
    </row>
    <row r="726" spans="1:23" customFormat="1" ht="43.2" hidden="1" x14ac:dyDescent="0.3">
      <c r="A726">
        <v>724</v>
      </c>
      <c r="B726" s="2" t="s">
        <v>725</v>
      </c>
      <c r="C726" s="2" t="s">
        <v>4834</v>
      </c>
      <c r="D726" s="7">
        <v>7000</v>
      </c>
      <c r="E726" s="5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77"/>
        <v>105</v>
      </c>
      <c r="P726">
        <f t="shared" si="78"/>
        <v>51.63</v>
      </c>
      <c r="Q726" t="s">
        <v>8320</v>
      </c>
      <c r="R726" t="s">
        <v>8321</v>
      </c>
      <c r="S726" s="11">
        <f t="shared" si="79"/>
        <v>40694.638460648144</v>
      </c>
      <c r="T726">
        <f t="shared" si="80"/>
        <v>25569.001655092594</v>
      </c>
      <c r="U726">
        <f t="shared" si="81"/>
        <v>2011</v>
      </c>
      <c r="V726">
        <f t="shared" si="82"/>
        <v>5</v>
      </c>
      <c r="W726" t="str">
        <f t="shared" si="83"/>
        <v>May</v>
      </c>
    </row>
    <row r="727" spans="1:23" customFormat="1" ht="43.2" hidden="1" x14ac:dyDescent="0.3">
      <c r="A727">
        <v>725</v>
      </c>
      <c r="B727" s="2" t="s">
        <v>726</v>
      </c>
      <c r="C727" s="2" t="s">
        <v>4835</v>
      </c>
      <c r="D727" s="7">
        <v>20000</v>
      </c>
      <c r="E727" s="5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77"/>
        <v>100</v>
      </c>
      <c r="P727">
        <f t="shared" si="78"/>
        <v>143.36000000000001</v>
      </c>
      <c r="Q727" t="s">
        <v>8320</v>
      </c>
      <c r="R727" t="s">
        <v>8321</v>
      </c>
      <c r="S727" s="11">
        <f t="shared" si="79"/>
        <v>42321.626296296294</v>
      </c>
      <c r="T727">
        <f t="shared" si="80"/>
        <v>25569.001620370371</v>
      </c>
      <c r="U727">
        <f t="shared" si="81"/>
        <v>2015</v>
      </c>
      <c r="V727">
        <f t="shared" si="82"/>
        <v>11</v>
      </c>
      <c r="W727" t="str">
        <f t="shared" si="83"/>
        <v>Nov</v>
      </c>
    </row>
    <row r="728" spans="1:23" customFormat="1" ht="43.2" hidden="1" x14ac:dyDescent="0.3">
      <c r="A728">
        <v>726</v>
      </c>
      <c r="B728" s="2" t="s">
        <v>727</v>
      </c>
      <c r="C728" s="2" t="s">
        <v>4836</v>
      </c>
      <c r="D728" s="7">
        <v>2500</v>
      </c>
      <c r="E728" s="5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77"/>
        <v>101</v>
      </c>
      <c r="P728">
        <f t="shared" si="78"/>
        <v>72.430000000000007</v>
      </c>
      <c r="Q728" t="s">
        <v>8320</v>
      </c>
      <c r="R728" t="s">
        <v>8321</v>
      </c>
      <c r="S728" s="11">
        <f t="shared" si="79"/>
        <v>41346.042673611111</v>
      </c>
      <c r="T728">
        <f t="shared" si="80"/>
        <v>25569.000405092593</v>
      </c>
      <c r="U728">
        <f t="shared" si="81"/>
        <v>2013</v>
      </c>
      <c r="V728">
        <f t="shared" si="82"/>
        <v>3</v>
      </c>
      <c r="W728" t="str">
        <f t="shared" si="83"/>
        <v>Mar</v>
      </c>
    </row>
    <row r="729" spans="1:23" customFormat="1" ht="57.6" hidden="1" x14ac:dyDescent="0.3">
      <c r="A729">
        <v>727</v>
      </c>
      <c r="B729" s="2" t="s">
        <v>728</v>
      </c>
      <c r="C729" s="2" t="s">
        <v>4837</v>
      </c>
      <c r="D729" s="7">
        <v>3500</v>
      </c>
      <c r="E729" s="5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77"/>
        <v>156</v>
      </c>
      <c r="P729">
        <f t="shared" si="78"/>
        <v>36.53</v>
      </c>
      <c r="Q729" t="s">
        <v>8320</v>
      </c>
      <c r="R729" t="s">
        <v>8321</v>
      </c>
      <c r="S729" s="11">
        <f t="shared" si="79"/>
        <v>41247.020243055551</v>
      </c>
      <c r="T729">
        <f t="shared" si="80"/>
        <v>25569.001724537036</v>
      </c>
      <c r="U729">
        <f t="shared" si="81"/>
        <v>2012</v>
      </c>
      <c r="V729">
        <f t="shared" si="82"/>
        <v>12</v>
      </c>
      <c r="W729" t="str">
        <f t="shared" si="83"/>
        <v>Dec</v>
      </c>
    </row>
    <row r="730" spans="1:23" customFormat="1" ht="43.2" hidden="1" x14ac:dyDescent="0.3">
      <c r="A730">
        <v>728</v>
      </c>
      <c r="B730" s="2" t="s">
        <v>729</v>
      </c>
      <c r="C730" s="2" t="s">
        <v>4838</v>
      </c>
      <c r="D730" s="7">
        <v>7500</v>
      </c>
      <c r="E730" s="5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77"/>
        <v>106</v>
      </c>
      <c r="P730">
        <f t="shared" si="78"/>
        <v>60.9</v>
      </c>
      <c r="Q730" t="s">
        <v>8320</v>
      </c>
      <c r="R730" t="s">
        <v>8321</v>
      </c>
      <c r="S730" s="11">
        <f t="shared" si="79"/>
        <v>40731.837465277778</v>
      </c>
      <c r="T730">
        <f t="shared" si="80"/>
        <v>25569.001504629628</v>
      </c>
      <c r="U730">
        <f t="shared" si="81"/>
        <v>2011</v>
      </c>
      <c r="V730">
        <f t="shared" si="82"/>
        <v>7</v>
      </c>
      <c r="W730" t="str">
        <f t="shared" si="83"/>
        <v>Jul</v>
      </c>
    </row>
    <row r="731" spans="1:23" customFormat="1" ht="43.2" hidden="1" x14ac:dyDescent="0.3">
      <c r="A731">
        <v>729</v>
      </c>
      <c r="B731" s="2" t="s">
        <v>730</v>
      </c>
      <c r="C731" s="2" t="s">
        <v>4839</v>
      </c>
      <c r="D731" s="7">
        <v>4000</v>
      </c>
      <c r="E731" s="5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77"/>
        <v>131</v>
      </c>
      <c r="P731">
        <f t="shared" si="78"/>
        <v>43.55</v>
      </c>
      <c r="Q731" t="s">
        <v>8320</v>
      </c>
      <c r="R731" t="s">
        <v>8321</v>
      </c>
      <c r="S731" s="11">
        <f t="shared" si="79"/>
        <v>41111.185891203706</v>
      </c>
      <c r="T731">
        <f t="shared" si="80"/>
        <v>25569.00138888889</v>
      </c>
      <c r="U731">
        <f t="shared" si="81"/>
        <v>2012</v>
      </c>
      <c r="V731">
        <f t="shared" si="82"/>
        <v>7</v>
      </c>
      <c r="W731" t="str">
        <f t="shared" si="83"/>
        <v>Jul</v>
      </c>
    </row>
    <row r="732" spans="1:23" customFormat="1" ht="28.8" hidden="1" x14ac:dyDescent="0.3">
      <c r="A732">
        <v>730</v>
      </c>
      <c r="B732" s="2" t="s">
        <v>731</v>
      </c>
      <c r="C732" s="2" t="s">
        <v>4840</v>
      </c>
      <c r="D732" s="7">
        <v>20000</v>
      </c>
      <c r="E732" s="5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77"/>
        <v>132</v>
      </c>
      <c r="P732">
        <f t="shared" si="78"/>
        <v>99.77</v>
      </c>
      <c r="Q732" t="s">
        <v>8320</v>
      </c>
      <c r="R732" t="s">
        <v>8321</v>
      </c>
      <c r="S732" s="11">
        <f t="shared" si="79"/>
        <v>40854.745266203703</v>
      </c>
      <c r="T732">
        <f t="shared" si="80"/>
        <v>25569.00306712963</v>
      </c>
      <c r="U732">
        <f t="shared" si="81"/>
        <v>2011</v>
      </c>
      <c r="V732">
        <f t="shared" si="82"/>
        <v>11</v>
      </c>
      <c r="W732" t="str">
        <f t="shared" si="83"/>
        <v>Nov</v>
      </c>
    </row>
    <row r="733" spans="1:23" customFormat="1" ht="43.2" hidden="1" x14ac:dyDescent="0.3">
      <c r="A733">
        <v>731</v>
      </c>
      <c r="B733" s="2" t="s">
        <v>732</v>
      </c>
      <c r="C733" s="2" t="s">
        <v>4841</v>
      </c>
      <c r="D733" s="7">
        <v>5000</v>
      </c>
      <c r="E733" s="5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77"/>
        <v>126</v>
      </c>
      <c r="P733">
        <f t="shared" si="78"/>
        <v>88.73</v>
      </c>
      <c r="Q733" t="s">
        <v>8320</v>
      </c>
      <c r="R733" t="s">
        <v>8321</v>
      </c>
      <c r="S733" s="11">
        <f t="shared" si="79"/>
        <v>40879.795682870368</v>
      </c>
      <c r="T733">
        <f t="shared" si="80"/>
        <v>25569.000821759259</v>
      </c>
      <c r="U733">
        <f t="shared" si="81"/>
        <v>2011</v>
      </c>
      <c r="V733">
        <f t="shared" si="82"/>
        <v>12</v>
      </c>
      <c r="W733" t="str">
        <f t="shared" si="83"/>
        <v>Dec</v>
      </c>
    </row>
    <row r="734" spans="1:23" customFormat="1" ht="43.2" hidden="1" x14ac:dyDescent="0.3">
      <c r="A734">
        <v>732</v>
      </c>
      <c r="B734" s="2" t="s">
        <v>733</v>
      </c>
      <c r="C734" s="2" t="s">
        <v>4842</v>
      </c>
      <c r="D734" s="7">
        <v>40</v>
      </c>
      <c r="E734" s="5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77"/>
        <v>160</v>
      </c>
      <c r="P734">
        <f t="shared" si="78"/>
        <v>4.92</v>
      </c>
      <c r="Q734" t="s">
        <v>8320</v>
      </c>
      <c r="R734" t="s">
        <v>8321</v>
      </c>
      <c r="S734" s="11">
        <f t="shared" si="79"/>
        <v>41486.424317129626</v>
      </c>
      <c r="T734">
        <f t="shared" si="80"/>
        <v>25569.000150462962</v>
      </c>
      <c r="U734">
        <f t="shared" si="81"/>
        <v>2013</v>
      </c>
      <c r="V734">
        <f t="shared" si="82"/>
        <v>7</v>
      </c>
      <c r="W734" t="str">
        <f t="shared" si="83"/>
        <v>Jul</v>
      </c>
    </row>
    <row r="735" spans="1:23" customFormat="1" ht="57.6" hidden="1" x14ac:dyDescent="0.3">
      <c r="A735">
        <v>733</v>
      </c>
      <c r="B735" s="2" t="s">
        <v>734</v>
      </c>
      <c r="C735" s="2" t="s">
        <v>4843</v>
      </c>
      <c r="D735" s="7">
        <v>2500</v>
      </c>
      <c r="E735" s="5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77"/>
        <v>120</v>
      </c>
      <c r="P735">
        <f t="shared" si="78"/>
        <v>17.82</v>
      </c>
      <c r="Q735" t="s">
        <v>8320</v>
      </c>
      <c r="R735" t="s">
        <v>8321</v>
      </c>
      <c r="S735" s="11">
        <f t="shared" si="79"/>
        <v>41598.420046296298</v>
      </c>
      <c r="T735">
        <f t="shared" si="80"/>
        <v>25569.001956018517</v>
      </c>
      <c r="U735">
        <f t="shared" si="81"/>
        <v>2013</v>
      </c>
      <c r="V735">
        <f t="shared" si="82"/>
        <v>11</v>
      </c>
      <c r="W735" t="str">
        <f t="shared" si="83"/>
        <v>Nov</v>
      </c>
    </row>
    <row r="736" spans="1:23" customFormat="1" ht="43.2" hidden="1" x14ac:dyDescent="0.3">
      <c r="A736">
        <v>734</v>
      </c>
      <c r="B736" s="2" t="s">
        <v>735</v>
      </c>
      <c r="C736" s="2" t="s">
        <v>4844</v>
      </c>
      <c r="D736" s="7">
        <v>8500</v>
      </c>
      <c r="E736" s="5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77"/>
        <v>126</v>
      </c>
      <c r="P736">
        <f t="shared" si="78"/>
        <v>187.19</v>
      </c>
      <c r="Q736" t="s">
        <v>8320</v>
      </c>
      <c r="R736" t="s">
        <v>8321</v>
      </c>
      <c r="S736" s="11">
        <f t="shared" si="79"/>
        <v>42102.164583333331</v>
      </c>
      <c r="T736">
        <f t="shared" si="80"/>
        <v>25569.000659722224</v>
      </c>
      <c r="U736">
        <f t="shared" si="81"/>
        <v>2015</v>
      </c>
      <c r="V736">
        <f t="shared" si="82"/>
        <v>4</v>
      </c>
      <c r="W736" t="str">
        <f t="shared" si="83"/>
        <v>Apr</v>
      </c>
    </row>
    <row r="737" spans="1:23" customFormat="1" ht="43.2" hidden="1" x14ac:dyDescent="0.3">
      <c r="A737">
        <v>735</v>
      </c>
      <c r="B737" s="2" t="s">
        <v>736</v>
      </c>
      <c r="C737" s="2" t="s">
        <v>4845</v>
      </c>
      <c r="D737" s="7">
        <v>47000</v>
      </c>
      <c r="E737" s="5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77"/>
        <v>114</v>
      </c>
      <c r="P737">
        <f t="shared" si="78"/>
        <v>234.81</v>
      </c>
      <c r="Q737" t="s">
        <v>8320</v>
      </c>
      <c r="R737" t="s">
        <v>8321</v>
      </c>
      <c r="S737" s="11">
        <f t="shared" si="79"/>
        <v>41946.029467592591</v>
      </c>
      <c r="T737">
        <f t="shared" si="80"/>
        <v>25569.002650462964</v>
      </c>
      <c r="U737">
        <f t="shared" si="81"/>
        <v>2014</v>
      </c>
      <c r="V737">
        <f t="shared" si="82"/>
        <v>11</v>
      </c>
      <c r="W737" t="str">
        <f t="shared" si="83"/>
        <v>Nov</v>
      </c>
    </row>
    <row r="738" spans="1:23" customFormat="1" ht="43.2" hidden="1" x14ac:dyDescent="0.3">
      <c r="A738">
        <v>736</v>
      </c>
      <c r="B738" s="2" t="s">
        <v>737</v>
      </c>
      <c r="C738" s="2" t="s">
        <v>4846</v>
      </c>
      <c r="D738" s="7">
        <v>3600</v>
      </c>
      <c r="E738" s="5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77"/>
        <v>315</v>
      </c>
      <c r="P738">
        <f t="shared" si="78"/>
        <v>105.05</v>
      </c>
      <c r="Q738" t="s">
        <v>8320</v>
      </c>
      <c r="R738" t="s">
        <v>8321</v>
      </c>
      <c r="S738" s="11">
        <f t="shared" si="79"/>
        <v>41579.734259259261</v>
      </c>
      <c r="T738">
        <f t="shared" si="80"/>
        <v>25569.001250000001</v>
      </c>
      <c r="U738">
        <f t="shared" si="81"/>
        <v>2013</v>
      </c>
      <c r="V738">
        <f t="shared" si="82"/>
        <v>11</v>
      </c>
      <c r="W738" t="str">
        <f t="shared" si="83"/>
        <v>Nov</v>
      </c>
    </row>
    <row r="739" spans="1:23" customFormat="1" ht="43.2" hidden="1" x14ac:dyDescent="0.3">
      <c r="A739">
        <v>737</v>
      </c>
      <c r="B739" s="2" t="s">
        <v>738</v>
      </c>
      <c r="C739" s="2" t="s">
        <v>4847</v>
      </c>
      <c r="D739" s="7">
        <v>5000</v>
      </c>
      <c r="E739" s="5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77"/>
        <v>122</v>
      </c>
      <c r="P739">
        <f t="shared" si="78"/>
        <v>56.67</v>
      </c>
      <c r="Q739" t="s">
        <v>8320</v>
      </c>
      <c r="R739" t="s">
        <v>8321</v>
      </c>
      <c r="S739" s="11">
        <f t="shared" si="79"/>
        <v>41667.275312500002</v>
      </c>
      <c r="T739">
        <f t="shared" si="80"/>
        <v>25569.001250000001</v>
      </c>
      <c r="U739">
        <f t="shared" si="81"/>
        <v>2014</v>
      </c>
      <c r="V739">
        <f t="shared" si="82"/>
        <v>1</v>
      </c>
      <c r="W739" t="str">
        <f t="shared" si="83"/>
        <v>Jan</v>
      </c>
    </row>
    <row r="740" spans="1:23" customFormat="1" ht="28.8" hidden="1" x14ac:dyDescent="0.3">
      <c r="A740">
        <v>738</v>
      </c>
      <c r="B740" s="2" t="s">
        <v>739</v>
      </c>
      <c r="C740" s="2" t="s">
        <v>4848</v>
      </c>
      <c r="D740" s="7">
        <v>1500</v>
      </c>
      <c r="E740" s="5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77"/>
        <v>107</v>
      </c>
      <c r="P740">
        <f t="shared" si="78"/>
        <v>39.049999999999997</v>
      </c>
      <c r="Q740" t="s">
        <v>8320</v>
      </c>
      <c r="R740" t="s">
        <v>8321</v>
      </c>
      <c r="S740" s="11">
        <f t="shared" si="79"/>
        <v>41943.604097222218</v>
      </c>
      <c r="T740">
        <f t="shared" si="80"/>
        <v>25569.000474537039</v>
      </c>
      <c r="U740">
        <f t="shared" si="81"/>
        <v>2014</v>
      </c>
      <c r="V740">
        <f t="shared" si="82"/>
        <v>10</v>
      </c>
      <c r="W740" t="str">
        <f t="shared" si="83"/>
        <v>Oct</v>
      </c>
    </row>
    <row r="741" spans="1:23" customFormat="1" ht="43.2" hidden="1" x14ac:dyDescent="0.3">
      <c r="A741">
        <v>739</v>
      </c>
      <c r="B741" s="2" t="s">
        <v>740</v>
      </c>
      <c r="C741" s="2" t="s">
        <v>4849</v>
      </c>
      <c r="D741" s="7">
        <v>6000</v>
      </c>
      <c r="E741" s="5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77"/>
        <v>158</v>
      </c>
      <c r="P741">
        <f t="shared" si="78"/>
        <v>68.349999999999994</v>
      </c>
      <c r="Q741" t="s">
        <v>8320</v>
      </c>
      <c r="R741" t="s">
        <v>8321</v>
      </c>
      <c r="S741" s="11">
        <f t="shared" si="79"/>
        <v>41829.502650462964</v>
      </c>
      <c r="T741">
        <f t="shared" si="80"/>
        <v>25569.001608796298</v>
      </c>
      <c r="U741">
        <f t="shared" si="81"/>
        <v>2014</v>
      </c>
      <c r="V741">
        <f t="shared" si="82"/>
        <v>7</v>
      </c>
      <c r="W741" t="str">
        <f t="shared" si="83"/>
        <v>Jul</v>
      </c>
    </row>
    <row r="742" spans="1:23" customFormat="1" ht="57.6" hidden="1" x14ac:dyDescent="0.3">
      <c r="A742">
        <v>740</v>
      </c>
      <c r="B742" s="2" t="s">
        <v>741</v>
      </c>
      <c r="C742" s="2" t="s">
        <v>4850</v>
      </c>
      <c r="D742" s="7">
        <v>3000</v>
      </c>
      <c r="E742" s="5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77"/>
        <v>107</v>
      </c>
      <c r="P742">
        <f t="shared" si="78"/>
        <v>169.58</v>
      </c>
      <c r="Q742" t="s">
        <v>8320</v>
      </c>
      <c r="R742" t="s">
        <v>8321</v>
      </c>
      <c r="S742" s="11">
        <f t="shared" si="79"/>
        <v>42162.146782407406</v>
      </c>
      <c r="T742">
        <f t="shared" si="80"/>
        <v>25569.000219907408</v>
      </c>
      <c r="U742">
        <f t="shared" si="81"/>
        <v>2015</v>
      </c>
      <c r="V742">
        <f t="shared" si="82"/>
        <v>6</v>
      </c>
      <c r="W742" t="str">
        <f t="shared" si="83"/>
        <v>Jun</v>
      </c>
    </row>
    <row r="743" spans="1:23" customFormat="1" ht="28.8" hidden="1" x14ac:dyDescent="0.3">
      <c r="A743">
        <v>741</v>
      </c>
      <c r="B743" s="2" t="s">
        <v>742</v>
      </c>
      <c r="C743" s="2" t="s">
        <v>4851</v>
      </c>
      <c r="D743" s="7">
        <v>13000</v>
      </c>
      <c r="E743" s="5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77"/>
        <v>102</v>
      </c>
      <c r="P743">
        <f t="shared" si="78"/>
        <v>141.41999999999999</v>
      </c>
      <c r="Q743" t="s">
        <v>8320</v>
      </c>
      <c r="R743" t="s">
        <v>8321</v>
      </c>
      <c r="S743" s="11">
        <f t="shared" si="79"/>
        <v>41401.648217592592</v>
      </c>
      <c r="T743">
        <f t="shared" si="80"/>
        <v>25569.001087962963</v>
      </c>
      <c r="U743">
        <f t="shared" si="81"/>
        <v>2013</v>
      </c>
      <c r="V743">
        <f t="shared" si="82"/>
        <v>5</v>
      </c>
      <c r="W743" t="str">
        <f t="shared" si="83"/>
        <v>May</v>
      </c>
    </row>
    <row r="744" spans="1:23" customFormat="1" ht="57.6" hidden="1" x14ac:dyDescent="0.3">
      <c r="A744">
        <v>742</v>
      </c>
      <c r="B744" s="2" t="s">
        <v>743</v>
      </c>
      <c r="C744" s="2" t="s">
        <v>4852</v>
      </c>
      <c r="D744" s="7">
        <v>1400</v>
      </c>
      <c r="E744" s="5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77"/>
        <v>111</v>
      </c>
      <c r="P744">
        <f t="shared" si="78"/>
        <v>67.39</v>
      </c>
      <c r="Q744" t="s">
        <v>8320</v>
      </c>
      <c r="R744" t="s">
        <v>8321</v>
      </c>
      <c r="S744" s="11">
        <f t="shared" si="79"/>
        <v>41689.917962962965</v>
      </c>
      <c r="T744">
        <f t="shared" si="80"/>
        <v>25569.000266203704</v>
      </c>
      <c r="U744">
        <f t="shared" si="81"/>
        <v>2014</v>
      </c>
      <c r="V744">
        <f t="shared" si="82"/>
        <v>2</v>
      </c>
      <c r="W744" t="str">
        <f t="shared" si="83"/>
        <v>Feb</v>
      </c>
    </row>
    <row r="745" spans="1:23" customFormat="1" ht="43.2" hidden="1" x14ac:dyDescent="0.3">
      <c r="A745">
        <v>743</v>
      </c>
      <c r="B745" s="2" t="s">
        <v>744</v>
      </c>
      <c r="C745" s="2" t="s">
        <v>4853</v>
      </c>
      <c r="D745" s="7">
        <v>550</v>
      </c>
      <c r="E745" s="5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77"/>
        <v>148</v>
      </c>
      <c r="P745">
        <f t="shared" si="78"/>
        <v>54.27</v>
      </c>
      <c r="Q745" t="s">
        <v>8320</v>
      </c>
      <c r="R745" t="s">
        <v>8321</v>
      </c>
      <c r="S745" s="11">
        <f t="shared" si="79"/>
        <v>40990.709317129629</v>
      </c>
      <c r="T745">
        <f t="shared" si="80"/>
        <v>25569.000173611112</v>
      </c>
      <c r="U745">
        <f t="shared" si="81"/>
        <v>2012</v>
      </c>
      <c r="V745">
        <f t="shared" si="82"/>
        <v>3</v>
      </c>
      <c r="W745" t="str">
        <f t="shared" si="83"/>
        <v>Mar</v>
      </c>
    </row>
    <row r="746" spans="1:23" customFormat="1" ht="43.2" hidden="1" x14ac:dyDescent="0.3">
      <c r="A746">
        <v>744</v>
      </c>
      <c r="B746" s="2" t="s">
        <v>745</v>
      </c>
      <c r="C746" s="2" t="s">
        <v>4854</v>
      </c>
      <c r="D746" s="7">
        <v>5000</v>
      </c>
      <c r="E746" s="5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77"/>
        <v>102</v>
      </c>
      <c r="P746">
        <f t="shared" si="78"/>
        <v>82.52</v>
      </c>
      <c r="Q746" t="s">
        <v>8320</v>
      </c>
      <c r="R746" t="s">
        <v>8321</v>
      </c>
      <c r="S746" s="11">
        <f t="shared" si="79"/>
        <v>41226.95721064815</v>
      </c>
      <c r="T746">
        <f t="shared" si="80"/>
        <v>25569.000717592593</v>
      </c>
      <c r="U746">
        <f t="shared" si="81"/>
        <v>2012</v>
      </c>
      <c r="V746">
        <f t="shared" si="82"/>
        <v>11</v>
      </c>
      <c r="W746" t="str">
        <f t="shared" si="83"/>
        <v>Nov</v>
      </c>
    </row>
    <row r="747" spans="1:23" customFormat="1" ht="43.2" hidden="1" x14ac:dyDescent="0.3">
      <c r="A747">
        <v>745</v>
      </c>
      <c r="B747" s="2" t="s">
        <v>746</v>
      </c>
      <c r="C747" s="2" t="s">
        <v>4855</v>
      </c>
      <c r="D747" s="7">
        <v>2220</v>
      </c>
      <c r="E747" s="5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77"/>
        <v>179</v>
      </c>
      <c r="P747">
        <f t="shared" si="78"/>
        <v>53.73</v>
      </c>
      <c r="Q747" t="s">
        <v>8320</v>
      </c>
      <c r="R747" t="s">
        <v>8321</v>
      </c>
      <c r="S747" s="11">
        <f t="shared" si="79"/>
        <v>41367.572280092594</v>
      </c>
      <c r="T747">
        <f t="shared" si="80"/>
        <v>25569.000856481482</v>
      </c>
      <c r="U747">
        <f t="shared" si="81"/>
        <v>2013</v>
      </c>
      <c r="V747">
        <f t="shared" si="82"/>
        <v>4</v>
      </c>
      <c r="W747" t="str">
        <f t="shared" si="83"/>
        <v>Apr</v>
      </c>
    </row>
    <row r="748" spans="1:23" customFormat="1" ht="28.8" hidden="1" x14ac:dyDescent="0.3">
      <c r="A748">
        <v>746</v>
      </c>
      <c r="B748" s="2" t="s">
        <v>747</v>
      </c>
      <c r="C748" s="2" t="s">
        <v>4856</v>
      </c>
      <c r="D748" s="7">
        <v>2987</v>
      </c>
      <c r="E748" s="5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77"/>
        <v>111</v>
      </c>
      <c r="P748">
        <f t="shared" si="78"/>
        <v>34.21</v>
      </c>
      <c r="Q748" t="s">
        <v>8320</v>
      </c>
      <c r="R748" t="s">
        <v>8321</v>
      </c>
      <c r="S748" s="11">
        <f t="shared" si="79"/>
        <v>41157.042928240742</v>
      </c>
      <c r="T748">
        <f t="shared" si="80"/>
        <v>25569.001122685186</v>
      </c>
      <c r="U748">
        <f t="shared" si="81"/>
        <v>2012</v>
      </c>
      <c r="V748">
        <f t="shared" si="82"/>
        <v>9</v>
      </c>
      <c r="W748" t="str">
        <f t="shared" si="83"/>
        <v>Sep</v>
      </c>
    </row>
    <row r="749" spans="1:23" customFormat="1" ht="43.2" hidden="1" x14ac:dyDescent="0.3">
      <c r="A749">
        <v>747</v>
      </c>
      <c r="B749" s="2" t="s">
        <v>748</v>
      </c>
      <c r="C749" s="2" t="s">
        <v>4857</v>
      </c>
      <c r="D749" s="7">
        <v>7000</v>
      </c>
      <c r="E749" s="5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77"/>
        <v>100</v>
      </c>
      <c r="P749">
        <f t="shared" si="78"/>
        <v>127.33</v>
      </c>
      <c r="Q749" t="s">
        <v>8320</v>
      </c>
      <c r="R749" t="s">
        <v>8321</v>
      </c>
      <c r="S749" s="11">
        <f t="shared" si="79"/>
        <v>41988.548831018517</v>
      </c>
      <c r="T749">
        <f t="shared" si="80"/>
        <v>25569.000636574074</v>
      </c>
      <c r="U749">
        <f t="shared" si="81"/>
        <v>2014</v>
      </c>
      <c r="V749">
        <f t="shared" si="82"/>
        <v>12</v>
      </c>
      <c r="W749" t="str">
        <f t="shared" si="83"/>
        <v>Dec</v>
      </c>
    </row>
    <row r="750" spans="1:23" customFormat="1" ht="43.2" hidden="1" x14ac:dyDescent="0.3">
      <c r="A750">
        <v>748</v>
      </c>
      <c r="B750" s="2" t="s">
        <v>749</v>
      </c>
      <c r="C750" s="2" t="s">
        <v>4858</v>
      </c>
      <c r="D750" s="7">
        <v>2000</v>
      </c>
      <c r="E750" s="5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77"/>
        <v>100</v>
      </c>
      <c r="P750">
        <f t="shared" si="78"/>
        <v>45.57</v>
      </c>
      <c r="Q750" t="s">
        <v>8320</v>
      </c>
      <c r="R750" t="s">
        <v>8321</v>
      </c>
      <c r="S750" s="11">
        <f t="shared" si="79"/>
        <v>41831.846828703703</v>
      </c>
      <c r="T750">
        <f t="shared" si="80"/>
        <v>25569.000509259258</v>
      </c>
      <c r="U750">
        <f t="shared" si="81"/>
        <v>2014</v>
      </c>
      <c r="V750">
        <f t="shared" si="82"/>
        <v>7</v>
      </c>
      <c r="W750" t="str">
        <f t="shared" si="83"/>
        <v>Jul</v>
      </c>
    </row>
    <row r="751" spans="1:23" customFormat="1" ht="43.2" hidden="1" x14ac:dyDescent="0.3">
      <c r="A751">
        <v>749</v>
      </c>
      <c r="B751" s="2" t="s">
        <v>750</v>
      </c>
      <c r="C751" s="2" t="s">
        <v>4859</v>
      </c>
      <c r="D751" s="7">
        <v>10000</v>
      </c>
      <c r="E751" s="5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77"/>
        <v>106</v>
      </c>
      <c r="P751">
        <f t="shared" si="78"/>
        <v>95.96</v>
      </c>
      <c r="Q751" t="s">
        <v>8320</v>
      </c>
      <c r="R751" t="s">
        <v>8321</v>
      </c>
      <c r="S751" s="11">
        <f t="shared" si="79"/>
        <v>42733.94131944445</v>
      </c>
      <c r="T751">
        <f t="shared" si="80"/>
        <v>25569.001273148147</v>
      </c>
      <c r="U751">
        <f t="shared" si="81"/>
        <v>2016</v>
      </c>
      <c r="V751">
        <f t="shared" si="82"/>
        <v>12</v>
      </c>
      <c r="W751" t="str">
        <f t="shared" si="83"/>
        <v>Dec</v>
      </c>
    </row>
    <row r="752" spans="1:23" customFormat="1" ht="43.2" hidden="1" x14ac:dyDescent="0.3">
      <c r="A752">
        <v>750</v>
      </c>
      <c r="B752" s="2" t="s">
        <v>751</v>
      </c>
      <c r="C752" s="2" t="s">
        <v>4860</v>
      </c>
      <c r="D752" s="7">
        <v>4444</v>
      </c>
      <c r="E752" s="5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77"/>
        <v>103</v>
      </c>
      <c r="P752">
        <f t="shared" si="78"/>
        <v>77.27</v>
      </c>
      <c r="Q752" t="s">
        <v>8320</v>
      </c>
      <c r="R752" t="s">
        <v>8321</v>
      </c>
      <c r="S752" s="11">
        <f t="shared" si="79"/>
        <v>41299.878148148149</v>
      </c>
      <c r="T752">
        <f t="shared" si="80"/>
        <v>25569.00068287037</v>
      </c>
      <c r="U752">
        <f t="shared" si="81"/>
        <v>2013</v>
      </c>
      <c r="V752">
        <f t="shared" si="82"/>
        <v>1</v>
      </c>
      <c r="W752" t="str">
        <f t="shared" si="83"/>
        <v>Jan</v>
      </c>
    </row>
    <row r="753" spans="1:23" customFormat="1" ht="43.2" hidden="1" x14ac:dyDescent="0.3">
      <c r="A753">
        <v>751</v>
      </c>
      <c r="B753" s="2" t="s">
        <v>752</v>
      </c>
      <c r="C753" s="2" t="s">
        <v>4861</v>
      </c>
      <c r="D753" s="7">
        <v>3000</v>
      </c>
      <c r="E753" s="5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77"/>
        <v>119</v>
      </c>
      <c r="P753">
        <f t="shared" si="78"/>
        <v>57.34</v>
      </c>
      <c r="Q753" t="s">
        <v>8320</v>
      </c>
      <c r="R753" t="s">
        <v>8321</v>
      </c>
      <c r="S753" s="11">
        <f t="shared" si="79"/>
        <v>40713.630497685182</v>
      </c>
      <c r="T753">
        <f t="shared" si="80"/>
        <v>25569.000717592593</v>
      </c>
      <c r="U753">
        <f t="shared" si="81"/>
        <v>2011</v>
      </c>
      <c r="V753">
        <f t="shared" si="82"/>
        <v>6</v>
      </c>
      <c r="W753" t="str">
        <f t="shared" si="83"/>
        <v>Jun</v>
      </c>
    </row>
    <row r="754" spans="1:23" customFormat="1" ht="57.6" hidden="1" x14ac:dyDescent="0.3">
      <c r="A754">
        <v>752</v>
      </c>
      <c r="B754" s="2" t="s">
        <v>753</v>
      </c>
      <c r="C754" s="2" t="s">
        <v>4862</v>
      </c>
      <c r="D754" s="7">
        <v>5000</v>
      </c>
      <c r="E754" s="5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77"/>
        <v>112</v>
      </c>
      <c r="P754">
        <f t="shared" si="78"/>
        <v>53.19</v>
      </c>
      <c r="Q754" t="s">
        <v>8320</v>
      </c>
      <c r="R754" t="s">
        <v>8321</v>
      </c>
      <c r="S754" s="11">
        <f t="shared" si="79"/>
        <v>42639.421493055561</v>
      </c>
      <c r="T754">
        <f t="shared" si="80"/>
        <v>25569.001215277778</v>
      </c>
      <c r="U754">
        <f t="shared" si="81"/>
        <v>2016</v>
      </c>
      <c r="V754">
        <f t="shared" si="82"/>
        <v>9</v>
      </c>
      <c r="W754" t="str">
        <f t="shared" si="83"/>
        <v>Sep</v>
      </c>
    </row>
    <row r="755" spans="1:23" customFormat="1" ht="43.2" hidden="1" x14ac:dyDescent="0.3">
      <c r="A755">
        <v>753</v>
      </c>
      <c r="B755" s="2" t="s">
        <v>754</v>
      </c>
      <c r="C755" s="2" t="s">
        <v>4863</v>
      </c>
      <c r="D755" s="7">
        <v>10000</v>
      </c>
      <c r="E755" s="5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77"/>
        <v>128</v>
      </c>
      <c r="P755">
        <f t="shared" si="78"/>
        <v>492.31</v>
      </c>
      <c r="Q755" t="s">
        <v>8320</v>
      </c>
      <c r="R755" t="s">
        <v>8321</v>
      </c>
      <c r="S755" s="11">
        <f t="shared" si="79"/>
        <v>42019.590173611112</v>
      </c>
      <c r="T755">
        <f t="shared" si="80"/>
        <v>25569.000300925927</v>
      </c>
      <c r="U755">
        <f t="shared" si="81"/>
        <v>2015</v>
      </c>
      <c r="V755">
        <f t="shared" si="82"/>
        <v>1</v>
      </c>
      <c r="W755" t="str">
        <f t="shared" si="83"/>
        <v>Jan</v>
      </c>
    </row>
    <row r="756" spans="1:23" customFormat="1" ht="43.2" hidden="1" x14ac:dyDescent="0.3">
      <c r="A756">
        <v>754</v>
      </c>
      <c r="B756" s="2" t="s">
        <v>755</v>
      </c>
      <c r="C756" s="2" t="s">
        <v>4864</v>
      </c>
      <c r="D756" s="7">
        <v>2000</v>
      </c>
      <c r="E756" s="5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77"/>
        <v>104</v>
      </c>
      <c r="P756">
        <f t="shared" si="78"/>
        <v>42.35</v>
      </c>
      <c r="Q756" t="s">
        <v>8320</v>
      </c>
      <c r="R756" t="s">
        <v>8321</v>
      </c>
      <c r="S756" s="11">
        <f t="shared" si="79"/>
        <v>41249.749085648145</v>
      </c>
      <c r="T756">
        <f t="shared" si="80"/>
        <v>25569.000567129631</v>
      </c>
      <c r="U756">
        <f t="shared" si="81"/>
        <v>2012</v>
      </c>
      <c r="V756">
        <f t="shared" si="82"/>
        <v>12</v>
      </c>
      <c r="W756" t="str">
        <f t="shared" si="83"/>
        <v>Dec</v>
      </c>
    </row>
    <row r="757" spans="1:23" customFormat="1" ht="43.2" hidden="1" x14ac:dyDescent="0.3">
      <c r="A757">
        <v>755</v>
      </c>
      <c r="B757" s="2" t="s">
        <v>756</v>
      </c>
      <c r="C757" s="2" t="s">
        <v>4865</v>
      </c>
      <c r="D757" s="7">
        <v>2500</v>
      </c>
      <c r="E757" s="5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77"/>
        <v>102</v>
      </c>
      <c r="P757">
        <f t="shared" si="78"/>
        <v>37.47</v>
      </c>
      <c r="Q757" t="s">
        <v>8320</v>
      </c>
      <c r="R757" t="s">
        <v>8321</v>
      </c>
      <c r="S757" s="11">
        <f t="shared" si="79"/>
        <v>41383.605057870373</v>
      </c>
      <c r="T757">
        <f t="shared" si="80"/>
        <v>25569.000787037035</v>
      </c>
      <c r="U757">
        <f t="shared" si="81"/>
        <v>2013</v>
      </c>
      <c r="V757">
        <f t="shared" si="82"/>
        <v>4</v>
      </c>
      <c r="W757" t="str">
        <f t="shared" si="83"/>
        <v>Apr</v>
      </c>
    </row>
    <row r="758" spans="1:23" customFormat="1" ht="43.2" hidden="1" x14ac:dyDescent="0.3">
      <c r="A758">
        <v>756</v>
      </c>
      <c r="B758" s="2" t="s">
        <v>757</v>
      </c>
      <c r="C758" s="2" t="s">
        <v>4866</v>
      </c>
      <c r="D758" s="7">
        <v>700</v>
      </c>
      <c r="E758" s="5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77"/>
        <v>118</v>
      </c>
      <c r="P758">
        <f t="shared" si="78"/>
        <v>37.450000000000003</v>
      </c>
      <c r="Q758" t="s">
        <v>8320</v>
      </c>
      <c r="R758" t="s">
        <v>8321</v>
      </c>
      <c r="S758" s="11">
        <f t="shared" si="79"/>
        <v>40590.766886574071</v>
      </c>
      <c r="T758">
        <f t="shared" si="80"/>
        <v>25569.000254629631</v>
      </c>
      <c r="U758">
        <f t="shared" si="81"/>
        <v>2011</v>
      </c>
      <c r="V758">
        <f t="shared" si="82"/>
        <v>2</v>
      </c>
      <c r="W758" t="str">
        <f t="shared" si="83"/>
        <v>Feb</v>
      </c>
    </row>
    <row r="759" spans="1:23" customFormat="1" ht="43.2" hidden="1" x14ac:dyDescent="0.3">
      <c r="A759">
        <v>757</v>
      </c>
      <c r="B759" s="2" t="s">
        <v>758</v>
      </c>
      <c r="C759" s="2" t="s">
        <v>4867</v>
      </c>
      <c r="D759" s="7">
        <v>250</v>
      </c>
      <c r="E759" s="5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77"/>
        <v>238</v>
      </c>
      <c r="P759">
        <f t="shared" si="78"/>
        <v>33.06</v>
      </c>
      <c r="Q759" t="s">
        <v>8320</v>
      </c>
      <c r="R759" t="s">
        <v>8321</v>
      </c>
      <c r="S759" s="11">
        <f t="shared" si="79"/>
        <v>41235.054560185185</v>
      </c>
      <c r="T759">
        <f t="shared" si="80"/>
        <v>25569.000208333335</v>
      </c>
      <c r="U759">
        <f t="shared" si="81"/>
        <v>2012</v>
      </c>
      <c r="V759">
        <f t="shared" si="82"/>
        <v>11</v>
      </c>
      <c r="W759" t="str">
        <f t="shared" si="83"/>
        <v>Nov</v>
      </c>
    </row>
    <row r="760" spans="1:23" customFormat="1" ht="28.8" hidden="1" x14ac:dyDescent="0.3">
      <c r="A760">
        <v>758</v>
      </c>
      <c r="B760" s="2" t="s">
        <v>759</v>
      </c>
      <c r="C760" s="2" t="s">
        <v>4868</v>
      </c>
      <c r="D760" s="7">
        <v>2500</v>
      </c>
      <c r="E760" s="5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77"/>
        <v>102</v>
      </c>
      <c r="P760">
        <f t="shared" si="78"/>
        <v>134.21</v>
      </c>
      <c r="Q760" t="s">
        <v>8320</v>
      </c>
      <c r="R760" t="s">
        <v>8321</v>
      </c>
      <c r="S760" s="11">
        <f t="shared" si="79"/>
        <v>40429.836435185185</v>
      </c>
      <c r="T760">
        <f t="shared" si="80"/>
        <v>25569.000219907408</v>
      </c>
      <c r="U760">
        <f t="shared" si="81"/>
        <v>2010</v>
      </c>
      <c r="V760">
        <f t="shared" si="82"/>
        <v>9</v>
      </c>
      <c r="W760" t="str">
        <f t="shared" si="83"/>
        <v>Sep</v>
      </c>
    </row>
    <row r="761" spans="1:23" customFormat="1" ht="43.2" hidden="1" x14ac:dyDescent="0.3">
      <c r="A761">
        <v>759</v>
      </c>
      <c r="B761" s="2" t="s">
        <v>760</v>
      </c>
      <c r="C761" s="2" t="s">
        <v>4869</v>
      </c>
      <c r="D761" s="7">
        <v>5000</v>
      </c>
      <c r="E761" s="5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77"/>
        <v>102</v>
      </c>
      <c r="P761">
        <f t="shared" si="78"/>
        <v>51.47</v>
      </c>
      <c r="Q761" t="s">
        <v>8320</v>
      </c>
      <c r="R761" t="s">
        <v>8321</v>
      </c>
      <c r="S761" s="11">
        <f t="shared" si="79"/>
        <v>41789.330312500002</v>
      </c>
      <c r="T761">
        <f t="shared" si="80"/>
        <v>25569.001145833332</v>
      </c>
      <c r="U761">
        <f t="shared" si="81"/>
        <v>2014</v>
      </c>
      <c r="V761">
        <f t="shared" si="82"/>
        <v>5</v>
      </c>
      <c r="W761" t="str">
        <f t="shared" si="83"/>
        <v>May</v>
      </c>
    </row>
    <row r="762" spans="1:23" customFormat="1" ht="43.2" hidden="1" x14ac:dyDescent="0.3">
      <c r="A762">
        <v>760</v>
      </c>
      <c r="B762" s="2" t="s">
        <v>761</v>
      </c>
      <c r="C762" s="2" t="s">
        <v>4870</v>
      </c>
      <c r="D762" s="7">
        <v>2200</v>
      </c>
      <c r="E762" s="5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77"/>
        <v>0</v>
      </c>
      <c r="P762">
        <f t="shared" si="78"/>
        <v>0</v>
      </c>
      <c r="Q762" t="s">
        <v>8320</v>
      </c>
      <c r="R762" t="s">
        <v>8322</v>
      </c>
      <c r="S762" s="11">
        <f t="shared" si="79"/>
        <v>42670.764039351852</v>
      </c>
      <c r="T762">
        <f t="shared" si="80"/>
        <v>25569</v>
      </c>
      <c r="U762">
        <f t="shared" si="81"/>
        <v>2016</v>
      </c>
      <c r="V762">
        <f t="shared" si="82"/>
        <v>10</v>
      </c>
      <c r="W762" t="str">
        <f t="shared" si="83"/>
        <v>Oct</v>
      </c>
    </row>
    <row r="763" spans="1:23" customFormat="1" ht="43.2" hidden="1" x14ac:dyDescent="0.3">
      <c r="A763">
        <v>761</v>
      </c>
      <c r="B763" s="2" t="s">
        <v>762</v>
      </c>
      <c r="C763" s="2" t="s">
        <v>4871</v>
      </c>
      <c r="D763" s="7">
        <v>5000</v>
      </c>
      <c r="E763" s="5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77"/>
        <v>5</v>
      </c>
      <c r="P763">
        <f t="shared" si="78"/>
        <v>39.17</v>
      </c>
      <c r="Q763" t="s">
        <v>8320</v>
      </c>
      <c r="R763" t="s">
        <v>8322</v>
      </c>
      <c r="S763" s="11">
        <f t="shared" si="79"/>
        <v>41642.751458333332</v>
      </c>
      <c r="T763">
        <f t="shared" si="80"/>
        <v>25569.000069444446</v>
      </c>
      <c r="U763">
        <f t="shared" si="81"/>
        <v>2014</v>
      </c>
      <c r="V763">
        <f t="shared" si="82"/>
        <v>1</v>
      </c>
      <c r="W763" t="str">
        <f t="shared" si="83"/>
        <v>Jan</v>
      </c>
    </row>
    <row r="764" spans="1:23" customFormat="1" ht="43.2" hidden="1" x14ac:dyDescent="0.3">
      <c r="A764">
        <v>762</v>
      </c>
      <c r="B764" s="2" t="s">
        <v>763</v>
      </c>
      <c r="C764" s="2" t="s">
        <v>4872</v>
      </c>
      <c r="D764" s="7">
        <v>3500</v>
      </c>
      <c r="E764" s="5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77"/>
        <v>0</v>
      </c>
      <c r="P764">
        <f t="shared" si="78"/>
        <v>0</v>
      </c>
      <c r="Q764" t="s">
        <v>8320</v>
      </c>
      <c r="R764" t="s">
        <v>8322</v>
      </c>
      <c r="S764" s="11">
        <f t="shared" si="79"/>
        <v>42690.858449074076</v>
      </c>
      <c r="T764">
        <f t="shared" si="80"/>
        <v>25569</v>
      </c>
      <c r="U764">
        <f t="shared" si="81"/>
        <v>2016</v>
      </c>
      <c r="V764">
        <f t="shared" si="82"/>
        <v>11</v>
      </c>
      <c r="W764" t="str">
        <f t="shared" si="83"/>
        <v>Nov</v>
      </c>
    </row>
    <row r="765" spans="1:23" customFormat="1" ht="43.2" hidden="1" x14ac:dyDescent="0.3">
      <c r="A765">
        <v>763</v>
      </c>
      <c r="B765" s="2" t="s">
        <v>764</v>
      </c>
      <c r="C765" s="2" t="s">
        <v>4873</v>
      </c>
      <c r="D765" s="7">
        <v>4290</v>
      </c>
      <c r="E765" s="5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77"/>
        <v>0</v>
      </c>
      <c r="P765">
        <f t="shared" si="78"/>
        <v>5</v>
      </c>
      <c r="Q765" t="s">
        <v>8320</v>
      </c>
      <c r="R765" t="s">
        <v>8322</v>
      </c>
      <c r="S765" s="11">
        <f t="shared" si="79"/>
        <v>41471.446851851848</v>
      </c>
      <c r="T765">
        <f t="shared" si="80"/>
        <v>25569.000011574073</v>
      </c>
      <c r="U765">
        <f t="shared" si="81"/>
        <v>2013</v>
      </c>
      <c r="V765">
        <f t="shared" si="82"/>
        <v>7</v>
      </c>
      <c r="W765" t="str">
        <f t="shared" si="83"/>
        <v>Jul</v>
      </c>
    </row>
    <row r="766" spans="1:23" customFormat="1" ht="43.2" hidden="1" x14ac:dyDescent="0.3">
      <c r="A766">
        <v>764</v>
      </c>
      <c r="B766" s="2" t="s">
        <v>765</v>
      </c>
      <c r="C766" s="2" t="s">
        <v>4874</v>
      </c>
      <c r="D766" s="7">
        <v>5000</v>
      </c>
      <c r="E766" s="5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77"/>
        <v>0</v>
      </c>
      <c r="P766">
        <f t="shared" si="78"/>
        <v>0</v>
      </c>
      <c r="Q766" t="s">
        <v>8320</v>
      </c>
      <c r="R766" t="s">
        <v>8322</v>
      </c>
      <c r="S766" s="11">
        <f t="shared" si="79"/>
        <v>42227.173159722224</v>
      </c>
      <c r="T766">
        <f t="shared" si="80"/>
        <v>25569</v>
      </c>
      <c r="U766">
        <f t="shared" si="81"/>
        <v>2015</v>
      </c>
      <c r="V766">
        <f t="shared" si="82"/>
        <v>8</v>
      </c>
      <c r="W766" t="str">
        <f t="shared" si="83"/>
        <v>Aug</v>
      </c>
    </row>
    <row r="767" spans="1:23" customFormat="1" ht="43.2" hidden="1" x14ac:dyDescent="0.3">
      <c r="A767">
        <v>765</v>
      </c>
      <c r="B767" s="2" t="s">
        <v>766</v>
      </c>
      <c r="C767" s="2" t="s">
        <v>4875</v>
      </c>
      <c r="D767" s="7">
        <v>7000</v>
      </c>
      <c r="E767" s="5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77"/>
        <v>36</v>
      </c>
      <c r="P767">
        <f t="shared" si="78"/>
        <v>57.3</v>
      </c>
      <c r="Q767" t="s">
        <v>8320</v>
      </c>
      <c r="R767" t="s">
        <v>8322</v>
      </c>
      <c r="S767" s="11">
        <f t="shared" si="79"/>
        <v>41901.542638888888</v>
      </c>
      <c r="T767">
        <f t="shared" si="80"/>
        <v>25569.000509259258</v>
      </c>
      <c r="U767">
        <f t="shared" si="81"/>
        <v>2014</v>
      </c>
      <c r="V767">
        <f t="shared" si="82"/>
        <v>9</v>
      </c>
      <c r="W767" t="str">
        <f t="shared" si="83"/>
        <v>Sep</v>
      </c>
    </row>
    <row r="768" spans="1:23" customFormat="1" ht="43.2" hidden="1" x14ac:dyDescent="0.3">
      <c r="A768">
        <v>766</v>
      </c>
      <c r="B768" s="2" t="s">
        <v>767</v>
      </c>
      <c r="C768" s="2" t="s">
        <v>4876</v>
      </c>
      <c r="D768" s="7">
        <v>4000</v>
      </c>
      <c r="E768" s="5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77"/>
        <v>0</v>
      </c>
      <c r="P768">
        <f t="shared" si="78"/>
        <v>0</v>
      </c>
      <c r="Q768" t="s">
        <v>8320</v>
      </c>
      <c r="R768" t="s">
        <v>8322</v>
      </c>
      <c r="S768" s="11">
        <f t="shared" si="79"/>
        <v>42021.783368055556</v>
      </c>
      <c r="T768">
        <f t="shared" si="80"/>
        <v>25569</v>
      </c>
      <c r="U768">
        <f t="shared" si="81"/>
        <v>2015</v>
      </c>
      <c r="V768">
        <f t="shared" si="82"/>
        <v>1</v>
      </c>
      <c r="W768" t="str">
        <f t="shared" si="83"/>
        <v>Jan</v>
      </c>
    </row>
    <row r="769" spans="1:23" customFormat="1" ht="57.6" hidden="1" x14ac:dyDescent="0.3">
      <c r="A769">
        <v>767</v>
      </c>
      <c r="B769" s="2" t="s">
        <v>768</v>
      </c>
      <c r="C769" s="2" t="s">
        <v>4877</v>
      </c>
      <c r="D769" s="7">
        <v>5000</v>
      </c>
      <c r="E769" s="5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77"/>
        <v>4</v>
      </c>
      <c r="P769">
        <f t="shared" si="78"/>
        <v>59</v>
      </c>
      <c r="Q769" t="s">
        <v>8320</v>
      </c>
      <c r="R769" t="s">
        <v>8322</v>
      </c>
      <c r="S769" s="11">
        <f t="shared" si="79"/>
        <v>42115.143634259264</v>
      </c>
      <c r="T769">
        <f t="shared" si="80"/>
        <v>25569.000034722223</v>
      </c>
      <c r="U769">
        <f t="shared" si="81"/>
        <v>2015</v>
      </c>
      <c r="V769">
        <f t="shared" si="82"/>
        <v>4</v>
      </c>
      <c r="W769" t="str">
        <f t="shared" si="83"/>
        <v>Apr</v>
      </c>
    </row>
    <row r="770" spans="1:23" customFormat="1" ht="43.2" hidden="1" x14ac:dyDescent="0.3">
      <c r="A770">
        <v>768</v>
      </c>
      <c r="B770" s="2" t="s">
        <v>769</v>
      </c>
      <c r="C770" s="2" t="s">
        <v>4878</v>
      </c>
      <c r="D770" s="7">
        <v>2500</v>
      </c>
      <c r="E770" s="5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84">ROUND(E770/D770*100,0)</f>
        <v>0</v>
      </c>
      <c r="P770">
        <f t="shared" si="78"/>
        <v>0</v>
      </c>
      <c r="Q770" t="s">
        <v>8320</v>
      </c>
      <c r="R770" t="s">
        <v>8322</v>
      </c>
      <c r="S770" s="11">
        <f t="shared" si="79"/>
        <v>41594.207060185188</v>
      </c>
      <c r="T770">
        <f t="shared" si="80"/>
        <v>25569</v>
      </c>
      <c r="U770">
        <f t="shared" si="81"/>
        <v>2013</v>
      </c>
      <c r="V770">
        <f t="shared" si="82"/>
        <v>11</v>
      </c>
      <c r="W770" t="str">
        <f t="shared" si="83"/>
        <v>Nov</v>
      </c>
    </row>
    <row r="771" spans="1:23" customFormat="1" ht="57.6" hidden="1" x14ac:dyDescent="0.3">
      <c r="A771">
        <v>769</v>
      </c>
      <c r="B771" s="2" t="s">
        <v>770</v>
      </c>
      <c r="C771" s="2" t="s">
        <v>4879</v>
      </c>
      <c r="D771" s="7">
        <v>4000</v>
      </c>
      <c r="E771" s="5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84"/>
        <v>41</v>
      </c>
      <c r="P771">
        <f t="shared" ref="P771:P834" si="85">IFERROR(ROUND(E771/L771,2),0)</f>
        <v>31.85</v>
      </c>
      <c r="Q771" t="s">
        <v>8320</v>
      </c>
      <c r="R771" t="s">
        <v>8322</v>
      </c>
      <c r="S771" s="11">
        <f t="shared" ref="S771:S834" si="86">(((J771/60)/60)/24)+DATE(1970,1,1)</f>
        <v>41604.996458333335</v>
      </c>
      <c r="T771">
        <f t="shared" ref="T771:T834" si="87">(((L771/60)/60)/24)+DATE(1970,1,1)</f>
        <v>25569.000601851851</v>
      </c>
      <c r="U771">
        <f t="shared" ref="U771:U834" si="88">YEAR(S771)</f>
        <v>2013</v>
      </c>
      <c r="V771">
        <f t="shared" ref="V771:V834" si="89">MONTH(S771)</f>
        <v>11</v>
      </c>
      <c r="W771" t="str">
        <f t="shared" ref="W771:W834" si="90">IF(V771=1,"Jan",IF(V771=2,"Feb",IF(V771=3,"Mar",IF(V771=4,"Apr",IF(V771=5,"May",IF(V771=6,"Jun",IF(V771=7,"Jul",IF(V771=8,"Aug",IF(V771=9,"Sep",IF(V771=10,"Oct",IF(V771=11,"Nov",IF(V771=12,"Dec"))))))))))))</f>
        <v>Nov</v>
      </c>
    </row>
    <row r="772" spans="1:23" customFormat="1" ht="43.2" hidden="1" x14ac:dyDescent="0.3">
      <c r="A772">
        <v>770</v>
      </c>
      <c r="B772" s="2" t="s">
        <v>771</v>
      </c>
      <c r="C772" s="2" t="s">
        <v>4880</v>
      </c>
      <c r="D772" s="7">
        <v>17500</v>
      </c>
      <c r="E772" s="5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84"/>
        <v>0</v>
      </c>
      <c r="P772">
        <f t="shared" si="85"/>
        <v>0</v>
      </c>
      <c r="Q772" t="s">
        <v>8320</v>
      </c>
      <c r="R772" t="s">
        <v>8322</v>
      </c>
      <c r="S772" s="11">
        <f t="shared" si="86"/>
        <v>41289.999641203707</v>
      </c>
      <c r="T772">
        <f t="shared" si="87"/>
        <v>25569</v>
      </c>
      <c r="U772">
        <f t="shared" si="88"/>
        <v>2013</v>
      </c>
      <c r="V772">
        <f t="shared" si="89"/>
        <v>1</v>
      </c>
      <c r="W772" t="str">
        <f t="shared" si="90"/>
        <v>Jan</v>
      </c>
    </row>
    <row r="773" spans="1:23" customFormat="1" ht="43.2" hidden="1" x14ac:dyDescent="0.3">
      <c r="A773">
        <v>771</v>
      </c>
      <c r="B773" s="2" t="s">
        <v>772</v>
      </c>
      <c r="C773" s="2" t="s">
        <v>4881</v>
      </c>
      <c r="D773" s="7">
        <v>38000</v>
      </c>
      <c r="E773" s="5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84"/>
        <v>0</v>
      </c>
      <c r="P773">
        <f t="shared" si="85"/>
        <v>10</v>
      </c>
      <c r="Q773" t="s">
        <v>8320</v>
      </c>
      <c r="R773" t="s">
        <v>8322</v>
      </c>
      <c r="S773" s="11">
        <f t="shared" si="86"/>
        <v>42349.824097222227</v>
      </c>
      <c r="T773">
        <f t="shared" si="87"/>
        <v>25569.000011574073</v>
      </c>
      <c r="U773">
        <f t="shared" si="88"/>
        <v>2015</v>
      </c>
      <c r="V773">
        <f t="shared" si="89"/>
        <v>12</v>
      </c>
      <c r="W773" t="str">
        <f t="shared" si="90"/>
        <v>Dec</v>
      </c>
    </row>
    <row r="774" spans="1:23" customFormat="1" ht="57.6" hidden="1" x14ac:dyDescent="0.3">
      <c r="A774">
        <v>772</v>
      </c>
      <c r="B774" s="2" t="s">
        <v>773</v>
      </c>
      <c r="C774" s="2" t="s">
        <v>4882</v>
      </c>
      <c r="D774" s="7">
        <v>1500</v>
      </c>
      <c r="E774" s="5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84"/>
        <v>3</v>
      </c>
      <c r="P774">
        <f t="shared" si="85"/>
        <v>50</v>
      </c>
      <c r="Q774" t="s">
        <v>8320</v>
      </c>
      <c r="R774" t="s">
        <v>8322</v>
      </c>
      <c r="S774" s="11">
        <f t="shared" si="86"/>
        <v>40068.056932870371</v>
      </c>
      <c r="T774">
        <f t="shared" si="87"/>
        <v>25569.000011574073</v>
      </c>
      <c r="U774">
        <f t="shared" si="88"/>
        <v>2009</v>
      </c>
      <c r="V774">
        <f t="shared" si="89"/>
        <v>9</v>
      </c>
      <c r="W774" t="str">
        <f t="shared" si="90"/>
        <v>Sep</v>
      </c>
    </row>
    <row r="775" spans="1:23" customFormat="1" ht="43.2" hidden="1" x14ac:dyDescent="0.3">
      <c r="A775">
        <v>773</v>
      </c>
      <c r="B775" s="2" t="s">
        <v>774</v>
      </c>
      <c r="C775" s="2" t="s">
        <v>4883</v>
      </c>
      <c r="D775" s="7">
        <v>3759</v>
      </c>
      <c r="E775" s="5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84"/>
        <v>1</v>
      </c>
      <c r="P775">
        <f t="shared" si="85"/>
        <v>16</v>
      </c>
      <c r="Q775" t="s">
        <v>8320</v>
      </c>
      <c r="R775" t="s">
        <v>8322</v>
      </c>
      <c r="S775" s="11">
        <f t="shared" si="86"/>
        <v>42100.735937499994</v>
      </c>
      <c r="T775">
        <f t="shared" si="87"/>
        <v>25569.00002314815</v>
      </c>
      <c r="U775">
        <f t="shared" si="88"/>
        <v>2015</v>
      </c>
      <c r="V775">
        <f t="shared" si="89"/>
        <v>4</v>
      </c>
      <c r="W775" t="str">
        <f t="shared" si="90"/>
        <v>Apr</v>
      </c>
    </row>
    <row r="776" spans="1:23" customFormat="1" ht="43.2" hidden="1" x14ac:dyDescent="0.3">
      <c r="A776">
        <v>774</v>
      </c>
      <c r="B776" s="2" t="s">
        <v>775</v>
      </c>
      <c r="C776" s="2" t="s">
        <v>4884</v>
      </c>
      <c r="D776" s="7">
        <v>500</v>
      </c>
      <c r="E776" s="5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84"/>
        <v>70</v>
      </c>
      <c r="P776">
        <f t="shared" si="85"/>
        <v>39</v>
      </c>
      <c r="Q776" t="s">
        <v>8320</v>
      </c>
      <c r="R776" t="s">
        <v>8322</v>
      </c>
      <c r="S776" s="11">
        <f t="shared" si="86"/>
        <v>41663.780300925922</v>
      </c>
      <c r="T776">
        <f t="shared" si="87"/>
        <v>25569.000104166666</v>
      </c>
      <c r="U776">
        <f t="shared" si="88"/>
        <v>2014</v>
      </c>
      <c r="V776">
        <f t="shared" si="89"/>
        <v>1</v>
      </c>
      <c r="W776" t="str">
        <f t="shared" si="90"/>
        <v>Jan</v>
      </c>
    </row>
    <row r="777" spans="1:23" customFormat="1" ht="43.2" hidden="1" x14ac:dyDescent="0.3">
      <c r="A777">
        <v>775</v>
      </c>
      <c r="B777" s="2" t="s">
        <v>776</v>
      </c>
      <c r="C777" s="2" t="s">
        <v>4885</v>
      </c>
      <c r="D777" s="7">
        <v>10000</v>
      </c>
      <c r="E777" s="5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84"/>
        <v>2</v>
      </c>
      <c r="P777">
        <f t="shared" si="85"/>
        <v>34</v>
      </c>
      <c r="Q777" t="s">
        <v>8320</v>
      </c>
      <c r="R777" t="s">
        <v>8322</v>
      </c>
      <c r="S777" s="11">
        <f t="shared" si="86"/>
        <v>40863.060127314813</v>
      </c>
      <c r="T777">
        <f t="shared" si="87"/>
        <v>25569.000057870369</v>
      </c>
      <c r="U777">
        <f t="shared" si="88"/>
        <v>2011</v>
      </c>
      <c r="V777">
        <f t="shared" si="89"/>
        <v>11</v>
      </c>
      <c r="W777" t="str">
        <f t="shared" si="90"/>
        <v>Nov</v>
      </c>
    </row>
    <row r="778" spans="1:23" customFormat="1" ht="43.2" hidden="1" x14ac:dyDescent="0.3">
      <c r="A778">
        <v>776</v>
      </c>
      <c r="B778" s="2" t="s">
        <v>777</v>
      </c>
      <c r="C778" s="2" t="s">
        <v>4886</v>
      </c>
      <c r="D778" s="7">
        <v>7000</v>
      </c>
      <c r="E778" s="5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84"/>
        <v>51</v>
      </c>
      <c r="P778">
        <f t="shared" si="85"/>
        <v>63.12</v>
      </c>
      <c r="Q778" t="s">
        <v>8320</v>
      </c>
      <c r="R778" t="s">
        <v>8322</v>
      </c>
      <c r="S778" s="11">
        <f t="shared" si="86"/>
        <v>42250.685706018514</v>
      </c>
      <c r="T778">
        <f t="shared" si="87"/>
        <v>25569.000659722224</v>
      </c>
      <c r="U778">
        <f t="shared" si="88"/>
        <v>2015</v>
      </c>
      <c r="V778">
        <f t="shared" si="89"/>
        <v>9</v>
      </c>
      <c r="W778" t="str">
        <f t="shared" si="90"/>
        <v>Sep</v>
      </c>
    </row>
    <row r="779" spans="1:23" customFormat="1" ht="43.2" hidden="1" x14ac:dyDescent="0.3">
      <c r="A779">
        <v>777</v>
      </c>
      <c r="B779" s="2" t="s">
        <v>778</v>
      </c>
      <c r="C779" s="2" t="s">
        <v>4887</v>
      </c>
      <c r="D779" s="7">
        <v>3000</v>
      </c>
      <c r="E779" s="5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84"/>
        <v>1</v>
      </c>
      <c r="P779">
        <f t="shared" si="85"/>
        <v>7</v>
      </c>
      <c r="Q779" t="s">
        <v>8320</v>
      </c>
      <c r="R779" t="s">
        <v>8322</v>
      </c>
      <c r="S779" s="11">
        <f t="shared" si="86"/>
        <v>41456.981215277774</v>
      </c>
      <c r="T779">
        <f t="shared" si="87"/>
        <v>25569.000034722223</v>
      </c>
      <c r="U779">
        <f t="shared" si="88"/>
        <v>2013</v>
      </c>
      <c r="V779">
        <f t="shared" si="89"/>
        <v>7</v>
      </c>
      <c r="W779" t="str">
        <f t="shared" si="90"/>
        <v>Jul</v>
      </c>
    </row>
    <row r="780" spans="1:23" customFormat="1" ht="43.2" hidden="1" x14ac:dyDescent="0.3">
      <c r="A780">
        <v>778</v>
      </c>
      <c r="B780" s="2" t="s">
        <v>779</v>
      </c>
      <c r="C780" s="2" t="s">
        <v>4888</v>
      </c>
      <c r="D780" s="7">
        <v>500</v>
      </c>
      <c r="E780" s="5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84"/>
        <v>0</v>
      </c>
      <c r="P780">
        <f t="shared" si="85"/>
        <v>2</v>
      </c>
      <c r="Q780" t="s">
        <v>8320</v>
      </c>
      <c r="R780" t="s">
        <v>8322</v>
      </c>
      <c r="S780" s="11">
        <f t="shared" si="86"/>
        <v>41729.702314814815</v>
      </c>
      <c r="T780">
        <f t="shared" si="87"/>
        <v>25569.000011574073</v>
      </c>
      <c r="U780">
        <f t="shared" si="88"/>
        <v>2014</v>
      </c>
      <c r="V780">
        <f t="shared" si="89"/>
        <v>3</v>
      </c>
      <c r="W780" t="str">
        <f t="shared" si="90"/>
        <v>Mar</v>
      </c>
    </row>
    <row r="781" spans="1:23" customFormat="1" ht="57.6" hidden="1" x14ac:dyDescent="0.3">
      <c r="A781">
        <v>779</v>
      </c>
      <c r="B781" s="2" t="s">
        <v>780</v>
      </c>
      <c r="C781" s="2" t="s">
        <v>4889</v>
      </c>
      <c r="D781" s="7">
        <v>15000</v>
      </c>
      <c r="E781" s="5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84"/>
        <v>3</v>
      </c>
      <c r="P781">
        <f t="shared" si="85"/>
        <v>66.67</v>
      </c>
      <c r="Q781" t="s">
        <v>8320</v>
      </c>
      <c r="R781" t="s">
        <v>8322</v>
      </c>
      <c r="S781" s="11">
        <f t="shared" si="86"/>
        <v>40436.68408564815</v>
      </c>
      <c r="T781">
        <f t="shared" si="87"/>
        <v>25569.000069444446</v>
      </c>
      <c r="U781">
        <f t="shared" si="88"/>
        <v>2010</v>
      </c>
      <c r="V781">
        <f t="shared" si="89"/>
        <v>9</v>
      </c>
      <c r="W781" t="str">
        <f t="shared" si="90"/>
        <v>Sep</v>
      </c>
    </row>
    <row r="782" spans="1:23" customFormat="1" ht="43.2" hidden="1" x14ac:dyDescent="0.3">
      <c r="A782">
        <v>780</v>
      </c>
      <c r="B782" s="2" t="s">
        <v>781</v>
      </c>
      <c r="C782" s="2" t="s">
        <v>4890</v>
      </c>
      <c r="D782" s="7">
        <v>1000</v>
      </c>
      <c r="E782" s="5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84"/>
        <v>104</v>
      </c>
      <c r="P782">
        <f t="shared" si="85"/>
        <v>38.520000000000003</v>
      </c>
      <c r="Q782" t="s">
        <v>8323</v>
      </c>
      <c r="R782" t="s">
        <v>8324</v>
      </c>
      <c r="S782" s="11">
        <f t="shared" si="86"/>
        <v>40636.673900462964</v>
      </c>
      <c r="T782">
        <f t="shared" si="87"/>
        <v>25569.0003125</v>
      </c>
      <c r="U782">
        <f t="shared" si="88"/>
        <v>2011</v>
      </c>
      <c r="V782">
        <f t="shared" si="89"/>
        <v>4</v>
      </c>
      <c r="W782" t="str">
        <f t="shared" si="90"/>
        <v>Apr</v>
      </c>
    </row>
    <row r="783" spans="1:23" customFormat="1" ht="43.2" hidden="1" x14ac:dyDescent="0.3">
      <c r="A783">
        <v>781</v>
      </c>
      <c r="B783" s="2" t="s">
        <v>782</v>
      </c>
      <c r="C783" s="2" t="s">
        <v>4891</v>
      </c>
      <c r="D783" s="7">
        <v>800</v>
      </c>
      <c r="E783" s="5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84"/>
        <v>133</v>
      </c>
      <c r="P783">
        <f t="shared" si="85"/>
        <v>42.61</v>
      </c>
      <c r="Q783" t="s">
        <v>8323</v>
      </c>
      <c r="R783" t="s">
        <v>8324</v>
      </c>
      <c r="S783" s="11">
        <f t="shared" si="86"/>
        <v>41403.000856481485</v>
      </c>
      <c r="T783">
        <f t="shared" si="87"/>
        <v>25569.00028935185</v>
      </c>
      <c r="U783">
        <f t="shared" si="88"/>
        <v>2013</v>
      </c>
      <c r="V783">
        <f t="shared" si="89"/>
        <v>5</v>
      </c>
      <c r="W783" t="str">
        <f t="shared" si="90"/>
        <v>May</v>
      </c>
    </row>
    <row r="784" spans="1:23" customFormat="1" ht="43.2" hidden="1" x14ac:dyDescent="0.3">
      <c r="A784">
        <v>782</v>
      </c>
      <c r="B784" s="2" t="s">
        <v>783</v>
      </c>
      <c r="C784" s="2" t="s">
        <v>4892</v>
      </c>
      <c r="D784" s="7">
        <v>700</v>
      </c>
      <c r="E784" s="5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84"/>
        <v>100</v>
      </c>
      <c r="P784">
        <f t="shared" si="85"/>
        <v>50</v>
      </c>
      <c r="Q784" t="s">
        <v>8323</v>
      </c>
      <c r="R784" t="s">
        <v>8324</v>
      </c>
      <c r="S784" s="11">
        <f t="shared" si="86"/>
        <v>41116.758125</v>
      </c>
      <c r="T784">
        <f t="shared" si="87"/>
        <v>25569.000162037039</v>
      </c>
      <c r="U784">
        <f t="shared" si="88"/>
        <v>2012</v>
      </c>
      <c r="V784">
        <f t="shared" si="89"/>
        <v>7</v>
      </c>
      <c r="W784" t="str">
        <f t="shared" si="90"/>
        <v>Jul</v>
      </c>
    </row>
    <row r="785" spans="1:23" customFormat="1" ht="43.2" hidden="1" x14ac:dyDescent="0.3">
      <c r="A785">
        <v>783</v>
      </c>
      <c r="B785" s="2" t="s">
        <v>784</v>
      </c>
      <c r="C785" s="2" t="s">
        <v>4893</v>
      </c>
      <c r="D785" s="7">
        <v>1500</v>
      </c>
      <c r="E785" s="5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84"/>
        <v>148</v>
      </c>
      <c r="P785">
        <f t="shared" si="85"/>
        <v>63.49</v>
      </c>
      <c r="Q785" t="s">
        <v>8323</v>
      </c>
      <c r="R785" t="s">
        <v>8324</v>
      </c>
      <c r="S785" s="11">
        <f t="shared" si="86"/>
        <v>40987.773715277777</v>
      </c>
      <c r="T785">
        <f t="shared" si="87"/>
        <v>25569.000405092593</v>
      </c>
      <c r="U785">
        <f t="shared" si="88"/>
        <v>2012</v>
      </c>
      <c r="V785">
        <f t="shared" si="89"/>
        <v>3</v>
      </c>
      <c r="W785" t="str">
        <f t="shared" si="90"/>
        <v>Mar</v>
      </c>
    </row>
    <row r="786" spans="1:23" customFormat="1" ht="43.2" hidden="1" x14ac:dyDescent="0.3">
      <c r="A786">
        <v>784</v>
      </c>
      <c r="B786" s="2" t="s">
        <v>785</v>
      </c>
      <c r="C786" s="2" t="s">
        <v>4894</v>
      </c>
      <c r="D786" s="7">
        <v>1000</v>
      </c>
      <c r="E786" s="5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84"/>
        <v>103</v>
      </c>
      <c r="P786">
        <f t="shared" si="85"/>
        <v>102.5</v>
      </c>
      <c r="Q786" t="s">
        <v>8323</v>
      </c>
      <c r="R786" t="s">
        <v>8324</v>
      </c>
      <c r="S786" s="11">
        <f t="shared" si="86"/>
        <v>41675.149525462963</v>
      </c>
      <c r="T786">
        <f t="shared" si="87"/>
        <v>25569.000115740742</v>
      </c>
      <c r="U786">
        <f t="shared" si="88"/>
        <v>2014</v>
      </c>
      <c r="V786">
        <f t="shared" si="89"/>
        <v>2</v>
      </c>
      <c r="W786" t="str">
        <f t="shared" si="90"/>
        <v>Feb</v>
      </c>
    </row>
    <row r="787" spans="1:23" customFormat="1" ht="43.2" hidden="1" x14ac:dyDescent="0.3">
      <c r="A787">
        <v>785</v>
      </c>
      <c r="B787" s="2" t="s">
        <v>786</v>
      </c>
      <c r="C787" s="2" t="s">
        <v>4895</v>
      </c>
      <c r="D787" s="7">
        <v>500</v>
      </c>
      <c r="E787" s="5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84"/>
        <v>181</v>
      </c>
      <c r="P787">
        <f t="shared" si="85"/>
        <v>31.14</v>
      </c>
      <c r="Q787" t="s">
        <v>8323</v>
      </c>
      <c r="R787" t="s">
        <v>8324</v>
      </c>
      <c r="S787" s="11">
        <f t="shared" si="86"/>
        <v>41303.593923611108</v>
      </c>
      <c r="T787">
        <f t="shared" si="87"/>
        <v>25569.000335648147</v>
      </c>
      <c r="U787">
        <f t="shared" si="88"/>
        <v>2013</v>
      </c>
      <c r="V787">
        <f t="shared" si="89"/>
        <v>1</v>
      </c>
      <c r="W787" t="str">
        <f t="shared" si="90"/>
        <v>Jan</v>
      </c>
    </row>
    <row r="788" spans="1:23" customFormat="1" ht="43.2" hidden="1" x14ac:dyDescent="0.3">
      <c r="A788">
        <v>786</v>
      </c>
      <c r="B788" s="2" t="s">
        <v>787</v>
      </c>
      <c r="C788" s="2" t="s">
        <v>4896</v>
      </c>
      <c r="D788" s="7">
        <v>5000</v>
      </c>
      <c r="E788" s="5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84"/>
        <v>143</v>
      </c>
      <c r="P788">
        <f t="shared" si="85"/>
        <v>162.27000000000001</v>
      </c>
      <c r="Q788" t="s">
        <v>8323</v>
      </c>
      <c r="R788" t="s">
        <v>8324</v>
      </c>
      <c r="S788" s="11">
        <f t="shared" si="86"/>
        <v>40983.055949074071</v>
      </c>
      <c r="T788">
        <f t="shared" si="87"/>
        <v>25569.000509259258</v>
      </c>
      <c r="U788">
        <f t="shared" si="88"/>
        <v>2012</v>
      </c>
      <c r="V788">
        <f t="shared" si="89"/>
        <v>3</v>
      </c>
      <c r="W788" t="str">
        <f t="shared" si="90"/>
        <v>Mar</v>
      </c>
    </row>
    <row r="789" spans="1:23" customFormat="1" ht="43.2" hidden="1" x14ac:dyDescent="0.3">
      <c r="A789">
        <v>787</v>
      </c>
      <c r="B789" s="2" t="s">
        <v>788</v>
      </c>
      <c r="C789" s="2" t="s">
        <v>4897</v>
      </c>
      <c r="D789" s="7">
        <v>1200</v>
      </c>
      <c r="E789" s="5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84"/>
        <v>114</v>
      </c>
      <c r="P789">
        <f t="shared" si="85"/>
        <v>80.59</v>
      </c>
      <c r="Q789" t="s">
        <v>8323</v>
      </c>
      <c r="R789" t="s">
        <v>8324</v>
      </c>
      <c r="S789" s="11">
        <f t="shared" si="86"/>
        <v>41549.627615740741</v>
      </c>
      <c r="T789">
        <f t="shared" si="87"/>
        <v>25569.000196759258</v>
      </c>
      <c r="U789">
        <f t="shared" si="88"/>
        <v>2013</v>
      </c>
      <c r="V789">
        <f t="shared" si="89"/>
        <v>10</v>
      </c>
      <c r="W789" t="str">
        <f t="shared" si="90"/>
        <v>Oct</v>
      </c>
    </row>
    <row r="790" spans="1:23" customFormat="1" ht="43.2" hidden="1" x14ac:dyDescent="0.3">
      <c r="A790">
        <v>788</v>
      </c>
      <c r="B790" s="2" t="s">
        <v>789</v>
      </c>
      <c r="C790" s="2" t="s">
        <v>4898</v>
      </c>
      <c r="D790" s="7">
        <v>1000</v>
      </c>
      <c r="E790" s="5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84"/>
        <v>204</v>
      </c>
      <c r="P790">
        <f t="shared" si="85"/>
        <v>59.85</v>
      </c>
      <c r="Q790" t="s">
        <v>8323</v>
      </c>
      <c r="R790" t="s">
        <v>8324</v>
      </c>
      <c r="S790" s="11">
        <f t="shared" si="86"/>
        <v>41059.006805555553</v>
      </c>
      <c r="T790">
        <f t="shared" si="87"/>
        <v>25569.00039351852</v>
      </c>
      <c r="U790">
        <f t="shared" si="88"/>
        <v>2012</v>
      </c>
      <c r="V790">
        <f t="shared" si="89"/>
        <v>5</v>
      </c>
      <c r="W790" t="str">
        <f t="shared" si="90"/>
        <v>May</v>
      </c>
    </row>
    <row r="791" spans="1:23" customFormat="1" ht="43.2" hidden="1" x14ac:dyDescent="0.3">
      <c r="A791">
        <v>789</v>
      </c>
      <c r="B791" s="2" t="s">
        <v>790</v>
      </c>
      <c r="C791" s="2" t="s">
        <v>4899</v>
      </c>
      <c r="D791" s="7">
        <v>1700</v>
      </c>
      <c r="E791" s="5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84"/>
        <v>109</v>
      </c>
      <c r="P791">
        <f t="shared" si="85"/>
        <v>132.86000000000001</v>
      </c>
      <c r="Q791" t="s">
        <v>8323</v>
      </c>
      <c r="R791" t="s">
        <v>8324</v>
      </c>
      <c r="S791" s="11">
        <f t="shared" si="86"/>
        <v>41277.186111111114</v>
      </c>
      <c r="T791">
        <f t="shared" si="87"/>
        <v>25569.000162037039</v>
      </c>
      <c r="U791">
        <f t="shared" si="88"/>
        <v>2013</v>
      </c>
      <c r="V791">
        <f t="shared" si="89"/>
        <v>1</v>
      </c>
      <c r="W791" t="str">
        <f t="shared" si="90"/>
        <v>Jan</v>
      </c>
    </row>
    <row r="792" spans="1:23" customFormat="1" ht="43.2" hidden="1" x14ac:dyDescent="0.3">
      <c r="A792">
        <v>790</v>
      </c>
      <c r="B792" s="2" t="s">
        <v>791</v>
      </c>
      <c r="C792" s="2" t="s">
        <v>4900</v>
      </c>
      <c r="D792" s="7">
        <v>10000</v>
      </c>
      <c r="E792" s="5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84"/>
        <v>144</v>
      </c>
      <c r="P792">
        <f t="shared" si="85"/>
        <v>92.55</v>
      </c>
      <c r="Q792" t="s">
        <v>8323</v>
      </c>
      <c r="R792" t="s">
        <v>8324</v>
      </c>
      <c r="S792" s="11">
        <f t="shared" si="86"/>
        <v>41276.047905092593</v>
      </c>
      <c r="T792">
        <f t="shared" si="87"/>
        <v>25569.001805555556</v>
      </c>
      <c r="U792">
        <f t="shared" si="88"/>
        <v>2013</v>
      </c>
      <c r="V792">
        <f t="shared" si="89"/>
        <v>1</v>
      </c>
      <c r="W792" t="str">
        <f t="shared" si="90"/>
        <v>Jan</v>
      </c>
    </row>
    <row r="793" spans="1:23" customFormat="1" ht="43.2" hidden="1" x14ac:dyDescent="0.3">
      <c r="A793">
        <v>791</v>
      </c>
      <c r="B793" s="2" t="s">
        <v>792</v>
      </c>
      <c r="C793" s="2" t="s">
        <v>4901</v>
      </c>
      <c r="D793" s="7">
        <v>7500</v>
      </c>
      <c r="E793" s="5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84"/>
        <v>104</v>
      </c>
      <c r="P793">
        <f t="shared" si="85"/>
        <v>60.86</v>
      </c>
      <c r="Q793" t="s">
        <v>8323</v>
      </c>
      <c r="R793" t="s">
        <v>8324</v>
      </c>
      <c r="S793" s="11">
        <f t="shared" si="86"/>
        <v>41557.780624999999</v>
      </c>
      <c r="T793">
        <f t="shared" si="87"/>
        <v>25569.001481481482</v>
      </c>
      <c r="U793">
        <f t="shared" si="88"/>
        <v>2013</v>
      </c>
      <c r="V793">
        <f t="shared" si="89"/>
        <v>10</v>
      </c>
      <c r="W793" t="str">
        <f t="shared" si="90"/>
        <v>Oct</v>
      </c>
    </row>
    <row r="794" spans="1:23" customFormat="1" ht="28.8" hidden="1" x14ac:dyDescent="0.3">
      <c r="A794">
        <v>792</v>
      </c>
      <c r="B794" s="2" t="s">
        <v>793</v>
      </c>
      <c r="C794" s="2" t="s">
        <v>4902</v>
      </c>
      <c r="D794" s="7">
        <v>2500</v>
      </c>
      <c r="E794" s="5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84"/>
        <v>100</v>
      </c>
      <c r="P794">
        <f t="shared" si="85"/>
        <v>41.85</v>
      </c>
      <c r="Q794" t="s">
        <v>8323</v>
      </c>
      <c r="R794" t="s">
        <v>8324</v>
      </c>
      <c r="S794" s="11">
        <f t="shared" si="86"/>
        <v>41555.873645833337</v>
      </c>
      <c r="T794">
        <f t="shared" si="87"/>
        <v>25569.000694444443</v>
      </c>
      <c r="U794">
        <f t="shared" si="88"/>
        <v>2013</v>
      </c>
      <c r="V794">
        <f t="shared" si="89"/>
        <v>10</v>
      </c>
      <c r="W794" t="str">
        <f t="shared" si="90"/>
        <v>Oct</v>
      </c>
    </row>
    <row r="795" spans="1:23" customFormat="1" ht="43.2" hidden="1" x14ac:dyDescent="0.3">
      <c r="A795">
        <v>793</v>
      </c>
      <c r="B795" s="2" t="s">
        <v>794</v>
      </c>
      <c r="C795" s="2" t="s">
        <v>4903</v>
      </c>
      <c r="D795" s="7">
        <v>2750</v>
      </c>
      <c r="E795" s="5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84"/>
        <v>103</v>
      </c>
      <c r="P795">
        <f t="shared" si="85"/>
        <v>88.33</v>
      </c>
      <c r="Q795" t="s">
        <v>8323</v>
      </c>
      <c r="R795" t="s">
        <v>8324</v>
      </c>
      <c r="S795" s="11">
        <f t="shared" si="86"/>
        <v>41442.741249999999</v>
      </c>
      <c r="T795">
        <f t="shared" si="87"/>
        <v>25569.00037037037</v>
      </c>
      <c r="U795">
        <f t="shared" si="88"/>
        <v>2013</v>
      </c>
      <c r="V795">
        <f t="shared" si="89"/>
        <v>6</v>
      </c>
      <c r="W795" t="str">
        <f t="shared" si="90"/>
        <v>Jun</v>
      </c>
    </row>
    <row r="796" spans="1:23" customFormat="1" ht="43.2" hidden="1" x14ac:dyDescent="0.3">
      <c r="A796">
        <v>794</v>
      </c>
      <c r="B796" s="2" t="s">
        <v>795</v>
      </c>
      <c r="C796" s="2" t="s">
        <v>4904</v>
      </c>
      <c r="D796" s="7">
        <v>8000</v>
      </c>
      <c r="E796" s="5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84"/>
        <v>105</v>
      </c>
      <c r="P796">
        <f t="shared" si="85"/>
        <v>158.96</v>
      </c>
      <c r="Q796" t="s">
        <v>8323</v>
      </c>
      <c r="R796" t="s">
        <v>8324</v>
      </c>
      <c r="S796" s="11">
        <f t="shared" si="86"/>
        <v>40736.115011574075</v>
      </c>
      <c r="T796">
        <f t="shared" si="87"/>
        <v>25569.000613425927</v>
      </c>
      <c r="U796">
        <f t="shared" si="88"/>
        <v>2011</v>
      </c>
      <c r="V796">
        <f t="shared" si="89"/>
        <v>7</v>
      </c>
      <c r="W796" t="str">
        <f t="shared" si="90"/>
        <v>Jul</v>
      </c>
    </row>
    <row r="797" spans="1:23" customFormat="1" ht="43.2" hidden="1" x14ac:dyDescent="0.3">
      <c r="A797">
        <v>795</v>
      </c>
      <c r="B797" s="2" t="s">
        <v>796</v>
      </c>
      <c r="C797" s="2" t="s">
        <v>4905</v>
      </c>
      <c r="D797" s="7">
        <v>14000</v>
      </c>
      <c r="E797" s="5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84"/>
        <v>112</v>
      </c>
      <c r="P797">
        <f t="shared" si="85"/>
        <v>85.05</v>
      </c>
      <c r="Q797" t="s">
        <v>8323</v>
      </c>
      <c r="R797" t="s">
        <v>8324</v>
      </c>
      <c r="S797" s="11">
        <f t="shared" si="86"/>
        <v>40963.613032407404</v>
      </c>
      <c r="T797">
        <f t="shared" si="87"/>
        <v>25569.002129629629</v>
      </c>
      <c r="U797">
        <f t="shared" si="88"/>
        <v>2012</v>
      </c>
      <c r="V797">
        <f t="shared" si="89"/>
        <v>2</v>
      </c>
      <c r="W797" t="str">
        <f t="shared" si="90"/>
        <v>Feb</v>
      </c>
    </row>
    <row r="798" spans="1:23" customFormat="1" ht="57.6" hidden="1" x14ac:dyDescent="0.3">
      <c r="A798">
        <v>796</v>
      </c>
      <c r="B798" s="2" t="s">
        <v>797</v>
      </c>
      <c r="C798" s="2" t="s">
        <v>4906</v>
      </c>
      <c r="D798" s="7">
        <v>10000</v>
      </c>
      <c r="E798" s="5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84"/>
        <v>101</v>
      </c>
      <c r="P798">
        <f t="shared" si="85"/>
        <v>112.61</v>
      </c>
      <c r="Q798" t="s">
        <v>8323</v>
      </c>
      <c r="R798" t="s">
        <v>8324</v>
      </c>
      <c r="S798" s="11">
        <f t="shared" si="86"/>
        <v>41502.882928240739</v>
      </c>
      <c r="T798">
        <f t="shared" si="87"/>
        <v>25569.001041666666</v>
      </c>
      <c r="U798">
        <f t="shared" si="88"/>
        <v>2013</v>
      </c>
      <c r="V798">
        <f t="shared" si="89"/>
        <v>8</v>
      </c>
      <c r="W798" t="str">
        <f t="shared" si="90"/>
        <v>Aug</v>
      </c>
    </row>
    <row r="799" spans="1:23" customFormat="1" ht="43.2" hidden="1" x14ac:dyDescent="0.3">
      <c r="A799">
        <v>797</v>
      </c>
      <c r="B799" s="2" t="s">
        <v>798</v>
      </c>
      <c r="C799" s="2" t="s">
        <v>4907</v>
      </c>
      <c r="D799" s="7">
        <v>3000</v>
      </c>
      <c r="E799" s="5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84"/>
        <v>108</v>
      </c>
      <c r="P799">
        <f t="shared" si="85"/>
        <v>45.44</v>
      </c>
      <c r="Q799" t="s">
        <v>8323</v>
      </c>
      <c r="R799" t="s">
        <v>8324</v>
      </c>
      <c r="S799" s="11">
        <f t="shared" si="86"/>
        <v>40996.994074074071</v>
      </c>
      <c r="T799">
        <f t="shared" si="87"/>
        <v>25569.000821759259</v>
      </c>
      <c r="U799">
        <f t="shared" si="88"/>
        <v>2012</v>
      </c>
      <c r="V799">
        <f t="shared" si="89"/>
        <v>3</v>
      </c>
      <c r="W799" t="str">
        <f t="shared" si="90"/>
        <v>Mar</v>
      </c>
    </row>
    <row r="800" spans="1:23" customFormat="1" ht="43.2" hidden="1" x14ac:dyDescent="0.3">
      <c r="A800">
        <v>798</v>
      </c>
      <c r="B800" s="2" t="s">
        <v>799</v>
      </c>
      <c r="C800" s="2" t="s">
        <v>4908</v>
      </c>
      <c r="D800" s="7">
        <v>3500</v>
      </c>
      <c r="E800" s="5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84"/>
        <v>115</v>
      </c>
      <c r="P800">
        <f t="shared" si="85"/>
        <v>46.22</v>
      </c>
      <c r="Q800" t="s">
        <v>8323</v>
      </c>
      <c r="R800" t="s">
        <v>8324</v>
      </c>
      <c r="S800" s="11">
        <f t="shared" si="86"/>
        <v>41882.590127314819</v>
      </c>
      <c r="T800">
        <f t="shared" si="87"/>
        <v>25569.001006944443</v>
      </c>
      <c r="U800">
        <f t="shared" si="88"/>
        <v>2014</v>
      </c>
      <c r="V800">
        <f t="shared" si="89"/>
        <v>8</v>
      </c>
      <c r="W800" t="str">
        <f t="shared" si="90"/>
        <v>Aug</v>
      </c>
    </row>
    <row r="801" spans="1:23" customFormat="1" ht="43.2" hidden="1" x14ac:dyDescent="0.3">
      <c r="A801">
        <v>799</v>
      </c>
      <c r="B801" s="2" t="s">
        <v>800</v>
      </c>
      <c r="C801" s="2" t="s">
        <v>4909</v>
      </c>
      <c r="D801" s="7">
        <v>5000</v>
      </c>
      <c r="E801" s="5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84"/>
        <v>100</v>
      </c>
      <c r="P801">
        <f t="shared" si="85"/>
        <v>178.61</v>
      </c>
      <c r="Q801" t="s">
        <v>8323</v>
      </c>
      <c r="R801" t="s">
        <v>8324</v>
      </c>
      <c r="S801" s="11">
        <f t="shared" si="86"/>
        <v>40996.667199074072</v>
      </c>
      <c r="T801">
        <f t="shared" si="87"/>
        <v>25569.000324074073</v>
      </c>
      <c r="U801">
        <f t="shared" si="88"/>
        <v>2012</v>
      </c>
      <c r="V801">
        <f t="shared" si="89"/>
        <v>3</v>
      </c>
      <c r="W801" t="str">
        <f t="shared" si="90"/>
        <v>Mar</v>
      </c>
    </row>
    <row r="802" spans="1:23" customFormat="1" ht="43.2" hidden="1" x14ac:dyDescent="0.3">
      <c r="A802">
        <v>800</v>
      </c>
      <c r="B802" s="2" t="s">
        <v>801</v>
      </c>
      <c r="C802" s="2" t="s">
        <v>4910</v>
      </c>
      <c r="D802" s="7">
        <v>1500</v>
      </c>
      <c r="E802" s="5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84"/>
        <v>152</v>
      </c>
      <c r="P802">
        <f t="shared" si="85"/>
        <v>40.75</v>
      </c>
      <c r="Q802" t="s">
        <v>8323</v>
      </c>
      <c r="R802" t="s">
        <v>8324</v>
      </c>
      <c r="S802" s="11">
        <f t="shared" si="86"/>
        <v>41863.433495370373</v>
      </c>
      <c r="T802">
        <f t="shared" si="87"/>
        <v>25569.000648148147</v>
      </c>
      <c r="U802">
        <f t="shared" si="88"/>
        <v>2014</v>
      </c>
      <c r="V802">
        <f t="shared" si="89"/>
        <v>8</v>
      </c>
      <c r="W802" t="str">
        <f t="shared" si="90"/>
        <v>Aug</v>
      </c>
    </row>
    <row r="803" spans="1:23" customFormat="1" ht="43.2" hidden="1" x14ac:dyDescent="0.3">
      <c r="A803">
        <v>801</v>
      </c>
      <c r="B803" s="2" t="s">
        <v>802</v>
      </c>
      <c r="C803" s="2" t="s">
        <v>4911</v>
      </c>
      <c r="D803" s="7">
        <v>2000</v>
      </c>
      <c r="E803" s="5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84"/>
        <v>112</v>
      </c>
      <c r="P803">
        <f t="shared" si="85"/>
        <v>43.73</v>
      </c>
      <c r="Q803" t="s">
        <v>8323</v>
      </c>
      <c r="R803" t="s">
        <v>8324</v>
      </c>
      <c r="S803" s="11">
        <f t="shared" si="86"/>
        <v>40695.795370370368</v>
      </c>
      <c r="T803">
        <f t="shared" si="87"/>
        <v>25569.000590277778</v>
      </c>
      <c r="U803">
        <f t="shared" si="88"/>
        <v>2011</v>
      </c>
      <c r="V803">
        <f t="shared" si="89"/>
        <v>6</v>
      </c>
      <c r="W803" t="str">
        <f t="shared" si="90"/>
        <v>Jun</v>
      </c>
    </row>
    <row r="804" spans="1:23" customFormat="1" ht="57.6" hidden="1" x14ac:dyDescent="0.3">
      <c r="A804">
        <v>802</v>
      </c>
      <c r="B804" s="2" t="s">
        <v>803</v>
      </c>
      <c r="C804" s="2" t="s">
        <v>4912</v>
      </c>
      <c r="D804" s="7">
        <v>6000</v>
      </c>
      <c r="E804" s="5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84"/>
        <v>101</v>
      </c>
      <c r="P804">
        <f t="shared" si="85"/>
        <v>81.069999999999993</v>
      </c>
      <c r="Q804" t="s">
        <v>8323</v>
      </c>
      <c r="R804" t="s">
        <v>8324</v>
      </c>
      <c r="S804" s="11">
        <f t="shared" si="86"/>
        <v>41123.022268518522</v>
      </c>
      <c r="T804">
        <f t="shared" si="87"/>
        <v>25569.000868055555</v>
      </c>
      <c r="U804">
        <f t="shared" si="88"/>
        <v>2012</v>
      </c>
      <c r="V804">
        <f t="shared" si="89"/>
        <v>8</v>
      </c>
      <c r="W804" t="str">
        <f t="shared" si="90"/>
        <v>Aug</v>
      </c>
    </row>
    <row r="805" spans="1:23" customFormat="1" ht="43.2" hidden="1" x14ac:dyDescent="0.3">
      <c r="A805">
        <v>803</v>
      </c>
      <c r="B805" s="2" t="s">
        <v>804</v>
      </c>
      <c r="C805" s="2" t="s">
        <v>4913</v>
      </c>
      <c r="D805" s="7">
        <v>2300</v>
      </c>
      <c r="E805" s="5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84"/>
        <v>123</v>
      </c>
      <c r="P805">
        <f t="shared" si="85"/>
        <v>74.61</v>
      </c>
      <c r="Q805" t="s">
        <v>8323</v>
      </c>
      <c r="R805" t="s">
        <v>8324</v>
      </c>
      <c r="S805" s="11">
        <f t="shared" si="86"/>
        <v>40665.949976851851</v>
      </c>
      <c r="T805">
        <f t="shared" si="87"/>
        <v>25569.000439814816</v>
      </c>
      <c r="U805">
        <f t="shared" si="88"/>
        <v>2011</v>
      </c>
      <c r="V805">
        <f t="shared" si="89"/>
        <v>5</v>
      </c>
      <c r="W805" t="str">
        <f t="shared" si="90"/>
        <v>May</v>
      </c>
    </row>
    <row r="806" spans="1:23" customFormat="1" ht="43.2" hidden="1" x14ac:dyDescent="0.3">
      <c r="A806">
        <v>804</v>
      </c>
      <c r="B806" s="2" t="s">
        <v>805</v>
      </c>
      <c r="C806" s="2" t="s">
        <v>4914</v>
      </c>
      <c r="D806" s="7">
        <v>5500</v>
      </c>
      <c r="E806" s="5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84"/>
        <v>100</v>
      </c>
      <c r="P806">
        <f t="shared" si="85"/>
        <v>305.56</v>
      </c>
      <c r="Q806" t="s">
        <v>8323</v>
      </c>
      <c r="R806" t="s">
        <v>8324</v>
      </c>
      <c r="S806" s="11">
        <f t="shared" si="86"/>
        <v>40730.105625000004</v>
      </c>
      <c r="T806">
        <f t="shared" si="87"/>
        <v>25569.000208333335</v>
      </c>
      <c r="U806">
        <f t="shared" si="88"/>
        <v>2011</v>
      </c>
      <c r="V806">
        <f t="shared" si="89"/>
        <v>7</v>
      </c>
      <c r="W806" t="str">
        <f t="shared" si="90"/>
        <v>Jul</v>
      </c>
    </row>
    <row r="807" spans="1:23" customFormat="1" ht="43.2" hidden="1" x14ac:dyDescent="0.3">
      <c r="A807">
        <v>805</v>
      </c>
      <c r="B807" s="2" t="s">
        <v>806</v>
      </c>
      <c r="C807" s="2" t="s">
        <v>4915</v>
      </c>
      <c r="D807" s="7">
        <v>3000</v>
      </c>
      <c r="E807" s="5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84"/>
        <v>105</v>
      </c>
      <c r="P807">
        <f t="shared" si="85"/>
        <v>58.33</v>
      </c>
      <c r="Q807" t="s">
        <v>8323</v>
      </c>
      <c r="R807" t="s">
        <v>8324</v>
      </c>
      <c r="S807" s="11">
        <f t="shared" si="86"/>
        <v>40690.823055555556</v>
      </c>
      <c r="T807">
        <f t="shared" si="87"/>
        <v>25569.000625000001</v>
      </c>
      <c r="U807">
        <f t="shared" si="88"/>
        <v>2011</v>
      </c>
      <c r="V807">
        <f t="shared" si="89"/>
        <v>5</v>
      </c>
      <c r="W807" t="str">
        <f t="shared" si="90"/>
        <v>May</v>
      </c>
    </row>
    <row r="808" spans="1:23" customFormat="1" hidden="1" x14ac:dyDescent="0.3">
      <c r="A808">
        <v>806</v>
      </c>
      <c r="B808" s="2" t="s">
        <v>807</v>
      </c>
      <c r="C808" s="2" t="s">
        <v>4916</v>
      </c>
      <c r="D808" s="7">
        <v>8000</v>
      </c>
      <c r="E808" s="5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84"/>
        <v>104</v>
      </c>
      <c r="P808">
        <f t="shared" si="85"/>
        <v>117.68</v>
      </c>
      <c r="Q808" t="s">
        <v>8323</v>
      </c>
      <c r="R808" t="s">
        <v>8324</v>
      </c>
      <c r="S808" s="11">
        <f t="shared" si="86"/>
        <v>40763.691423611112</v>
      </c>
      <c r="T808">
        <f t="shared" si="87"/>
        <v>25569.000821759259</v>
      </c>
      <c r="U808">
        <f t="shared" si="88"/>
        <v>2011</v>
      </c>
      <c r="V808">
        <f t="shared" si="89"/>
        <v>8</v>
      </c>
      <c r="W808" t="str">
        <f t="shared" si="90"/>
        <v>Aug</v>
      </c>
    </row>
    <row r="809" spans="1:23" customFormat="1" ht="28.8" hidden="1" x14ac:dyDescent="0.3">
      <c r="A809">
        <v>807</v>
      </c>
      <c r="B809" s="2" t="s">
        <v>808</v>
      </c>
      <c r="C809" s="2" t="s">
        <v>4917</v>
      </c>
      <c r="D809" s="7">
        <v>4000</v>
      </c>
      <c r="E809" s="5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84"/>
        <v>105</v>
      </c>
      <c r="P809">
        <f t="shared" si="85"/>
        <v>73.77</v>
      </c>
      <c r="Q809" t="s">
        <v>8323</v>
      </c>
      <c r="R809" t="s">
        <v>8324</v>
      </c>
      <c r="S809" s="11">
        <f t="shared" si="86"/>
        <v>42759.628599537042</v>
      </c>
      <c r="T809">
        <f t="shared" si="87"/>
        <v>25569.000659722224</v>
      </c>
      <c r="U809">
        <f t="shared" si="88"/>
        <v>2017</v>
      </c>
      <c r="V809">
        <f t="shared" si="89"/>
        <v>1</v>
      </c>
      <c r="W809" t="str">
        <f t="shared" si="90"/>
        <v>Jan</v>
      </c>
    </row>
    <row r="810" spans="1:23" customFormat="1" ht="43.2" hidden="1" x14ac:dyDescent="0.3">
      <c r="A810">
        <v>808</v>
      </c>
      <c r="B810" s="2" t="s">
        <v>809</v>
      </c>
      <c r="C810" s="2" t="s">
        <v>4918</v>
      </c>
      <c r="D810" s="7">
        <v>4500</v>
      </c>
      <c r="E810" s="5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84"/>
        <v>100</v>
      </c>
      <c r="P810">
        <f t="shared" si="85"/>
        <v>104.65</v>
      </c>
      <c r="Q810" t="s">
        <v>8323</v>
      </c>
      <c r="R810" t="s">
        <v>8324</v>
      </c>
      <c r="S810" s="11">
        <f t="shared" si="86"/>
        <v>41962.100532407407</v>
      </c>
      <c r="T810">
        <f t="shared" si="87"/>
        <v>25569.000497685185</v>
      </c>
      <c r="U810">
        <f t="shared" si="88"/>
        <v>2014</v>
      </c>
      <c r="V810">
        <f t="shared" si="89"/>
        <v>11</v>
      </c>
      <c r="W810" t="str">
        <f t="shared" si="90"/>
        <v>Nov</v>
      </c>
    </row>
    <row r="811" spans="1:23" customFormat="1" ht="43.2" hidden="1" x14ac:dyDescent="0.3">
      <c r="A811">
        <v>809</v>
      </c>
      <c r="B811" s="2" t="s">
        <v>810</v>
      </c>
      <c r="C811" s="2" t="s">
        <v>4919</v>
      </c>
      <c r="D811" s="7">
        <v>4000</v>
      </c>
      <c r="E811" s="5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84"/>
        <v>104</v>
      </c>
      <c r="P811">
        <f t="shared" si="85"/>
        <v>79.83</v>
      </c>
      <c r="Q811" t="s">
        <v>8323</v>
      </c>
      <c r="R811" t="s">
        <v>8324</v>
      </c>
      <c r="S811" s="11">
        <f t="shared" si="86"/>
        <v>41628.833680555559</v>
      </c>
      <c r="T811">
        <f t="shared" si="87"/>
        <v>25569.000601851851</v>
      </c>
      <c r="U811">
        <f t="shared" si="88"/>
        <v>2013</v>
      </c>
      <c r="V811">
        <f t="shared" si="89"/>
        <v>12</v>
      </c>
      <c r="W811" t="str">
        <f t="shared" si="90"/>
        <v>Dec</v>
      </c>
    </row>
    <row r="812" spans="1:23" customFormat="1" ht="43.2" hidden="1" x14ac:dyDescent="0.3">
      <c r="A812">
        <v>810</v>
      </c>
      <c r="B812" s="2" t="s">
        <v>811</v>
      </c>
      <c r="C812" s="2" t="s">
        <v>4920</v>
      </c>
      <c r="D812" s="7">
        <v>1500</v>
      </c>
      <c r="E812" s="5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84"/>
        <v>105</v>
      </c>
      <c r="P812">
        <f t="shared" si="85"/>
        <v>58.33</v>
      </c>
      <c r="Q812" t="s">
        <v>8323</v>
      </c>
      <c r="R812" t="s">
        <v>8324</v>
      </c>
      <c r="S812" s="11">
        <f t="shared" si="86"/>
        <v>41123.056273148148</v>
      </c>
      <c r="T812">
        <f t="shared" si="87"/>
        <v>25569.0003125</v>
      </c>
      <c r="U812">
        <f t="shared" si="88"/>
        <v>2012</v>
      </c>
      <c r="V812">
        <f t="shared" si="89"/>
        <v>8</v>
      </c>
      <c r="W812" t="str">
        <f t="shared" si="90"/>
        <v>Aug</v>
      </c>
    </row>
    <row r="813" spans="1:23" customFormat="1" ht="28.8" hidden="1" x14ac:dyDescent="0.3">
      <c r="A813">
        <v>811</v>
      </c>
      <c r="B813" s="2" t="s">
        <v>812</v>
      </c>
      <c r="C813" s="2" t="s">
        <v>4921</v>
      </c>
      <c r="D813" s="7">
        <v>1000</v>
      </c>
      <c r="E813" s="5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84"/>
        <v>104</v>
      </c>
      <c r="P813">
        <f t="shared" si="85"/>
        <v>86.67</v>
      </c>
      <c r="Q813" t="s">
        <v>8323</v>
      </c>
      <c r="R813" t="s">
        <v>8324</v>
      </c>
      <c r="S813" s="11">
        <f t="shared" si="86"/>
        <v>41443.643541666665</v>
      </c>
      <c r="T813">
        <f t="shared" si="87"/>
        <v>25569.000138888889</v>
      </c>
      <c r="U813">
        <f t="shared" si="88"/>
        <v>2013</v>
      </c>
      <c r="V813">
        <f t="shared" si="89"/>
        <v>6</v>
      </c>
      <c r="W813" t="str">
        <f t="shared" si="90"/>
        <v>Jun</v>
      </c>
    </row>
    <row r="814" spans="1:23" customFormat="1" ht="43.2" hidden="1" x14ac:dyDescent="0.3">
      <c r="A814">
        <v>812</v>
      </c>
      <c r="B814" s="2" t="s">
        <v>813</v>
      </c>
      <c r="C814" s="2" t="s">
        <v>4922</v>
      </c>
      <c r="D814" s="7">
        <v>600</v>
      </c>
      <c r="E814" s="5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84"/>
        <v>152</v>
      </c>
      <c r="P814">
        <f t="shared" si="85"/>
        <v>27.61</v>
      </c>
      <c r="Q814" t="s">
        <v>8323</v>
      </c>
      <c r="R814" t="s">
        <v>8324</v>
      </c>
      <c r="S814" s="11">
        <f t="shared" si="86"/>
        <v>41282.017962962964</v>
      </c>
      <c r="T814">
        <f t="shared" si="87"/>
        <v>25569.000381944443</v>
      </c>
      <c r="U814">
        <f t="shared" si="88"/>
        <v>2013</v>
      </c>
      <c r="V814">
        <f t="shared" si="89"/>
        <v>1</v>
      </c>
      <c r="W814" t="str">
        <f t="shared" si="90"/>
        <v>Jan</v>
      </c>
    </row>
    <row r="815" spans="1:23" customFormat="1" ht="28.8" hidden="1" x14ac:dyDescent="0.3">
      <c r="A815">
        <v>813</v>
      </c>
      <c r="B815" s="2" t="s">
        <v>814</v>
      </c>
      <c r="C815" s="2" t="s">
        <v>4923</v>
      </c>
      <c r="D815" s="7">
        <v>1500</v>
      </c>
      <c r="E815" s="5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84"/>
        <v>160</v>
      </c>
      <c r="P815">
        <f t="shared" si="85"/>
        <v>25</v>
      </c>
      <c r="Q815" t="s">
        <v>8323</v>
      </c>
      <c r="R815" t="s">
        <v>8324</v>
      </c>
      <c r="S815" s="11">
        <f t="shared" si="86"/>
        <v>41080.960243055553</v>
      </c>
      <c r="T815">
        <f t="shared" si="87"/>
        <v>25569.001111111113</v>
      </c>
      <c r="U815">
        <f t="shared" si="88"/>
        <v>2012</v>
      </c>
      <c r="V815">
        <f t="shared" si="89"/>
        <v>6</v>
      </c>
      <c r="W815" t="str">
        <f t="shared" si="90"/>
        <v>Jun</v>
      </c>
    </row>
    <row r="816" spans="1:23" customFormat="1" ht="43.2" hidden="1" x14ac:dyDescent="0.3">
      <c r="A816">
        <v>814</v>
      </c>
      <c r="B816" s="2" t="s">
        <v>815</v>
      </c>
      <c r="C816" s="2" t="s">
        <v>4924</v>
      </c>
      <c r="D816" s="7">
        <v>1000</v>
      </c>
      <c r="E816" s="5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84"/>
        <v>127</v>
      </c>
      <c r="P816">
        <f t="shared" si="85"/>
        <v>45.46</v>
      </c>
      <c r="Q816" t="s">
        <v>8323</v>
      </c>
      <c r="R816" t="s">
        <v>8324</v>
      </c>
      <c r="S816" s="11">
        <f t="shared" si="86"/>
        <v>40679.743067129632</v>
      </c>
      <c r="T816">
        <f t="shared" si="87"/>
        <v>25569.000324074073</v>
      </c>
      <c r="U816">
        <f t="shared" si="88"/>
        <v>2011</v>
      </c>
      <c r="V816">
        <f t="shared" si="89"/>
        <v>5</v>
      </c>
      <c r="W816" t="str">
        <f t="shared" si="90"/>
        <v>May</v>
      </c>
    </row>
    <row r="817" spans="1:23" customFormat="1" ht="28.8" hidden="1" x14ac:dyDescent="0.3">
      <c r="A817">
        <v>815</v>
      </c>
      <c r="B817" s="2" t="s">
        <v>816</v>
      </c>
      <c r="C817" s="2" t="s">
        <v>4925</v>
      </c>
      <c r="D817" s="7">
        <v>4000</v>
      </c>
      <c r="E817" s="5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84"/>
        <v>107</v>
      </c>
      <c r="P817">
        <f t="shared" si="85"/>
        <v>99.53</v>
      </c>
      <c r="Q817" t="s">
        <v>8323</v>
      </c>
      <c r="R817" t="s">
        <v>8324</v>
      </c>
      <c r="S817" s="11">
        <f t="shared" si="86"/>
        <v>41914.917858796296</v>
      </c>
      <c r="T817">
        <f t="shared" si="87"/>
        <v>25569.000497685185</v>
      </c>
      <c r="U817">
        <f t="shared" si="88"/>
        <v>2014</v>
      </c>
      <c r="V817">
        <f t="shared" si="89"/>
        <v>10</v>
      </c>
      <c r="W817" t="str">
        <f t="shared" si="90"/>
        <v>Oct</v>
      </c>
    </row>
    <row r="818" spans="1:23" customFormat="1" ht="28.8" hidden="1" x14ac:dyDescent="0.3">
      <c r="A818">
        <v>816</v>
      </c>
      <c r="B818" s="2" t="s">
        <v>817</v>
      </c>
      <c r="C818" s="2" t="s">
        <v>4926</v>
      </c>
      <c r="D818" s="7">
        <v>7000</v>
      </c>
      <c r="E818" s="5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84"/>
        <v>115</v>
      </c>
      <c r="P818">
        <f t="shared" si="85"/>
        <v>39.31</v>
      </c>
      <c r="Q818" t="s">
        <v>8323</v>
      </c>
      <c r="R818" t="s">
        <v>8324</v>
      </c>
      <c r="S818" s="11">
        <f t="shared" si="86"/>
        <v>41341.870868055557</v>
      </c>
      <c r="T818">
        <f t="shared" si="87"/>
        <v>25569.002372685187</v>
      </c>
      <c r="U818">
        <f t="shared" si="88"/>
        <v>2013</v>
      </c>
      <c r="V818">
        <f t="shared" si="89"/>
        <v>3</v>
      </c>
      <c r="W818" t="str">
        <f t="shared" si="90"/>
        <v>Mar</v>
      </c>
    </row>
    <row r="819" spans="1:23" customFormat="1" ht="43.2" hidden="1" x14ac:dyDescent="0.3">
      <c r="A819">
        <v>817</v>
      </c>
      <c r="B819" s="2" t="s">
        <v>818</v>
      </c>
      <c r="C819" s="2" t="s">
        <v>4927</v>
      </c>
      <c r="D819" s="7">
        <v>1500</v>
      </c>
      <c r="E819" s="5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84"/>
        <v>137</v>
      </c>
      <c r="P819">
        <f t="shared" si="85"/>
        <v>89.42</v>
      </c>
      <c r="Q819" t="s">
        <v>8323</v>
      </c>
      <c r="R819" t="s">
        <v>8324</v>
      </c>
      <c r="S819" s="11">
        <f t="shared" si="86"/>
        <v>40925.599664351852</v>
      </c>
      <c r="T819">
        <f t="shared" si="87"/>
        <v>25569.000266203704</v>
      </c>
      <c r="U819">
        <f t="shared" si="88"/>
        <v>2012</v>
      </c>
      <c r="V819">
        <f t="shared" si="89"/>
        <v>1</v>
      </c>
      <c r="W819" t="str">
        <f t="shared" si="90"/>
        <v>Jan</v>
      </c>
    </row>
    <row r="820" spans="1:23" customFormat="1" ht="43.2" hidden="1" x14ac:dyDescent="0.3">
      <c r="A820">
        <v>818</v>
      </c>
      <c r="B820" s="2" t="s">
        <v>819</v>
      </c>
      <c r="C820" s="2" t="s">
        <v>4928</v>
      </c>
      <c r="D820" s="7">
        <v>350</v>
      </c>
      <c r="E820" s="5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84"/>
        <v>156</v>
      </c>
      <c r="P820">
        <f t="shared" si="85"/>
        <v>28.68</v>
      </c>
      <c r="Q820" t="s">
        <v>8323</v>
      </c>
      <c r="R820" t="s">
        <v>8324</v>
      </c>
      <c r="S820" s="11">
        <f t="shared" si="86"/>
        <v>41120.882881944446</v>
      </c>
      <c r="T820">
        <f t="shared" si="87"/>
        <v>25569.000219907408</v>
      </c>
      <c r="U820">
        <f t="shared" si="88"/>
        <v>2012</v>
      </c>
      <c r="V820">
        <f t="shared" si="89"/>
        <v>7</v>
      </c>
      <c r="W820" t="str">
        <f t="shared" si="90"/>
        <v>Jul</v>
      </c>
    </row>
    <row r="821" spans="1:23" customFormat="1" ht="28.8" hidden="1" x14ac:dyDescent="0.3">
      <c r="A821">
        <v>819</v>
      </c>
      <c r="B821" s="2" t="s">
        <v>820</v>
      </c>
      <c r="C821" s="2" t="s">
        <v>4929</v>
      </c>
      <c r="D821" s="7">
        <v>400</v>
      </c>
      <c r="E821" s="5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84"/>
        <v>109</v>
      </c>
      <c r="P821">
        <f t="shared" si="85"/>
        <v>31.07</v>
      </c>
      <c r="Q821" t="s">
        <v>8323</v>
      </c>
      <c r="R821" t="s">
        <v>8324</v>
      </c>
      <c r="S821" s="11">
        <f t="shared" si="86"/>
        <v>41619.998310185183</v>
      </c>
      <c r="T821">
        <f t="shared" si="87"/>
        <v>25569.000162037039</v>
      </c>
      <c r="U821">
        <f t="shared" si="88"/>
        <v>2013</v>
      </c>
      <c r="V821">
        <f t="shared" si="89"/>
        <v>12</v>
      </c>
      <c r="W821" t="str">
        <f t="shared" si="90"/>
        <v>Dec</v>
      </c>
    </row>
    <row r="822" spans="1:23" customFormat="1" ht="43.2" hidden="1" x14ac:dyDescent="0.3">
      <c r="A822">
        <v>820</v>
      </c>
      <c r="B822" s="2" t="s">
        <v>821</v>
      </c>
      <c r="C822" s="2" t="s">
        <v>4930</v>
      </c>
      <c r="D822" s="7">
        <v>2000</v>
      </c>
      <c r="E822" s="5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84"/>
        <v>134</v>
      </c>
      <c r="P822">
        <f t="shared" si="85"/>
        <v>70.55</v>
      </c>
      <c r="Q822" t="s">
        <v>8323</v>
      </c>
      <c r="R822" t="s">
        <v>8324</v>
      </c>
      <c r="S822" s="11">
        <f t="shared" si="86"/>
        <v>41768.841921296298</v>
      </c>
      <c r="T822">
        <f t="shared" si="87"/>
        <v>25569.000439814816</v>
      </c>
      <c r="U822">
        <f t="shared" si="88"/>
        <v>2014</v>
      </c>
      <c r="V822">
        <f t="shared" si="89"/>
        <v>5</v>
      </c>
      <c r="W822" t="str">
        <f t="shared" si="90"/>
        <v>May</v>
      </c>
    </row>
    <row r="823" spans="1:23" customFormat="1" ht="43.2" hidden="1" x14ac:dyDescent="0.3">
      <c r="A823">
        <v>821</v>
      </c>
      <c r="B823" s="2" t="s">
        <v>822</v>
      </c>
      <c r="C823" s="2" t="s">
        <v>4931</v>
      </c>
      <c r="D823" s="7">
        <v>17482</v>
      </c>
      <c r="E823" s="5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84"/>
        <v>100</v>
      </c>
      <c r="P823">
        <f t="shared" si="85"/>
        <v>224.13</v>
      </c>
      <c r="Q823" t="s">
        <v>8323</v>
      </c>
      <c r="R823" t="s">
        <v>8324</v>
      </c>
      <c r="S823" s="11">
        <f t="shared" si="86"/>
        <v>42093.922048611115</v>
      </c>
      <c r="T823">
        <f t="shared" si="87"/>
        <v>25569.000902777778</v>
      </c>
      <c r="U823">
        <f t="shared" si="88"/>
        <v>2015</v>
      </c>
      <c r="V823">
        <f t="shared" si="89"/>
        <v>3</v>
      </c>
      <c r="W823" t="str">
        <f t="shared" si="90"/>
        <v>Mar</v>
      </c>
    </row>
    <row r="824" spans="1:23" customFormat="1" ht="43.2" hidden="1" x14ac:dyDescent="0.3">
      <c r="A824">
        <v>822</v>
      </c>
      <c r="B824" s="2" t="s">
        <v>823</v>
      </c>
      <c r="C824" s="2" t="s">
        <v>4932</v>
      </c>
      <c r="D824" s="7">
        <v>3000</v>
      </c>
      <c r="E824" s="5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84"/>
        <v>119</v>
      </c>
      <c r="P824">
        <f t="shared" si="85"/>
        <v>51.81</v>
      </c>
      <c r="Q824" t="s">
        <v>8323</v>
      </c>
      <c r="R824" t="s">
        <v>8324</v>
      </c>
      <c r="S824" s="11">
        <f t="shared" si="86"/>
        <v>41157.947337962964</v>
      </c>
      <c r="T824">
        <f t="shared" si="87"/>
        <v>25569.000798611112</v>
      </c>
      <c r="U824">
        <f t="shared" si="88"/>
        <v>2012</v>
      </c>
      <c r="V824">
        <f t="shared" si="89"/>
        <v>9</v>
      </c>
      <c r="W824" t="str">
        <f t="shared" si="90"/>
        <v>Sep</v>
      </c>
    </row>
    <row r="825" spans="1:23" customFormat="1" ht="43.2" hidden="1" x14ac:dyDescent="0.3">
      <c r="A825">
        <v>823</v>
      </c>
      <c r="B825" s="2" t="s">
        <v>824</v>
      </c>
      <c r="C825" s="2" t="s">
        <v>4933</v>
      </c>
      <c r="D825" s="7">
        <v>800</v>
      </c>
      <c r="E825" s="5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84"/>
        <v>180</v>
      </c>
      <c r="P825">
        <f t="shared" si="85"/>
        <v>43.52</v>
      </c>
      <c r="Q825" t="s">
        <v>8323</v>
      </c>
      <c r="R825" t="s">
        <v>8324</v>
      </c>
      <c r="S825" s="11">
        <f t="shared" si="86"/>
        <v>42055.972824074073</v>
      </c>
      <c r="T825">
        <f t="shared" si="87"/>
        <v>25569.000381944443</v>
      </c>
      <c r="U825">
        <f t="shared" si="88"/>
        <v>2015</v>
      </c>
      <c r="V825">
        <f t="shared" si="89"/>
        <v>2</v>
      </c>
      <c r="W825" t="str">
        <f t="shared" si="90"/>
        <v>Feb</v>
      </c>
    </row>
    <row r="826" spans="1:23" customFormat="1" ht="57.6" hidden="1" x14ac:dyDescent="0.3">
      <c r="A826">
        <v>824</v>
      </c>
      <c r="B826" s="2" t="s">
        <v>825</v>
      </c>
      <c r="C826" s="2" t="s">
        <v>4934</v>
      </c>
      <c r="D826" s="7">
        <v>1600</v>
      </c>
      <c r="E826" s="5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84"/>
        <v>134</v>
      </c>
      <c r="P826">
        <f t="shared" si="85"/>
        <v>39.82</v>
      </c>
      <c r="Q826" t="s">
        <v>8323</v>
      </c>
      <c r="R826" t="s">
        <v>8324</v>
      </c>
      <c r="S826" s="11">
        <f t="shared" si="86"/>
        <v>40250.242106481484</v>
      </c>
      <c r="T826">
        <f t="shared" si="87"/>
        <v>25569.000625000001</v>
      </c>
      <c r="U826">
        <f t="shared" si="88"/>
        <v>2010</v>
      </c>
      <c r="V826">
        <f t="shared" si="89"/>
        <v>3</v>
      </c>
      <c r="W826" t="str">
        <f t="shared" si="90"/>
        <v>Mar</v>
      </c>
    </row>
    <row r="827" spans="1:23" customFormat="1" ht="28.8" hidden="1" x14ac:dyDescent="0.3">
      <c r="A827">
        <v>825</v>
      </c>
      <c r="B827" s="2" t="s">
        <v>826</v>
      </c>
      <c r="C827" s="2" t="s">
        <v>4935</v>
      </c>
      <c r="D827" s="7">
        <v>12500</v>
      </c>
      <c r="E827" s="5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84"/>
        <v>100</v>
      </c>
      <c r="P827">
        <f t="shared" si="85"/>
        <v>126.81</v>
      </c>
      <c r="Q827" t="s">
        <v>8323</v>
      </c>
      <c r="R827" t="s">
        <v>8324</v>
      </c>
      <c r="S827" s="11">
        <f t="shared" si="86"/>
        <v>41186.306527777779</v>
      </c>
      <c r="T827">
        <f t="shared" si="87"/>
        <v>25569.001145833332</v>
      </c>
      <c r="U827">
        <f t="shared" si="88"/>
        <v>2012</v>
      </c>
      <c r="V827">
        <f t="shared" si="89"/>
        <v>10</v>
      </c>
      <c r="W827" t="str">
        <f t="shared" si="90"/>
        <v>Oct</v>
      </c>
    </row>
    <row r="828" spans="1:23" customFormat="1" ht="43.2" hidden="1" x14ac:dyDescent="0.3">
      <c r="A828">
        <v>826</v>
      </c>
      <c r="B828" s="2" t="s">
        <v>827</v>
      </c>
      <c r="C828" s="2" t="s">
        <v>4936</v>
      </c>
      <c r="D828" s="7">
        <v>5500</v>
      </c>
      <c r="E828" s="5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84"/>
        <v>101</v>
      </c>
      <c r="P828">
        <f t="shared" si="85"/>
        <v>113.88</v>
      </c>
      <c r="Q828" t="s">
        <v>8323</v>
      </c>
      <c r="R828" t="s">
        <v>8324</v>
      </c>
      <c r="S828" s="11">
        <f t="shared" si="86"/>
        <v>40973.038541666669</v>
      </c>
      <c r="T828">
        <f t="shared" si="87"/>
        <v>25569.000567129631</v>
      </c>
      <c r="U828">
        <f t="shared" si="88"/>
        <v>2012</v>
      </c>
      <c r="V828">
        <f t="shared" si="89"/>
        <v>3</v>
      </c>
      <c r="W828" t="str">
        <f t="shared" si="90"/>
        <v>Mar</v>
      </c>
    </row>
    <row r="829" spans="1:23" customFormat="1" ht="57.6" hidden="1" x14ac:dyDescent="0.3">
      <c r="A829">
        <v>827</v>
      </c>
      <c r="B829" s="2" t="s">
        <v>828</v>
      </c>
      <c r="C829" s="2" t="s">
        <v>4937</v>
      </c>
      <c r="D829" s="7">
        <v>300</v>
      </c>
      <c r="E829" s="5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84"/>
        <v>103</v>
      </c>
      <c r="P829">
        <f t="shared" si="85"/>
        <v>28.18</v>
      </c>
      <c r="Q829" t="s">
        <v>8323</v>
      </c>
      <c r="R829" t="s">
        <v>8324</v>
      </c>
      <c r="S829" s="11">
        <f t="shared" si="86"/>
        <v>40927.473460648151</v>
      </c>
      <c r="T829">
        <f t="shared" si="87"/>
        <v>25569.000127314815</v>
      </c>
      <c r="U829">
        <f t="shared" si="88"/>
        <v>2012</v>
      </c>
      <c r="V829">
        <f t="shared" si="89"/>
        <v>1</v>
      </c>
      <c r="W829" t="str">
        <f t="shared" si="90"/>
        <v>Jan</v>
      </c>
    </row>
    <row r="830" spans="1:23" customFormat="1" ht="57.6" hidden="1" x14ac:dyDescent="0.3">
      <c r="A830">
        <v>828</v>
      </c>
      <c r="B830" s="2" t="s">
        <v>829</v>
      </c>
      <c r="C830" s="2" t="s">
        <v>4938</v>
      </c>
      <c r="D830" s="7">
        <v>1300</v>
      </c>
      <c r="E830" s="5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84"/>
        <v>107</v>
      </c>
      <c r="P830">
        <f t="shared" si="85"/>
        <v>36.61</v>
      </c>
      <c r="Q830" t="s">
        <v>8323</v>
      </c>
      <c r="R830" t="s">
        <v>8324</v>
      </c>
      <c r="S830" s="11">
        <f t="shared" si="86"/>
        <v>41073.050717592596</v>
      </c>
      <c r="T830">
        <f t="shared" si="87"/>
        <v>25569.000439814816</v>
      </c>
      <c r="U830">
        <f t="shared" si="88"/>
        <v>2012</v>
      </c>
      <c r="V830">
        <f t="shared" si="89"/>
        <v>6</v>
      </c>
      <c r="W830" t="str">
        <f t="shared" si="90"/>
        <v>Jun</v>
      </c>
    </row>
    <row r="831" spans="1:23" customFormat="1" ht="57.6" hidden="1" x14ac:dyDescent="0.3">
      <c r="A831">
        <v>829</v>
      </c>
      <c r="B831" s="2" t="s">
        <v>830</v>
      </c>
      <c r="C831" s="2" t="s">
        <v>4939</v>
      </c>
      <c r="D831" s="7">
        <v>500</v>
      </c>
      <c r="E831" s="5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84"/>
        <v>104</v>
      </c>
      <c r="P831">
        <f t="shared" si="85"/>
        <v>32.5</v>
      </c>
      <c r="Q831" t="s">
        <v>8323</v>
      </c>
      <c r="R831" t="s">
        <v>8324</v>
      </c>
      <c r="S831" s="11">
        <f t="shared" si="86"/>
        <v>42504.801388888889</v>
      </c>
      <c r="T831">
        <f t="shared" si="87"/>
        <v>25569.000185185185</v>
      </c>
      <c r="U831">
        <f t="shared" si="88"/>
        <v>2016</v>
      </c>
      <c r="V831">
        <f t="shared" si="89"/>
        <v>5</v>
      </c>
      <c r="W831" t="str">
        <f t="shared" si="90"/>
        <v>May</v>
      </c>
    </row>
    <row r="832" spans="1:23" customFormat="1" ht="43.2" hidden="1" x14ac:dyDescent="0.3">
      <c r="A832">
        <v>830</v>
      </c>
      <c r="B832" s="2" t="s">
        <v>831</v>
      </c>
      <c r="C832" s="2" t="s">
        <v>4940</v>
      </c>
      <c r="D832" s="7">
        <v>1800</v>
      </c>
      <c r="E832" s="5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84"/>
        <v>108</v>
      </c>
      <c r="P832">
        <f t="shared" si="85"/>
        <v>60.66</v>
      </c>
      <c r="Q832" t="s">
        <v>8323</v>
      </c>
      <c r="R832" t="s">
        <v>8324</v>
      </c>
      <c r="S832" s="11">
        <f t="shared" si="86"/>
        <v>41325.525752314818</v>
      </c>
      <c r="T832">
        <f t="shared" si="87"/>
        <v>25569.00037037037</v>
      </c>
      <c r="U832">
        <f t="shared" si="88"/>
        <v>2013</v>
      </c>
      <c r="V832">
        <f t="shared" si="89"/>
        <v>2</v>
      </c>
      <c r="W832" t="str">
        <f t="shared" si="90"/>
        <v>Feb</v>
      </c>
    </row>
    <row r="833" spans="1:23" customFormat="1" ht="28.8" hidden="1" x14ac:dyDescent="0.3">
      <c r="A833">
        <v>831</v>
      </c>
      <c r="B833" s="2" t="s">
        <v>832</v>
      </c>
      <c r="C833" s="2" t="s">
        <v>4941</v>
      </c>
      <c r="D833" s="7">
        <v>1500</v>
      </c>
      <c r="E833" s="5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84"/>
        <v>233</v>
      </c>
      <c r="P833">
        <f t="shared" si="85"/>
        <v>175</v>
      </c>
      <c r="Q833" t="s">
        <v>8323</v>
      </c>
      <c r="R833" t="s">
        <v>8324</v>
      </c>
      <c r="S833" s="11">
        <f t="shared" si="86"/>
        <v>40996.646921296298</v>
      </c>
      <c r="T833">
        <f t="shared" si="87"/>
        <v>25569.000231481481</v>
      </c>
      <c r="U833">
        <f t="shared" si="88"/>
        <v>2012</v>
      </c>
      <c r="V833">
        <f t="shared" si="89"/>
        <v>3</v>
      </c>
      <c r="W833" t="str">
        <f t="shared" si="90"/>
        <v>Mar</v>
      </c>
    </row>
    <row r="834" spans="1:23" customFormat="1" ht="43.2" hidden="1" x14ac:dyDescent="0.3">
      <c r="A834">
        <v>832</v>
      </c>
      <c r="B834" s="2" t="s">
        <v>833</v>
      </c>
      <c r="C834" s="2" t="s">
        <v>4942</v>
      </c>
      <c r="D834" s="7">
        <v>15000</v>
      </c>
      <c r="E834" s="5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91">ROUND(E834/D834*100,0)</f>
        <v>101</v>
      </c>
      <c r="P834">
        <f t="shared" si="85"/>
        <v>97.99</v>
      </c>
      <c r="Q834" t="s">
        <v>8323</v>
      </c>
      <c r="R834" t="s">
        <v>8324</v>
      </c>
      <c r="S834" s="11">
        <f t="shared" si="86"/>
        <v>40869.675173611111</v>
      </c>
      <c r="T834">
        <f t="shared" si="87"/>
        <v>25569.001782407406</v>
      </c>
      <c r="U834">
        <f t="shared" si="88"/>
        <v>2011</v>
      </c>
      <c r="V834">
        <f t="shared" si="89"/>
        <v>11</v>
      </c>
      <c r="W834" t="str">
        <f t="shared" si="90"/>
        <v>Nov</v>
      </c>
    </row>
    <row r="835" spans="1:23" customFormat="1" hidden="1" x14ac:dyDescent="0.3">
      <c r="A835">
        <v>833</v>
      </c>
      <c r="B835" s="2" t="s">
        <v>834</v>
      </c>
      <c r="C835" s="2" t="s">
        <v>4943</v>
      </c>
      <c r="D835" s="7">
        <v>6000</v>
      </c>
      <c r="E835" s="5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91"/>
        <v>102</v>
      </c>
      <c r="P835">
        <f t="shared" ref="P835:P898" si="92">IFERROR(ROUND(E835/L835,2),0)</f>
        <v>148.78</v>
      </c>
      <c r="Q835" t="s">
        <v>8323</v>
      </c>
      <c r="R835" t="s">
        <v>8324</v>
      </c>
      <c r="S835" s="11">
        <f t="shared" ref="S835:S898" si="93">(((J835/60)/60)/24)+DATE(1970,1,1)</f>
        <v>41718.878182870372</v>
      </c>
      <c r="T835">
        <f t="shared" ref="T835:T898" si="94">(((L835/60)/60)/24)+DATE(1970,1,1)</f>
        <v>25569.000474537039</v>
      </c>
      <c r="U835">
        <f t="shared" ref="U835:U898" si="95">YEAR(S835)</f>
        <v>2014</v>
      </c>
      <c r="V835">
        <f t="shared" ref="V835:V898" si="96">MONTH(S835)</f>
        <v>3</v>
      </c>
      <c r="W835" t="str">
        <f t="shared" ref="W835:W898" si="97">IF(V835=1,"Jan",IF(V835=2,"Feb",IF(V835=3,"Mar",IF(V835=4,"Apr",IF(V835=5,"May",IF(V835=6,"Jun",IF(V835=7,"Jul",IF(V835=8,"Aug",IF(V835=9,"Sep",IF(V835=10,"Oct",IF(V835=11,"Nov",IF(V835=12,"Dec"))))))))))))</f>
        <v>Mar</v>
      </c>
    </row>
    <row r="836" spans="1:23" customFormat="1" ht="43.2" hidden="1" x14ac:dyDescent="0.3">
      <c r="A836">
        <v>834</v>
      </c>
      <c r="B836" s="2" t="s">
        <v>835</v>
      </c>
      <c r="C836" s="2" t="s">
        <v>4944</v>
      </c>
      <c r="D836" s="7">
        <v>5500</v>
      </c>
      <c r="E836" s="5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91"/>
        <v>131</v>
      </c>
      <c r="P836">
        <f t="shared" si="92"/>
        <v>96.08</v>
      </c>
      <c r="Q836" t="s">
        <v>8323</v>
      </c>
      <c r="R836" t="s">
        <v>8324</v>
      </c>
      <c r="S836" s="11">
        <f t="shared" si="93"/>
        <v>41422.822824074072</v>
      </c>
      <c r="T836">
        <f t="shared" si="94"/>
        <v>25569.000868055555</v>
      </c>
      <c r="U836">
        <f t="shared" si="95"/>
        <v>2013</v>
      </c>
      <c r="V836">
        <f t="shared" si="96"/>
        <v>5</v>
      </c>
      <c r="W836" t="str">
        <f t="shared" si="97"/>
        <v>May</v>
      </c>
    </row>
    <row r="837" spans="1:23" customFormat="1" ht="43.2" hidden="1" x14ac:dyDescent="0.3">
      <c r="A837">
        <v>835</v>
      </c>
      <c r="B837" s="2" t="s">
        <v>836</v>
      </c>
      <c r="C837" s="2" t="s">
        <v>4945</v>
      </c>
      <c r="D837" s="7">
        <v>2000</v>
      </c>
      <c r="E837" s="5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91"/>
        <v>117</v>
      </c>
      <c r="P837">
        <f t="shared" si="92"/>
        <v>58.63</v>
      </c>
      <c r="Q837" t="s">
        <v>8323</v>
      </c>
      <c r="R837" t="s">
        <v>8324</v>
      </c>
      <c r="S837" s="11">
        <f t="shared" si="93"/>
        <v>41005.45784722222</v>
      </c>
      <c r="T837">
        <f t="shared" si="94"/>
        <v>25569.000462962962</v>
      </c>
      <c r="U837">
        <f t="shared" si="95"/>
        <v>2012</v>
      </c>
      <c r="V837">
        <f t="shared" si="96"/>
        <v>4</v>
      </c>
      <c r="W837" t="str">
        <f t="shared" si="97"/>
        <v>Apr</v>
      </c>
    </row>
    <row r="838" spans="1:23" customFormat="1" hidden="1" x14ac:dyDescent="0.3">
      <c r="A838">
        <v>836</v>
      </c>
      <c r="B838" s="2" t="s">
        <v>837</v>
      </c>
      <c r="C838" s="2" t="s">
        <v>4946</v>
      </c>
      <c r="D838" s="7">
        <v>5000</v>
      </c>
      <c r="E838" s="5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91"/>
        <v>101</v>
      </c>
      <c r="P838">
        <f t="shared" si="92"/>
        <v>109.71</v>
      </c>
      <c r="Q838" t="s">
        <v>8323</v>
      </c>
      <c r="R838" t="s">
        <v>8324</v>
      </c>
      <c r="S838" s="11">
        <f t="shared" si="93"/>
        <v>41524.056921296295</v>
      </c>
      <c r="T838">
        <f t="shared" si="94"/>
        <v>25569.000532407408</v>
      </c>
      <c r="U838">
        <f t="shared" si="95"/>
        <v>2013</v>
      </c>
      <c r="V838">
        <f t="shared" si="96"/>
        <v>9</v>
      </c>
      <c r="W838" t="str">
        <f t="shared" si="97"/>
        <v>Sep</v>
      </c>
    </row>
    <row r="839" spans="1:23" customFormat="1" ht="28.8" hidden="1" x14ac:dyDescent="0.3">
      <c r="A839">
        <v>837</v>
      </c>
      <c r="B839" s="2" t="s">
        <v>838</v>
      </c>
      <c r="C839" s="2" t="s">
        <v>4947</v>
      </c>
      <c r="D839" s="7">
        <v>2500</v>
      </c>
      <c r="E839" s="5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91"/>
        <v>122</v>
      </c>
      <c r="P839">
        <f t="shared" si="92"/>
        <v>49.11</v>
      </c>
      <c r="Q839" t="s">
        <v>8323</v>
      </c>
      <c r="R839" t="s">
        <v>8324</v>
      </c>
      <c r="S839" s="11">
        <f t="shared" si="93"/>
        <v>41730.998402777775</v>
      </c>
      <c r="T839">
        <f t="shared" si="94"/>
        <v>25569.000717592593</v>
      </c>
      <c r="U839">
        <f t="shared" si="95"/>
        <v>2014</v>
      </c>
      <c r="V839">
        <f t="shared" si="96"/>
        <v>4</v>
      </c>
      <c r="W839" t="str">
        <f t="shared" si="97"/>
        <v>Apr</v>
      </c>
    </row>
    <row r="840" spans="1:23" customFormat="1" ht="43.2" hidden="1" x14ac:dyDescent="0.3">
      <c r="A840">
        <v>838</v>
      </c>
      <c r="B840" s="2" t="s">
        <v>839</v>
      </c>
      <c r="C840" s="2" t="s">
        <v>4948</v>
      </c>
      <c r="D840" s="7">
        <v>2000</v>
      </c>
      <c r="E840" s="5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91"/>
        <v>145</v>
      </c>
      <c r="P840">
        <f t="shared" si="92"/>
        <v>47.67</v>
      </c>
      <c r="Q840" t="s">
        <v>8323</v>
      </c>
      <c r="R840" t="s">
        <v>8324</v>
      </c>
      <c r="S840" s="11">
        <f t="shared" si="93"/>
        <v>40895.897974537038</v>
      </c>
      <c r="T840">
        <f t="shared" si="94"/>
        <v>25569.00070601852</v>
      </c>
      <c r="U840">
        <f t="shared" si="95"/>
        <v>2011</v>
      </c>
      <c r="V840">
        <f t="shared" si="96"/>
        <v>12</v>
      </c>
      <c r="W840" t="str">
        <f t="shared" si="97"/>
        <v>Dec</v>
      </c>
    </row>
    <row r="841" spans="1:23" customFormat="1" ht="43.2" hidden="1" x14ac:dyDescent="0.3">
      <c r="A841">
        <v>839</v>
      </c>
      <c r="B841" s="2" t="s">
        <v>840</v>
      </c>
      <c r="C841" s="2" t="s">
        <v>4949</v>
      </c>
      <c r="D841" s="7">
        <v>5000</v>
      </c>
      <c r="E841" s="5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91"/>
        <v>117</v>
      </c>
      <c r="P841">
        <f t="shared" si="92"/>
        <v>60.74</v>
      </c>
      <c r="Q841" t="s">
        <v>8323</v>
      </c>
      <c r="R841" t="s">
        <v>8324</v>
      </c>
      <c r="S841" s="11">
        <f t="shared" si="93"/>
        <v>41144.763379629629</v>
      </c>
      <c r="T841">
        <f t="shared" si="94"/>
        <v>25569.001111111113</v>
      </c>
      <c r="U841">
        <f t="shared" si="95"/>
        <v>2012</v>
      </c>
      <c r="V841">
        <f t="shared" si="96"/>
        <v>8</v>
      </c>
      <c r="W841" t="str">
        <f t="shared" si="97"/>
        <v>Aug</v>
      </c>
    </row>
    <row r="842" spans="1:23" customFormat="1" ht="43.2" hidden="1" x14ac:dyDescent="0.3">
      <c r="A842">
        <v>840</v>
      </c>
      <c r="B842" s="2" t="s">
        <v>841</v>
      </c>
      <c r="C842" s="2" t="s">
        <v>4950</v>
      </c>
      <c r="D842" s="7">
        <v>10000</v>
      </c>
      <c r="E842" s="5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91"/>
        <v>120</v>
      </c>
      <c r="P842">
        <f t="shared" si="92"/>
        <v>63.38</v>
      </c>
      <c r="Q842" t="s">
        <v>8323</v>
      </c>
      <c r="R842" t="s">
        <v>8325</v>
      </c>
      <c r="S842" s="11">
        <f t="shared" si="93"/>
        <v>42607.226701388892</v>
      </c>
      <c r="T842">
        <f t="shared" si="94"/>
        <v>25569.002199074075</v>
      </c>
      <c r="U842">
        <f t="shared" si="95"/>
        <v>2016</v>
      </c>
      <c r="V842">
        <f t="shared" si="96"/>
        <v>8</v>
      </c>
      <c r="W842" t="str">
        <f t="shared" si="97"/>
        <v>Aug</v>
      </c>
    </row>
    <row r="843" spans="1:23" customFormat="1" ht="43.2" hidden="1" x14ac:dyDescent="0.3">
      <c r="A843">
        <v>841</v>
      </c>
      <c r="B843" s="2" t="s">
        <v>842</v>
      </c>
      <c r="C843" s="2" t="s">
        <v>4951</v>
      </c>
      <c r="D843" s="7">
        <v>5000</v>
      </c>
      <c r="E843" s="5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91"/>
        <v>101</v>
      </c>
      <c r="P843">
        <f t="shared" si="92"/>
        <v>53.89</v>
      </c>
      <c r="Q843" t="s">
        <v>8323</v>
      </c>
      <c r="R843" t="s">
        <v>8325</v>
      </c>
      <c r="S843" s="11">
        <f t="shared" si="93"/>
        <v>41923.838692129626</v>
      </c>
      <c r="T843">
        <f t="shared" si="94"/>
        <v>25569.001087962963</v>
      </c>
      <c r="U843">
        <f t="shared" si="95"/>
        <v>2014</v>
      </c>
      <c r="V843">
        <f t="shared" si="96"/>
        <v>10</v>
      </c>
      <c r="W843" t="str">
        <f t="shared" si="97"/>
        <v>Oct</v>
      </c>
    </row>
    <row r="844" spans="1:23" customFormat="1" ht="43.2" hidden="1" x14ac:dyDescent="0.3">
      <c r="A844">
        <v>842</v>
      </c>
      <c r="B844" s="2" t="s">
        <v>843</v>
      </c>
      <c r="C844" s="2" t="s">
        <v>4952</v>
      </c>
      <c r="D844" s="7">
        <v>2500</v>
      </c>
      <c r="E844" s="5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91"/>
        <v>104</v>
      </c>
      <c r="P844">
        <f t="shared" si="92"/>
        <v>66.87</v>
      </c>
      <c r="Q844" t="s">
        <v>8323</v>
      </c>
      <c r="R844" t="s">
        <v>8325</v>
      </c>
      <c r="S844" s="11">
        <f t="shared" si="93"/>
        <v>41526.592395833337</v>
      </c>
      <c r="T844">
        <f t="shared" si="94"/>
        <v>25569.000451388889</v>
      </c>
      <c r="U844">
        <f t="shared" si="95"/>
        <v>2013</v>
      </c>
      <c r="V844">
        <f t="shared" si="96"/>
        <v>9</v>
      </c>
      <c r="W844" t="str">
        <f t="shared" si="97"/>
        <v>Sep</v>
      </c>
    </row>
    <row r="845" spans="1:23" customFormat="1" ht="43.2" hidden="1" x14ac:dyDescent="0.3">
      <c r="A845">
        <v>843</v>
      </c>
      <c r="B845" s="2" t="s">
        <v>844</v>
      </c>
      <c r="C845" s="2" t="s">
        <v>4953</v>
      </c>
      <c r="D845" s="7">
        <v>3000</v>
      </c>
      <c r="E845" s="5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91"/>
        <v>267</v>
      </c>
      <c r="P845">
        <f t="shared" si="92"/>
        <v>63.1</v>
      </c>
      <c r="Q845" t="s">
        <v>8323</v>
      </c>
      <c r="R845" t="s">
        <v>8325</v>
      </c>
      <c r="S845" s="11">
        <f t="shared" si="93"/>
        <v>42695.257870370369</v>
      </c>
      <c r="T845">
        <f t="shared" si="94"/>
        <v>25569.001469907409</v>
      </c>
      <c r="U845">
        <f t="shared" si="95"/>
        <v>2016</v>
      </c>
      <c r="V845">
        <f t="shared" si="96"/>
        <v>11</v>
      </c>
      <c r="W845" t="str">
        <f t="shared" si="97"/>
        <v>Nov</v>
      </c>
    </row>
    <row r="846" spans="1:23" customFormat="1" ht="57.6" hidden="1" x14ac:dyDescent="0.3">
      <c r="A846">
        <v>844</v>
      </c>
      <c r="B846" s="2" t="s">
        <v>845</v>
      </c>
      <c r="C846" s="2" t="s">
        <v>4954</v>
      </c>
      <c r="D846" s="7">
        <v>3000</v>
      </c>
      <c r="E846" s="5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91"/>
        <v>194</v>
      </c>
      <c r="P846">
        <f t="shared" si="92"/>
        <v>36.630000000000003</v>
      </c>
      <c r="Q846" t="s">
        <v>8323</v>
      </c>
      <c r="R846" t="s">
        <v>8325</v>
      </c>
      <c r="S846" s="11">
        <f t="shared" si="93"/>
        <v>41905.684629629628</v>
      </c>
      <c r="T846">
        <f t="shared" si="94"/>
        <v>25569.001840277779</v>
      </c>
      <c r="U846">
        <f t="shared" si="95"/>
        <v>2014</v>
      </c>
      <c r="V846">
        <f t="shared" si="96"/>
        <v>9</v>
      </c>
      <c r="W846" t="str">
        <f t="shared" si="97"/>
        <v>Sep</v>
      </c>
    </row>
    <row r="847" spans="1:23" customFormat="1" ht="43.2" hidden="1" x14ac:dyDescent="0.3">
      <c r="A847">
        <v>845</v>
      </c>
      <c r="B847" s="2" t="s">
        <v>846</v>
      </c>
      <c r="C847" s="2" t="s">
        <v>4955</v>
      </c>
      <c r="D847" s="7">
        <v>5000</v>
      </c>
      <c r="E847" s="5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91"/>
        <v>120</v>
      </c>
      <c r="P847">
        <f t="shared" si="92"/>
        <v>34.01</v>
      </c>
      <c r="Q847" t="s">
        <v>8323</v>
      </c>
      <c r="R847" t="s">
        <v>8325</v>
      </c>
      <c r="S847" s="11">
        <f t="shared" si="93"/>
        <v>42578.205972222218</v>
      </c>
      <c r="T847">
        <f t="shared" si="94"/>
        <v>25569.00204861111</v>
      </c>
      <c r="U847">
        <f t="shared" si="95"/>
        <v>2016</v>
      </c>
      <c r="V847">
        <f t="shared" si="96"/>
        <v>7</v>
      </c>
      <c r="W847" t="str">
        <f t="shared" si="97"/>
        <v>Jul</v>
      </c>
    </row>
    <row r="848" spans="1:23" customFormat="1" ht="43.2" hidden="1" x14ac:dyDescent="0.3">
      <c r="A848">
        <v>846</v>
      </c>
      <c r="B848" s="2" t="s">
        <v>847</v>
      </c>
      <c r="C848" s="2" t="s">
        <v>4956</v>
      </c>
      <c r="D848" s="7">
        <v>1100</v>
      </c>
      <c r="E848" s="5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91"/>
        <v>122</v>
      </c>
      <c r="P848">
        <f t="shared" si="92"/>
        <v>28.55</v>
      </c>
      <c r="Q848" t="s">
        <v>8323</v>
      </c>
      <c r="R848" t="s">
        <v>8325</v>
      </c>
      <c r="S848" s="11">
        <f t="shared" si="93"/>
        <v>41694.391840277778</v>
      </c>
      <c r="T848">
        <f t="shared" si="94"/>
        <v>25569.000543981481</v>
      </c>
      <c r="U848">
        <f t="shared" si="95"/>
        <v>2014</v>
      </c>
      <c r="V848">
        <f t="shared" si="96"/>
        <v>2</v>
      </c>
      <c r="W848" t="str">
        <f t="shared" si="97"/>
        <v>Feb</v>
      </c>
    </row>
    <row r="849" spans="1:23" customFormat="1" ht="28.8" hidden="1" x14ac:dyDescent="0.3">
      <c r="A849">
        <v>847</v>
      </c>
      <c r="B849" s="2" t="s">
        <v>848</v>
      </c>
      <c r="C849" s="2" t="s">
        <v>4957</v>
      </c>
      <c r="D849" s="7">
        <v>10</v>
      </c>
      <c r="E849" s="5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91"/>
        <v>100</v>
      </c>
      <c r="P849">
        <f t="shared" si="92"/>
        <v>10</v>
      </c>
      <c r="Q849" t="s">
        <v>8323</v>
      </c>
      <c r="R849" t="s">
        <v>8325</v>
      </c>
      <c r="S849" s="11">
        <f t="shared" si="93"/>
        <v>42165.79833333334</v>
      </c>
      <c r="T849">
        <f t="shared" si="94"/>
        <v>25569.000011574073</v>
      </c>
      <c r="U849">
        <f t="shared" si="95"/>
        <v>2015</v>
      </c>
      <c r="V849">
        <f t="shared" si="96"/>
        <v>6</v>
      </c>
      <c r="W849" t="str">
        <f t="shared" si="97"/>
        <v>Jun</v>
      </c>
    </row>
    <row r="850" spans="1:23" customFormat="1" ht="43.2" hidden="1" x14ac:dyDescent="0.3">
      <c r="A850">
        <v>848</v>
      </c>
      <c r="B850" s="2" t="s">
        <v>849</v>
      </c>
      <c r="C850" s="2" t="s">
        <v>4958</v>
      </c>
      <c r="D850" s="7">
        <v>300</v>
      </c>
      <c r="E850" s="5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91"/>
        <v>100</v>
      </c>
      <c r="P850">
        <f t="shared" si="92"/>
        <v>18.75</v>
      </c>
      <c r="Q850" t="s">
        <v>8323</v>
      </c>
      <c r="R850" t="s">
        <v>8325</v>
      </c>
      <c r="S850" s="11">
        <f t="shared" si="93"/>
        <v>42078.792048611111</v>
      </c>
      <c r="T850">
        <f t="shared" si="94"/>
        <v>25569.000185185185</v>
      </c>
      <c r="U850">
        <f t="shared" si="95"/>
        <v>2015</v>
      </c>
      <c r="V850">
        <f t="shared" si="96"/>
        <v>3</v>
      </c>
      <c r="W850" t="str">
        <f t="shared" si="97"/>
        <v>Mar</v>
      </c>
    </row>
    <row r="851" spans="1:23" customFormat="1" ht="57.6" hidden="1" x14ac:dyDescent="0.3">
      <c r="A851">
        <v>849</v>
      </c>
      <c r="B851" s="2" t="s">
        <v>850</v>
      </c>
      <c r="C851" s="2" t="s">
        <v>4959</v>
      </c>
      <c r="D851" s="7">
        <v>4000</v>
      </c>
      <c r="E851" s="5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91"/>
        <v>120</v>
      </c>
      <c r="P851">
        <f t="shared" si="92"/>
        <v>41.7</v>
      </c>
      <c r="Q851" t="s">
        <v>8323</v>
      </c>
      <c r="R851" t="s">
        <v>8325</v>
      </c>
      <c r="S851" s="11">
        <f t="shared" si="93"/>
        <v>42051.148888888885</v>
      </c>
      <c r="T851">
        <f t="shared" si="94"/>
        <v>25569.001331018517</v>
      </c>
      <c r="U851">
        <f t="shared" si="95"/>
        <v>2015</v>
      </c>
      <c r="V851">
        <f t="shared" si="96"/>
        <v>2</v>
      </c>
      <c r="W851" t="str">
        <f t="shared" si="97"/>
        <v>Feb</v>
      </c>
    </row>
    <row r="852" spans="1:23" customFormat="1" ht="43.2" hidden="1" x14ac:dyDescent="0.3">
      <c r="A852">
        <v>850</v>
      </c>
      <c r="B852" s="2" t="s">
        <v>851</v>
      </c>
      <c r="C852" s="2" t="s">
        <v>4960</v>
      </c>
      <c r="D852" s="7">
        <v>4000</v>
      </c>
      <c r="E852" s="5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91"/>
        <v>155</v>
      </c>
      <c r="P852">
        <f t="shared" si="92"/>
        <v>46.67</v>
      </c>
      <c r="Q852" t="s">
        <v>8323</v>
      </c>
      <c r="R852" t="s">
        <v>8325</v>
      </c>
      <c r="S852" s="11">
        <f t="shared" si="93"/>
        <v>42452.827743055561</v>
      </c>
      <c r="T852">
        <f t="shared" si="94"/>
        <v>25569.001539351852</v>
      </c>
      <c r="U852">
        <f t="shared" si="95"/>
        <v>2016</v>
      </c>
      <c r="V852">
        <f t="shared" si="96"/>
        <v>3</v>
      </c>
      <c r="W852" t="str">
        <f t="shared" si="97"/>
        <v>Mar</v>
      </c>
    </row>
    <row r="853" spans="1:23" customFormat="1" ht="43.2" hidden="1" x14ac:dyDescent="0.3">
      <c r="A853">
        <v>851</v>
      </c>
      <c r="B853" s="2" t="s">
        <v>852</v>
      </c>
      <c r="C853" s="2" t="s">
        <v>4961</v>
      </c>
      <c r="D853" s="7">
        <v>2000</v>
      </c>
      <c r="E853" s="5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91"/>
        <v>130</v>
      </c>
      <c r="P853">
        <f t="shared" si="92"/>
        <v>37.270000000000003</v>
      </c>
      <c r="Q853" t="s">
        <v>8323</v>
      </c>
      <c r="R853" t="s">
        <v>8325</v>
      </c>
      <c r="S853" s="11">
        <f t="shared" si="93"/>
        <v>42522.880243055552</v>
      </c>
      <c r="T853">
        <f t="shared" si="94"/>
        <v>25569.000810185185</v>
      </c>
      <c r="U853">
        <f t="shared" si="95"/>
        <v>2016</v>
      </c>
      <c r="V853">
        <f t="shared" si="96"/>
        <v>6</v>
      </c>
      <c r="W853" t="str">
        <f t="shared" si="97"/>
        <v>Jun</v>
      </c>
    </row>
    <row r="854" spans="1:23" customFormat="1" ht="28.8" hidden="1" x14ac:dyDescent="0.3">
      <c r="A854">
        <v>852</v>
      </c>
      <c r="B854" s="2" t="s">
        <v>853</v>
      </c>
      <c r="C854" s="2" t="s">
        <v>4962</v>
      </c>
      <c r="D854" s="7">
        <v>3500</v>
      </c>
      <c r="E854" s="5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91"/>
        <v>105</v>
      </c>
      <c r="P854">
        <f t="shared" si="92"/>
        <v>59.26</v>
      </c>
      <c r="Q854" t="s">
        <v>8323</v>
      </c>
      <c r="R854" t="s">
        <v>8325</v>
      </c>
      <c r="S854" s="11">
        <f t="shared" si="93"/>
        <v>42656.805497685185</v>
      </c>
      <c r="T854">
        <f t="shared" si="94"/>
        <v>25569.000717592593</v>
      </c>
      <c r="U854">
        <f t="shared" si="95"/>
        <v>2016</v>
      </c>
      <c r="V854">
        <f t="shared" si="96"/>
        <v>10</v>
      </c>
      <c r="W854" t="str">
        <f t="shared" si="97"/>
        <v>Oct</v>
      </c>
    </row>
    <row r="855" spans="1:23" customFormat="1" ht="43.2" hidden="1" x14ac:dyDescent="0.3">
      <c r="A855">
        <v>853</v>
      </c>
      <c r="B855" s="2" t="s">
        <v>854</v>
      </c>
      <c r="C855" s="2" t="s">
        <v>4963</v>
      </c>
      <c r="D855" s="7">
        <v>300</v>
      </c>
      <c r="E855" s="5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91"/>
        <v>100</v>
      </c>
      <c r="P855">
        <f t="shared" si="92"/>
        <v>30</v>
      </c>
      <c r="Q855" t="s">
        <v>8323</v>
      </c>
      <c r="R855" t="s">
        <v>8325</v>
      </c>
      <c r="S855" s="11">
        <f t="shared" si="93"/>
        <v>42021.832280092596</v>
      </c>
      <c r="T855">
        <f t="shared" si="94"/>
        <v>25569.000115740742</v>
      </c>
      <c r="U855">
        <f t="shared" si="95"/>
        <v>2015</v>
      </c>
      <c r="V855">
        <f t="shared" si="96"/>
        <v>1</v>
      </c>
      <c r="W855" t="str">
        <f t="shared" si="97"/>
        <v>Jan</v>
      </c>
    </row>
    <row r="856" spans="1:23" customFormat="1" ht="43.2" hidden="1" x14ac:dyDescent="0.3">
      <c r="A856">
        <v>854</v>
      </c>
      <c r="B856" s="2" t="s">
        <v>855</v>
      </c>
      <c r="C856" s="2" t="s">
        <v>4964</v>
      </c>
      <c r="D856" s="7">
        <v>27800</v>
      </c>
      <c r="E856" s="5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91"/>
        <v>118</v>
      </c>
      <c r="P856">
        <f t="shared" si="92"/>
        <v>65.86</v>
      </c>
      <c r="Q856" t="s">
        <v>8323</v>
      </c>
      <c r="R856" t="s">
        <v>8325</v>
      </c>
      <c r="S856" s="11">
        <f t="shared" si="93"/>
        <v>42702.212337962963</v>
      </c>
      <c r="T856">
        <f t="shared" si="94"/>
        <v>25569.005775462963</v>
      </c>
      <c r="U856">
        <f t="shared" si="95"/>
        <v>2016</v>
      </c>
      <c r="V856">
        <f t="shared" si="96"/>
        <v>11</v>
      </c>
      <c r="W856" t="str">
        <f t="shared" si="97"/>
        <v>Nov</v>
      </c>
    </row>
    <row r="857" spans="1:23" customFormat="1" ht="28.8" hidden="1" x14ac:dyDescent="0.3">
      <c r="A857">
        <v>855</v>
      </c>
      <c r="B857" s="2" t="s">
        <v>856</v>
      </c>
      <c r="C857" s="2" t="s">
        <v>4965</v>
      </c>
      <c r="D857" s="7">
        <v>1450</v>
      </c>
      <c r="E857" s="5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91"/>
        <v>103</v>
      </c>
      <c r="P857">
        <f t="shared" si="92"/>
        <v>31.91</v>
      </c>
      <c r="Q857" t="s">
        <v>8323</v>
      </c>
      <c r="R857" t="s">
        <v>8325</v>
      </c>
      <c r="S857" s="11">
        <f t="shared" si="93"/>
        <v>42545.125196759262</v>
      </c>
      <c r="T857">
        <f t="shared" si="94"/>
        <v>25569.000543981481</v>
      </c>
      <c r="U857">
        <f t="shared" si="95"/>
        <v>2016</v>
      </c>
      <c r="V857">
        <f t="shared" si="96"/>
        <v>6</v>
      </c>
      <c r="W857" t="str">
        <f t="shared" si="97"/>
        <v>Jun</v>
      </c>
    </row>
    <row r="858" spans="1:23" customFormat="1" ht="57.6" hidden="1" x14ac:dyDescent="0.3">
      <c r="A858">
        <v>856</v>
      </c>
      <c r="B858" s="2" t="s">
        <v>857</v>
      </c>
      <c r="C858" s="2" t="s">
        <v>4966</v>
      </c>
      <c r="D858" s="7">
        <v>250</v>
      </c>
      <c r="E858" s="5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91"/>
        <v>218</v>
      </c>
      <c r="P858">
        <f t="shared" si="92"/>
        <v>19.46</v>
      </c>
      <c r="Q858" t="s">
        <v>8323</v>
      </c>
      <c r="R858" t="s">
        <v>8325</v>
      </c>
      <c r="S858" s="11">
        <f t="shared" si="93"/>
        <v>42609.311990740738</v>
      </c>
      <c r="T858">
        <f t="shared" si="94"/>
        <v>25569.000324074073</v>
      </c>
      <c r="U858">
        <f t="shared" si="95"/>
        <v>2016</v>
      </c>
      <c r="V858">
        <f t="shared" si="96"/>
        <v>8</v>
      </c>
      <c r="W858" t="str">
        <f t="shared" si="97"/>
        <v>Aug</v>
      </c>
    </row>
    <row r="859" spans="1:23" customFormat="1" ht="43.2" hidden="1" x14ac:dyDescent="0.3">
      <c r="A859">
        <v>857</v>
      </c>
      <c r="B859" s="2" t="s">
        <v>858</v>
      </c>
      <c r="C859" s="2" t="s">
        <v>4967</v>
      </c>
      <c r="D859" s="7">
        <v>1200</v>
      </c>
      <c r="E859" s="5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91"/>
        <v>100</v>
      </c>
      <c r="P859">
        <f t="shared" si="92"/>
        <v>50</v>
      </c>
      <c r="Q859" t="s">
        <v>8323</v>
      </c>
      <c r="R859" t="s">
        <v>8325</v>
      </c>
      <c r="S859" s="11">
        <f t="shared" si="93"/>
        <v>42291.581377314811</v>
      </c>
      <c r="T859">
        <f t="shared" si="94"/>
        <v>25569.000277777777</v>
      </c>
      <c r="U859">
        <f t="shared" si="95"/>
        <v>2015</v>
      </c>
      <c r="V859">
        <f t="shared" si="96"/>
        <v>10</v>
      </c>
      <c r="W859" t="str">
        <f t="shared" si="97"/>
        <v>Oct</v>
      </c>
    </row>
    <row r="860" spans="1:23" customFormat="1" ht="43.2" hidden="1" x14ac:dyDescent="0.3">
      <c r="A860">
        <v>858</v>
      </c>
      <c r="B860" s="2" t="s">
        <v>859</v>
      </c>
      <c r="C860" s="2" t="s">
        <v>4968</v>
      </c>
      <c r="D860" s="7">
        <v>1200</v>
      </c>
      <c r="E860" s="5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91"/>
        <v>144</v>
      </c>
      <c r="P860">
        <f t="shared" si="92"/>
        <v>22.74</v>
      </c>
      <c r="Q860" t="s">
        <v>8323</v>
      </c>
      <c r="R860" t="s">
        <v>8325</v>
      </c>
      <c r="S860" s="11">
        <f t="shared" si="93"/>
        <v>42079.745578703703</v>
      </c>
      <c r="T860">
        <f t="shared" si="94"/>
        <v>25569.000879629628</v>
      </c>
      <c r="U860">
        <f t="shared" si="95"/>
        <v>2015</v>
      </c>
      <c r="V860">
        <f t="shared" si="96"/>
        <v>3</v>
      </c>
      <c r="W860" t="str">
        <f t="shared" si="97"/>
        <v>Mar</v>
      </c>
    </row>
    <row r="861" spans="1:23" customFormat="1" ht="43.2" hidden="1" x14ac:dyDescent="0.3">
      <c r="A861">
        <v>859</v>
      </c>
      <c r="B861" s="2" t="s">
        <v>860</v>
      </c>
      <c r="C861" s="2" t="s">
        <v>4969</v>
      </c>
      <c r="D861" s="7">
        <v>4000</v>
      </c>
      <c r="E861" s="5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91"/>
        <v>105</v>
      </c>
      <c r="P861">
        <f t="shared" si="92"/>
        <v>42.72</v>
      </c>
      <c r="Q861" t="s">
        <v>8323</v>
      </c>
      <c r="R861" t="s">
        <v>8325</v>
      </c>
      <c r="S861" s="11">
        <f t="shared" si="93"/>
        <v>42128.820231481484</v>
      </c>
      <c r="T861">
        <f t="shared" si="94"/>
        <v>25569.001134259259</v>
      </c>
      <c r="U861">
        <f t="shared" si="95"/>
        <v>2015</v>
      </c>
      <c r="V861">
        <f t="shared" si="96"/>
        <v>5</v>
      </c>
      <c r="W861" t="str">
        <f t="shared" si="97"/>
        <v>May</v>
      </c>
    </row>
    <row r="862" spans="1:23" customFormat="1" ht="43.2" hidden="1" x14ac:dyDescent="0.3">
      <c r="A862">
        <v>860</v>
      </c>
      <c r="B862" s="2" t="s">
        <v>861</v>
      </c>
      <c r="C862" s="2" t="s">
        <v>4970</v>
      </c>
      <c r="D862" s="7">
        <v>14000</v>
      </c>
      <c r="E862" s="5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91"/>
        <v>18</v>
      </c>
      <c r="P862">
        <f t="shared" si="92"/>
        <v>52.92</v>
      </c>
      <c r="Q862" t="s">
        <v>8323</v>
      </c>
      <c r="R862" t="s">
        <v>8326</v>
      </c>
      <c r="S862" s="11">
        <f t="shared" si="93"/>
        <v>41570.482789351852</v>
      </c>
      <c r="T862">
        <f t="shared" si="94"/>
        <v>25569.000555555554</v>
      </c>
      <c r="U862">
        <f t="shared" si="95"/>
        <v>2013</v>
      </c>
      <c r="V862">
        <f t="shared" si="96"/>
        <v>10</v>
      </c>
      <c r="W862" t="str">
        <f t="shared" si="97"/>
        <v>Oct</v>
      </c>
    </row>
    <row r="863" spans="1:23" customFormat="1" ht="43.2" hidden="1" x14ac:dyDescent="0.3">
      <c r="A863">
        <v>861</v>
      </c>
      <c r="B863" s="2" t="s">
        <v>862</v>
      </c>
      <c r="C863" s="2" t="s">
        <v>4971</v>
      </c>
      <c r="D863" s="7">
        <v>4500</v>
      </c>
      <c r="E863" s="5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91"/>
        <v>2</v>
      </c>
      <c r="P863">
        <f t="shared" si="92"/>
        <v>50.5</v>
      </c>
      <c r="Q863" t="s">
        <v>8323</v>
      </c>
      <c r="R863" t="s">
        <v>8326</v>
      </c>
      <c r="S863" s="11">
        <f t="shared" si="93"/>
        <v>42599.965324074074</v>
      </c>
      <c r="T863">
        <f t="shared" si="94"/>
        <v>25569.00002314815</v>
      </c>
      <c r="U863">
        <f t="shared" si="95"/>
        <v>2016</v>
      </c>
      <c r="V863">
        <f t="shared" si="96"/>
        <v>8</v>
      </c>
      <c r="W863" t="str">
        <f t="shared" si="97"/>
        <v>Aug</v>
      </c>
    </row>
    <row r="864" spans="1:23" customFormat="1" ht="43.2" hidden="1" x14ac:dyDescent="0.3">
      <c r="A864">
        <v>862</v>
      </c>
      <c r="B864" s="2" t="s">
        <v>863</v>
      </c>
      <c r="C864" s="2" t="s">
        <v>4972</v>
      </c>
      <c r="D864" s="7">
        <v>50000</v>
      </c>
      <c r="E864" s="5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91"/>
        <v>0</v>
      </c>
      <c r="P864">
        <f t="shared" si="92"/>
        <v>42.5</v>
      </c>
      <c r="Q864" t="s">
        <v>8323</v>
      </c>
      <c r="R864" t="s">
        <v>8326</v>
      </c>
      <c r="S864" s="11">
        <f t="shared" si="93"/>
        <v>41559.5549537037</v>
      </c>
      <c r="T864">
        <f t="shared" si="94"/>
        <v>25569.000046296296</v>
      </c>
      <c r="U864">
        <f t="shared" si="95"/>
        <v>2013</v>
      </c>
      <c r="V864">
        <f t="shared" si="96"/>
        <v>10</v>
      </c>
      <c r="W864" t="str">
        <f t="shared" si="97"/>
        <v>Oct</v>
      </c>
    </row>
    <row r="865" spans="1:23" customFormat="1" ht="43.2" hidden="1" x14ac:dyDescent="0.3">
      <c r="A865">
        <v>863</v>
      </c>
      <c r="B865" s="2" t="s">
        <v>864</v>
      </c>
      <c r="C865" s="2" t="s">
        <v>4973</v>
      </c>
      <c r="D865" s="7">
        <v>2000</v>
      </c>
      <c r="E865" s="5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91"/>
        <v>5</v>
      </c>
      <c r="P865">
        <f t="shared" si="92"/>
        <v>18</v>
      </c>
      <c r="Q865" t="s">
        <v>8323</v>
      </c>
      <c r="R865" t="s">
        <v>8326</v>
      </c>
      <c r="S865" s="11">
        <f t="shared" si="93"/>
        <v>40921.117662037039</v>
      </c>
      <c r="T865">
        <f t="shared" si="94"/>
        <v>25569.000057870369</v>
      </c>
      <c r="U865">
        <f t="shared" si="95"/>
        <v>2012</v>
      </c>
      <c r="V865">
        <f t="shared" si="96"/>
        <v>1</v>
      </c>
      <c r="W865" t="str">
        <f t="shared" si="97"/>
        <v>Jan</v>
      </c>
    </row>
    <row r="866" spans="1:23" customFormat="1" ht="43.2" hidden="1" x14ac:dyDescent="0.3">
      <c r="A866">
        <v>864</v>
      </c>
      <c r="B866" s="2" t="s">
        <v>865</v>
      </c>
      <c r="C866" s="2" t="s">
        <v>4974</v>
      </c>
      <c r="D866" s="7">
        <v>6500</v>
      </c>
      <c r="E866" s="5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91"/>
        <v>42</v>
      </c>
      <c r="P866">
        <f t="shared" si="92"/>
        <v>34.18</v>
      </c>
      <c r="Q866" t="s">
        <v>8323</v>
      </c>
      <c r="R866" t="s">
        <v>8326</v>
      </c>
      <c r="S866" s="11">
        <f t="shared" si="93"/>
        <v>41541.106921296298</v>
      </c>
      <c r="T866">
        <f t="shared" si="94"/>
        <v>25569.000914351851</v>
      </c>
      <c r="U866">
        <f t="shared" si="95"/>
        <v>2013</v>
      </c>
      <c r="V866">
        <f t="shared" si="96"/>
        <v>9</v>
      </c>
      <c r="W866" t="str">
        <f t="shared" si="97"/>
        <v>Sep</v>
      </c>
    </row>
    <row r="867" spans="1:23" customFormat="1" ht="43.2" hidden="1" x14ac:dyDescent="0.3">
      <c r="A867">
        <v>865</v>
      </c>
      <c r="B867" s="2" t="s">
        <v>866</v>
      </c>
      <c r="C867" s="2" t="s">
        <v>4975</v>
      </c>
      <c r="D867" s="7">
        <v>2200</v>
      </c>
      <c r="E867" s="5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91"/>
        <v>2</v>
      </c>
      <c r="P867">
        <f t="shared" si="92"/>
        <v>22.5</v>
      </c>
      <c r="Q867" t="s">
        <v>8323</v>
      </c>
      <c r="R867" t="s">
        <v>8326</v>
      </c>
      <c r="S867" s="11">
        <f t="shared" si="93"/>
        <v>41230.77311342593</v>
      </c>
      <c r="T867">
        <f t="shared" si="94"/>
        <v>25569.00002314815</v>
      </c>
      <c r="U867">
        <f t="shared" si="95"/>
        <v>2012</v>
      </c>
      <c r="V867">
        <f t="shared" si="96"/>
        <v>11</v>
      </c>
      <c r="W867" t="str">
        <f t="shared" si="97"/>
        <v>Nov</v>
      </c>
    </row>
    <row r="868" spans="1:23" customFormat="1" ht="43.2" hidden="1" x14ac:dyDescent="0.3">
      <c r="A868">
        <v>866</v>
      </c>
      <c r="B868" s="2" t="s">
        <v>867</v>
      </c>
      <c r="C868" s="2" t="s">
        <v>4976</v>
      </c>
      <c r="D868" s="7">
        <v>3500</v>
      </c>
      <c r="E868" s="5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91"/>
        <v>18</v>
      </c>
      <c r="P868">
        <f t="shared" si="92"/>
        <v>58.18</v>
      </c>
      <c r="Q868" t="s">
        <v>8323</v>
      </c>
      <c r="R868" t="s">
        <v>8326</v>
      </c>
      <c r="S868" s="11">
        <f t="shared" si="93"/>
        <v>42025.637939814813</v>
      </c>
      <c r="T868">
        <f t="shared" si="94"/>
        <v>25569.000127314815</v>
      </c>
      <c r="U868">
        <f t="shared" si="95"/>
        <v>2015</v>
      </c>
      <c r="V868">
        <f t="shared" si="96"/>
        <v>1</v>
      </c>
      <c r="W868" t="str">
        <f t="shared" si="97"/>
        <v>Jan</v>
      </c>
    </row>
    <row r="869" spans="1:23" customFormat="1" ht="43.2" hidden="1" x14ac:dyDescent="0.3">
      <c r="A869">
        <v>867</v>
      </c>
      <c r="B869" s="2" t="s">
        <v>868</v>
      </c>
      <c r="C869" s="2" t="s">
        <v>4977</v>
      </c>
      <c r="D869" s="7">
        <v>5000</v>
      </c>
      <c r="E869" s="5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91"/>
        <v>24</v>
      </c>
      <c r="P869">
        <f t="shared" si="92"/>
        <v>109.18</v>
      </c>
      <c r="Q869" t="s">
        <v>8323</v>
      </c>
      <c r="R869" t="s">
        <v>8326</v>
      </c>
      <c r="S869" s="11">
        <f t="shared" si="93"/>
        <v>40088.105393518519</v>
      </c>
      <c r="T869">
        <f t="shared" si="94"/>
        <v>25569.000127314815</v>
      </c>
      <c r="U869">
        <f t="shared" si="95"/>
        <v>2009</v>
      </c>
      <c r="V869">
        <f t="shared" si="96"/>
        <v>10</v>
      </c>
      <c r="W869" t="str">
        <f t="shared" si="97"/>
        <v>Oct</v>
      </c>
    </row>
    <row r="870" spans="1:23" customFormat="1" ht="57.6" hidden="1" x14ac:dyDescent="0.3">
      <c r="A870">
        <v>868</v>
      </c>
      <c r="B870" s="2" t="s">
        <v>869</v>
      </c>
      <c r="C870" s="2" t="s">
        <v>4978</v>
      </c>
      <c r="D870" s="7">
        <v>45000</v>
      </c>
      <c r="E870" s="5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91"/>
        <v>0</v>
      </c>
      <c r="P870">
        <f t="shared" si="92"/>
        <v>50</v>
      </c>
      <c r="Q870" t="s">
        <v>8323</v>
      </c>
      <c r="R870" t="s">
        <v>8326</v>
      </c>
      <c r="S870" s="11">
        <f t="shared" si="93"/>
        <v>41616.027754629627</v>
      </c>
      <c r="T870">
        <f t="shared" si="94"/>
        <v>25569.000011574073</v>
      </c>
      <c r="U870">
        <f t="shared" si="95"/>
        <v>2013</v>
      </c>
      <c r="V870">
        <f t="shared" si="96"/>
        <v>12</v>
      </c>
      <c r="W870" t="str">
        <f t="shared" si="97"/>
        <v>Dec</v>
      </c>
    </row>
    <row r="871" spans="1:23" customFormat="1" ht="57.6" hidden="1" x14ac:dyDescent="0.3">
      <c r="A871">
        <v>869</v>
      </c>
      <c r="B871" s="2" t="s">
        <v>870</v>
      </c>
      <c r="C871" s="2" t="s">
        <v>4979</v>
      </c>
      <c r="D871" s="7">
        <v>8800</v>
      </c>
      <c r="E871" s="5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91"/>
        <v>12</v>
      </c>
      <c r="P871">
        <f t="shared" si="92"/>
        <v>346.67</v>
      </c>
      <c r="Q871" t="s">
        <v>8323</v>
      </c>
      <c r="R871" t="s">
        <v>8326</v>
      </c>
      <c r="S871" s="11">
        <f t="shared" si="93"/>
        <v>41342.845567129632</v>
      </c>
      <c r="T871">
        <f t="shared" si="94"/>
        <v>25569.000034722223</v>
      </c>
      <c r="U871">
        <f t="shared" si="95"/>
        <v>2013</v>
      </c>
      <c r="V871">
        <f t="shared" si="96"/>
        <v>3</v>
      </c>
      <c r="W871" t="str">
        <f t="shared" si="97"/>
        <v>Mar</v>
      </c>
    </row>
    <row r="872" spans="1:23" customFormat="1" ht="43.2" hidden="1" x14ac:dyDescent="0.3">
      <c r="A872">
        <v>870</v>
      </c>
      <c r="B872" s="2" t="s">
        <v>871</v>
      </c>
      <c r="C872" s="2" t="s">
        <v>4980</v>
      </c>
      <c r="D872" s="7">
        <v>20000</v>
      </c>
      <c r="E872" s="5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91"/>
        <v>0</v>
      </c>
      <c r="P872">
        <f t="shared" si="92"/>
        <v>12.4</v>
      </c>
      <c r="Q872" t="s">
        <v>8323</v>
      </c>
      <c r="R872" t="s">
        <v>8326</v>
      </c>
      <c r="S872" s="11">
        <f t="shared" si="93"/>
        <v>41488.022256944445</v>
      </c>
      <c r="T872">
        <f t="shared" si="94"/>
        <v>25569.000057870369</v>
      </c>
      <c r="U872">
        <f t="shared" si="95"/>
        <v>2013</v>
      </c>
      <c r="V872">
        <f t="shared" si="96"/>
        <v>8</v>
      </c>
      <c r="W872" t="str">
        <f t="shared" si="97"/>
        <v>Aug</v>
      </c>
    </row>
    <row r="873" spans="1:23" customFormat="1" ht="43.2" hidden="1" x14ac:dyDescent="0.3">
      <c r="A873">
        <v>871</v>
      </c>
      <c r="B873" s="2" t="s">
        <v>872</v>
      </c>
      <c r="C873" s="2" t="s">
        <v>4981</v>
      </c>
      <c r="D873" s="7">
        <v>6000</v>
      </c>
      <c r="E873" s="5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91"/>
        <v>5</v>
      </c>
      <c r="P873">
        <f t="shared" si="92"/>
        <v>27.08</v>
      </c>
      <c r="Q873" t="s">
        <v>8323</v>
      </c>
      <c r="R873" t="s">
        <v>8326</v>
      </c>
      <c r="S873" s="11">
        <f t="shared" si="93"/>
        <v>41577.561284722222</v>
      </c>
      <c r="T873">
        <f t="shared" si="94"/>
        <v>25569.000138888889</v>
      </c>
      <c r="U873">
        <f t="shared" si="95"/>
        <v>2013</v>
      </c>
      <c r="V873">
        <f t="shared" si="96"/>
        <v>10</v>
      </c>
      <c r="W873" t="str">
        <f t="shared" si="97"/>
        <v>Oct</v>
      </c>
    </row>
    <row r="874" spans="1:23" customFormat="1" ht="43.2" hidden="1" x14ac:dyDescent="0.3">
      <c r="A874">
        <v>872</v>
      </c>
      <c r="B874" s="2" t="s">
        <v>873</v>
      </c>
      <c r="C874" s="2" t="s">
        <v>4982</v>
      </c>
      <c r="D874" s="7">
        <v>8000</v>
      </c>
      <c r="E874" s="5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91"/>
        <v>1</v>
      </c>
      <c r="P874">
        <f t="shared" si="92"/>
        <v>32.5</v>
      </c>
      <c r="Q874" t="s">
        <v>8323</v>
      </c>
      <c r="R874" t="s">
        <v>8326</v>
      </c>
      <c r="S874" s="11">
        <f t="shared" si="93"/>
        <v>40567.825543981482</v>
      </c>
      <c r="T874">
        <f t="shared" si="94"/>
        <v>25569.00002314815</v>
      </c>
      <c r="U874">
        <f t="shared" si="95"/>
        <v>2011</v>
      </c>
      <c r="V874">
        <f t="shared" si="96"/>
        <v>1</v>
      </c>
      <c r="W874" t="str">
        <f t="shared" si="97"/>
        <v>Jan</v>
      </c>
    </row>
    <row r="875" spans="1:23" customFormat="1" ht="28.8" hidden="1" x14ac:dyDescent="0.3">
      <c r="A875">
        <v>873</v>
      </c>
      <c r="B875" s="2" t="s">
        <v>874</v>
      </c>
      <c r="C875" s="2" t="s">
        <v>4983</v>
      </c>
      <c r="D875" s="7">
        <v>3500</v>
      </c>
      <c r="E875" s="5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91"/>
        <v>1</v>
      </c>
      <c r="P875">
        <f t="shared" si="92"/>
        <v>9</v>
      </c>
      <c r="Q875" t="s">
        <v>8323</v>
      </c>
      <c r="R875" t="s">
        <v>8326</v>
      </c>
      <c r="S875" s="11">
        <f t="shared" si="93"/>
        <v>41184.167129629634</v>
      </c>
      <c r="T875">
        <f t="shared" si="94"/>
        <v>25569.000057870369</v>
      </c>
      <c r="U875">
        <f t="shared" si="95"/>
        <v>2012</v>
      </c>
      <c r="V875">
        <f t="shared" si="96"/>
        <v>10</v>
      </c>
      <c r="W875" t="str">
        <f t="shared" si="97"/>
        <v>Oct</v>
      </c>
    </row>
    <row r="876" spans="1:23" customFormat="1" ht="57.6" hidden="1" x14ac:dyDescent="0.3">
      <c r="A876">
        <v>874</v>
      </c>
      <c r="B876" s="2" t="s">
        <v>875</v>
      </c>
      <c r="C876" s="2" t="s">
        <v>4984</v>
      </c>
      <c r="D876" s="7">
        <v>3000</v>
      </c>
      <c r="E876" s="5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91"/>
        <v>24</v>
      </c>
      <c r="P876">
        <f t="shared" si="92"/>
        <v>34.76</v>
      </c>
      <c r="Q876" t="s">
        <v>8323</v>
      </c>
      <c r="R876" t="s">
        <v>8326</v>
      </c>
      <c r="S876" s="11">
        <f t="shared" si="93"/>
        <v>41368.583726851852</v>
      </c>
      <c r="T876">
        <f t="shared" si="94"/>
        <v>25569.000243055554</v>
      </c>
      <c r="U876">
        <f t="shared" si="95"/>
        <v>2013</v>
      </c>
      <c r="V876">
        <f t="shared" si="96"/>
        <v>4</v>
      </c>
      <c r="W876" t="str">
        <f t="shared" si="97"/>
        <v>Apr</v>
      </c>
    </row>
    <row r="877" spans="1:23" customFormat="1" ht="57.6" hidden="1" x14ac:dyDescent="0.3">
      <c r="A877">
        <v>875</v>
      </c>
      <c r="B877" s="2" t="s">
        <v>876</v>
      </c>
      <c r="C877" s="2" t="s">
        <v>4985</v>
      </c>
      <c r="D877" s="7">
        <v>5000</v>
      </c>
      <c r="E877" s="5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91"/>
        <v>0</v>
      </c>
      <c r="P877">
        <f t="shared" si="92"/>
        <v>0</v>
      </c>
      <c r="Q877" t="s">
        <v>8323</v>
      </c>
      <c r="R877" t="s">
        <v>8326</v>
      </c>
      <c r="S877" s="11">
        <f t="shared" si="93"/>
        <v>42248.723738425921</v>
      </c>
      <c r="T877">
        <f t="shared" si="94"/>
        <v>25569</v>
      </c>
      <c r="U877">
        <f t="shared" si="95"/>
        <v>2015</v>
      </c>
      <c r="V877">
        <f t="shared" si="96"/>
        <v>9</v>
      </c>
      <c r="W877" t="str">
        <f t="shared" si="97"/>
        <v>Sep</v>
      </c>
    </row>
    <row r="878" spans="1:23" customFormat="1" ht="28.8" hidden="1" x14ac:dyDescent="0.3">
      <c r="A878">
        <v>876</v>
      </c>
      <c r="B878" s="2" t="s">
        <v>877</v>
      </c>
      <c r="C878" s="2" t="s">
        <v>4986</v>
      </c>
      <c r="D878" s="7">
        <v>3152</v>
      </c>
      <c r="E878" s="5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91"/>
        <v>41</v>
      </c>
      <c r="P878">
        <f t="shared" si="92"/>
        <v>28.58</v>
      </c>
      <c r="Q878" t="s">
        <v>8323</v>
      </c>
      <c r="R878" t="s">
        <v>8326</v>
      </c>
      <c r="S878" s="11">
        <f t="shared" si="93"/>
        <v>41276.496840277774</v>
      </c>
      <c r="T878">
        <f t="shared" si="94"/>
        <v>25569.000520833335</v>
      </c>
      <c r="U878">
        <f t="shared" si="95"/>
        <v>2013</v>
      </c>
      <c r="V878">
        <f t="shared" si="96"/>
        <v>1</v>
      </c>
      <c r="W878" t="str">
        <f t="shared" si="97"/>
        <v>Jan</v>
      </c>
    </row>
    <row r="879" spans="1:23" customFormat="1" ht="43.2" hidden="1" x14ac:dyDescent="0.3">
      <c r="A879">
        <v>877</v>
      </c>
      <c r="B879" s="2" t="s">
        <v>878</v>
      </c>
      <c r="C879" s="2" t="s">
        <v>4987</v>
      </c>
      <c r="D879" s="7">
        <v>2000</v>
      </c>
      <c r="E879" s="5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91"/>
        <v>68</v>
      </c>
      <c r="P879">
        <f t="shared" si="92"/>
        <v>46.59</v>
      </c>
      <c r="Q879" t="s">
        <v>8323</v>
      </c>
      <c r="R879" t="s">
        <v>8326</v>
      </c>
      <c r="S879" s="11">
        <f t="shared" si="93"/>
        <v>41597.788888888892</v>
      </c>
      <c r="T879">
        <f t="shared" si="94"/>
        <v>25569.000335648147</v>
      </c>
      <c r="U879">
        <f t="shared" si="95"/>
        <v>2013</v>
      </c>
      <c r="V879">
        <f t="shared" si="96"/>
        <v>11</v>
      </c>
      <c r="W879" t="str">
        <f t="shared" si="97"/>
        <v>Nov</v>
      </c>
    </row>
    <row r="880" spans="1:23" customFormat="1" ht="43.2" hidden="1" x14ac:dyDescent="0.3">
      <c r="A880">
        <v>878</v>
      </c>
      <c r="B880" s="2" t="s">
        <v>879</v>
      </c>
      <c r="C880" s="2" t="s">
        <v>4988</v>
      </c>
      <c r="D880" s="7">
        <v>5000</v>
      </c>
      <c r="E880" s="5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91"/>
        <v>1</v>
      </c>
      <c r="P880">
        <f t="shared" si="92"/>
        <v>32.5</v>
      </c>
      <c r="Q880" t="s">
        <v>8323</v>
      </c>
      <c r="R880" t="s">
        <v>8326</v>
      </c>
      <c r="S880" s="11">
        <f t="shared" si="93"/>
        <v>40505.232916666668</v>
      </c>
      <c r="T880">
        <f t="shared" si="94"/>
        <v>25569.00002314815</v>
      </c>
      <c r="U880">
        <f t="shared" si="95"/>
        <v>2010</v>
      </c>
      <c r="V880">
        <f t="shared" si="96"/>
        <v>11</v>
      </c>
      <c r="W880" t="str">
        <f t="shared" si="97"/>
        <v>Nov</v>
      </c>
    </row>
    <row r="881" spans="1:23" customFormat="1" ht="43.2" hidden="1" x14ac:dyDescent="0.3">
      <c r="A881">
        <v>879</v>
      </c>
      <c r="B881" s="2" t="s">
        <v>880</v>
      </c>
      <c r="C881" s="2" t="s">
        <v>4989</v>
      </c>
      <c r="D881" s="7">
        <v>2100</v>
      </c>
      <c r="E881" s="5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91"/>
        <v>31</v>
      </c>
      <c r="P881">
        <f t="shared" si="92"/>
        <v>21.47</v>
      </c>
      <c r="Q881" t="s">
        <v>8323</v>
      </c>
      <c r="R881" t="s">
        <v>8326</v>
      </c>
      <c r="S881" s="11">
        <f t="shared" si="93"/>
        <v>41037.829918981479</v>
      </c>
      <c r="T881">
        <f t="shared" si="94"/>
        <v>25569.000347222223</v>
      </c>
      <c r="U881">
        <f t="shared" si="95"/>
        <v>2012</v>
      </c>
      <c r="V881">
        <f t="shared" si="96"/>
        <v>5</v>
      </c>
      <c r="W881" t="str">
        <f t="shared" si="97"/>
        <v>May</v>
      </c>
    </row>
    <row r="882" spans="1:23" customFormat="1" ht="43.2" hidden="1" x14ac:dyDescent="0.3">
      <c r="A882">
        <v>880</v>
      </c>
      <c r="B882" s="2" t="s">
        <v>881</v>
      </c>
      <c r="C882" s="2" t="s">
        <v>4990</v>
      </c>
      <c r="D882" s="7">
        <v>3780</v>
      </c>
      <c r="E882" s="5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91"/>
        <v>3</v>
      </c>
      <c r="P882">
        <f t="shared" si="92"/>
        <v>14.13</v>
      </c>
      <c r="Q882" t="s">
        <v>8323</v>
      </c>
      <c r="R882" t="s">
        <v>8327</v>
      </c>
      <c r="S882" s="11">
        <f t="shared" si="93"/>
        <v>41179.32104166667</v>
      </c>
      <c r="T882">
        <f t="shared" si="94"/>
        <v>25569.000092592592</v>
      </c>
      <c r="U882">
        <f t="shared" si="95"/>
        <v>2012</v>
      </c>
      <c r="V882">
        <f t="shared" si="96"/>
        <v>9</v>
      </c>
      <c r="W882" t="str">
        <f t="shared" si="97"/>
        <v>Sep</v>
      </c>
    </row>
    <row r="883" spans="1:23" customFormat="1" ht="43.2" hidden="1" x14ac:dyDescent="0.3">
      <c r="A883">
        <v>881</v>
      </c>
      <c r="B883" s="2" t="s">
        <v>882</v>
      </c>
      <c r="C883" s="2" t="s">
        <v>4991</v>
      </c>
      <c r="D883" s="7">
        <v>3750</v>
      </c>
      <c r="E883" s="5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91"/>
        <v>1</v>
      </c>
      <c r="P883">
        <f t="shared" si="92"/>
        <v>30</v>
      </c>
      <c r="Q883" t="s">
        <v>8323</v>
      </c>
      <c r="R883" t="s">
        <v>8327</v>
      </c>
      <c r="S883" s="11">
        <f t="shared" si="93"/>
        <v>40877.25099537037</v>
      </c>
      <c r="T883">
        <f t="shared" si="94"/>
        <v>25569.000011574073</v>
      </c>
      <c r="U883">
        <f t="shared" si="95"/>
        <v>2011</v>
      </c>
      <c r="V883">
        <f t="shared" si="96"/>
        <v>11</v>
      </c>
      <c r="W883" t="str">
        <f t="shared" si="97"/>
        <v>Nov</v>
      </c>
    </row>
    <row r="884" spans="1:23" customFormat="1" ht="43.2" hidden="1" x14ac:dyDescent="0.3">
      <c r="A884">
        <v>882</v>
      </c>
      <c r="B884" s="2" t="s">
        <v>883</v>
      </c>
      <c r="C884" s="2" t="s">
        <v>4992</v>
      </c>
      <c r="D884" s="7">
        <v>1500</v>
      </c>
      <c r="E884" s="5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91"/>
        <v>20</v>
      </c>
      <c r="P884">
        <f t="shared" si="92"/>
        <v>21.57</v>
      </c>
      <c r="Q884" t="s">
        <v>8323</v>
      </c>
      <c r="R884" t="s">
        <v>8327</v>
      </c>
      <c r="S884" s="11">
        <f t="shared" si="93"/>
        <v>40759.860532407409</v>
      </c>
      <c r="T884">
        <f t="shared" si="94"/>
        <v>25569.000162037039</v>
      </c>
      <c r="U884">
        <f t="shared" si="95"/>
        <v>2011</v>
      </c>
      <c r="V884">
        <f t="shared" si="96"/>
        <v>8</v>
      </c>
      <c r="W884" t="str">
        <f t="shared" si="97"/>
        <v>Aug</v>
      </c>
    </row>
    <row r="885" spans="1:23" customFormat="1" ht="57.6" hidden="1" x14ac:dyDescent="0.3">
      <c r="A885">
        <v>883</v>
      </c>
      <c r="B885" s="2" t="s">
        <v>884</v>
      </c>
      <c r="C885" s="2" t="s">
        <v>4993</v>
      </c>
      <c r="D885" s="7">
        <v>5000</v>
      </c>
      <c r="E885" s="5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91"/>
        <v>40</v>
      </c>
      <c r="P885">
        <f t="shared" si="92"/>
        <v>83.38</v>
      </c>
      <c r="Q885" t="s">
        <v>8323</v>
      </c>
      <c r="R885" t="s">
        <v>8327</v>
      </c>
      <c r="S885" s="11">
        <f t="shared" si="93"/>
        <v>42371.935590277775</v>
      </c>
      <c r="T885">
        <f t="shared" si="94"/>
        <v>25569.000277777777</v>
      </c>
      <c r="U885">
        <f t="shared" si="95"/>
        <v>2016</v>
      </c>
      <c r="V885">
        <f t="shared" si="96"/>
        <v>1</v>
      </c>
      <c r="W885" t="str">
        <f t="shared" si="97"/>
        <v>Jan</v>
      </c>
    </row>
    <row r="886" spans="1:23" customFormat="1" ht="43.2" hidden="1" x14ac:dyDescent="0.3">
      <c r="A886">
        <v>884</v>
      </c>
      <c r="B886" s="2" t="s">
        <v>885</v>
      </c>
      <c r="C886" s="2" t="s">
        <v>4994</v>
      </c>
      <c r="D886" s="7">
        <v>2000</v>
      </c>
      <c r="E886" s="5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91"/>
        <v>1</v>
      </c>
      <c r="P886">
        <f t="shared" si="92"/>
        <v>10</v>
      </c>
      <c r="Q886" t="s">
        <v>8323</v>
      </c>
      <c r="R886" t="s">
        <v>8327</v>
      </c>
      <c r="S886" s="11">
        <f t="shared" si="93"/>
        <v>40981.802615740737</v>
      </c>
      <c r="T886">
        <f t="shared" si="94"/>
        <v>25569.00002314815</v>
      </c>
      <c r="U886">
        <f t="shared" si="95"/>
        <v>2012</v>
      </c>
      <c r="V886">
        <f t="shared" si="96"/>
        <v>3</v>
      </c>
      <c r="W886" t="str">
        <f t="shared" si="97"/>
        <v>Mar</v>
      </c>
    </row>
    <row r="887" spans="1:23" customFormat="1" ht="43.2" hidden="1" x14ac:dyDescent="0.3">
      <c r="A887">
        <v>885</v>
      </c>
      <c r="B887" s="2" t="s">
        <v>886</v>
      </c>
      <c r="C887" s="2" t="s">
        <v>4995</v>
      </c>
      <c r="D887" s="7">
        <v>1000</v>
      </c>
      <c r="E887" s="5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91"/>
        <v>75</v>
      </c>
      <c r="P887">
        <f t="shared" si="92"/>
        <v>35.71</v>
      </c>
      <c r="Q887" t="s">
        <v>8323</v>
      </c>
      <c r="R887" t="s">
        <v>8327</v>
      </c>
      <c r="S887" s="11">
        <f t="shared" si="93"/>
        <v>42713.941099537042</v>
      </c>
      <c r="T887">
        <f t="shared" si="94"/>
        <v>25569.000243055554</v>
      </c>
      <c r="U887">
        <f t="shared" si="95"/>
        <v>2016</v>
      </c>
      <c r="V887">
        <f t="shared" si="96"/>
        <v>12</v>
      </c>
      <c r="W887" t="str">
        <f t="shared" si="97"/>
        <v>Dec</v>
      </c>
    </row>
    <row r="888" spans="1:23" customFormat="1" ht="43.2" hidden="1" x14ac:dyDescent="0.3">
      <c r="A888">
        <v>886</v>
      </c>
      <c r="B888" s="2" t="s">
        <v>887</v>
      </c>
      <c r="C888" s="2" t="s">
        <v>4996</v>
      </c>
      <c r="D888" s="7">
        <v>500</v>
      </c>
      <c r="E888" s="5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91"/>
        <v>41</v>
      </c>
      <c r="P888">
        <f t="shared" si="92"/>
        <v>29.29</v>
      </c>
      <c r="Q888" t="s">
        <v>8323</v>
      </c>
      <c r="R888" t="s">
        <v>8327</v>
      </c>
      <c r="S888" s="11">
        <f t="shared" si="93"/>
        <v>42603.870520833334</v>
      </c>
      <c r="T888">
        <f t="shared" si="94"/>
        <v>25569.000081018519</v>
      </c>
      <c r="U888">
        <f t="shared" si="95"/>
        <v>2016</v>
      </c>
      <c r="V888">
        <f t="shared" si="96"/>
        <v>8</v>
      </c>
      <c r="W888" t="str">
        <f t="shared" si="97"/>
        <v>Aug</v>
      </c>
    </row>
    <row r="889" spans="1:23" customFormat="1" ht="43.2" hidden="1" x14ac:dyDescent="0.3">
      <c r="A889">
        <v>887</v>
      </c>
      <c r="B889" s="2" t="s">
        <v>888</v>
      </c>
      <c r="C889" s="2" t="s">
        <v>4997</v>
      </c>
      <c r="D889" s="7">
        <v>1000</v>
      </c>
      <c r="E889" s="5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91"/>
        <v>0</v>
      </c>
      <c r="P889">
        <f t="shared" si="92"/>
        <v>0</v>
      </c>
      <c r="Q889" t="s">
        <v>8323</v>
      </c>
      <c r="R889" t="s">
        <v>8327</v>
      </c>
      <c r="S889" s="11">
        <f t="shared" si="93"/>
        <v>41026.958969907406</v>
      </c>
      <c r="T889">
        <f t="shared" si="94"/>
        <v>25569</v>
      </c>
      <c r="U889">
        <f t="shared" si="95"/>
        <v>2012</v>
      </c>
      <c r="V889">
        <f t="shared" si="96"/>
        <v>4</v>
      </c>
      <c r="W889" t="str">
        <f t="shared" si="97"/>
        <v>Apr</v>
      </c>
    </row>
    <row r="890" spans="1:23" customFormat="1" ht="57.6" hidden="1" x14ac:dyDescent="0.3">
      <c r="A890">
        <v>888</v>
      </c>
      <c r="B890" s="2" t="s">
        <v>889</v>
      </c>
      <c r="C890" s="2" t="s">
        <v>4998</v>
      </c>
      <c r="D890" s="7">
        <v>1000</v>
      </c>
      <c r="E890" s="5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91"/>
        <v>7</v>
      </c>
      <c r="P890">
        <f t="shared" si="92"/>
        <v>18</v>
      </c>
      <c r="Q890" t="s">
        <v>8323</v>
      </c>
      <c r="R890" t="s">
        <v>8327</v>
      </c>
      <c r="S890" s="11">
        <f t="shared" si="93"/>
        <v>40751.753298611111</v>
      </c>
      <c r="T890">
        <f t="shared" si="94"/>
        <v>25569.000046296296</v>
      </c>
      <c r="U890">
        <f t="shared" si="95"/>
        <v>2011</v>
      </c>
      <c r="V890">
        <f t="shared" si="96"/>
        <v>7</v>
      </c>
      <c r="W890" t="str">
        <f t="shared" si="97"/>
        <v>Jul</v>
      </c>
    </row>
    <row r="891" spans="1:23" customFormat="1" ht="43.2" hidden="1" x14ac:dyDescent="0.3">
      <c r="A891">
        <v>889</v>
      </c>
      <c r="B891" s="2" t="s">
        <v>890</v>
      </c>
      <c r="C891" s="2" t="s">
        <v>4999</v>
      </c>
      <c r="D891" s="7">
        <v>25000</v>
      </c>
      <c r="E891" s="5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91"/>
        <v>9</v>
      </c>
      <c r="P891">
        <f t="shared" si="92"/>
        <v>73.760000000000005</v>
      </c>
      <c r="Q891" t="s">
        <v>8323</v>
      </c>
      <c r="R891" t="s">
        <v>8327</v>
      </c>
      <c r="S891" s="11">
        <f t="shared" si="93"/>
        <v>41887.784062500003</v>
      </c>
      <c r="T891">
        <f t="shared" si="94"/>
        <v>25569.00037037037</v>
      </c>
      <c r="U891">
        <f t="shared" si="95"/>
        <v>2014</v>
      </c>
      <c r="V891">
        <f t="shared" si="96"/>
        <v>9</v>
      </c>
      <c r="W891" t="str">
        <f t="shared" si="97"/>
        <v>Sep</v>
      </c>
    </row>
    <row r="892" spans="1:23" customFormat="1" ht="43.2" hidden="1" x14ac:dyDescent="0.3">
      <c r="A892">
        <v>890</v>
      </c>
      <c r="B892" s="2" t="s">
        <v>891</v>
      </c>
      <c r="C892" s="2" t="s">
        <v>5000</v>
      </c>
      <c r="D892" s="7">
        <v>3000</v>
      </c>
      <c r="E892" s="5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91"/>
        <v>4</v>
      </c>
      <c r="P892">
        <f t="shared" si="92"/>
        <v>31.25</v>
      </c>
      <c r="Q892" t="s">
        <v>8323</v>
      </c>
      <c r="R892" t="s">
        <v>8327</v>
      </c>
      <c r="S892" s="11">
        <f t="shared" si="93"/>
        <v>41569.698831018519</v>
      </c>
      <c r="T892">
        <f t="shared" si="94"/>
        <v>25569.000046296296</v>
      </c>
      <c r="U892">
        <f t="shared" si="95"/>
        <v>2013</v>
      </c>
      <c r="V892">
        <f t="shared" si="96"/>
        <v>10</v>
      </c>
      <c r="W892" t="str">
        <f t="shared" si="97"/>
        <v>Oct</v>
      </c>
    </row>
    <row r="893" spans="1:23" customFormat="1" ht="43.2" hidden="1" x14ac:dyDescent="0.3">
      <c r="A893">
        <v>891</v>
      </c>
      <c r="B893" s="2" t="s">
        <v>892</v>
      </c>
      <c r="C893" s="2" t="s">
        <v>5001</v>
      </c>
      <c r="D893" s="7">
        <v>8000</v>
      </c>
      <c r="E893" s="5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91"/>
        <v>3</v>
      </c>
      <c r="P893">
        <f t="shared" si="92"/>
        <v>28.89</v>
      </c>
      <c r="Q893" t="s">
        <v>8323</v>
      </c>
      <c r="R893" t="s">
        <v>8327</v>
      </c>
      <c r="S893" s="11">
        <f t="shared" si="93"/>
        <v>41842.031597222223</v>
      </c>
      <c r="T893">
        <f t="shared" si="94"/>
        <v>25569.000104166666</v>
      </c>
      <c r="U893">
        <f t="shared" si="95"/>
        <v>2014</v>
      </c>
      <c r="V893">
        <f t="shared" si="96"/>
        <v>7</v>
      </c>
      <c r="W893" t="str">
        <f t="shared" si="97"/>
        <v>Jul</v>
      </c>
    </row>
    <row r="894" spans="1:23" customFormat="1" ht="43.2" hidden="1" x14ac:dyDescent="0.3">
      <c r="A894">
        <v>892</v>
      </c>
      <c r="B894" s="2" t="s">
        <v>893</v>
      </c>
      <c r="C894" s="2" t="s">
        <v>5002</v>
      </c>
      <c r="D894" s="7">
        <v>6000</v>
      </c>
      <c r="E894" s="5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91"/>
        <v>41</v>
      </c>
      <c r="P894">
        <f t="shared" si="92"/>
        <v>143.82</v>
      </c>
      <c r="Q894" t="s">
        <v>8323</v>
      </c>
      <c r="R894" t="s">
        <v>8327</v>
      </c>
      <c r="S894" s="11">
        <f t="shared" si="93"/>
        <v>40304.20003472222</v>
      </c>
      <c r="T894">
        <f t="shared" si="94"/>
        <v>25569.000196759258</v>
      </c>
      <c r="U894">
        <f t="shared" si="95"/>
        <v>2010</v>
      </c>
      <c r="V894">
        <f t="shared" si="96"/>
        <v>5</v>
      </c>
      <c r="W894" t="str">
        <f t="shared" si="97"/>
        <v>May</v>
      </c>
    </row>
    <row r="895" spans="1:23" customFormat="1" ht="43.2" hidden="1" x14ac:dyDescent="0.3">
      <c r="A895">
        <v>893</v>
      </c>
      <c r="B895" s="2" t="s">
        <v>894</v>
      </c>
      <c r="C895" s="2" t="s">
        <v>5003</v>
      </c>
      <c r="D895" s="7">
        <v>2000</v>
      </c>
      <c r="E895" s="5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91"/>
        <v>10</v>
      </c>
      <c r="P895">
        <f t="shared" si="92"/>
        <v>40</v>
      </c>
      <c r="Q895" t="s">
        <v>8323</v>
      </c>
      <c r="R895" t="s">
        <v>8327</v>
      </c>
      <c r="S895" s="11">
        <f t="shared" si="93"/>
        <v>42065.897719907407</v>
      </c>
      <c r="T895">
        <f t="shared" si="94"/>
        <v>25569.000057870369</v>
      </c>
      <c r="U895">
        <f t="shared" si="95"/>
        <v>2015</v>
      </c>
      <c r="V895">
        <f t="shared" si="96"/>
        <v>3</v>
      </c>
      <c r="W895" t="str">
        <f t="shared" si="97"/>
        <v>Mar</v>
      </c>
    </row>
    <row r="896" spans="1:23" customFormat="1" ht="43.2" hidden="1" x14ac:dyDescent="0.3">
      <c r="A896">
        <v>894</v>
      </c>
      <c r="B896" s="2" t="s">
        <v>895</v>
      </c>
      <c r="C896" s="2" t="s">
        <v>5004</v>
      </c>
      <c r="D896" s="7">
        <v>20000</v>
      </c>
      <c r="E896" s="5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91"/>
        <v>39</v>
      </c>
      <c r="P896">
        <f t="shared" si="92"/>
        <v>147.81</v>
      </c>
      <c r="Q896" t="s">
        <v>8323</v>
      </c>
      <c r="R896" t="s">
        <v>8327</v>
      </c>
      <c r="S896" s="11">
        <f t="shared" si="93"/>
        <v>42496.981597222228</v>
      </c>
      <c r="T896">
        <f t="shared" si="94"/>
        <v>25569.000613425927</v>
      </c>
      <c r="U896">
        <f t="shared" si="95"/>
        <v>2016</v>
      </c>
      <c r="V896">
        <f t="shared" si="96"/>
        <v>5</v>
      </c>
      <c r="W896" t="str">
        <f t="shared" si="97"/>
        <v>May</v>
      </c>
    </row>
    <row r="897" spans="1:23" customFormat="1" ht="43.2" hidden="1" x14ac:dyDescent="0.3">
      <c r="A897">
        <v>895</v>
      </c>
      <c r="B897" s="2" t="s">
        <v>896</v>
      </c>
      <c r="C897" s="2" t="s">
        <v>5005</v>
      </c>
      <c r="D897" s="7">
        <v>8000</v>
      </c>
      <c r="E897" s="5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91"/>
        <v>2</v>
      </c>
      <c r="P897">
        <f t="shared" si="92"/>
        <v>27.86</v>
      </c>
      <c r="Q897" t="s">
        <v>8323</v>
      </c>
      <c r="R897" t="s">
        <v>8327</v>
      </c>
      <c r="S897" s="11">
        <f t="shared" si="93"/>
        <v>40431.127650462964</v>
      </c>
      <c r="T897">
        <f t="shared" si="94"/>
        <v>25569.000081018519</v>
      </c>
      <c r="U897">
        <f t="shared" si="95"/>
        <v>2010</v>
      </c>
      <c r="V897">
        <f t="shared" si="96"/>
        <v>9</v>
      </c>
      <c r="W897" t="str">
        <f t="shared" si="97"/>
        <v>Sep</v>
      </c>
    </row>
    <row r="898" spans="1:23" customFormat="1" ht="43.2" hidden="1" x14ac:dyDescent="0.3">
      <c r="A898">
        <v>896</v>
      </c>
      <c r="B898" s="2" t="s">
        <v>897</v>
      </c>
      <c r="C898" s="2" t="s">
        <v>5006</v>
      </c>
      <c r="D898" s="7">
        <v>8000</v>
      </c>
      <c r="E898" s="5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98">ROUND(E898/D898*100,0)</f>
        <v>40</v>
      </c>
      <c r="P898">
        <f t="shared" si="92"/>
        <v>44.44</v>
      </c>
      <c r="Q898" t="s">
        <v>8323</v>
      </c>
      <c r="R898" t="s">
        <v>8327</v>
      </c>
      <c r="S898" s="11">
        <f t="shared" si="93"/>
        <v>42218.872986111113</v>
      </c>
      <c r="T898">
        <f t="shared" si="94"/>
        <v>25569.000833333332</v>
      </c>
      <c r="U898">
        <f t="shared" si="95"/>
        <v>2015</v>
      </c>
      <c r="V898">
        <f t="shared" si="96"/>
        <v>8</v>
      </c>
      <c r="W898" t="str">
        <f t="shared" si="97"/>
        <v>Aug</v>
      </c>
    </row>
    <row r="899" spans="1:23" customFormat="1" ht="43.2" hidden="1" x14ac:dyDescent="0.3">
      <c r="A899">
        <v>897</v>
      </c>
      <c r="B899" s="2" t="s">
        <v>898</v>
      </c>
      <c r="C899" s="2" t="s">
        <v>5007</v>
      </c>
      <c r="D899" s="7">
        <v>3000</v>
      </c>
      <c r="E899" s="5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98"/>
        <v>0</v>
      </c>
      <c r="P899">
        <f t="shared" ref="P899:P962" si="99">IFERROR(ROUND(E899/L899,2),0)</f>
        <v>0</v>
      </c>
      <c r="Q899" t="s">
        <v>8323</v>
      </c>
      <c r="R899" t="s">
        <v>8327</v>
      </c>
      <c r="S899" s="11">
        <f t="shared" ref="S899:S962" si="100">(((J899/60)/60)/24)+DATE(1970,1,1)</f>
        <v>41211.688750000001</v>
      </c>
      <c r="T899">
        <f t="shared" ref="T899:T962" si="101">(((L899/60)/60)/24)+DATE(1970,1,1)</f>
        <v>25569</v>
      </c>
      <c r="U899">
        <f t="shared" ref="U899:U962" si="102">YEAR(S899)</f>
        <v>2012</v>
      </c>
      <c r="V899">
        <f t="shared" ref="V899:V962" si="103">MONTH(S899)</f>
        <v>10</v>
      </c>
      <c r="W899" t="str">
        <f t="shared" ref="W899:W962" si="104">IF(V899=1,"Jan",IF(V899=2,"Feb",IF(V899=3,"Mar",IF(V899=4,"Apr",IF(V899=5,"May",IF(V899=6,"Jun",IF(V899=7,"Jul",IF(V899=8,"Aug",IF(V899=9,"Sep",IF(V899=10,"Oct",IF(V899=11,"Nov",IF(V899=12,"Dec"))))))))))))</f>
        <v>Oct</v>
      </c>
    </row>
    <row r="900" spans="1:23" customFormat="1" ht="43.2" hidden="1" x14ac:dyDescent="0.3">
      <c r="A900">
        <v>898</v>
      </c>
      <c r="B900" s="2" t="s">
        <v>899</v>
      </c>
      <c r="C900" s="2" t="s">
        <v>5008</v>
      </c>
      <c r="D900" s="7">
        <v>2500</v>
      </c>
      <c r="E900" s="5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98"/>
        <v>3</v>
      </c>
      <c r="P900">
        <f t="shared" si="99"/>
        <v>35</v>
      </c>
      <c r="Q900" t="s">
        <v>8323</v>
      </c>
      <c r="R900" t="s">
        <v>8327</v>
      </c>
      <c r="S900" s="11">
        <f t="shared" si="100"/>
        <v>40878.758217592593</v>
      </c>
      <c r="T900">
        <f t="shared" si="101"/>
        <v>25569.00002314815</v>
      </c>
      <c r="U900">
        <f t="shared" si="102"/>
        <v>2011</v>
      </c>
      <c r="V900">
        <f t="shared" si="103"/>
        <v>12</v>
      </c>
      <c r="W900" t="str">
        <f t="shared" si="104"/>
        <v>Dec</v>
      </c>
    </row>
    <row r="901" spans="1:23" customFormat="1" ht="43.2" hidden="1" x14ac:dyDescent="0.3">
      <c r="A901">
        <v>899</v>
      </c>
      <c r="B901" s="2" t="s">
        <v>900</v>
      </c>
      <c r="C901" s="2" t="s">
        <v>5009</v>
      </c>
      <c r="D901" s="7">
        <v>750</v>
      </c>
      <c r="E901" s="5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98"/>
        <v>37</v>
      </c>
      <c r="P901">
        <f t="shared" si="99"/>
        <v>35</v>
      </c>
      <c r="Q901" t="s">
        <v>8323</v>
      </c>
      <c r="R901" t="s">
        <v>8327</v>
      </c>
      <c r="S901" s="11">
        <f t="shared" si="100"/>
        <v>40646.099097222221</v>
      </c>
      <c r="T901">
        <f t="shared" si="101"/>
        <v>25569.000092592592</v>
      </c>
      <c r="U901">
        <f t="shared" si="102"/>
        <v>2011</v>
      </c>
      <c r="V901">
        <f t="shared" si="103"/>
        <v>4</v>
      </c>
      <c r="W901" t="str">
        <f t="shared" si="104"/>
        <v>Apr</v>
      </c>
    </row>
    <row r="902" spans="1:23" customFormat="1" ht="28.8" hidden="1" x14ac:dyDescent="0.3">
      <c r="A902">
        <v>900</v>
      </c>
      <c r="B902" s="2" t="s">
        <v>901</v>
      </c>
      <c r="C902" s="2" t="s">
        <v>5010</v>
      </c>
      <c r="D902" s="7">
        <v>5000</v>
      </c>
      <c r="E902" s="5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98"/>
        <v>0</v>
      </c>
      <c r="P902">
        <f t="shared" si="99"/>
        <v>10.5</v>
      </c>
      <c r="Q902" t="s">
        <v>8323</v>
      </c>
      <c r="R902" t="s">
        <v>8326</v>
      </c>
      <c r="S902" s="11">
        <f t="shared" si="100"/>
        <v>42429.84956018519</v>
      </c>
      <c r="T902">
        <f t="shared" si="101"/>
        <v>25569.00002314815</v>
      </c>
      <c r="U902">
        <f t="shared" si="102"/>
        <v>2016</v>
      </c>
      <c r="V902">
        <f t="shared" si="103"/>
        <v>2</v>
      </c>
      <c r="W902" t="str">
        <f t="shared" si="104"/>
        <v>Feb</v>
      </c>
    </row>
    <row r="903" spans="1:23" customFormat="1" ht="57.6" hidden="1" x14ac:dyDescent="0.3">
      <c r="A903">
        <v>901</v>
      </c>
      <c r="B903" s="2" t="s">
        <v>902</v>
      </c>
      <c r="C903" s="2" t="s">
        <v>5011</v>
      </c>
      <c r="D903" s="7">
        <v>6500</v>
      </c>
      <c r="E903" s="5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98"/>
        <v>0</v>
      </c>
      <c r="P903">
        <f t="shared" si="99"/>
        <v>0</v>
      </c>
      <c r="Q903" t="s">
        <v>8323</v>
      </c>
      <c r="R903" t="s">
        <v>8326</v>
      </c>
      <c r="S903" s="11">
        <f t="shared" si="100"/>
        <v>40291.81150462963</v>
      </c>
      <c r="T903">
        <f t="shared" si="101"/>
        <v>25569</v>
      </c>
      <c r="U903">
        <f t="shared" si="102"/>
        <v>2010</v>
      </c>
      <c r="V903">
        <f t="shared" si="103"/>
        <v>4</v>
      </c>
      <c r="W903" t="str">
        <f t="shared" si="104"/>
        <v>Apr</v>
      </c>
    </row>
    <row r="904" spans="1:23" customFormat="1" ht="57.6" hidden="1" x14ac:dyDescent="0.3">
      <c r="A904">
        <v>902</v>
      </c>
      <c r="B904" s="2" t="s">
        <v>903</v>
      </c>
      <c r="C904" s="2" t="s">
        <v>5012</v>
      </c>
      <c r="D904" s="7">
        <v>30000</v>
      </c>
      <c r="E904" s="5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98"/>
        <v>0</v>
      </c>
      <c r="P904">
        <f t="shared" si="99"/>
        <v>30</v>
      </c>
      <c r="Q904" t="s">
        <v>8323</v>
      </c>
      <c r="R904" t="s">
        <v>8326</v>
      </c>
      <c r="S904" s="11">
        <f t="shared" si="100"/>
        <v>41829.965532407405</v>
      </c>
      <c r="T904">
        <f t="shared" si="101"/>
        <v>25569.000034722223</v>
      </c>
      <c r="U904">
        <f t="shared" si="102"/>
        <v>2014</v>
      </c>
      <c r="V904">
        <f t="shared" si="103"/>
        <v>7</v>
      </c>
      <c r="W904" t="str">
        <f t="shared" si="104"/>
        <v>Jul</v>
      </c>
    </row>
    <row r="905" spans="1:23" customFormat="1" ht="43.2" hidden="1" x14ac:dyDescent="0.3">
      <c r="A905">
        <v>903</v>
      </c>
      <c r="B905" s="2" t="s">
        <v>904</v>
      </c>
      <c r="C905" s="2" t="s">
        <v>5013</v>
      </c>
      <c r="D905" s="7">
        <v>5000</v>
      </c>
      <c r="E905" s="5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98"/>
        <v>3</v>
      </c>
      <c r="P905">
        <f t="shared" si="99"/>
        <v>40</v>
      </c>
      <c r="Q905" t="s">
        <v>8323</v>
      </c>
      <c r="R905" t="s">
        <v>8326</v>
      </c>
      <c r="S905" s="11">
        <f t="shared" si="100"/>
        <v>41149.796064814815</v>
      </c>
      <c r="T905">
        <f t="shared" si="101"/>
        <v>25569.000046296296</v>
      </c>
      <c r="U905">
        <f t="shared" si="102"/>
        <v>2012</v>
      </c>
      <c r="V905">
        <f t="shared" si="103"/>
        <v>8</v>
      </c>
      <c r="W905" t="str">
        <f t="shared" si="104"/>
        <v>Aug</v>
      </c>
    </row>
    <row r="906" spans="1:23" customFormat="1" ht="43.2" hidden="1" x14ac:dyDescent="0.3">
      <c r="A906">
        <v>904</v>
      </c>
      <c r="B906" s="2" t="s">
        <v>905</v>
      </c>
      <c r="C906" s="2" t="s">
        <v>5014</v>
      </c>
      <c r="D906" s="7">
        <v>50000</v>
      </c>
      <c r="E906" s="5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98"/>
        <v>0</v>
      </c>
      <c r="P906">
        <f t="shared" si="99"/>
        <v>50.33</v>
      </c>
      <c r="Q906" t="s">
        <v>8323</v>
      </c>
      <c r="R906" t="s">
        <v>8326</v>
      </c>
      <c r="S906" s="11">
        <f t="shared" si="100"/>
        <v>42342.080289351856</v>
      </c>
      <c r="T906">
        <f t="shared" si="101"/>
        <v>25569.000034722223</v>
      </c>
      <c r="U906">
        <f t="shared" si="102"/>
        <v>2015</v>
      </c>
      <c r="V906">
        <f t="shared" si="103"/>
        <v>12</v>
      </c>
      <c r="W906" t="str">
        <f t="shared" si="104"/>
        <v>Dec</v>
      </c>
    </row>
    <row r="907" spans="1:23" customFormat="1" ht="43.2" hidden="1" x14ac:dyDescent="0.3">
      <c r="A907">
        <v>905</v>
      </c>
      <c r="B907" s="2" t="s">
        <v>906</v>
      </c>
      <c r="C907" s="2" t="s">
        <v>5015</v>
      </c>
      <c r="D907" s="7">
        <v>6500</v>
      </c>
      <c r="E907" s="5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98"/>
        <v>3</v>
      </c>
      <c r="P907">
        <f t="shared" si="99"/>
        <v>32.67</v>
      </c>
      <c r="Q907" t="s">
        <v>8323</v>
      </c>
      <c r="R907" t="s">
        <v>8326</v>
      </c>
      <c r="S907" s="11">
        <f t="shared" si="100"/>
        <v>40507.239884259259</v>
      </c>
      <c r="T907">
        <f t="shared" si="101"/>
        <v>25569.000069444446</v>
      </c>
      <c r="U907">
        <f t="shared" si="102"/>
        <v>2010</v>
      </c>
      <c r="V907">
        <f t="shared" si="103"/>
        <v>11</v>
      </c>
      <c r="W907" t="str">
        <f t="shared" si="104"/>
        <v>Nov</v>
      </c>
    </row>
    <row r="908" spans="1:23" customFormat="1" ht="28.8" hidden="1" x14ac:dyDescent="0.3">
      <c r="A908">
        <v>906</v>
      </c>
      <c r="B908" s="2" t="s">
        <v>907</v>
      </c>
      <c r="C908" s="2" t="s">
        <v>5016</v>
      </c>
      <c r="D908" s="7">
        <v>15000</v>
      </c>
      <c r="E908" s="5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98"/>
        <v>0</v>
      </c>
      <c r="P908">
        <f t="shared" si="99"/>
        <v>0</v>
      </c>
      <c r="Q908" t="s">
        <v>8323</v>
      </c>
      <c r="R908" t="s">
        <v>8326</v>
      </c>
      <c r="S908" s="11">
        <f t="shared" si="100"/>
        <v>41681.189699074072</v>
      </c>
      <c r="T908">
        <f t="shared" si="101"/>
        <v>25569</v>
      </c>
      <c r="U908">
        <f t="shared" si="102"/>
        <v>2014</v>
      </c>
      <c r="V908">
        <f t="shared" si="103"/>
        <v>2</v>
      </c>
      <c r="W908" t="str">
        <f t="shared" si="104"/>
        <v>Feb</v>
      </c>
    </row>
    <row r="909" spans="1:23" customFormat="1" ht="28.8" hidden="1" x14ac:dyDescent="0.3">
      <c r="A909">
        <v>907</v>
      </c>
      <c r="B909" s="2" t="s">
        <v>908</v>
      </c>
      <c r="C909" s="2" t="s">
        <v>5017</v>
      </c>
      <c r="D909" s="7">
        <v>2900</v>
      </c>
      <c r="E909" s="5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98"/>
        <v>0</v>
      </c>
      <c r="P909">
        <f t="shared" si="99"/>
        <v>0</v>
      </c>
      <c r="Q909" t="s">
        <v>8323</v>
      </c>
      <c r="R909" t="s">
        <v>8326</v>
      </c>
      <c r="S909" s="11">
        <f t="shared" si="100"/>
        <v>40767.192395833335</v>
      </c>
      <c r="T909">
        <f t="shared" si="101"/>
        <v>25569</v>
      </c>
      <c r="U909">
        <f t="shared" si="102"/>
        <v>2011</v>
      </c>
      <c r="V909">
        <f t="shared" si="103"/>
        <v>8</v>
      </c>
      <c r="W909" t="str">
        <f t="shared" si="104"/>
        <v>Aug</v>
      </c>
    </row>
    <row r="910" spans="1:23" customFormat="1" ht="43.2" hidden="1" x14ac:dyDescent="0.3">
      <c r="A910">
        <v>908</v>
      </c>
      <c r="B910" s="2" t="s">
        <v>909</v>
      </c>
      <c r="C910" s="2" t="s">
        <v>5018</v>
      </c>
      <c r="D910" s="7">
        <v>2500</v>
      </c>
      <c r="E910" s="5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98"/>
        <v>0</v>
      </c>
      <c r="P910">
        <f t="shared" si="99"/>
        <v>0</v>
      </c>
      <c r="Q910" t="s">
        <v>8323</v>
      </c>
      <c r="R910" t="s">
        <v>8326</v>
      </c>
      <c r="S910" s="11">
        <f t="shared" si="100"/>
        <v>40340.801562499997</v>
      </c>
      <c r="T910">
        <f t="shared" si="101"/>
        <v>25569</v>
      </c>
      <c r="U910">
        <f t="shared" si="102"/>
        <v>2010</v>
      </c>
      <c r="V910">
        <f t="shared" si="103"/>
        <v>6</v>
      </c>
      <c r="W910" t="str">
        <f t="shared" si="104"/>
        <v>Jun</v>
      </c>
    </row>
    <row r="911" spans="1:23" customFormat="1" ht="57.6" hidden="1" x14ac:dyDescent="0.3">
      <c r="A911">
        <v>909</v>
      </c>
      <c r="B911" s="2" t="s">
        <v>910</v>
      </c>
      <c r="C911" s="2" t="s">
        <v>5019</v>
      </c>
      <c r="D911" s="7">
        <v>16000</v>
      </c>
      <c r="E911" s="5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98"/>
        <v>3</v>
      </c>
      <c r="P911">
        <f t="shared" si="99"/>
        <v>65</v>
      </c>
      <c r="Q911" t="s">
        <v>8323</v>
      </c>
      <c r="R911" t="s">
        <v>8326</v>
      </c>
      <c r="S911" s="11">
        <f t="shared" si="100"/>
        <v>41081.69027777778</v>
      </c>
      <c r="T911">
        <f t="shared" si="101"/>
        <v>25569.000092592592</v>
      </c>
      <c r="U911">
        <f t="shared" si="102"/>
        <v>2012</v>
      </c>
      <c r="V911">
        <f t="shared" si="103"/>
        <v>6</v>
      </c>
      <c r="W911" t="str">
        <f t="shared" si="104"/>
        <v>Jun</v>
      </c>
    </row>
    <row r="912" spans="1:23" customFormat="1" ht="43.2" hidden="1" x14ac:dyDescent="0.3">
      <c r="A912">
        <v>910</v>
      </c>
      <c r="B912" s="2" t="s">
        <v>911</v>
      </c>
      <c r="C912" s="2" t="s">
        <v>5020</v>
      </c>
      <c r="D912" s="7">
        <v>550</v>
      </c>
      <c r="E912" s="5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98"/>
        <v>22</v>
      </c>
      <c r="P912">
        <f t="shared" si="99"/>
        <v>24.6</v>
      </c>
      <c r="Q912" t="s">
        <v>8323</v>
      </c>
      <c r="R912" t="s">
        <v>8326</v>
      </c>
      <c r="S912" s="11">
        <f t="shared" si="100"/>
        <v>42737.545358796298</v>
      </c>
      <c r="T912">
        <f t="shared" si="101"/>
        <v>25569.000057870369</v>
      </c>
      <c r="U912">
        <f t="shared" si="102"/>
        <v>2017</v>
      </c>
      <c r="V912">
        <f t="shared" si="103"/>
        <v>1</v>
      </c>
      <c r="W912" t="str">
        <f t="shared" si="104"/>
        <v>Jan</v>
      </c>
    </row>
    <row r="913" spans="1:23" customFormat="1" ht="43.2" hidden="1" x14ac:dyDescent="0.3">
      <c r="A913">
        <v>911</v>
      </c>
      <c r="B913" s="2" t="s">
        <v>912</v>
      </c>
      <c r="C913" s="2" t="s">
        <v>5021</v>
      </c>
      <c r="D913" s="7">
        <v>100000</v>
      </c>
      <c r="E913" s="5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98"/>
        <v>0</v>
      </c>
      <c r="P913">
        <f t="shared" si="99"/>
        <v>0</v>
      </c>
      <c r="Q913" t="s">
        <v>8323</v>
      </c>
      <c r="R913" t="s">
        <v>8326</v>
      </c>
      <c r="S913" s="11">
        <f t="shared" si="100"/>
        <v>41642.005150462966</v>
      </c>
      <c r="T913">
        <f t="shared" si="101"/>
        <v>25569</v>
      </c>
      <c r="U913">
        <f t="shared" si="102"/>
        <v>2014</v>
      </c>
      <c r="V913">
        <f t="shared" si="103"/>
        <v>1</v>
      </c>
      <c r="W913" t="str">
        <f t="shared" si="104"/>
        <v>Jan</v>
      </c>
    </row>
    <row r="914" spans="1:23" customFormat="1" ht="43.2" hidden="1" x14ac:dyDescent="0.3">
      <c r="A914">
        <v>912</v>
      </c>
      <c r="B914" s="2" t="s">
        <v>913</v>
      </c>
      <c r="C914" s="2" t="s">
        <v>5022</v>
      </c>
      <c r="D914" s="7">
        <v>3500</v>
      </c>
      <c r="E914" s="5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98"/>
        <v>1</v>
      </c>
      <c r="P914">
        <f t="shared" si="99"/>
        <v>15</v>
      </c>
      <c r="Q914" t="s">
        <v>8323</v>
      </c>
      <c r="R914" t="s">
        <v>8326</v>
      </c>
      <c r="S914" s="11">
        <f t="shared" si="100"/>
        <v>41194.109340277777</v>
      </c>
      <c r="T914">
        <f t="shared" si="101"/>
        <v>25569.00002314815</v>
      </c>
      <c r="U914">
        <f t="shared" si="102"/>
        <v>2012</v>
      </c>
      <c r="V914">
        <f t="shared" si="103"/>
        <v>10</v>
      </c>
      <c r="W914" t="str">
        <f t="shared" si="104"/>
        <v>Oct</v>
      </c>
    </row>
    <row r="915" spans="1:23" customFormat="1" ht="43.2" hidden="1" x14ac:dyDescent="0.3">
      <c r="A915">
        <v>913</v>
      </c>
      <c r="B915" s="2" t="s">
        <v>914</v>
      </c>
      <c r="C915" s="2" t="s">
        <v>5023</v>
      </c>
      <c r="D915" s="7">
        <v>30000</v>
      </c>
      <c r="E915" s="5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98"/>
        <v>7</v>
      </c>
      <c r="P915">
        <f t="shared" si="99"/>
        <v>82.58</v>
      </c>
      <c r="Q915" t="s">
        <v>8323</v>
      </c>
      <c r="R915" t="s">
        <v>8326</v>
      </c>
      <c r="S915" s="11">
        <f t="shared" si="100"/>
        <v>41004.139108796298</v>
      </c>
      <c r="T915">
        <f t="shared" si="101"/>
        <v>25569.000277777777</v>
      </c>
      <c r="U915">
        <f t="shared" si="102"/>
        <v>2012</v>
      </c>
      <c r="V915">
        <f t="shared" si="103"/>
        <v>4</v>
      </c>
      <c r="W915" t="str">
        <f t="shared" si="104"/>
        <v>Apr</v>
      </c>
    </row>
    <row r="916" spans="1:23" customFormat="1" ht="43.2" hidden="1" x14ac:dyDescent="0.3">
      <c r="A916">
        <v>914</v>
      </c>
      <c r="B916" s="2" t="s">
        <v>915</v>
      </c>
      <c r="C916" s="2" t="s">
        <v>5024</v>
      </c>
      <c r="D916" s="7">
        <v>1500</v>
      </c>
      <c r="E916" s="5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98"/>
        <v>0</v>
      </c>
      <c r="P916">
        <f t="shared" si="99"/>
        <v>0</v>
      </c>
      <c r="Q916" t="s">
        <v>8323</v>
      </c>
      <c r="R916" t="s">
        <v>8326</v>
      </c>
      <c r="S916" s="11">
        <f t="shared" si="100"/>
        <v>41116.763275462967</v>
      </c>
      <c r="T916">
        <f t="shared" si="101"/>
        <v>25569</v>
      </c>
      <c r="U916">
        <f t="shared" si="102"/>
        <v>2012</v>
      </c>
      <c r="V916">
        <f t="shared" si="103"/>
        <v>7</v>
      </c>
      <c r="W916" t="str">
        <f t="shared" si="104"/>
        <v>Jul</v>
      </c>
    </row>
    <row r="917" spans="1:23" customFormat="1" ht="43.2" hidden="1" x14ac:dyDescent="0.3">
      <c r="A917">
        <v>915</v>
      </c>
      <c r="B917" s="2" t="s">
        <v>916</v>
      </c>
      <c r="C917" s="2" t="s">
        <v>5025</v>
      </c>
      <c r="D917" s="7">
        <v>6500</v>
      </c>
      <c r="E917" s="5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98"/>
        <v>6</v>
      </c>
      <c r="P917">
        <f t="shared" si="99"/>
        <v>41.67</v>
      </c>
      <c r="Q917" t="s">
        <v>8323</v>
      </c>
      <c r="R917" t="s">
        <v>8326</v>
      </c>
      <c r="S917" s="11">
        <f t="shared" si="100"/>
        <v>40937.679560185185</v>
      </c>
      <c r="T917">
        <f t="shared" si="101"/>
        <v>25569.000104166666</v>
      </c>
      <c r="U917">
        <f t="shared" si="102"/>
        <v>2012</v>
      </c>
      <c r="V917">
        <f t="shared" si="103"/>
        <v>1</v>
      </c>
      <c r="W917" t="str">
        <f t="shared" si="104"/>
        <v>Jan</v>
      </c>
    </row>
    <row r="918" spans="1:23" customFormat="1" ht="43.2" hidden="1" x14ac:dyDescent="0.3">
      <c r="A918">
        <v>916</v>
      </c>
      <c r="B918" s="2" t="s">
        <v>917</v>
      </c>
      <c r="C918" s="2" t="s">
        <v>5026</v>
      </c>
      <c r="D918" s="7">
        <v>3300</v>
      </c>
      <c r="E918" s="5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98"/>
        <v>0</v>
      </c>
      <c r="P918">
        <f t="shared" si="99"/>
        <v>0</v>
      </c>
      <c r="Q918" t="s">
        <v>8323</v>
      </c>
      <c r="R918" t="s">
        <v>8326</v>
      </c>
      <c r="S918" s="11">
        <f t="shared" si="100"/>
        <v>40434.853402777779</v>
      </c>
      <c r="T918">
        <f t="shared" si="101"/>
        <v>25569</v>
      </c>
      <c r="U918">
        <f t="shared" si="102"/>
        <v>2010</v>
      </c>
      <c r="V918">
        <f t="shared" si="103"/>
        <v>9</v>
      </c>
      <c r="W918" t="str">
        <f t="shared" si="104"/>
        <v>Sep</v>
      </c>
    </row>
    <row r="919" spans="1:23" customFormat="1" ht="43.2" hidden="1" x14ac:dyDescent="0.3">
      <c r="A919">
        <v>917</v>
      </c>
      <c r="B919" s="2" t="s">
        <v>918</v>
      </c>
      <c r="C919" s="2" t="s">
        <v>5027</v>
      </c>
      <c r="D919" s="7">
        <v>5000</v>
      </c>
      <c r="E919" s="5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98"/>
        <v>1</v>
      </c>
      <c r="P919">
        <f t="shared" si="99"/>
        <v>30</v>
      </c>
      <c r="Q919" t="s">
        <v>8323</v>
      </c>
      <c r="R919" t="s">
        <v>8326</v>
      </c>
      <c r="S919" s="11">
        <f t="shared" si="100"/>
        <v>41802.94363425926</v>
      </c>
      <c r="T919">
        <f t="shared" si="101"/>
        <v>25569.000011574073</v>
      </c>
      <c r="U919">
        <f t="shared" si="102"/>
        <v>2014</v>
      </c>
      <c r="V919">
        <f t="shared" si="103"/>
        <v>6</v>
      </c>
      <c r="W919" t="str">
        <f t="shared" si="104"/>
        <v>Jun</v>
      </c>
    </row>
    <row r="920" spans="1:23" customFormat="1" ht="43.2" hidden="1" x14ac:dyDescent="0.3">
      <c r="A920">
        <v>918</v>
      </c>
      <c r="B920" s="2" t="s">
        <v>919</v>
      </c>
      <c r="C920" s="2" t="s">
        <v>5028</v>
      </c>
      <c r="D920" s="7">
        <v>3900</v>
      </c>
      <c r="E920" s="5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98"/>
        <v>5</v>
      </c>
      <c r="P920">
        <f t="shared" si="99"/>
        <v>19.600000000000001</v>
      </c>
      <c r="Q920" t="s">
        <v>8323</v>
      </c>
      <c r="R920" t="s">
        <v>8326</v>
      </c>
      <c r="S920" s="11">
        <f t="shared" si="100"/>
        <v>41944.916215277779</v>
      </c>
      <c r="T920">
        <f t="shared" si="101"/>
        <v>25569.000115740742</v>
      </c>
      <c r="U920">
        <f t="shared" si="102"/>
        <v>2014</v>
      </c>
      <c r="V920">
        <f t="shared" si="103"/>
        <v>11</v>
      </c>
      <c r="W920" t="str">
        <f t="shared" si="104"/>
        <v>Nov</v>
      </c>
    </row>
    <row r="921" spans="1:23" customFormat="1" hidden="1" x14ac:dyDescent="0.3">
      <c r="A921">
        <v>919</v>
      </c>
      <c r="B921" s="2" t="s">
        <v>920</v>
      </c>
      <c r="C921" s="2" t="s">
        <v>5029</v>
      </c>
      <c r="D921" s="7">
        <v>20000</v>
      </c>
      <c r="E921" s="5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98"/>
        <v>1</v>
      </c>
      <c r="P921">
        <f t="shared" si="99"/>
        <v>100</v>
      </c>
      <c r="Q921" t="s">
        <v>8323</v>
      </c>
      <c r="R921" t="s">
        <v>8326</v>
      </c>
      <c r="S921" s="11">
        <f t="shared" si="100"/>
        <v>41227.641724537039</v>
      </c>
      <c r="T921">
        <f t="shared" si="101"/>
        <v>25569.000011574073</v>
      </c>
      <c r="U921">
        <f t="shared" si="102"/>
        <v>2012</v>
      </c>
      <c r="V921">
        <f t="shared" si="103"/>
        <v>11</v>
      </c>
      <c r="W921" t="str">
        <f t="shared" si="104"/>
        <v>Nov</v>
      </c>
    </row>
    <row r="922" spans="1:23" customFormat="1" ht="43.2" hidden="1" x14ac:dyDescent="0.3">
      <c r="A922">
        <v>920</v>
      </c>
      <c r="B922" s="2" t="s">
        <v>921</v>
      </c>
      <c r="C922" s="2" t="s">
        <v>5030</v>
      </c>
      <c r="D922" s="7">
        <v>5500</v>
      </c>
      <c r="E922" s="5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98"/>
        <v>0</v>
      </c>
      <c r="P922">
        <f t="shared" si="99"/>
        <v>0</v>
      </c>
      <c r="Q922" t="s">
        <v>8323</v>
      </c>
      <c r="R922" t="s">
        <v>8326</v>
      </c>
      <c r="S922" s="11">
        <f t="shared" si="100"/>
        <v>41562.67155092593</v>
      </c>
      <c r="T922">
        <f t="shared" si="101"/>
        <v>25569</v>
      </c>
      <c r="U922">
        <f t="shared" si="102"/>
        <v>2013</v>
      </c>
      <c r="V922">
        <f t="shared" si="103"/>
        <v>10</v>
      </c>
      <c r="W922" t="str">
        <f t="shared" si="104"/>
        <v>Oct</v>
      </c>
    </row>
    <row r="923" spans="1:23" customFormat="1" ht="43.2" hidden="1" x14ac:dyDescent="0.3">
      <c r="A923">
        <v>921</v>
      </c>
      <c r="B923" s="2" t="s">
        <v>922</v>
      </c>
      <c r="C923" s="2" t="s">
        <v>5031</v>
      </c>
      <c r="D923" s="7">
        <v>15000</v>
      </c>
      <c r="E923" s="5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98"/>
        <v>31</v>
      </c>
      <c r="P923">
        <f t="shared" si="99"/>
        <v>231.75</v>
      </c>
      <c r="Q923" t="s">
        <v>8323</v>
      </c>
      <c r="R923" t="s">
        <v>8326</v>
      </c>
      <c r="S923" s="11">
        <f t="shared" si="100"/>
        <v>40847.171018518515</v>
      </c>
      <c r="T923">
        <f t="shared" si="101"/>
        <v>25569.000231481481</v>
      </c>
      <c r="U923">
        <f t="shared" si="102"/>
        <v>2011</v>
      </c>
      <c r="V923">
        <f t="shared" si="103"/>
        <v>10</v>
      </c>
      <c r="W923" t="str">
        <f t="shared" si="104"/>
        <v>Oct</v>
      </c>
    </row>
    <row r="924" spans="1:23" customFormat="1" ht="43.2" hidden="1" x14ac:dyDescent="0.3">
      <c r="A924">
        <v>922</v>
      </c>
      <c r="B924" s="2" t="s">
        <v>923</v>
      </c>
      <c r="C924" s="2" t="s">
        <v>5032</v>
      </c>
      <c r="D924" s="7">
        <v>27000</v>
      </c>
      <c r="E924" s="5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98"/>
        <v>21</v>
      </c>
      <c r="P924">
        <f t="shared" si="99"/>
        <v>189.33</v>
      </c>
      <c r="Q924" t="s">
        <v>8323</v>
      </c>
      <c r="R924" t="s">
        <v>8326</v>
      </c>
      <c r="S924" s="11">
        <f t="shared" si="100"/>
        <v>41878.530011574076</v>
      </c>
      <c r="T924">
        <f t="shared" si="101"/>
        <v>25569.000347222223</v>
      </c>
      <c r="U924">
        <f t="shared" si="102"/>
        <v>2014</v>
      </c>
      <c r="V924">
        <f t="shared" si="103"/>
        <v>8</v>
      </c>
      <c r="W924" t="str">
        <f t="shared" si="104"/>
        <v>Aug</v>
      </c>
    </row>
    <row r="925" spans="1:23" customFormat="1" ht="43.2" hidden="1" x14ac:dyDescent="0.3">
      <c r="A925">
        <v>923</v>
      </c>
      <c r="B925" s="2" t="s">
        <v>924</v>
      </c>
      <c r="C925" s="2" t="s">
        <v>5033</v>
      </c>
      <c r="D925" s="7">
        <v>15000</v>
      </c>
      <c r="E925" s="5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98"/>
        <v>2</v>
      </c>
      <c r="P925">
        <f t="shared" si="99"/>
        <v>55</v>
      </c>
      <c r="Q925" t="s">
        <v>8323</v>
      </c>
      <c r="R925" t="s">
        <v>8326</v>
      </c>
      <c r="S925" s="11">
        <f t="shared" si="100"/>
        <v>41934.959756944445</v>
      </c>
      <c r="T925">
        <f t="shared" si="101"/>
        <v>25569.000069444446</v>
      </c>
      <c r="U925">
        <f t="shared" si="102"/>
        <v>2014</v>
      </c>
      <c r="V925">
        <f t="shared" si="103"/>
        <v>10</v>
      </c>
      <c r="W925" t="str">
        <f t="shared" si="104"/>
        <v>Oct</v>
      </c>
    </row>
    <row r="926" spans="1:23" customFormat="1" ht="43.2" hidden="1" x14ac:dyDescent="0.3">
      <c r="A926">
        <v>924</v>
      </c>
      <c r="B926" s="2" t="s">
        <v>925</v>
      </c>
      <c r="C926" s="2" t="s">
        <v>5034</v>
      </c>
      <c r="D926" s="7">
        <v>3000</v>
      </c>
      <c r="E926" s="5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98"/>
        <v>11</v>
      </c>
      <c r="P926">
        <f t="shared" si="99"/>
        <v>21.8</v>
      </c>
      <c r="Q926" t="s">
        <v>8323</v>
      </c>
      <c r="R926" t="s">
        <v>8326</v>
      </c>
      <c r="S926" s="11">
        <f t="shared" si="100"/>
        <v>41288.942928240744</v>
      </c>
      <c r="T926">
        <f t="shared" si="101"/>
        <v>25569.000173611112</v>
      </c>
      <c r="U926">
        <f t="shared" si="102"/>
        <v>2013</v>
      </c>
      <c r="V926">
        <f t="shared" si="103"/>
        <v>1</v>
      </c>
      <c r="W926" t="str">
        <f t="shared" si="104"/>
        <v>Jan</v>
      </c>
    </row>
    <row r="927" spans="1:23" customFormat="1" ht="43.2" hidden="1" x14ac:dyDescent="0.3">
      <c r="A927">
        <v>925</v>
      </c>
      <c r="B927" s="2" t="s">
        <v>926</v>
      </c>
      <c r="C927" s="2" t="s">
        <v>5035</v>
      </c>
      <c r="D927" s="7">
        <v>6000</v>
      </c>
      <c r="E927" s="5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98"/>
        <v>3</v>
      </c>
      <c r="P927">
        <f t="shared" si="99"/>
        <v>32</v>
      </c>
      <c r="Q927" t="s">
        <v>8323</v>
      </c>
      <c r="R927" t="s">
        <v>8326</v>
      </c>
      <c r="S927" s="11">
        <f t="shared" si="100"/>
        <v>41575.880914351852</v>
      </c>
      <c r="T927">
        <f t="shared" si="101"/>
        <v>25569.000057870369</v>
      </c>
      <c r="U927">
        <f t="shared" si="102"/>
        <v>2013</v>
      </c>
      <c r="V927">
        <f t="shared" si="103"/>
        <v>10</v>
      </c>
      <c r="W927" t="str">
        <f t="shared" si="104"/>
        <v>Oct</v>
      </c>
    </row>
    <row r="928" spans="1:23" customFormat="1" ht="57.6" hidden="1" x14ac:dyDescent="0.3">
      <c r="A928">
        <v>926</v>
      </c>
      <c r="B928" s="2" t="s">
        <v>927</v>
      </c>
      <c r="C928" s="2" t="s">
        <v>5036</v>
      </c>
      <c r="D928" s="7">
        <v>7000</v>
      </c>
      <c r="E928" s="5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98"/>
        <v>0</v>
      </c>
      <c r="P928">
        <f t="shared" si="99"/>
        <v>0</v>
      </c>
      <c r="Q928" t="s">
        <v>8323</v>
      </c>
      <c r="R928" t="s">
        <v>8326</v>
      </c>
      <c r="S928" s="11">
        <f t="shared" si="100"/>
        <v>40338.02002314815</v>
      </c>
      <c r="T928">
        <f t="shared" si="101"/>
        <v>25569</v>
      </c>
      <c r="U928">
        <f t="shared" si="102"/>
        <v>2010</v>
      </c>
      <c r="V928">
        <f t="shared" si="103"/>
        <v>6</v>
      </c>
      <c r="W928" t="str">
        <f t="shared" si="104"/>
        <v>Jun</v>
      </c>
    </row>
    <row r="929" spans="1:23" customFormat="1" ht="28.8" hidden="1" x14ac:dyDescent="0.3">
      <c r="A929">
        <v>927</v>
      </c>
      <c r="B929" s="2" t="s">
        <v>928</v>
      </c>
      <c r="C929" s="2" t="s">
        <v>5037</v>
      </c>
      <c r="D929" s="7">
        <v>20000</v>
      </c>
      <c r="E929" s="5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98"/>
        <v>0</v>
      </c>
      <c r="P929">
        <f t="shared" si="99"/>
        <v>0</v>
      </c>
      <c r="Q929" t="s">
        <v>8323</v>
      </c>
      <c r="R929" t="s">
        <v>8326</v>
      </c>
      <c r="S929" s="11">
        <f t="shared" si="100"/>
        <v>41013.822858796295</v>
      </c>
      <c r="T929">
        <f t="shared" si="101"/>
        <v>25569</v>
      </c>
      <c r="U929">
        <f t="shared" si="102"/>
        <v>2012</v>
      </c>
      <c r="V929">
        <f t="shared" si="103"/>
        <v>4</v>
      </c>
      <c r="W929" t="str">
        <f t="shared" si="104"/>
        <v>Apr</v>
      </c>
    </row>
    <row r="930" spans="1:23" customFormat="1" ht="43.2" hidden="1" x14ac:dyDescent="0.3">
      <c r="A930">
        <v>928</v>
      </c>
      <c r="B930" s="2" t="s">
        <v>929</v>
      </c>
      <c r="C930" s="2" t="s">
        <v>5038</v>
      </c>
      <c r="D930" s="7">
        <v>14500</v>
      </c>
      <c r="E930" s="5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98"/>
        <v>11</v>
      </c>
      <c r="P930">
        <f t="shared" si="99"/>
        <v>56.25</v>
      </c>
      <c r="Q930" t="s">
        <v>8323</v>
      </c>
      <c r="R930" t="s">
        <v>8326</v>
      </c>
      <c r="S930" s="11">
        <f t="shared" si="100"/>
        <v>41180.86241898148</v>
      </c>
      <c r="T930">
        <f t="shared" si="101"/>
        <v>25569.000324074073</v>
      </c>
      <c r="U930">
        <f t="shared" si="102"/>
        <v>2012</v>
      </c>
      <c r="V930">
        <f t="shared" si="103"/>
        <v>9</v>
      </c>
      <c r="W930" t="str">
        <f t="shared" si="104"/>
        <v>Sep</v>
      </c>
    </row>
    <row r="931" spans="1:23" customFormat="1" ht="43.2" hidden="1" x14ac:dyDescent="0.3">
      <c r="A931">
        <v>929</v>
      </c>
      <c r="B931" s="2" t="s">
        <v>930</v>
      </c>
      <c r="C931" s="2" t="s">
        <v>5039</v>
      </c>
      <c r="D931" s="7">
        <v>500</v>
      </c>
      <c r="E931" s="5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98"/>
        <v>0</v>
      </c>
      <c r="P931">
        <f t="shared" si="99"/>
        <v>0</v>
      </c>
      <c r="Q931" t="s">
        <v>8323</v>
      </c>
      <c r="R931" t="s">
        <v>8326</v>
      </c>
      <c r="S931" s="11">
        <f t="shared" si="100"/>
        <v>40978.238067129627</v>
      </c>
      <c r="T931">
        <f t="shared" si="101"/>
        <v>25569</v>
      </c>
      <c r="U931">
        <f t="shared" si="102"/>
        <v>2012</v>
      </c>
      <c r="V931">
        <f t="shared" si="103"/>
        <v>3</v>
      </c>
      <c r="W931" t="str">
        <f t="shared" si="104"/>
        <v>Mar</v>
      </c>
    </row>
    <row r="932" spans="1:23" customFormat="1" ht="57.6" hidden="1" x14ac:dyDescent="0.3">
      <c r="A932">
        <v>930</v>
      </c>
      <c r="B932" s="2" t="s">
        <v>931</v>
      </c>
      <c r="C932" s="2" t="s">
        <v>5040</v>
      </c>
      <c r="D932" s="7">
        <v>900</v>
      </c>
      <c r="E932" s="5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98"/>
        <v>38</v>
      </c>
      <c r="P932">
        <f t="shared" si="99"/>
        <v>69</v>
      </c>
      <c r="Q932" t="s">
        <v>8323</v>
      </c>
      <c r="R932" t="s">
        <v>8326</v>
      </c>
      <c r="S932" s="11">
        <f t="shared" si="100"/>
        <v>40312.915578703702</v>
      </c>
      <c r="T932">
        <f t="shared" si="101"/>
        <v>25569.000057870369</v>
      </c>
      <c r="U932">
        <f t="shared" si="102"/>
        <v>2010</v>
      </c>
      <c r="V932">
        <f t="shared" si="103"/>
        <v>5</v>
      </c>
      <c r="W932" t="str">
        <f t="shared" si="104"/>
        <v>May</v>
      </c>
    </row>
    <row r="933" spans="1:23" customFormat="1" ht="43.2" hidden="1" x14ac:dyDescent="0.3">
      <c r="A933">
        <v>931</v>
      </c>
      <c r="B933" s="2" t="s">
        <v>932</v>
      </c>
      <c r="C933" s="2" t="s">
        <v>5041</v>
      </c>
      <c r="D933" s="7">
        <v>2000</v>
      </c>
      <c r="E933" s="5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98"/>
        <v>7</v>
      </c>
      <c r="P933">
        <f t="shared" si="99"/>
        <v>18.71</v>
      </c>
      <c r="Q933" t="s">
        <v>8323</v>
      </c>
      <c r="R933" t="s">
        <v>8326</v>
      </c>
      <c r="S933" s="11">
        <f t="shared" si="100"/>
        <v>41680.359976851854</v>
      </c>
      <c r="T933">
        <f t="shared" si="101"/>
        <v>25569.000081018519</v>
      </c>
      <c r="U933">
        <f t="shared" si="102"/>
        <v>2014</v>
      </c>
      <c r="V933">
        <f t="shared" si="103"/>
        <v>2</v>
      </c>
      <c r="W933" t="str">
        <f t="shared" si="104"/>
        <v>Feb</v>
      </c>
    </row>
    <row r="934" spans="1:23" customFormat="1" ht="28.8" hidden="1" x14ac:dyDescent="0.3">
      <c r="A934">
        <v>932</v>
      </c>
      <c r="B934" s="2" t="s">
        <v>933</v>
      </c>
      <c r="C934" s="2" t="s">
        <v>5042</v>
      </c>
      <c r="D934" s="7">
        <v>9500</v>
      </c>
      <c r="E934" s="5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98"/>
        <v>15</v>
      </c>
      <c r="P934">
        <f t="shared" si="99"/>
        <v>46.03</v>
      </c>
      <c r="Q934" t="s">
        <v>8323</v>
      </c>
      <c r="R934" t="s">
        <v>8326</v>
      </c>
      <c r="S934" s="11">
        <f t="shared" si="100"/>
        <v>41310.969270833331</v>
      </c>
      <c r="T934">
        <f t="shared" si="101"/>
        <v>25569.000347222223</v>
      </c>
      <c r="U934">
        <f t="shared" si="102"/>
        <v>2013</v>
      </c>
      <c r="V934">
        <f t="shared" si="103"/>
        <v>2</v>
      </c>
      <c r="W934" t="str">
        <f t="shared" si="104"/>
        <v>Feb</v>
      </c>
    </row>
    <row r="935" spans="1:23" customFormat="1" ht="43.2" hidden="1" x14ac:dyDescent="0.3">
      <c r="A935">
        <v>933</v>
      </c>
      <c r="B935" s="2" t="s">
        <v>934</v>
      </c>
      <c r="C935" s="2" t="s">
        <v>5043</v>
      </c>
      <c r="D935" s="7">
        <v>2000</v>
      </c>
      <c r="E935" s="5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98"/>
        <v>6</v>
      </c>
      <c r="P935">
        <f t="shared" si="99"/>
        <v>60</v>
      </c>
      <c r="Q935" t="s">
        <v>8323</v>
      </c>
      <c r="R935" t="s">
        <v>8326</v>
      </c>
      <c r="S935" s="11">
        <f t="shared" si="100"/>
        <v>41711.169085648151</v>
      </c>
      <c r="T935">
        <f t="shared" si="101"/>
        <v>25569.00002314815</v>
      </c>
      <c r="U935">
        <f t="shared" si="102"/>
        <v>2014</v>
      </c>
      <c r="V935">
        <f t="shared" si="103"/>
        <v>3</v>
      </c>
      <c r="W935" t="str">
        <f t="shared" si="104"/>
        <v>Mar</v>
      </c>
    </row>
    <row r="936" spans="1:23" customFormat="1" ht="43.2" hidden="1" x14ac:dyDescent="0.3">
      <c r="A936">
        <v>934</v>
      </c>
      <c r="B936" s="2" t="s">
        <v>935</v>
      </c>
      <c r="C936" s="2" t="s">
        <v>5044</v>
      </c>
      <c r="D936" s="7">
        <v>5000</v>
      </c>
      <c r="E936" s="5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98"/>
        <v>30</v>
      </c>
      <c r="P936">
        <f t="shared" si="99"/>
        <v>50.67</v>
      </c>
      <c r="Q936" t="s">
        <v>8323</v>
      </c>
      <c r="R936" t="s">
        <v>8326</v>
      </c>
      <c r="S936" s="11">
        <f t="shared" si="100"/>
        <v>41733.737083333333</v>
      </c>
      <c r="T936">
        <f t="shared" si="101"/>
        <v>25569.000347222223</v>
      </c>
      <c r="U936">
        <f t="shared" si="102"/>
        <v>2014</v>
      </c>
      <c r="V936">
        <f t="shared" si="103"/>
        <v>4</v>
      </c>
      <c r="W936" t="str">
        <f t="shared" si="104"/>
        <v>Apr</v>
      </c>
    </row>
    <row r="937" spans="1:23" customFormat="1" ht="43.2" hidden="1" x14ac:dyDescent="0.3">
      <c r="A937">
        <v>935</v>
      </c>
      <c r="B937" s="2" t="s">
        <v>936</v>
      </c>
      <c r="C937" s="2" t="s">
        <v>5045</v>
      </c>
      <c r="D937" s="7">
        <v>3500</v>
      </c>
      <c r="E937" s="5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98"/>
        <v>1</v>
      </c>
      <c r="P937">
        <f t="shared" si="99"/>
        <v>25</v>
      </c>
      <c r="Q937" t="s">
        <v>8323</v>
      </c>
      <c r="R937" t="s">
        <v>8326</v>
      </c>
      <c r="S937" s="11">
        <f t="shared" si="100"/>
        <v>42368.333668981482</v>
      </c>
      <c r="T937">
        <f t="shared" si="101"/>
        <v>25569.00002314815</v>
      </c>
      <c r="U937">
        <f t="shared" si="102"/>
        <v>2015</v>
      </c>
      <c r="V937">
        <f t="shared" si="103"/>
        <v>12</v>
      </c>
      <c r="W937" t="str">
        <f t="shared" si="104"/>
        <v>Dec</v>
      </c>
    </row>
    <row r="938" spans="1:23" customFormat="1" ht="43.2" hidden="1" x14ac:dyDescent="0.3">
      <c r="A938">
        <v>936</v>
      </c>
      <c r="B938" s="2" t="s">
        <v>937</v>
      </c>
      <c r="C938" s="2" t="s">
        <v>5046</v>
      </c>
      <c r="D938" s="7">
        <v>1400</v>
      </c>
      <c r="E938" s="5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98"/>
        <v>0</v>
      </c>
      <c r="P938">
        <f t="shared" si="99"/>
        <v>0</v>
      </c>
      <c r="Q938" t="s">
        <v>8323</v>
      </c>
      <c r="R938" t="s">
        <v>8326</v>
      </c>
      <c r="S938" s="11">
        <f t="shared" si="100"/>
        <v>40883.024178240739</v>
      </c>
      <c r="T938">
        <f t="shared" si="101"/>
        <v>25569</v>
      </c>
      <c r="U938">
        <f t="shared" si="102"/>
        <v>2011</v>
      </c>
      <c r="V938">
        <f t="shared" si="103"/>
        <v>12</v>
      </c>
      <c r="W938" t="str">
        <f t="shared" si="104"/>
        <v>Dec</v>
      </c>
    </row>
    <row r="939" spans="1:23" customFormat="1" ht="43.2" hidden="1" x14ac:dyDescent="0.3">
      <c r="A939">
        <v>937</v>
      </c>
      <c r="B939" s="2" t="s">
        <v>938</v>
      </c>
      <c r="C939" s="2" t="s">
        <v>5047</v>
      </c>
      <c r="D939" s="7">
        <v>3500</v>
      </c>
      <c r="E939" s="5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98"/>
        <v>1</v>
      </c>
      <c r="P939">
        <f t="shared" si="99"/>
        <v>20</v>
      </c>
      <c r="Q939" t="s">
        <v>8323</v>
      </c>
      <c r="R939" t="s">
        <v>8326</v>
      </c>
      <c r="S939" s="11">
        <f t="shared" si="100"/>
        <v>41551.798113425924</v>
      </c>
      <c r="T939">
        <f t="shared" si="101"/>
        <v>25569.00002314815</v>
      </c>
      <c r="U939">
        <f t="shared" si="102"/>
        <v>2013</v>
      </c>
      <c r="V939">
        <f t="shared" si="103"/>
        <v>10</v>
      </c>
      <c r="W939" t="str">
        <f t="shared" si="104"/>
        <v>Oct</v>
      </c>
    </row>
    <row r="940" spans="1:23" customFormat="1" ht="43.2" hidden="1" x14ac:dyDescent="0.3">
      <c r="A940">
        <v>938</v>
      </c>
      <c r="B940" s="2" t="s">
        <v>939</v>
      </c>
      <c r="C940" s="2" t="s">
        <v>5048</v>
      </c>
      <c r="D940" s="7">
        <v>7000</v>
      </c>
      <c r="E940" s="5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98"/>
        <v>0</v>
      </c>
      <c r="P940">
        <f t="shared" si="99"/>
        <v>25</v>
      </c>
      <c r="Q940" t="s">
        <v>8323</v>
      </c>
      <c r="R940" t="s">
        <v>8326</v>
      </c>
      <c r="S940" s="11">
        <f t="shared" si="100"/>
        <v>41124.479722222226</v>
      </c>
      <c r="T940">
        <f t="shared" si="101"/>
        <v>25569.000011574073</v>
      </c>
      <c r="U940">
        <f t="shared" si="102"/>
        <v>2012</v>
      </c>
      <c r="V940">
        <f t="shared" si="103"/>
        <v>8</v>
      </c>
      <c r="W940" t="str">
        <f t="shared" si="104"/>
        <v>Aug</v>
      </c>
    </row>
    <row r="941" spans="1:23" customFormat="1" ht="43.2" hidden="1" x14ac:dyDescent="0.3">
      <c r="A941">
        <v>939</v>
      </c>
      <c r="B941" s="2" t="s">
        <v>940</v>
      </c>
      <c r="C941" s="2" t="s">
        <v>5049</v>
      </c>
      <c r="D941" s="7">
        <v>2750</v>
      </c>
      <c r="E941" s="5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98"/>
        <v>1</v>
      </c>
      <c r="P941">
        <f t="shared" si="99"/>
        <v>20</v>
      </c>
      <c r="Q941" t="s">
        <v>8323</v>
      </c>
      <c r="R941" t="s">
        <v>8326</v>
      </c>
      <c r="S941" s="11">
        <f t="shared" si="100"/>
        <v>41416.763171296298</v>
      </c>
      <c r="T941">
        <f t="shared" si="101"/>
        <v>25569.00002314815</v>
      </c>
      <c r="U941">
        <f t="shared" si="102"/>
        <v>2013</v>
      </c>
      <c r="V941">
        <f t="shared" si="103"/>
        <v>5</v>
      </c>
      <c r="W941" t="str">
        <f t="shared" si="104"/>
        <v>May</v>
      </c>
    </row>
    <row r="942" spans="1:23" customFormat="1" ht="43.2" hidden="1" x14ac:dyDescent="0.3">
      <c r="A942">
        <v>940</v>
      </c>
      <c r="B942" s="2" t="s">
        <v>941</v>
      </c>
      <c r="C942" s="2" t="s">
        <v>5050</v>
      </c>
      <c r="D942" s="7">
        <v>9000</v>
      </c>
      <c r="E942" s="5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98"/>
        <v>17</v>
      </c>
      <c r="P942">
        <f t="shared" si="99"/>
        <v>110.29</v>
      </c>
      <c r="Q942" t="s">
        <v>8317</v>
      </c>
      <c r="R942" t="s">
        <v>8319</v>
      </c>
      <c r="S942" s="11">
        <f t="shared" si="100"/>
        <v>42182.008402777778</v>
      </c>
      <c r="T942">
        <f t="shared" si="101"/>
        <v>25569.000162037039</v>
      </c>
      <c r="U942">
        <f t="shared" si="102"/>
        <v>2015</v>
      </c>
      <c r="V942">
        <f t="shared" si="103"/>
        <v>6</v>
      </c>
      <c r="W942" t="str">
        <f t="shared" si="104"/>
        <v>Jun</v>
      </c>
    </row>
    <row r="943" spans="1:23" customFormat="1" ht="57.6" hidden="1" x14ac:dyDescent="0.3">
      <c r="A943">
        <v>941</v>
      </c>
      <c r="B943" s="2" t="s">
        <v>942</v>
      </c>
      <c r="C943" s="2" t="s">
        <v>5051</v>
      </c>
      <c r="D943" s="7">
        <v>50000</v>
      </c>
      <c r="E943" s="5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98"/>
        <v>2</v>
      </c>
      <c r="P943">
        <f t="shared" si="99"/>
        <v>37.450000000000003</v>
      </c>
      <c r="Q943" t="s">
        <v>8317</v>
      </c>
      <c r="R943" t="s">
        <v>8319</v>
      </c>
      <c r="S943" s="11">
        <f t="shared" si="100"/>
        <v>42746.096585648149</v>
      </c>
      <c r="T943">
        <f t="shared" si="101"/>
        <v>25569.000358796296</v>
      </c>
      <c r="U943">
        <f t="shared" si="102"/>
        <v>2017</v>
      </c>
      <c r="V943">
        <f t="shared" si="103"/>
        <v>1</v>
      </c>
      <c r="W943" t="str">
        <f t="shared" si="104"/>
        <v>Jan</v>
      </c>
    </row>
    <row r="944" spans="1:23" customFormat="1" ht="57.6" hidden="1" x14ac:dyDescent="0.3">
      <c r="A944">
        <v>942</v>
      </c>
      <c r="B944" s="2" t="s">
        <v>943</v>
      </c>
      <c r="C944" s="2" t="s">
        <v>5052</v>
      </c>
      <c r="D944" s="7">
        <v>7500</v>
      </c>
      <c r="E944" s="5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98"/>
        <v>9</v>
      </c>
      <c r="P944">
        <f t="shared" si="99"/>
        <v>41.75</v>
      </c>
      <c r="Q944" t="s">
        <v>8317</v>
      </c>
      <c r="R944" t="s">
        <v>8319</v>
      </c>
      <c r="S944" s="11">
        <f t="shared" si="100"/>
        <v>42382.843287037031</v>
      </c>
      <c r="T944">
        <f t="shared" si="101"/>
        <v>25569.000185185185</v>
      </c>
      <c r="U944">
        <f t="shared" si="102"/>
        <v>2016</v>
      </c>
      <c r="V944">
        <f t="shared" si="103"/>
        <v>1</v>
      </c>
      <c r="W944" t="str">
        <f t="shared" si="104"/>
        <v>Jan</v>
      </c>
    </row>
    <row r="945" spans="1:23" customFormat="1" ht="28.8" hidden="1" x14ac:dyDescent="0.3">
      <c r="A945">
        <v>943</v>
      </c>
      <c r="B945" s="2" t="s">
        <v>944</v>
      </c>
      <c r="C945" s="2" t="s">
        <v>5053</v>
      </c>
      <c r="D945" s="7">
        <v>3000</v>
      </c>
      <c r="E945" s="5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98"/>
        <v>10</v>
      </c>
      <c r="P945">
        <f t="shared" si="99"/>
        <v>24.08</v>
      </c>
      <c r="Q945" t="s">
        <v>8317</v>
      </c>
      <c r="R945" t="s">
        <v>8319</v>
      </c>
      <c r="S945" s="11">
        <f t="shared" si="100"/>
        <v>42673.66788194445</v>
      </c>
      <c r="T945">
        <f t="shared" si="101"/>
        <v>25569.000138888889</v>
      </c>
      <c r="U945">
        <f t="shared" si="102"/>
        <v>2016</v>
      </c>
      <c r="V945">
        <f t="shared" si="103"/>
        <v>10</v>
      </c>
      <c r="W945" t="str">
        <f t="shared" si="104"/>
        <v>Oct</v>
      </c>
    </row>
    <row r="946" spans="1:23" customFormat="1" ht="43.2" hidden="1" x14ac:dyDescent="0.3">
      <c r="A946">
        <v>944</v>
      </c>
      <c r="B946" s="2" t="s">
        <v>945</v>
      </c>
      <c r="C946" s="2" t="s">
        <v>5054</v>
      </c>
      <c r="D946" s="7">
        <v>50000</v>
      </c>
      <c r="E946" s="5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98"/>
        <v>13</v>
      </c>
      <c r="P946">
        <f t="shared" si="99"/>
        <v>69.41</v>
      </c>
      <c r="Q946" t="s">
        <v>8317</v>
      </c>
      <c r="R946" t="s">
        <v>8319</v>
      </c>
      <c r="S946" s="11">
        <f t="shared" si="100"/>
        <v>42444.583912037036</v>
      </c>
      <c r="T946">
        <f t="shared" si="101"/>
        <v>25569.001111111113</v>
      </c>
      <c r="U946">
        <f t="shared" si="102"/>
        <v>2016</v>
      </c>
      <c r="V946">
        <f t="shared" si="103"/>
        <v>3</v>
      </c>
      <c r="W946" t="str">
        <f t="shared" si="104"/>
        <v>Mar</v>
      </c>
    </row>
    <row r="947" spans="1:23" customFormat="1" ht="43.2" hidden="1" x14ac:dyDescent="0.3">
      <c r="A947">
        <v>945</v>
      </c>
      <c r="B947" s="2" t="s">
        <v>946</v>
      </c>
      <c r="C947" s="2" t="s">
        <v>5055</v>
      </c>
      <c r="D947" s="7">
        <v>100000</v>
      </c>
      <c r="E947" s="5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98"/>
        <v>2</v>
      </c>
      <c r="P947">
        <f t="shared" si="99"/>
        <v>155.25</v>
      </c>
      <c r="Q947" t="s">
        <v>8317</v>
      </c>
      <c r="R947" t="s">
        <v>8319</v>
      </c>
      <c r="S947" s="11">
        <f t="shared" si="100"/>
        <v>42732.872986111113</v>
      </c>
      <c r="T947">
        <f t="shared" si="101"/>
        <v>25569.000185185185</v>
      </c>
      <c r="U947">
        <f t="shared" si="102"/>
        <v>2016</v>
      </c>
      <c r="V947">
        <f t="shared" si="103"/>
        <v>12</v>
      </c>
      <c r="W947" t="str">
        <f t="shared" si="104"/>
        <v>Dec</v>
      </c>
    </row>
    <row r="948" spans="1:23" customFormat="1" ht="43.2" hidden="1" x14ac:dyDescent="0.3">
      <c r="A948">
        <v>946</v>
      </c>
      <c r="B948" s="2" t="s">
        <v>947</v>
      </c>
      <c r="C948" s="2" t="s">
        <v>5056</v>
      </c>
      <c r="D948" s="7">
        <v>15000</v>
      </c>
      <c r="E948" s="5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98"/>
        <v>2</v>
      </c>
      <c r="P948">
        <f t="shared" si="99"/>
        <v>57.2</v>
      </c>
      <c r="Q948" t="s">
        <v>8317</v>
      </c>
      <c r="R948" t="s">
        <v>8319</v>
      </c>
      <c r="S948" s="11">
        <f t="shared" si="100"/>
        <v>42592.750555555554</v>
      </c>
      <c r="T948">
        <f t="shared" si="101"/>
        <v>25569.000057870369</v>
      </c>
      <c r="U948">
        <f t="shared" si="102"/>
        <v>2016</v>
      </c>
      <c r="V948">
        <f t="shared" si="103"/>
        <v>8</v>
      </c>
      <c r="W948" t="str">
        <f t="shared" si="104"/>
        <v>Aug</v>
      </c>
    </row>
    <row r="949" spans="1:23" customFormat="1" ht="43.2" hidden="1" x14ac:dyDescent="0.3">
      <c r="A949">
        <v>947</v>
      </c>
      <c r="B949" s="2" t="s">
        <v>948</v>
      </c>
      <c r="C949" s="2" t="s">
        <v>5057</v>
      </c>
      <c r="D949" s="7">
        <v>850</v>
      </c>
      <c r="E949" s="5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98"/>
        <v>0</v>
      </c>
      <c r="P949">
        <f t="shared" si="99"/>
        <v>0</v>
      </c>
      <c r="Q949" t="s">
        <v>8317</v>
      </c>
      <c r="R949" t="s">
        <v>8319</v>
      </c>
      <c r="S949" s="11">
        <f t="shared" si="100"/>
        <v>42491.781319444446</v>
      </c>
      <c r="T949">
        <f t="shared" si="101"/>
        <v>25569</v>
      </c>
      <c r="U949">
        <f t="shared" si="102"/>
        <v>2016</v>
      </c>
      <c r="V949">
        <f t="shared" si="103"/>
        <v>5</v>
      </c>
      <c r="W949" t="str">
        <f t="shared" si="104"/>
        <v>May</v>
      </c>
    </row>
    <row r="950" spans="1:23" customFormat="1" ht="57.6" hidden="1" x14ac:dyDescent="0.3">
      <c r="A950">
        <v>948</v>
      </c>
      <c r="B950" s="2" t="s">
        <v>949</v>
      </c>
      <c r="C950" s="2" t="s">
        <v>5058</v>
      </c>
      <c r="D950" s="7">
        <v>4000</v>
      </c>
      <c r="E950" s="5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98"/>
        <v>12</v>
      </c>
      <c r="P950">
        <f t="shared" si="99"/>
        <v>60</v>
      </c>
      <c r="Q950" t="s">
        <v>8317</v>
      </c>
      <c r="R950" t="s">
        <v>8319</v>
      </c>
      <c r="S950" s="11">
        <f t="shared" si="100"/>
        <v>42411.828287037039</v>
      </c>
      <c r="T950">
        <f t="shared" si="101"/>
        <v>25569.000092592592</v>
      </c>
      <c r="U950">
        <f t="shared" si="102"/>
        <v>2016</v>
      </c>
      <c r="V950">
        <f t="shared" si="103"/>
        <v>2</v>
      </c>
      <c r="W950" t="str">
        <f t="shared" si="104"/>
        <v>Feb</v>
      </c>
    </row>
    <row r="951" spans="1:23" customFormat="1" ht="43.2" hidden="1" x14ac:dyDescent="0.3">
      <c r="A951">
        <v>949</v>
      </c>
      <c r="B951" s="2" t="s">
        <v>950</v>
      </c>
      <c r="C951" s="2" t="s">
        <v>5059</v>
      </c>
      <c r="D951" s="7">
        <v>20000</v>
      </c>
      <c r="E951" s="5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98"/>
        <v>1</v>
      </c>
      <c r="P951">
        <f t="shared" si="99"/>
        <v>39</v>
      </c>
      <c r="Q951" t="s">
        <v>8317</v>
      </c>
      <c r="R951" t="s">
        <v>8319</v>
      </c>
      <c r="S951" s="11">
        <f t="shared" si="100"/>
        <v>42361.043703703705</v>
      </c>
      <c r="T951">
        <f t="shared" si="101"/>
        <v>25569.000081018519</v>
      </c>
      <c r="U951">
        <f t="shared" si="102"/>
        <v>2015</v>
      </c>
      <c r="V951">
        <f t="shared" si="103"/>
        <v>12</v>
      </c>
      <c r="W951" t="str">
        <f t="shared" si="104"/>
        <v>Dec</v>
      </c>
    </row>
    <row r="952" spans="1:23" customFormat="1" ht="43.2" hidden="1" x14ac:dyDescent="0.3">
      <c r="A952">
        <v>950</v>
      </c>
      <c r="B952" s="2" t="s">
        <v>951</v>
      </c>
      <c r="C952" s="2" t="s">
        <v>5060</v>
      </c>
      <c r="D952" s="7">
        <v>5000</v>
      </c>
      <c r="E952" s="5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98"/>
        <v>28</v>
      </c>
      <c r="P952">
        <f t="shared" si="99"/>
        <v>58.42</v>
      </c>
      <c r="Q952" t="s">
        <v>8317</v>
      </c>
      <c r="R952" t="s">
        <v>8319</v>
      </c>
      <c r="S952" s="11">
        <f t="shared" si="100"/>
        <v>42356.750706018516</v>
      </c>
      <c r="T952">
        <f t="shared" si="101"/>
        <v>25569.000277777777</v>
      </c>
      <c r="U952">
        <f t="shared" si="102"/>
        <v>2015</v>
      </c>
      <c r="V952">
        <f t="shared" si="103"/>
        <v>12</v>
      </c>
      <c r="W952" t="str">
        <f t="shared" si="104"/>
        <v>Dec</v>
      </c>
    </row>
    <row r="953" spans="1:23" customFormat="1" hidden="1" x14ac:dyDescent="0.3">
      <c r="A953">
        <v>951</v>
      </c>
      <c r="B953" s="2" t="s">
        <v>952</v>
      </c>
      <c r="C953" s="2" t="s">
        <v>5061</v>
      </c>
      <c r="D953" s="7">
        <v>50000</v>
      </c>
      <c r="E953" s="5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98"/>
        <v>38</v>
      </c>
      <c r="P953">
        <f t="shared" si="99"/>
        <v>158.63999999999999</v>
      </c>
      <c r="Q953" t="s">
        <v>8317</v>
      </c>
      <c r="R953" t="s">
        <v>8319</v>
      </c>
      <c r="S953" s="11">
        <f t="shared" si="100"/>
        <v>42480.653611111105</v>
      </c>
      <c r="T953">
        <f t="shared" si="101"/>
        <v>25569.001400462963</v>
      </c>
      <c r="U953">
        <f t="shared" si="102"/>
        <v>2016</v>
      </c>
      <c r="V953">
        <f t="shared" si="103"/>
        <v>4</v>
      </c>
      <c r="W953" t="str">
        <f t="shared" si="104"/>
        <v>Apr</v>
      </c>
    </row>
    <row r="954" spans="1:23" customFormat="1" ht="28.8" hidden="1" x14ac:dyDescent="0.3">
      <c r="A954">
        <v>952</v>
      </c>
      <c r="B954" s="2" t="s">
        <v>953</v>
      </c>
      <c r="C954" s="2" t="s">
        <v>5062</v>
      </c>
      <c r="D954" s="7">
        <v>49000</v>
      </c>
      <c r="E954" s="5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98"/>
        <v>40</v>
      </c>
      <c r="P954">
        <f t="shared" si="99"/>
        <v>99.86</v>
      </c>
      <c r="Q954" t="s">
        <v>8317</v>
      </c>
      <c r="R954" t="s">
        <v>8319</v>
      </c>
      <c r="S954" s="11">
        <f t="shared" si="100"/>
        <v>42662.613564814819</v>
      </c>
      <c r="T954">
        <f t="shared" si="101"/>
        <v>25569.002268518518</v>
      </c>
      <c r="U954">
        <f t="shared" si="102"/>
        <v>2016</v>
      </c>
      <c r="V954">
        <f t="shared" si="103"/>
        <v>10</v>
      </c>
      <c r="W954" t="str">
        <f t="shared" si="104"/>
        <v>Oct</v>
      </c>
    </row>
    <row r="955" spans="1:23" customFormat="1" ht="43.2" hidden="1" x14ac:dyDescent="0.3">
      <c r="A955">
        <v>953</v>
      </c>
      <c r="B955" s="2" t="s">
        <v>954</v>
      </c>
      <c r="C955" s="2" t="s">
        <v>5063</v>
      </c>
      <c r="D955" s="7">
        <v>15000</v>
      </c>
      <c r="E955" s="5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98"/>
        <v>1</v>
      </c>
      <c r="P955">
        <f t="shared" si="99"/>
        <v>25.2</v>
      </c>
      <c r="Q955" t="s">
        <v>8317</v>
      </c>
      <c r="R955" t="s">
        <v>8319</v>
      </c>
      <c r="S955" s="11">
        <f t="shared" si="100"/>
        <v>41999.164340277777</v>
      </c>
      <c r="T955">
        <f t="shared" si="101"/>
        <v>25569.000057870369</v>
      </c>
      <c r="U955">
        <f t="shared" si="102"/>
        <v>2014</v>
      </c>
      <c r="V955">
        <f t="shared" si="103"/>
        <v>12</v>
      </c>
      <c r="W955" t="str">
        <f t="shared" si="104"/>
        <v>Dec</v>
      </c>
    </row>
    <row r="956" spans="1:23" customFormat="1" ht="43.2" hidden="1" x14ac:dyDescent="0.3">
      <c r="A956">
        <v>954</v>
      </c>
      <c r="B956" s="2" t="s">
        <v>955</v>
      </c>
      <c r="C956" s="2" t="s">
        <v>5064</v>
      </c>
      <c r="D956" s="7">
        <v>15000</v>
      </c>
      <c r="E956" s="5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98"/>
        <v>43</v>
      </c>
      <c r="P956">
        <f t="shared" si="99"/>
        <v>89.19</v>
      </c>
      <c r="Q956" t="s">
        <v>8317</v>
      </c>
      <c r="R956" t="s">
        <v>8319</v>
      </c>
      <c r="S956" s="11">
        <f t="shared" si="100"/>
        <v>42194.833784722221</v>
      </c>
      <c r="T956">
        <f t="shared" si="101"/>
        <v>25569.000844907408</v>
      </c>
      <c r="U956">
        <f t="shared" si="102"/>
        <v>2015</v>
      </c>
      <c r="V956">
        <f t="shared" si="103"/>
        <v>7</v>
      </c>
      <c r="W956" t="str">
        <f t="shared" si="104"/>
        <v>Jul</v>
      </c>
    </row>
    <row r="957" spans="1:23" customFormat="1" ht="43.2" hidden="1" x14ac:dyDescent="0.3">
      <c r="A957">
        <v>955</v>
      </c>
      <c r="B957" s="2" t="s">
        <v>956</v>
      </c>
      <c r="C957" s="2" t="s">
        <v>5065</v>
      </c>
      <c r="D957" s="7">
        <v>300000</v>
      </c>
      <c r="E957" s="5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98"/>
        <v>6</v>
      </c>
      <c r="P957">
        <f t="shared" si="99"/>
        <v>182.62</v>
      </c>
      <c r="Q957" t="s">
        <v>8317</v>
      </c>
      <c r="R957" t="s">
        <v>8319</v>
      </c>
      <c r="S957" s="11">
        <f t="shared" si="100"/>
        <v>42586.295138888891</v>
      </c>
      <c r="T957">
        <f t="shared" si="101"/>
        <v>25569.001076388889</v>
      </c>
      <c r="U957">
        <f t="shared" si="102"/>
        <v>2016</v>
      </c>
      <c r="V957">
        <f t="shared" si="103"/>
        <v>8</v>
      </c>
      <c r="W957" t="str">
        <f t="shared" si="104"/>
        <v>Aug</v>
      </c>
    </row>
    <row r="958" spans="1:23" customFormat="1" ht="57.6" hidden="1" x14ac:dyDescent="0.3">
      <c r="A958">
        <v>956</v>
      </c>
      <c r="B958" s="2" t="s">
        <v>957</v>
      </c>
      <c r="C958" s="2" t="s">
        <v>5066</v>
      </c>
      <c r="D958" s="7">
        <v>50000</v>
      </c>
      <c r="E958" s="5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98"/>
        <v>2</v>
      </c>
      <c r="P958">
        <f t="shared" si="99"/>
        <v>50.65</v>
      </c>
      <c r="Q958" t="s">
        <v>8317</v>
      </c>
      <c r="R958" t="s">
        <v>8319</v>
      </c>
      <c r="S958" s="11">
        <f t="shared" si="100"/>
        <v>42060.913877314815</v>
      </c>
      <c r="T958">
        <f t="shared" si="101"/>
        <v>25569.000196759258</v>
      </c>
      <c r="U958">
        <f t="shared" si="102"/>
        <v>2015</v>
      </c>
      <c r="V958">
        <f t="shared" si="103"/>
        <v>2</v>
      </c>
      <c r="W958" t="str">
        <f t="shared" si="104"/>
        <v>Feb</v>
      </c>
    </row>
    <row r="959" spans="1:23" customFormat="1" ht="28.8" hidden="1" x14ac:dyDescent="0.3">
      <c r="A959">
        <v>957</v>
      </c>
      <c r="B959" s="2" t="s">
        <v>958</v>
      </c>
      <c r="C959" s="2" t="s">
        <v>5067</v>
      </c>
      <c r="D959" s="7">
        <v>12000</v>
      </c>
      <c r="E959" s="5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98"/>
        <v>2</v>
      </c>
      <c r="P959">
        <f t="shared" si="99"/>
        <v>33.29</v>
      </c>
      <c r="Q959" t="s">
        <v>8317</v>
      </c>
      <c r="R959" t="s">
        <v>8319</v>
      </c>
      <c r="S959" s="11">
        <f t="shared" si="100"/>
        <v>42660.552465277782</v>
      </c>
      <c r="T959">
        <f t="shared" si="101"/>
        <v>25569.000081018519</v>
      </c>
      <c r="U959">
        <f t="shared" si="102"/>
        <v>2016</v>
      </c>
      <c r="V959">
        <f t="shared" si="103"/>
        <v>10</v>
      </c>
      <c r="W959" t="str">
        <f t="shared" si="104"/>
        <v>Oct</v>
      </c>
    </row>
    <row r="960" spans="1:23" customFormat="1" ht="57.6" hidden="1" x14ac:dyDescent="0.3">
      <c r="A960">
        <v>958</v>
      </c>
      <c r="B960" s="2" t="s">
        <v>959</v>
      </c>
      <c r="C960" s="2" t="s">
        <v>5068</v>
      </c>
      <c r="D960" s="7">
        <v>7777</v>
      </c>
      <c r="E960" s="5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98"/>
        <v>11</v>
      </c>
      <c r="P960">
        <f t="shared" si="99"/>
        <v>51.82</v>
      </c>
      <c r="Q960" t="s">
        <v>8317</v>
      </c>
      <c r="R960" t="s">
        <v>8319</v>
      </c>
      <c r="S960" s="11">
        <f t="shared" si="100"/>
        <v>42082.802812499998</v>
      </c>
      <c r="T960">
        <f t="shared" si="101"/>
        <v>25569.000196759258</v>
      </c>
      <c r="U960">
        <f t="shared" si="102"/>
        <v>2015</v>
      </c>
      <c r="V960">
        <f t="shared" si="103"/>
        <v>3</v>
      </c>
      <c r="W960" t="str">
        <f t="shared" si="104"/>
        <v>Mar</v>
      </c>
    </row>
    <row r="961" spans="1:23" customFormat="1" ht="43.2" hidden="1" x14ac:dyDescent="0.3">
      <c r="A961">
        <v>959</v>
      </c>
      <c r="B961" s="2" t="s">
        <v>960</v>
      </c>
      <c r="C961" s="2" t="s">
        <v>5069</v>
      </c>
      <c r="D961" s="7">
        <v>50000</v>
      </c>
      <c r="E961" s="5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98"/>
        <v>39</v>
      </c>
      <c r="P961">
        <f t="shared" si="99"/>
        <v>113.63</v>
      </c>
      <c r="Q961" t="s">
        <v>8317</v>
      </c>
      <c r="R961" t="s">
        <v>8319</v>
      </c>
      <c r="S961" s="11">
        <f t="shared" si="100"/>
        <v>41993.174363425926</v>
      </c>
      <c r="T961">
        <f t="shared" si="101"/>
        <v>25569.001979166667</v>
      </c>
      <c r="U961">
        <f t="shared" si="102"/>
        <v>2014</v>
      </c>
      <c r="V961">
        <f t="shared" si="103"/>
        <v>12</v>
      </c>
      <c r="W961" t="str">
        <f t="shared" si="104"/>
        <v>Dec</v>
      </c>
    </row>
    <row r="962" spans="1:23" customFormat="1" ht="43.2" hidden="1" x14ac:dyDescent="0.3">
      <c r="A962">
        <v>960</v>
      </c>
      <c r="B962" s="2" t="s">
        <v>961</v>
      </c>
      <c r="C962" s="2" t="s">
        <v>5070</v>
      </c>
      <c r="D962" s="7">
        <v>55650</v>
      </c>
      <c r="E962" s="5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105">ROUND(E962/D962*100,0)</f>
        <v>46</v>
      </c>
      <c r="P962">
        <f t="shared" si="99"/>
        <v>136.46</v>
      </c>
      <c r="Q962" t="s">
        <v>8317</v>
      </c>
      <c r="R962" t="s">
        <v>8319</v>
      </c>
      <c r="S962" s="11">
        <f t="shared" si="100"/>
        <v>42766.626793981486</v>
      </c>
      <c r="T962">
        <f t="shared" si="101"/>
        <v>25569.002175925925</v>
      </c>
      <c r="U962">
        <f t="shared" si="102"/>
        <v>2017</v>
      </c>
      <c r="V962">
        <f t="shared" si="103"/>
        <v>1</v>
      </c>
      <c r="W962" t="str">
        <f t="shared" si="104"/>
        <v>Jan</v>
      </c>
    </row>
    <row r="963" spans="1:23" customFormat="1" ht="43.2" hidden="1" x14ac:dyDescent="0.3">
      <c r="A963">
        <v>961</v>
      </c>
      <c r="B963" s="2" t="s">
        <v>962</v>
      </c>
      <c r="C963" s="2" t="s">
        <v>5071</v>
      </c>
      <c r="D963" s="7">
        <v>95000</v>
      </c>
      <c r="E963" s="5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105"/>
        <v>42</v>
      </c>
      <c r="P963">
        <f t="shared" ref="P963:P1026" si="106">IFERROR(ROUND(E963/L963,2),0)</f>
        <v>364.35</v>
      </c>
      <c r="Q963" t="s">
        <v>8317</v>
      </c>
      <c r="R963" t="s">
        <v>8319</v>
      </c>
      <c r="S963" s="11">
        <f t="shared" ref="S963:S1026" si="107">(((J963/60)/60)/24)+DATE(1970,1,1)</f>
        <v>42740.693692129629</v>
      </c>
      <c r="T963">
        <f t="shared" ref="T963:T1026" si="108">(((L963/60)/60)/24)+DATE(1970,1,1)</f>
        <v>25569.001273148147</v>
      </c>
      <c r="U963">
        <f t="shared" ref="U963:U1026" si="109">YEAR(S963)</f>
        <v>2017</v>
      </c>
      <c r="V963">
        <f t="shared" ref="V963:V1026" si="110">MONTH(S963)</f>
        <v>1</v>
      </c>
      <c r="W963" t="str">
        <f t="shared" ref="W963:W1026" si="111">IF(V963=1,"Jan",IF(V963=2,"Feb",IF(V963=3,"Mar",IF(V963=4,"Apr",IF(V963=5,"May",IF(V963=6,"Jun",IF(V963=7,"Jul",IF(V963=8,"Aug",IF(V963=9,"Sep",IF(V963=10,"Oct",IF(V963=11,"Nov",IF(V963=12,"Dec"))))))))))))</f>
        <v>Jan</v>
      </c>
    </row>
    <row r="964" spans="1:23" customFormat="1" ht="43.2" hidden="1" x14ac:dyDescent="0.3">
      <c r="A964">
        <v>962</v>
      </c>
      <c r="B964" s="2" t="s">
        <v>963</v>
      </c>
      <c r="C964" s="2" t="s">
        <v>5072</v>
      </c>
      <c r="D964" s="7">
        <v>2500</v>
      </c>
      <c r="E964" s="5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105"/>
        <v>28</v>
      </c>
      <c r="P964">
        <f t="shared" si="106"/>
        <v>19.239999999999998</v>
      </c>
      <c r="Q964" t="s">
        <v>8317</v>
      </c>
      <c r="R964" t="s">
        <v>8319</v>
      </c>
      <c r="S964" s="11">
        <f t="shared" si="107"/>
        <v>42373.712418981479</v>
      </c>
      <c r="T964">
        <f t="shared" si="108"/>
        <v>25569.000428240739</v>
      </c>
      <c r="U964">
        <f t="shared" si="109"/>
        <v>2016</v>
      </c>
      <c r="V964">
        <f t="shared" si="110"/>
        <v>1</v>
      </c>
      <c r="W964" t="str">
        <f t="shared" si="111"/>
        <v>Jan</v>
      </c>
    </row>
    <row r="965" spans="1:23" customFormat="1" ht="28.8" hidden="1" x14ac:dyDescent="0.3">
      <c r="A965">
        <v>963</v>
      </c>
      <c r="B965" s="2" t="s">
        <v>964</v>
      </c>
      <c r="C965" s="2" t="s">
        <v>5073</v>
      </c>
      <c r="D965" s="7">
        <v>35000</v>
      </c>
      <c r="E965" s="5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105"/>
        <v>1</v>
      </c>
      <c r="P965">
        <f t="shared" si="106"/>
        <v>41.89</v>
      </c>
      <c r="Q965" t="s">
        <v>8317</v>
      </c>
      <c r="R965" t="s">
        <v>8319</v>
      </c>
      <c r="S965" s="11">
        <f t="shared" si="107"/>
        <v>42625.635636574079</v>
      </c>
      <c r="T965">
        <f t="shared" si="108"/>
        <v>25569.000104166666</v>
      </c>
      <c r="U965">
        <f t="shared" si="109"/>
        <v>2016</v>
      </c>
      <c r="V965">
        <f t="shared" si="110"/>
        <v>9</v>
      </c>
      <c r="W965" t="str">
        <f t="shared" si="111"/>
        <v>Sep</v>
      </c>
    </row>
    <row r="966" spans="1:23" customFormat="1" ht="43.2" hidden="1" x14ac:dyDescent="0.3">
      <c r="A966">
        <v>964</v>
      </c>
      <c r="B966" s="2" t="s">
        <v>965</v>
      </c>
      <c r="C966" s="2" t="s">
        <v>5074</v>
      </c>
      <c r="D966" s="7">
        <v>110000</v>
      </c>
      <c r="E966" s="5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105"/>
        <v>1</v>
      </c>
      <c r="P966">
        <f t="shared" si="106"/>
        <v>30.31</v>
      </c>
      <c r="Q966" t="s">
        <v>8317</v>
      </c>
      <c r="R966" t="s">
        <v>8319</v>
      </c>
      <c r="S966" s="11">
        <f t="shared" si="107"/>
        <v>42208.628692129627</v>
      </c>
      <c r="T966">
        <f t="shared" si="108"/>
        <v>25569.000335648147</v>
      </c>
      <c r="U966">
        <f t="shared" si="109"/>
        <v>2015</v>
      </c>
      <c r="V966">
        <f t="shared" si="110"/>
        <v>7</v>
      </c>
      <c r="W966" t="str">
        <f t="shared" si="111"/>
        <v>Jul</v>
      </c>
    </row>
    <row r="967" spans="1:23" customFormat="1" ht="43.2" hidden="1" x14ac:dyDescent="0.3">
      <c r="A967">
        <v>965</v>
      </c>
      <c r="B967" s="2" t="s">
        <v>966</v>
      </c>
      <c r="C967" s="2" t="s">
        <v>5075</v>
      </c>
      <c r="D967" s="7">
        <v>25000</v>
      </c>
      <c r="E967" s="5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105"/>
        <v>1</v>
      </c>
      <c r="P967">
        <f t="shared" si="106"/>
        <v>49.67</v>
      </c>
      <c r="Q967" t="s">
        <v>8317</v>
      </c>
      <c r="R967" t="s">
        <v>8319</v>
      </c>
      <c r="S967" s="11">
        <f t="shared" si="107"/>
        <v>42637.016736111109</v>
      </c>
      <c r="T967">
        <f t="shared" si="108"/>
        <v>25569.000069444446</v>
      </c>
      <c r="U967">
        <f t="shared" si="109"/>
        <v>2016</v>
      </c>
      <c r="V967">
        <f t="shared" si="110"/>
        <v>9</v>
      </c>
      <c r="W967" t="str">
        <f t="shared" si="111"/>
        <v>Sep</v>
      </c>
    </row>
    <row r="968" spans="1:23" customFormat="1" ht="43.2" hidden="1" x14ac:dyDescent="0.3">
      <c r="A968">
        <v>966</v>
      </c>
      <c r="B968" s="2" t="s">
        <v>967</v>
      </c>
      <c r="C968" s="2" t="s">
        <v>5076</v>
      </c>
      <c r="D968" s="7">
        <v>12000</v>
      </c>
      <c r="E968" s="5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105"/>
        <v>15</v>
      </c>
      <c r="P968">
        <f t="shared" si="106"/>
        <v>59.2</v>
      </c>
      <c r="Q968" t="s">
        <v>8317</v>
      </c>
      <c r="R968" t="s">
        <v>8319</v>
      </c>
      <c r="S968" s="11">
        <f t="shared" si="107"/>
        <v>42619.635787037041</v>
      </c>
      <c r="T968">
        <f t="shared" si="108"/>
        <v>25569.000347222223</v>
      </c>
      <c r="U968">
        <f t="shared" si="109"/>
        <v>2016</v>
      </c>
      <c r="V968">
        <f t="shared" si="110"/>
        <v>9</v>
      </c>
      <c r="W968" t="str">
        <f t="shared" si="111"/>
        <v>Sep</v>
      </c>
    </row>
    <row r="969" spans="1:23" customFormat="1" ht="43.2" hidden="1" x14ac:dyDescent="0.3">
      <c r="A969">
        <v>967</v>
      </c>
      <c r="B969" s="2" t="s">
        <v>968</v>
      </c>
      <c r="C969" s="2" t="s">
        <v>5077</v>
      </c>
      <c r="D969" s="7">
        <v>20000</v>
      </c>
      <c r="E969" s="5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105"/>
        <v>18</v>
      </c>
      <c r="P969">
        <f t="shared" si="106"/>
        <v>43.98</v>
      </c>
      <c r="Q969" t="s">
        <v>8317</v>
      </c>
      <c r="R969" t="s">
        <v>8319</v>
      </c>
      <c r="S969" s="11">
        <f t="shared" si="107"/>
        <v>42422.254328703704</v>
      </c>
      <c r="T969">
        <f t="shared" si="108"/>
        <v>25569.000937500001</v>
      </c>
      <c r="U969">
        <f t="shared" si="109"/>
        <v>2016</v>
      </c>
      <c r="V969">
        <f t="shared" si="110"/>
        <v>2</v>
      </c>
      <c r="W969" t="str">
        <f t="shared" si="111"/>
        <v>Feb</v>
      </c>
    </row>
    <row r="970" spans="1:23" customFormat="1" ht="43.2" hidden="1" x14ac:dyDescent="0.3">
      <c r="A970">
        <v>968</v>
      </c>
      <c r="B970" s="2" t="s">
        <v>969</v>
      </c>
      <c r="C970" s="2" t="s">
        <v>5078</v>
      </c>
      <c r="D970" s="7">
        <v>8000</v>
      </c>
      <c r="E970" s="5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105"/>
        <v>1</v>
      </c>
      <c r="P970">
        <f t="shared" si="106"/>
        <v>26.5</v>
      </c>
      <c r="Q970" t="s">
        <v>8317</v>
      </c>
      <c r="R970" t="s">
        <v>8319</v>
      </c>
      <c r="S970" s="11">
        <f t="shared" si="107"/>
        <v>41836.847615740742</v>
      </c>
      <c r="T970">
        <f t="shared" si="108"/>
        <v>25569.000046296296</v>
      </c>
      <c r="U970">
        <f t="shared" si="109"/>
        <v>2014</v>
      </c>
      <c r="V970">
        <f t="shared" si="110"/>
        <v>7</v>
      </c>
      <c r="W970" t="str">
        <f t="shared" si="111"/>
        <v>Jul</v>
      </c>
    </row>
    <row r="971" spans="1:23" customFormat="1" ht="28.8" hidden="1" x14ac:dyDescent="0.3">
      <c r="A971">
        <v>969</v>
      </c>
      <c r="B971" s="2" t="s">
        <v>970</v>
      </c>
      <c r="C971" s="2" t="s">
        <v>5079</v>
      </c>
      <c r="D971" s="7">
        <v>30000</v>
      </c>
      <c r="E971" s="5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105"/>
        <v>47</v>
      </c>
      <c r="P971">
        <f t="shared" si="106"/>
        <v>1272.73</v>
      </c>
      <c r="Q971" t="s">
        <v>8317</v>
      </c>
      <c r="R971" t="s">
        <v>8319</v>
      </c>
      <c r="S971" s="11">
        <f t="shared" si="107"/>
        <v>42742.30332175926</v>
      </c>
      <c r="T971">
        <f t="shared" si="108"/>
        <v>25569.000127314815</v>
      </c>
      <c r="U971">
        <f t="shared" si="109"/>
        <v>2017</v>
      </c>
      <c r="V971">
        <f t="shared" si="110"/>
        <v>1</v>
      </c>
      <c r="W971" t="str">
        <f t="shared" si="111"/>
        <v>Jan</v>
      </c>
    </row>
    <row r="972" spans="1:23" customFormat="1" ht="57.6" hidden="1" x14ac:dyDescent="0.3">
      <c r="A972">
        <v>970</v>
      </c>
      <c r="B972" s="2" t="s">
        <v>971</v>
      </c>
      <c r="C972" s="2" t="s">
        <v>5080</v>
      </c>
      <c r="D972" s="7">
        <v>5000</v>
      </c>
      <c r="E972" s="5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105"/>
        <v>46</v>
      </c>
      <c r="P972">
        <f t="shared" si="106"/>
        <v>164</v>
      </c>
      <c r="Q972" t="s">
        <v>8317</v>
      </c>
      <c r="R972" t="s">
        <v>8319</v>
      </c>
      <c r="S972" s="11">
        <f t="shared" si="107"/>
        <v>42721.220520833333</v>
      </c>
      <c r="T972">
        <f t="shared" si="108"/>
        <v>25569.000162037039</v>
      </c>
      <c r="U972">
        <f t="shared" si="109"/>
        <v>2016</v>
      </c>
      <c r="V972">
        <f t="shared" si="110"/>
        <v>12</v>
      </c>
      <c r="W972" t="str">
        <f t="shared" si="111"/>
        <v>Dec</v>
      </c>
    </row>
    <row r="973" spans="1:23" customFormat="1" ht="43.2" hidden="1" x14ac:dyDescent="0.3">
      <c r="A973">
        <v>971</v>
      </c>
      <c r="B973" s="2" t="s">
        <v>972</v>
      </c>
      <c r="C973" s="2" t="s">
        <v>5081</v>
      </c>
      <c r="D973" s="7">
        <v>100000</v>
      </c>
      <c r="E973" s="5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105"/>
        <v>0</v>
      </c>
      <c r="P973">
        <f t="shared" si="106"/>
        <v>45.2</v>
      </c>
      <c r="Q973" t="s">
        <v>8317</v>
      </c>
      <c r="R973" t="s">
        <v>8319</v>
      </c>
      <c r="S973" s="11">
        <f t="shared" si="107"/>
        <v>42111.709027777775</v>
      </c>
      <c r="T973">
        <f t="shared" si="108"/>
        <v>25569.000057870369</v>
      </c>
      <c r="U973">
        <f t="shared" si="109"/>
        <v>2015</v>
      </c>
      <c r="V973">
        <f t="shared" si="110"/>
        <v>4</v>
      </c>
      <c r="W973" t="str">
        <f t="shared" si="111"/>
        <v>Apr</v>
      </c>
    </row>
    <row r="974" spans="1:23" customFormat="1" ht="43.2" hidden="1" x14ac:dyDescent="0.3">
      <c r="A974">
        <v>972</v>
      </c>
      <c r="B974" s="2" t="s">
        <v>973</v>
      </c>
      <c r="C974" s="2" t="s">
        <v>5082</v>
      </c>
      <c r="D974" s="7">
        <v>20000</v>
      </c>
      <c r="E974" s="5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105"/>
        <v>35</v>
      </c>
      <c r="P974">
        <f t="shared" si="106"/>
        <v>153.88999999999999</v>
      </c>
      <c r="Q974" t="s">
        <v>8317</v>
      </c>
      <c r="R974" t="s">
        <v>8319</v>
      </c>
      <c r="S974" s="11">
        <f t="shared" si="107"/>
        <v>41856.865717592591</v>
      </c>
      <c r="T974">
        <f t="shared" si="108"/>
        <v>25569.000520833335</v>
      </c>
      <c r="U974">
        <f t="shared" si="109"/>
        <v>2014</v>
      </c>
      <c r="V974">
        <f t="shared" si="110"/>
        <v>8</v>
      </c>
      <c r="W974" t="str">
        <f t="shared" si="111"/>
        <v>Aug</v>
      </c>
    </row>
    <row r="975" spans="1:23" customFormat="1" ht="43.2" hidden="1" x14ac:dyDescent="0.3">
      <c r="A975">
        <v>973</v>
      </c>
      <c r="B975" s="2" t="s">
        <v>974</v>
      </c>
      <c r="C975" s="2" t="s">
        <v>5083</v>
      </c>
      <c r="D975" s="7">
        <v>20000</v>
      </c>
      <c r="E975" s="5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105"/>
        <v>2</v>
      </c>
      <c r="P975">
        <f t="shared" si="106"/>
        <v>51.38</v>
      </c>
      <c r="Q975" t="s">
        <v>8317</v>
      </c>
      <c r="R975" t="s">
        <v>8319</v>
      </c>
      <c r="S975" s="11">
        <f t="shared" si="107"/>
        <v>42257.014965277776</v>
      </c>
      <c r="T975">
        <f t="shared" si="108"/>
        <v>25569.000092592592</v>
      </c>
      <c r="U975">
        <f t="shared" si="109"/>
        <v>2015</v>
      </c>
      <c r="V975">
        <f t="shared" si="110"/>
        <v>9</v>
      </c>
      <c r="W975" t="str">
        <f t="shared" si="111"/>
        <v>Sep</v>
      </c>
    </row>
    <row r="976" spans="1:23" customFormat="1" ht="43.2" hidden="1" x14ac:dyDescent="0.3">
      <c r="A976">
        <v>974</v>
      </c>
      <c r="B976" s="2" t="s">
        <v>975</v>
      </c>
      <c r="C976" s="2" t="s">
        <v>5084</v>
      </c>
      <c r="D976" s="7">
        <v>50000</v>
      </c>
      <c r="E976" s="5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105"/>
        <v>1</v>
      </c>
      <c r="P976">
        <f t="shared" si="106"/>
        <v>93.33</v>
      </c>
      <c r="Q976" t="s">
        <v>8317</v>
      </c>
      <c r="R976" t="s">
        <v>8319</v>
      </c>
      <c r="S976" s="11">
        <f t="shared" si="107"/>
        <v>42424.749490740738</v>
      </c>
      <c r="T976">
        <f t="shared" si="108"/>
        <v>25569.000034722223</v>
      </c>
      <c r="U976">
        <f t="shared" si="109"/>
        <v>2016</v>
      </c>
      <c r="V976">
        <f t="shared" si="110"/>
        <v>2</v>
      </c>
      <c r="W976" t="str">
        <f t="shared" si="111"/>
        <v>Feb</v>
      </c>
    </row>
    <row r="977" spans="1:23" customFormat="1" ht="43.2" hidden="1" x14ac:dyDescent="0.3">
      <c r="A977">
        <v>975</v>
      </c>
      <c r="B977" s="2" t="s">
        <v>976</v>
      </c>
      <c r="C977" s="2" t="s">
        <v>5085</v>
      </c>
      <c r="D977" s="7">
        <v>100000</v>
      </c>
      <c r="E977" s="5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105"/>
        <v>3</v>
      </c>
      <c r="P977">
        <f t="shared" si="106"/>
        <v>108.63</v>
      </c>
      <c r="Q977" t="s">
        <v>8317</v>
      </c>
      <c r="R977" t="s">
        <v>8319</v>
      </c>
      <c r="S977" s="11">
        <f t="shared" si="107"/>
        <v>42489.696585648147</v>
      </c>
      <c r="T977">
        <f t="shared" si="108"/>
        <v>25569.000277777777</v>
      </c>
      <c r="U977">
        <f t="shared" si="109"/>
        <v>2016</v>
      </c>
      <c r="V977">
        <f t="shared" si="110"/>
        <v>4</v>
      </c>
      <c r="W977" t="str">
        <f t="shared" si="111"/>
        <v>Apr</v>
      </c>
    </row>
    <row r="978" spans="1:23" customFormat="1" ht="43.2" hidden="1" x14ac:dyDescent="0.3">
      <c r="A978">
        <v>976</v>
      </c>
      <c r="B978" s="2" t="s">
        <v>977</v>
      </c>
      <c r="C978" s="2" t="s">
        <v>5086</v>
      </c>
      <c r="D978" s="7">
        <v>150000</v>
      </c>
      <c r="E978" s="5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105"/>
        <v>2</v>
      </c>
      <c r="P978">
        <f t="shared" si="106"/>
        <v>160.5</v>
      </c>
      <c r="Q978" t="s">
        <v>8317</v>
      </c>
      <c r="R978" t="s">
        <v>8319</v>
      </c>
      <c r="S978" s="11">
        <f t="shared" si="107"/>
        <v>42185.058993055558</v>
      </c>
      <c r="T978">
        <f t="shared" si="108"/>
        <v>25569.000208333335</v>
      </c>
      <c r="U978">
        <f t="shared" si="109"/>
        <v>2015</v>
      </c>
      <c r="V978">
        <f t="shared" si="110"/>
        <v>6</v>
      </c>
      <c r="W978" t="str">
        <f t="shared" si="111"/>
        <v>Jun</v>
      </c>
    </row>
    <row r="979" spans="1:23" customFormat="1" ht="43.2" hidden="1" x14ac:dyDescent="0.3">
      <c r="A979">
        <v>977</v>
      </c>
      <c r="B979" s="2" t="s">
        <v>978</v>
      </c>
      <c r="C979" s="2" t="s">
        <v>5087</v>
      </c>
      <c r="D979" s="7">
        <v>2700</v>
      </c>
      <c r="E979" s="5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105"/>
        <v>34</v>
      </c>
      <c r="P979">
        <f t="shared" si="106"/>
        <v>75.75</v>
      </c>
      <c r="Q979" t="s">
        <v>8317</v>
      </c>
      <c r="R979" t="s">
        <v>8319</v>
      </c>
      <c r="S979" s="11">
        <f t="shared" si="107"/>
        <v>42391.942094907412</v>
      </c>
      <c r="T979">
        <f t="shared" si="108"/>
        <v>25569.000138888889</v>
      </c>
      <c r="U979">
        <f t="shared" si="109"/>
        <v>2016</v>
      </c>
      <c r="V979">
        <f t="shared" si="110"/>
        <v>1</v>
      </c>
      <c r="W979" t="str">
        <f t="shared" si="111"/>
        <v>Jan</v>
      </c>
    </row>
    <row r="980" spans="1:23" customFormat="1" ht="43.2" hidden="1" x14ac:dyDescent="0.3">
      <c r="A980">
        <v>978</v>
      </c>
      <c r="B980" s="2" t="s">
        <v>979</v>
      </c>
      <c r="C980" s="2" t="s">
        <v>5088</v>
      </c>
      <c r="D980" s="7">
        <v>172889</v>
      </c>
      <c r="E980" s="5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105"/>
        <v>56</v>
      </c>
      <c r="P980">
        <f t="shared" si="106"/>
        <v>790.84</v>
      </c>
      <c r="Q980" t="s">
        <v>8317</v>
      </c>
      <c r="R980" t="s">
        <v>8319</v>
      </c>
      <c r="S980" s="11">
        <f t="shared" si="107"/>
        <v>42395.309039351851</v>
      </c>
      <c r="T980">
        <f t="shared" si="108"/>
        <v>25569.001423611113</v>
      </c>
      <c r="U980">
        <f t="shared" si="109"/>
        <v>2016</v>
      </c>
      <c r="V980">
        <f t="shared" si="110"/>
        <v>1</v>
      </c>
      <c r="W980" t="str">
        <f t="shared" si="111"/>
        <v>Jan</v>
      </c>
    </row>
    <row r="981" spans="1:23" customFormat="1" ht="43.2" hidden="1" x14ac:dyDescent="0.3">
      <c r="A981">
        <v>979</v>
      </c>
      <c r="B981" s="2" t="s">
        <v>980</v>
      </c>
      <c r="C981" s="2" t="s">
        <v>5089</v>
      </c>
      <c r="D981" s="7">
        <v>35000</v>
      </c>
      <c r="E981" s="5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105"/>
        <v>83</v>
      </c>
      <c r="P981">
        <f t="shared" si="106"/>
        <v>301.94</v>
      </c>
      <c r="Q981" t="s">
        <v>8317</v>
      </c>
      <c r="R981" t="s">
        <v>8319</v>
      </c>
      <c r="S981" s="11">
        <f t="shared" si="107"/>
        <v>42506.416990740734</v>
      </c>
      <c r="T981">
        <f t="shared" si="108"/>
        <v>25569.001111111113</v>
      </c>
      <c r="U981">
        <f t="shared" si="109"/>
        <v>2016</v>
      </c>
      <c r="V981">
        <f t="shared" si="110"/>
        <v>5</v>
      </c>
      <c r="W981" t="str">
        <f t="shared" si="111"/>
        <v>May</v>
      </c>
    </row>
    <row r="982" spans="1:23" customFormat="1" ht="57.6" hidden="1" x14ac:dyDescent="0.3">
      <c r="A982">
        <v>980</v>
      </c>
      <c r="B982" s="2" t="s">
        <v>981</v>
      </c>
      <c r="C982" s="2" t="s">
        <v>5090</v>
      </c>
      <c r="D982" s="7">
        <v>10000</v>
      </c>
      <c r="E982" s="5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105"/>
        <v>15</v>
      </c>
      <c r="P982">
        <f t="shared" si="106"/>
        <v>47.94</v>
      </c>
      <c r="Q982" t="s">
        <v>8317</v>
      </c>
      <c r="R982" t="s">
        <v>8319</v>
      </c>
      <c r="S982" s="11">
        <f t="shared" si="107"/>
        <v>41928.904189814813</v>
      </c>
      <c r="T982">
        <f t="shared" si="108"/>
        <v>25569.000358796296</v>
      </c>
      <c r="U982">
        <f t="shared" si="109"/>
        <v>2014</v>
      </c>
      <c r="V982">
        <f t="shared" si="110"/>
        <v>10</v>
      </c>
      <c r="W982" t="str">
        <f t="shared" si="111"/>
        <v>Oct</v>
      </c>
    </row>
    <row r="983" spans="1:23" customFormat="1" ht="43.2" hidden="1" x14ac:dyDescent="0.3">
      <c r="A983">
        <v>981</v>
      </c>
      <c r="B983" s="2" t="s">
        <v>982</v>
      </c>
      <c r="C983" s="2" t="s">
        <v>5091</v>
      </c>
      <c r="D983" s="7">
        <v>88888</v>
      </c>
      <c r="E983" s="5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105"/>
        <v>0</v>
      </c>
      <c r="P983">
        <f t="shared" si="106"/>
        <v>2.75</v>
      </c>
      <c r="Q983" t="s">
        <v>8317</v>
      </c>
      <c r="R983" t="s">
        <v>8319</v>
      </c>
      <c r="S983" s="11">
        <f t="shared" si="107"/>
        <v>41830.947013888886</v>
      </c>
      <c r="T983">
        <f t="shared" si="108"/>
        <v>25569.000046296296</v>
      </c>
      <c r="U983">
        <f t="shared" si="109"/>
        <v>2014</v>
      </c>
      <c r="V983">
        <f t="shared" si="110"/>
        <v>7</v>
      </c>
      <c r="W983" t="str">
        <f t="shared" si="111"/>
        <v>Jul</v>
      </c>
    </row>
    <row r="984" spans="1:23" customFormat="1" ht="28.8" hidden="1" x14ac:dyDescent="0.3">
      <c r="A984">
        <v>982</v>
      </c>
      <c r="B984" s="2" t="s">
        <v>983</v>
      </c>
      <c r="C984" s="2" t="s">
        <v>5092</v>
      </c>
      <c r="D984" s="7">
        <v>17500</v>
      </c>
      <c r="E984" s="5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105"/>
        <v>0</v>
      </c>
      <c r="P984">
        <f t="shared" si="106"/>
        <v>1</v>
      </c>
      <c r="Q984" t="s">
        <v>8317</v>
      </c>
      <c r="R984" t="s">
        <v>8319</v>
      </c>
      <c r="S984" s="11">
        <f t="shared" si="107"/>
        <v>42615.753310185188</v>
      </c>
      <c r="T984">
        <f t="shared" si="108"/>
        <v>25569.000034722223</v>
      </c>
      <c r="U984">
        <f t="shared" si="109"/>
        <v>2016</v>
      </c>
      <c r="V984">
        <f t="shared" si="110"/>
        <v>9</v>
      </c>
      <c r="W984" t="str">
        <f t="shared" si="111"/>
        <v>Sep</v>
      </c>
    </row>
    <row r="985" spans="1:23" customFormat="1" ht="57.6" hidden="1" x14ac:dyDescent="0.3">
      <c r="A985">
        <v>983</v>
      </c>
      <c r="B985" s="2" t="s">
        <v>984</v>
      </c>
      <c r="C985" s="2" t="s">
        <v>5093</v>
      </c>
      <c r="D985" s="7">
        <v>104219</v>
      </c>
      <c r="E985" s="5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105"/>
        <v>30</v>
      </c>
      <c r="P985">
        <f t="shared" si="106"/>
        <v>171.79</v>
      </c>
      <c r="Q985" t="s">
        <v>8317</v>
      </c>
      <c r="R985" t="s">
        <v>8319</v>
      </c>
      <c r="S985" s="11">
        <f t="shared" si="107"/>
        <v>42574.667650462965</v>
      </c>
      <c r="T985">
        <f t="shared" si="108"/>
        <v>25569.00207175926</v>
      </c>
      <c r="U985">
        <f t="shared" si="109"/>
        <v>2016</v>
      </c>
      <c r="V985">
        <f t="shared" si="110"/>
        <v>7</v>
      </c>
      <c r="W985" t="str">
        <f t="shared" si="111"/>
        <v>Jul</v>
      </c>
    </row>
    <row r="986" spans="1:23" customFormat="1" ht="72" hidden="1" x14ac:dyDescent="0.3">
      <c r="A986">
        <v>984</v>
      </c>
      <c r="B986" s="2" t="s">
        <v>985</v>
      </c>
      <c r="C986" s="2" t="s">
        <v>5094</v>
      </c>
      <c r="D986" s="7">
        <v>10000</v>
      </c>
      <c r="E986" s="5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105"/>
        <v>1</v>
      </c>
      <c r="P986">
        <f t="shared" si="106"/>
        <v>35.33</v>
      </c>
      <c r="Q986" t="s">
        <v>8317</v>
      </c>
      <c r="R986" t="s">
        <v>8319</v>
      </c>
      <c r="S986" s="11">
        <f t="shared" si="107"/>
        <v>42061.11583333333</v>
      </c>
      <c r="T986">
        <f t="shared" si="108"/>
        <v>25569.000034722223</v>
      </c>
      <c r="U986">
        <f t="shared" si="109"/>
        <v>2015</v>
      </c>
      <c r="V986">
        <f t="shared" si="110"/>
        <v>2</v>
      </c>
      <c r="W986" t="str">
        <f t="shared" si="111"/>
        <v>Feb</v>
      </c>
    </row>
    <row r="987" spans="1:23" customFormat="1" ht="43.2" hidden="1" x14ac:dyDescent="0.3">
      <c r="A987">
        <v>985</v>
      </c>
      <c r="B987" s="2" t="s">
        <v>986</v>
      </c>
      <c r="C987" s="2" t="s">
        <v>5095</v>
      </c>
      <c r="D987" s="7">
        <v>30000</v>
      </c>
      <c r="E987" s="5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105"/>
        <v>6</v>
      </c>
      <c r="P987">
        <f t="shared" si="106"/>
        <v>82.09</v>
      </c>
      <c r="Q987" t="s">
        <v>8317</v>
      </c>
      <c r="R987" t="s">
        <v>8319</v>
      </c>
      <c r="S987" s="11">
        <f t="shared" si="107"/>
        <v>42339.967708333337</v>
      </c>
      <c r="T987">
        <f t="shared" si="108"/>
        <v>25569.000266203704</v>
      </c>
      <c r="U987">
        <f t="shared" si="109"/>
        <v>2015</v>
      </c>
      <c r="V987">
        <f t="shared" si="110"/>
        <v>12</v>
      </c>
      <c r="W987" t="str">
        <f t="shared" si="111"/>
        <v>Dec</v>
      </c>
    </row>
    <row r="988" spans="1:23" customFormat="1" ht="43.2" hidden="1" x14ac:dyDescent="0.3">
      <c r="A988">
        <v>986</v>
      </c>
      <c r="B988" s="2" t="s">
        <v>987</v>
      </c>
      <c r="C988" s="2" t="s">
        <v>5096</v>
      </c>
      <c r="D988" s="7">
        <v>20000</v>
      </c>
      <c r="E988" s="5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105"/>
        <v>13</v>
      </c>
      <c r="P988">
        <f t="shared" si="106"/>
        <v>110.87</v>
      </c>
      <c r="Q988" t="s">
        <v>8317</v>
      </c>
      <c r="R988" t="s">
        <v>8319</v>
      </c>
      <c r="S988" s="11">
        <f t="shared" si="107"/>
        <v>42324.767361111109</v>
      </c>
      <c r="T988">
        <f t="shared" si="108"/>
        <v>25569.000266203704</v>
      </c>
      <c r="U988">
        <f t="shared" si="109"/>
        <v>2015</v>
      </c>
      <c r="V988">
        <f t="shared" si="110"/>
        <v>11</v>
      </c>
      <c r="W988" t="str">
        <f t="shared" si="111"/>
        <v>Nov</v>
      </c>
    </row>
    <row r="989" spans="1:23" customFormat="1" ht="43.2" hidden="1" x14ac:dyDescent="0.3">
      <c r="A989">
        <v>987</v>
      </c>
      <c r="B989" s="2" t="s">
        <v>988</v>
      </c>
      <c r="C989" s="2" t="s">
        <v>5097</v>
      </c>
      <c r="D989" s="7">
        <v>50000</v>
      </c>
      <c r="E989" s="5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105"/>
        <v>13</v>
      </c>
      <c r="P989">
        <f t="shared" si="106"/>
        <v>161.22</v>
      </c>
      <c r="Q989" t="s">
        <v>8317</v>
      </c>
      <c r="R989" t="s">
        <v>8319</v>
      </c>
      <c r="S989" s="11">
        <f t="shared" si="107"/>
        <v>41773.294560185182</v>
      </c>
      <c r="T989">
        <f t="shared" si="108"/>
        <v>25569.000474537039</v>
      </c>
      <c r="U989">
        <f t="shared" si="109"/>
        <v>2014</v>
      </c>
      <c r="V989">
        <f t="shared" si="110"/>
        <v>5</v>
      </c>
      <c r="W989" t="str">
        <f t="shared" si="111"/>
        <v>May</v>
      </c>
    </row>
    <row r="990" spans="1:23" customFormat="1" ht="57.6" hidden="1" x14ac:dyDescent="0.3">
      <c r="A990">
        <v>988</v>
      </c>
      <c r="B990" s="2" t="s">
        <v>989</v>
      </c>
      <c r="C990" s="2" t="s">
        <v>5098</v>
      </c>
      <c r="D990" s="7">
        <v>5000</v>
      </c>
      <c r="E990" s="5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105"/>
        <v>0</v>
      </c>
      <c r="P990">
        <f t="shared" si="106"/>
        <v>0</v>
      </c>
      <c r="Q990" t="s">
        <v>8317</v>
      </c>
      <c r="R990" t="s">
        <v>8319</v>
      </c>
      <c r="S990" s="11">
        <f t="shared" si="107"/>
        <v>42614.356770833328</v>
      </c>
      <c r="T990">
        <f t="shared" si="108"/>
        <v>25569</v>
      </c>
      <c r="U990">
        <f t="shared" si="109"/>
        <v>2016</v>
      </c>
      <c r="V990">
        <f t="shared" si="110"/>
        <v>9</v>
      </c>
      <c r="W990" t="str">
        <f t="shared" si="111"/>
        <v>Sep</v>
      </c>
    </row>
    <row r="991" spans="1:23" customFormat="1" ht="28.8" hidden="1" x14ac:dyDescent="0.3">
      <c r="A991">
        <v>989</v>
      </c>
      <c r="B991" s="2" t="s">
        <v>990</v>
      </c>
      <c r="C991" s="2" t="s">
        <v>5099</v>
      </c>
      <c r="D991" s="7">
        <v>10000</v>
      </c>
      <c r="E991" s="5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105"/>
        <v>17</v>
      </c>
      <c r="P991">
        <f t="shared" si="106"/>
        <v>52.41</v>
      </c>
      <c r="Q991" t="s">
        <v>8317</v>
      </c>
      <c r="R991" t="s">
        <v>8319</v>
      </c>
      <c r="S991" s="11">
        <f t="shared" si="107"/>
        <v>42611.933969907404</v>
      </c>
      <c r="T991">
        <f t="shared" si="108"/>
        <v>25569.00037037037</v>
      </c>
      <c r="U991">
        <f t="shared" si="109"/>
        <v>2016</v>
      </c>
      <c r="V991">
        <f t="shared" si="110"/>
        <v>8</v>
      </c>
      <c r="W991" t="str">
        <f t="shared" si="111"/>
        <v>Aug</v>
      </c>
    </row>
    <row r="992" spans="1:23" customFormat="1" ht="43.2" hidden="1" x14ac:dyDescent="0.3">
      <c r="A992">
        <v>990</v>
      </c>
      <c r="B992" s="2" t="s">
        <v>991</v>
      </c>
      <c r="C992" s="2" t="s">
        <v>5100</v>
      </c>
      <c r="D992" s="7">
        <v>25000</v>
      </c>
      <c r="E992" s="5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105"/>
        <v>0</v>
      </c>
      <c r="P992">
        <f t="shared" si="106"/>
        <v>13</v>
      </c>
      <c r="Q992" t="s">
        <v>8317</v>
      </c>
      <c r="R992" t="s">
        <v>8319</v>
      </c>
      <c r="S992" s="11">
        <f t="shared" si="107"/>
        <v>41855.784305555557</v>
      </c>
      <c r="T992">
        <f t="shared" si="108"/>
        <v>25569.00002314815</v>
      </c>
      <c r="U992">
        <f t="shared" si="109"/>
        <v>2014</v>
      </c>
      <c r="V992">
        <f t="shared" si="110"/>
        <v>8</v>
      </c>
      <c r="W992" t="str">
        <f t="shared" si="111"/>
        <v>Aug</v>
      </c>
    </row>
    <row r="993" spans="1:23" customFormat="1" ht="72" hidden="1" x14ac:dyDescent="0.3">
      <c r="A993">
        <v>991</v>
      </c>
      <c r="B993" s="2" t="s">
        <v>992</v>
      </c>
      <c r="C993" s="2" t="s">
        <v>5101</v>
      </c>
      <c r="D993" s="7">
        <v>5000</v>
      </c>
      <c r="E993" s="5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105"/>
        <v>4</v>
      </c>
      <c r="P993">
        <f t="shared" si="106"/>
        <v>30.29</v>
      </c>
      <c r="Q993" t="s">
        <v>8317</v>
      </c>
      <c r="R993" t="s">
        <v>8319</v>
      </c>
      <c r="S993" s="11">
        <f t="shared" si="107"/>
        <v>42538.75680555556</v>
      </c>
      <c r="T993">
        <f t="shared" si="108"/>
        <v>25569.000081018519</v>
      </c>
      <c r="U993">
        <f t="shared" si="109"/>
        <v>2016</v>
      </c>
      <c r="V993">
        <f t="shared" si="110"/>
        <v>6</v>
      </c>
      <c r="W993" t="str">
        <f t="shared" si="111"/>
        <v>Jun</v>
      </c>
    </row>
    <row r="994" spans="1:23" customFormat="1" ht="43.2" hidden="1" x14ac:dyDescent="0.3">
      <c r="A994">
        <v>992</v>
      </c>
      <c r="B994" s="2" t="s">
        <v>993</v>
      </c>
      <c r="C994" s="2" t="s">
        <v>5102</v>
      </c>
      <c r="D994" s="7">
        <v>100000</v>
      </c>
      <c r="E994" s="5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105"/>
        <v>0</v>
      </c>
      <c r="P994">
        <f t="shared" si="106"/>
        <v>116.75</v>
      </c>
      <c r="Q994" t="s">
        <v>8317</v>
      </c>
      <c r="R994" t="s">
        <v>8319</v>
      </c>
      <c r="S994" s="11">
        <f t="shared" si="107"/>
        <v>42437.924988425926</v>
      </c>
      <c r="T994">
        <f t="shared" si="108"/>
        <v>25569.000046296296</v>
      </c>
      <c r="U994">
        <f t="shared" si="109"/>
        <v>2016</v>
      </c>
      <c r="V994">
        <f t="shared" si="110"/>
        <v>3</v>
      </c>
      <c r="W994" t="str">
        <f t="shared" si="111"/>
        <v>Mar</v>
      </c>
    </row>
    <row r="995" spans="1:23" customFormat="1" ht="43.2" hidden="1" x14ac:dyDescent="0.3">
      <c r="A995">
        <v>993</v>
      </c>
      <c r="B995" s="2" t="s">
        <v>994</v>
      </c>
      <c r="C995" s="2" t="s">
        <v>5103</v>
      </c>
      <c r="D995" s="7">
        <v>70000</v>
      </c>
      <c r="E995" s="5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105"/>
        <v>25</v>
      </c>
      <c r="P995">
        <f t="shared" si="106"/>
        <v>89.6</v>
      </c>
      <c r="Q995" t="s">
        <v>8317</v>
      </c>
      <c r="R995" t="s">
        <v>8319</v>
      </c>
      <c r="S995" s="11">
        <f t="shared" si="107"/>
        <v>42652.964907407411</v>
      </c>
      <c r="T995">
        <f t="shared" si="108"/>
        <v>25569.002268518518</v>
      </c>
      <c r="U995">
        <f t="shared" si="109"/>
        <v>2016</v>
      </c>
      <c r="V995">
        <f t="shared" si="110"/>
        <v>10</v>
      </c>
      <c r="W995" t="str">
        <f t="shared" si="111"/>
        <v>Oct</v>
      </c>
    </row>
    <row r="996" spans="1:23" customFormat="1" ht="57.6" hidden="1" x14ac:dyDescent="0.3">
      <c r="A996">
        <v>994</v>
      </c>
      <c r="B996" s="2" t="s">
        <v>995</v>
      </c>
      <c r="C996" s="2" t="s">
        <v>5104</v>
      </c>
      <c r="D996" s="7">
        <v>200000</v>
      </c>
      <c r="E996" s="5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105"/>
        <v>2</v>
      </c>
      <c r="P996">
        <f t="shared" si="106"/>
        <v>424.45</v>
      </c>
      <c r="Q996" t="s">
        <v>8317</v>
      </c>
      <c r="R996" t="s">
        <v>8319</v>
      </c>
      <c r="S996" s="11">
        <f t="shared" si="107"/>
        <v>41921.263078703705</v>
      </c>
      <c r="T996">
        <f t="shared" si="108"/>
        <v>25569.000127314815</v>
      </c>
      <c r="U996">
        <f t="shared" si="109"/>
        <v>2014</v>
      </c>
      <c r="V996">
        <f t="shared" si="110"/>
        <v>10</v>
      </c>
      <c r="W996" t="str">
        <f t="shared" si="111"/>
        <v>Oct</v>
      </c>
    </row>
    <row r="997" spans="1:23" customFormat="1" ht="43.2" hidden="1" x14ac:dyDescent="0.3">
      <c r="A997">
        <v>995</v>
      </c>
      <c r="B997" s="2" t="s">
        <v>996</v>
      </c>
      <c r="C997" s="2" t="s">
        <v>5105</v>
      </c>
      <c r="D997" s="7">
        <v>10000</v>
      </c>
      <c r="E997" s="5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105"/>
        <v>7</v>
      </c>
      <c r="P997">
        <f t="shared" si="106"/>
        <v>80.67</v>
      </c>
      <c r="Q997" t="s">
        <v>8317</v>
      </c>
      <c r="R997" t="s">
        <v>8319</v>
      </c>
      <c r="S997" s="11">
        <f t="shared" si="107"/>
        <v>41947.940740740742</v>
      </c>
      <c r="T997">
        <f t="shared" si="108"/>
        <v>25569.000104166666</v>
      </c>
      <c r="U997">
        <f t="shared" si="109"/>
        <v>2014</v>
      </c>
      <c r="V997">
        <f t="shared" si="110"/>
        <v>11</v>
      </c>
      <c r="W997" t="str">
        <f t="shared" si="111"/>
        <v>Nov</v>
      </c>
    </row>
    <row r="998" spans="1:23" customFormat="1" ht="28.8" hidden="1" x14ac:dyDescent="0.3">
      <c r="A998">
        <v>996</v>
      </c>
      <c r="B998" s="2" t="s">
        <v>997</v>
      </c>
      <c r="C998" s="2" t="s">
        <v>5106</v>
      </c>
      <c r="D998" s="7">
        <v>4000</v>
      </c>
      <c r="E998" s="5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105"/>
        <v>2</v>
      </c>
      <c r="P998">
        <f t="shared" si="106"/>
        <v>13</v>
      </c>
      <c r="Q998" t="s">
        <v>8317</v>
      </c>
      <c r="R998" t="s">
        <v>8319</v>
      </c>
      <c r="S998" s="11">
        <f t="shared" si="107"/>
        <v>41817.866435185184</v>
      </c>
      <c r="T998">
        <f t="shared" si="108"/>
        <v>25569.000057870369</v>
      </c>
      <c r="U998">
        <f t="shared" si="109"/>
        <v>2014</v>
      </c>
      <c r="V998">
        <f t="shared" si="110"/>
        <v>6</v>
      </c>
      <c r="W998" t="str">
        <f t="shared" si="111"/>
        <v>Jun</v>
      </c>
    </row>
    <row r="999" spans="1:23" customFormat="1" ht="28.8" hidden="1" x14ac:dyDescent="0.3">
      <c r="A999">
        <v>997</v>
      </c>
      <c r="B999" s="2" t="s">
        <v>998</v>
      </c>
      <c r="C999" s="2" t="s">
        <v>5107</v>
      </c>
      <c r="D999" s="7">
        <v>5000</v>
      </c>
      <c r="E999" s="5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105"/>
        <v>1</v>
      </c>
      <c r="P999">
        <f t="shared" si="106"/>
        <v>8.1300000000000008</v>
      </c>
      <c r="Q999" t="s">
        <v>8317</v>
      </c>
      <c r="R999" t="s">
        <v>8319</v>
      </c>
      <c r="S999" s="11">
        <f t="shared" si="107"/>
        <v>41941.10297453704</v>
      </c>
      <c r="T999">
        <f t="shared" si="108"/>
        <v>25569.000092592592</v>
      </c>
      <c r="U999">
        <f t="shared" si="109"/>
        <v>2014</v>
      </c>
      <c r="V999">
        <f t="shared" si="110"/>
        <v>10</v>
      </c>
      <c r="W999" t="str">
        <f t="shared" si="111"/>
        <v>Oct</v>
      </c>
    </row>
    <row r="1000" spans="1:23" customFormat="1" ht="43.2" hidden="1" x14ac:dyDescent="0.3">
      <c r="A1000">
        <v>998</v>
      </c>
      <c r="B1000" s="2" t="s">
        <v>999</v>
      </c>
      <c r="C1000" s="2" t="s">
        <v>5108</v>
      </c>
      <c r="D1000" s="7">
        <v>60000</v>
      </c>
      <c r="E1000" s="5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105"/>
        <v>59</v>
      </c>
      <c r="P1000">
        <f t="shared" si="106"/>
        <v>153.43</v>
      </c>
      <c r="Q1000" t="s">
        <v>8317</v>
      </c>
      <c r="R1000" t="s">
        <v>8319</v>
      </c>
      <c r="S1000" s="11">
        <f t="shared" si="107"/>
        <v>42282.168993055559</v>
      </c>
      <c r="T1000">
        <f t="shared" si="108"/>
        <v>25569.002650462964</v>
      </c>
      <c r="U1000">
        <f t="shared" si="109"/>
        <v>2015</v>
      </c>
      <c r="V1000">
        <f t="shared" si="110"/>
        <v>10</v>
      </c>
      <c r="W1000" t="str">
        <f t="shared" si="111"/>
        <v>Oct</v>
      </c>
    </row>
    <row r="1001" spans="1:23" customFormat="1" ht="43.2" hidden="1" x14ac:dyDescent="0.3">
      <c r="A1001">
        <v>999</v>
      </c>
      <c r="B1001" s="2" t="s">
        <v>1000</v>
      </c>
      <c r="C1001" s="2" t="s">
        <v>5109</v>
      </c>
      <c r="D1001" s="7">
        <v>150000</v>
      </c>
      <c r="E1001" s="5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105"/>
        <v>8</v>
      </c>
      <c r="P1001">
        <f t="shared" si="106"/>
        <v>292.08</v>
      </c>
      <c r="Q1001" t="s">
        <v>8317</v>
      </c>
      <c r="R1001" t="s">
        <v>8319</v>
      </c>
      <c r="S1001" s="11">
        <f t="shared" si="107"/>
        <v>41926.29965277778</v>
      </c>
      <c r="T1001">
        <f t="shared" si="108"/>
        <v>25569.000462962962</v>
      </c>
      <c r="U1001">
        <f t="shared" si="109"/>
        <v>2014</v>
      </c>
      <c r="V1001">
        <f t="shared" si="110"/>
        <v>10</v>
      </c>
      <c r="W1001" t="str">
        <f t="shared" si="111"/>
        <v>Oct</v>
      </c>
    </row>
    <row r="1002" spans="1:23" customFormat="1" ht="43.2" hidden="1" x14ac:dyDescent="0.3">
      <c r="A1002">
        <v>1000</v>
      </c>
      <c r="B1002" s="2" t="s">
        <v>1001</v>
      </c>
      <c r="C1002" s="2" t="s">
        <v>5110</v>
      </c>
      <c r="D1002" s="7">
        <v>894700</v>
      </c>
      <c r="E1002" s="5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105"/>
        <v>2</v>
      </c>
      <c r="P1002">
        <f t="shared" si="106"/>
        <v>3304</v>
      </c>
      <c r="Q1002" t="s">
        <v>8317</v>
      </c>
      <c r="R1002" t="s">
        <v>8319</v>
      </c>
      <c r="S1002" s="11">
        <f t="shared" si="107"/>
        <v>42749.059722222228</v>
      </c>
      <c r="T1002">
        <f t="shared" si="108"/>
        <v>25569.000069444446</v>
      </c>
      <c r="U1002">
        <f t="shared" si="109"/>
        <v>2017</v>
      </c>
      <c r="V1002">
        <f t="shared" si="110"/>
        <v>1</v>
      </c>
      <c r="W1002" t="str">
        <f t="shared" si="111"/>
        <v>Jan</v>
      </c>
    </row>
    <row r="1003" spans="1:23" customFormat="1" ht="57.6" hidden="1" x14ac:dyDescent="0.3">
      <c r="A1003">
        <v>1001</v>
      </c>
      <c r="B1003" s="2" t="s">
        <v>1002</v>
      </c>
      <c r="C1003" s="2" t="s">
        <v>5111</v>
      </c>
      <c r="D1003" s="7">
        <v>5000</v>
      </c>
      <c r="E1003" s="5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105"/>
        <v>104</v>
      </c>
      <c r="P1003">
        <f t="shared" si="106"/>
        <v>1300</v>
      </c>
      <c r="Q1003" t="s">
        <v>8317</v>
      </c>
      <c r="R1003" t="s">
        <v>8319</v>
      </c>
      <c r="S1003" s="11">
        <f t="shared" si="107"/>
        <v>42720.720057870371</v>
      </c>
      <c r="T1003">
        <f t="shared" si="108"/>
        <v>25569.000046296296</v>
      </c>
      <c r="U1003">
        <f t="shared" si="109"/>
        <v>2016</v>
      </c>
      <c r="V1003">
        <f t="shared" si="110"/>
        <v>12</v>
      </c>
      <c r="W1003" t="str">
        <f t="shared" si="111"/>
        <v>Dec</v>
      </c>
    </row>
    <row r="1004" spans="1:23" customFormat="1" ht="43.2" hidden="1" x14ac:dyDescent="0.3">
      <c r="A1004">
        <v>1002</v>
      </c>
      <c r="B1004" s="2" t="s">
        <v>1003</v>
      </c>
      <c r="C1004" s="2" t="s">
        <v>5112</v>
      </c>
      <c r="D1004" s="7">
        <v>9999</v>
      </c>
      <c r="E1004" s="5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105"/>
        <v>30</v>
      </c>
      <c r="P1004">
        <f t="shared" si="106"/>
        <v>134.55000000000001</v>
      </c>
      <c r="Q1004" t="s">
        <v>8317</v>
      </c>
      <c r="R1004" t="s">
        <v>8319</v>
      </c>
      <c r="S1004" s="11">
        <f t="shared" si="107"/>
        <v>42325.684189814812</v>
      </c>
      <c r="T1004">
        <f t="shared" si="108"/>
        <v>25569.000254629631</v>
      </c>
      <c r="U1004">
        <f t="shared" si="109"/>
        <v>2015</v>
      </c>
      <c r="V1004">
        <f t="shared" si="110"/>
        <v>11</v>
      </c>
      <c r="W1004" t="str">
        <f t="shared" si="111"/>
        <v>Nov</v>
      </c>
    </row>
    <row r="1005" spans="1:23" customFormat="1" ht="43.2" hidden="1" x14ac:dyDescent="0.3">
      <c r="A1005">
        <v>1003</v>
      </c>
      <c r="B1005" s="2" t="s">
        <v>1004</v>
      </c>
      <c r="C1005" s="2" t="s">
        <v>5113</v>
      </c>
      <c r="D1005" s="7">
        <v>20000</v>
      </c>
      <c r="E1005" s="5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105"/>
        <v>16</v>
      </c>
      <c r="P1005">
        <f t="shared" si="106"/>
        <v>214.07</v>
      </c>
      <c r="Q1005" t="s">
        <v>8317</v>
      </c>
      <c r="R1005" t="s">
        <v>8319</v>
      </c>
      <c r="S1005" s="11">
        <f t="shared" si="107"/>
        <v>42780.709039351852</v>
      </c>
      <c r="T1005">
        <f t="shared" si="108"/>
        <v>25569.000173611112</v>
      </c>
      <c r="U1005">
        <f t="shared" si="109"/>
        <v>2017</v>
      </c>
      <c r="V1005">
        <f t="shared" si="110"/>
        <v>2</v>
      </c>
      <c r="W1005" t="str">
        <f t="shared" si="111"/>
        <v>Feb</v>
      </c>
    </row>
    <row r="1006" spans="1:23" customFormat="1" ht="28.8" hidden="1" x14ac:dyDescent="0.3">
      <c r="A1006">
        <v>1004</v>
      </c>
      <c r="B1006" s="2" t="s">
        <v>1005</v>
      </c>
      <c r="C1006" s="2" t="s">
        <v>5114</v>
      </c>
      <c r="D1006" s="7">
        <v>25000</v>
      </c>
      <c r="E1006" s="5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105"/>
        <v>82</v>
      </c>
      <c r="P1006">
        <f t="shared" si="106"/>
        <v>216.34</v>
      </c>
      <c r="Q1006" t="s">
        <v>8317</v>
      </c>
      <c r="R1006" t="s">
        <v>8319</v>
      </c>
      <c r="S1006" s="11">
        <f t="shared" si="107"/>
        <v>42388.708645833336</v>
      </c>
      <c r="T1006">
        <f t="shared" si="108"/>
        <v>25569.001099537036</v>
      </c>
      <c r="U1006">
        <f t="shared" si="109"/>
        <v>2016</v>
      </c>
      <c r="V1006">
        <f t="shared" si="110"/>
        <v>1</v>
      </c>
      <c r="W1006" t="str">
        <f t="shared" si="111"/>
        <v>Jan</v>
      </c>
    </row>
    <row r="1007" spans="1:23" customFormat="1" ht="43.2" hidden="1" x14ac:dyDescent="0.3">
      <c r="A1007">
        <v>1005</v>
      </c>
      <c r="B1007" s="2" t="s">
        <v>1006</v>
      </c>
      <c r="C1007" s="2" t="s">
        <v>5115</v>
      </c>
      <c r="D1007" s="7">
        <v>200000</v>
      </c>
      <c r="E1007" s="5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105"/>
        <v>75</v>
      </c>
      <c r="P1007">
        <f t="shared" si="106"/>
        <v>932.31</v>
      </c>
      <c r="Q1007" t="s">
        <v>8317</v>
      </c>
      <c r="R1007" t="s">
        <v>8319</v>
      </c>
      <c r="S1007" s="11">
        <f t="shared" si="107"/>
        <v>42276.624803240738</v>
      </c>
      <c r="T1007">
        <f t="shared" si="108"/>
        <v>25569.001863425925</v>
      </c>
      <c r="U1007">
        <f t="shared" si="109"/>
        <v>2015</v>
      </c>
      <c r="V1007">
        <f t="shared" si="110"/>
        <v>9</v>
      </c>
      <c r="W1007" t="str">
        <f t="shared" si="111"/>
        <v>Sep</v>
      </c>
    </row>
    <row r="1008" spans="1:23" customFormat="1" ht="43.2" hidden="1" x14ac:dyDescent="0.3">
      <c r="A1008">
        <v>1006</v>
      </c>
      <c r="B1008" s="2" t="s">
        <v>1007</v>
      </c>
      <c r="C1008" s="2" t="s">
        <v>5116</v>
      </c>
      <c r="D1008" s="7">
        <v>4000</v>
      </c>
      <c r="E1008" s="5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105"/>
        <v>6</v>
      </c>
      <c r="P1008">
        <f t="shared" si="106"/>
        <v>29.25</v>
      </c>
      <c r="Q1008" t="s">
        <v>8317</v>
      </c>
      <c r="R1008" t="s">
        <v>8319</v>
      </c>
      <c r="S1008" s="11">
        <f t="shared" si="107"/>
        <v>41977.040185185186</v>
      </c>
      <c r="T1008">
        <f t="shared" si="108"/>
        <v>25569.000092592592</v>
      </c>
      <c r="U1008">
        <f t="shared" si="109"/>
        <v>2014</v>
      </c>
      <c r="V1008">
        <f t="shared" si="110"/>
        <v>12</v>
      </c>
      <c r="W1008" t="str">
        <f t="shared" si="111"/>
        <v>Dec</v>
      </c>
    </row>
    <row r="1009" spans="1:23" customFormat="1" ht="43.2" hidden="1" x14ac:dyDescent="0.3">
      <c r="A1009">
        <v>1007</v>
      </c>
      <c r="B1009" s="2" t="s">
        <v>1008</v>
      </c>
      <c r="C1009" s="2" t="s">
        <v>5117</v>
      </c>
      <c r="D1009" s="7">
        <v>30000</v>
      </c>
      <c r="E1009" s="5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105"/>
        <v>44</v>
      </c>
      <c r="P1009">
        <f t="shared" si="106"/>
        <v>174.95</v>
      </c>
      <c r="Q1009" t="s">
        <v>8317</v>
      </c>
      <c r="R1009" t="s">
        <v>8319</v>
      </c>
      <c r="S1009" s="11">
        <f t="shared" si="107"/>
        <v>42676.583599537036</v>
      </c>
      <c r="T1009">
        <f t="shared" si="108"/>
        <v>25569.000879629628</v>
      </c>
      <c r="U1009">
        <f t="shared" si="109"/>
        <v>2016</v>
      </c>
      <c r="V1009">
        <f t="shared" si="110"/>
        <v>11</v>
      </c>
      <c r="W1009" t="str">
        <f t="shared" si="111"/>
        <v>Nov</v>
      </c>
    </row>
    <row r="1010" spans="1:23" customFormat="1" ht="43.2" hidden="1" x14ac:dyDescent="0.3">
      <c r="A1010">
        <v>1008</v>
      </c>
      <c r="B1010" s="2" t="s">
        <v>1009</v>
      </c>
      <c r="C1010" s="2" t="s">
        <v>5118</v>
      </c>
      <c r="D1010" s="7">
        <v>93500</v>
      </c>
      <c r="E1010" s="5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105"/>
        <v>0</v>
      </c>
      <c r="P1010">
        <f t="shared" si="106"/>
        <v>250</v>
      </c>
      <c r="Q1010" t="s">
        <v>8317</v>
      </c>
      <c r="R1010" t="s">
        <v>8319</v>
      </c>
      <c r="S1010" s="11">
        <f t="shared" si="107"/>
        <v>42702.809201388889</v>
      </c>
      <c r="T1010">
        <f t="shared" si="108"/>
        <v>25569.000011574073</v>
      </c>
      <c r="U1010">
        <f t="shared" si="109"/>
        <v>2016</v>
      </c>
      <c r="V1010">
        <f t="shared" si="110"/>
        <v>11</v>
      </c>
      <c r="W1010" t="str">
        <f t="shared" si="111"/>
        <v>Nov</v>
      </c>
    </row>
    <row r="1011" spans="1:23" customFormat="1" ht="57.6" hidden="1" x14ac:dyDescent="0.3">
      <c r="A1011">
        <v>1009</v>
      </c>
      <c r="B1011" s="2" t="s">
        <v>1010</v>
      </c>
      <c r="C1011" s="2" t="s">
        <v>5119</v>
      </c>
      <c r="D1011" s="7">
        <v>50000</v>
      </c>
      <c r="E1011" s="5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105"/>
        <v>13</v>
      </c>
      <c r="P1011">
        <f t="shared" si="106"/>
        <v>65</v>
      </c>
      <c r="Q1011" t="s">
        <v>8317</v>
      </c>
      <c r="R1011" t="s">
        <v>8319</v>
      </c>
      <c r="S1011" s="11">
        <f t="shared" si="107"/>
        <v>42510.604699074072</v>
      </c>
      <c r="T1011">
        <f t="shared" si="108"/>
        <v>25569.001168981482</v>
      </c>
      <c r="U1011">
        <f t="shared" si="109"/>
        <v>2016</v>
      </c>
      <c r="V1011">
        <f t="shared" si="110"/>
        <v>5</v>
      </c>
      <c r="W1011" t="str">
        <f t="shared" si="111"/>
        <v>May</v>
      </c>
    </row>
    <row r="1012" spans="1:23" customFormat="1" ht="43.2" hidden="1" x14ac:dyDescent="0.3">
      <c r="A1012">
        <v>1010</v>
      </c>
      <c r="B1012" s="2" t="s">
        <v>1011</v>
      </c>
      <c r="C1012" s="2" t="s">
        <v>5120</v>
      </c>
      <c r="D1012" s="7">
        <v>115250</v>
      </c>
      <c r="E1012" s="5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105"/>
        <v>0</v>
      </c>
      <c r="P1012">
        <f t="shared" si="106"/>
        <v>55</v>
      </c>
      <c r="Q1012" t="s">
        <v>8317</v>
      </c>
      <c r="R1012" t="s">
        <v>8319</v>
      </c>
      <c r="S1012" s="11">
        <f t="shared" si="107"/>
        <v>42561.829421296294</v>
      </c>
      <c r="T1012">
        <f t="shared" si="108"/>
        <v>25569.000046296296</v>
      </c>
      <c r="U1012">
        <f t="shared" si="109"/>
        <v>2016</v>
      </c>
      <c r="V1012">
        <f t="shared" si="110"/>
        <v>7</v>
      </c>
      <c r="W1012" t="str">
        <f t="shared" si="111"/>
        <v>Jul</v>
      </c>
    </row>
    <row r="1013" spans="1:23" customFormat="1" ht="43.2" hidden="1" x14ac:dyDescent="0.3">
      <c r="A1013">
        <v>1011</v>
      </c>
      <c r="B1013" s="2" t="s">
        <v>1012</v>
      </c>
      <c r="C1013" s="2" t="s">
        <v>5121</v>
      </c>
      <c r="D1013" s="7">
        <v>20000</v>
      </c>
      <c r="E1013" s="5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105"/>
        <v>0</v>
      </c>
      <c r="P1013">
        <f t="shared" si="106"/>
        <v>75</v>
      </c>
      <c r="Q1013" t="s">
        <v>8317</v>
      </c>
      <c r="R1013" t="s">
        <v>8319</v>
      </c>
      <c r="S1013" s="11">
        <f t="shared" si="107"/>
        <v>41946.898090277777</v>
      </c>
      <c r="T1013">
        <f t="shared" si="108"/>
        <v>25569.000011574073</v>
      </c>
      <c r="U1013">
        <f t="shared" si="109"/>
        <v>2014</v>
      </c>
      <c r="V1013">
        <f t="shared" si="110"/>
        <v>11</v>
      </c>
      <c r="W1013" t="str">
        <f t="shared" si="111"/>
        <v>Nov</v>
      </c>
    </row>
    <row r="1014" spans="1:23" customFormat="1" ht="57.6" hidden="1" x14ac:dyDescent="0.3">
      <c r="A1014">
        <v>1012</v>
      </c>
      <c r="B1014" s="2" t="s">
        <v>1013</v>
      </c>
      <c r="C1014" s="2" t="s">
        <v>5122</v>
      </c>
      <c r="D1014" s="7">
        <v>5000</v>
      </c>
      <c r="E1014" s="5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105"/>
        <v>21535</v>
      </c>
      <c r="P1014">
        <f t="shared" si="106"/>
        <v>1389.36</v>
      </c>
      <c r="Q1014" t="s">
        <v>8317</v>
      </c>
      <c r="R1014" t="s">
        <v>8319</v>
      </c>
      <c r="S1014" s="11">
        <f t="shared" si="107"/>
        <v>42714.440416666665</v>
      </c>
      <c r="T1014">
        <f t="shared" si="108"/>
        <v>25569.008969907409</v>
      </c>
      <c r="U1014">
        <f t="shared" si="109"/>
        <v>2016</v>
      </c>
      <c r="V1014">
        <f t="shared" si="110"/>
        <v>12</v>
      </c>
      <c r="W1014" t="str">
        <f t="shared" si="111"/>
        <v>Dec</v>
      </c>
    </row>
    <row r="1015" spans="1:23" customFormat="1" ht="43.2" hidden="1" x14ac:dyDescent="0.3">
      <c r="A1015">
        <v>1013</v>
      </c>
      <c r="B1015" s="2" t="s">
        <v>1014</v>
      </c>
      <c r="C1015" s="2" t="s">
        <v>5123</v>
      </c>
      <c r="D1015" s="7">
        <v>25000</v>
      </c>
      <c r="E1015" s="5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105"/>
        <v>35</v>
      </c>
      <c r="P1015">
        <f t="shared" si="106"/>
        <v>95.91</v>
      </c>
      <c r="Q1015" t="s">
        <v>8317</v>
      </c>
      <c r="R1015" t="s">
        <v>8319</v>
      </c>
      <c r="S1015" s="11">
        <f t="shared" si="107"/>
        <v>42339.833981481483</v>
      </c>
      <c r="T1015">
        <f t="shared" si="108"/>
        <v>25569.001041666666</v>
      </c>
      <c r="U1015">
        <f t="shared" si="109"/>
        <v>2015</v>
      </c>
      <c r="V1015">
        <f t="shared" si="110"/>
        <v>12</v>
      </c>
      <c r="W1015" t="str">
        <f t="shared" si="111"/>
        <v>Dec</v>
      </c>
    </row>
    <row r="1016" spans="1:23" customFormat="1" ht="28.8" hidden="1" x14ac:dyDescent="0.3">
      <c r="A1016">
        <v>1014</v>
      </c>
      <c r="B1016" s="2" t="s">
        <v>1015</v>
      </c>
      <c r="C1016" s="2" t="s">
        <v>5124</v>
      </c>
      <c r="D1016" s="7">
        <v>10000</v>
      </c>
      <c r="E1016" s="5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105"/>
        <v>31</v>
      </c>
      <c r="P1016">
        <f t="shared" si="106"/>
        <v>191.25</v>
      </c>
      <c r="Q1016" t="s">
        <v>8317</v>
      </c>
      <c r="R1016" t="s">
        <v>8319</v>
      </c>
      <c r="S1016" s="11">
        <f t="shared" si="107"/>
        <v>41955.002488425926</v>
      </c>
      <c r="T1016">
        <f t="shared" si="108"/>
        <v>25569.000185185185</v>
      </c>
      <c r="U1016">
        <f t="shared" si="109"/>
        <v>2014</v>
      </c>
      <c r="V1016">
        <f t="shared" si="110"/>
        <v>11</v>
      </c>
      <c r="W1016" t="str">
        <f t="shared" si="111"/>
        <v>Nov</v>
      </c>
    </row>
    <row r="1017" spans="1:23" customFormat="1" ht="28.8" hidden="1" x14ac:dyDescent="0.3">
      <c r="A1017">
        <v>1015</v>
      </c>
      <c r="B1017" s="2" t="s">
        <v>1016</v>
      </c>
      <c r="C1017" s="2" t="s">
        <v>5125</v>
      </c>
      <c r="D1017" s="7">
        <v>9000</v>
      </c>
      <c r="E1017" s="5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105"/>
        <v>3</v>
      </c>
      <c r="P1017">
        <f t="shared" si="106"/>
        <v>40</v>
      </c>
      <c r="Q1017" t="s">
        <v>8317</v>
      </c>
      <c r="R1017" t="s">
        <v>8319</v>
      </c>
      <c r="S1017" s="11">
        <f t="shared" si="107"/>
        <v>42303.878414351857</v>
      </c>
      <c r="T1017">
        <f t="shared" si="108"/>
        <v>25569.000069444446</v>
      </c>
      <c r="U1017">
        <f t="shared" si="109"/>
        <v>2015</v>
      </c>
      <c r="V1017">
        <f t="shared" si="110"/>
        <v>10</v>
      </c>
      <c r="W1017" t="str">
        <f t="shared" si="111"/>
        <v>Oct</v>
      </c>
    </row>
    <row r="1018" spans="1:23" customFormat="1" ht="43.2" hidden="1" x14ac:dyDescent="0.3">
      <c r="A1018">
        <v>1016</v>
      </c>
      <c r="B1018" s="2" t="s">
        <v>1017</v>
      </c>
      <c r="C1018" s="2" t="s">
        <v>5126</v>
      </c>
      <c r="D1018" s="7">
        <v>100000</v>
      </c>
      <c r="E1018" s="5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105"/>
        <v>3</v>
      </c>
      <c r="P1018">
        <f t="shared" si="106"/>
        <v>74.790000000000006</v>
      </c>
      <c r="Q1018" t="s">
        <v>8317</v>
      </c>
      <c r="R1018" t="s">
        <v>8319</v>
      </c>
      <c r="S1018" s="11">
        <f t="shared" si="107"/>
        <v>42422.107129629629</v>
      </c>
      <c r="T1018">
        <f t="shared" si="108"/>
        <v>25569.000439814816</v>
      </c>
      <c r="U1018">
        <f t="shared" si="109"/>
        <v>2016</v>
      </c>
      <c r="V1018">
        <f t="shared" si="110"/>
        <v>2</v>
      </c>
      <c r="W1018" t="str">
        <f t="shared" si="111"/>
        <v>Feb</v>
      </c>
    </row>
    <row r="1019" spans="1:23" customFormat="1" ht="43.2" hidden="1" x14ac:dyDescent="0.3">
      <c r="A1019">
        <v>1017</v>
      </c>
      <c r="B1019" s="2" t="s">
        <v>1018</v>
      </c>
      <c r="C1019" s="2" t="s">
        <v>5127</v>
      </c>
      <c r="D1019" s="7">
        <v>250000</v>
      </c>
      <c r="E1019" s="5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105"/>
        <v>23</v>
      </c>
      <c r="P1019">
        <f t="shared" si="106"/>
        <v>161.12</v>
      </c>
      <c r="Q1019" t="s">
        <v>8317</v>
      </c>
      <c r="R1019" t="s">
        <v>8319</v>
      </c>
      <c r="S1019" s="11">
        <f t="shared" si="107"/>
        <v>42289.675173611111</v>
      </c>
      <c r="T1019">
        <f t="shared" si="108"/>
        <v>25569.004108796296</v>
      </c>
      <c r="U1019">
        <f t="shared" si="109"/>
        <v>2015</v>
      </c>
      <c r="V1019">
        <f t="shared" si="110"/>
        <v>10</v>
      </c>
      <c r="W1019" t="str">
        <f t="shared" si="111"/>
        <v>Oct</v>
      </c>
    </row>
    <row r="1020" spans="1:23" customFormat="1" ht="43.2" hidden="1" x14ac:dyDescent="0.3">
      <c r="A1020">
        <v>1018</v>
      </c>
      <c r="B1020" s="2" t="s">
        <v>1019</v>
      </c>
      <c r="C1020" s="2" t="s">
        <v>5128</v>
      </c>
      <c r="D1020" s="7">
        <v>20000</v>
      </c>
      <c r="E1020" s="5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105"/>
        <v>3</v>
      </c>
      <c r="P1020">
        <f t="shared" si="106"/>
        <v>88.71</v>
      </c>
      <c r="Q1020" t="s">
        <v>8317</v>
      </c>
      <c r="R1020" t="s">
        <v>8319</v>
      </c>
      <c r="S1020" s="11">
        <f t="shared" si="107"/>
        <v>42535.492280092592</v>
      </c>
      <c r="T1020">
        <f t="shared" si="108"/>
        <v>25569.000081018519</v>
      </c>
      <c r="U1020">
        <f t="shared" si="109"/>
        <v>2016</v>
      </c>
      <c r="V1020">
        <f t="shared" si="110"/>
        <v>6</v>
      </c>
      <c r="W1020" t="str">
        <f t="shared" si="111"/>
        <v>Jun</v>
      </c>
    </row>
    <row r="1021" spans="1:23" customFormat="1" ht="43.2" hidden="1" x14ac:dyDescent="0.3">
      <c r="A1021">
        <v>1019</v>
      </c>
      <c r="B1021" s="2" t="s">
        <v>1020</v>
      </c>
      <c r="C1021" s="2" t="s">
        <v>5129</v>
      </c>
      <c r="D1021" s="7">
        <v>45000</v>
      </c>
      <c r="E1021" s="5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105"/>
        <v>47</v>
      </c>
      <c r="P1021">
        <f t="shared" si="106"/>
        <v>53.25</v>
      </c>
      <c r="Q1021" t="s">
        <v>8317</v>
      </c>
      <c r="R1021" t="s">
        <v>8319</v>
      </c>
      <c r="S1021" s="11">
        <f t="shared" si="107"/>
        <v>42009.973946759259</v>
      </c>
      <c r="T1021">
        <f t="shared" si="108"/>
        <v>25569.004629629631</v>
      </c>
      <c r="U1021">
        <f t="shared" si="109"/>
        <v>2015</v>
      </c>
      <c r="V1021">
        <f t="shared" si="110"/>
        <v>1</v>
      </c>
      <c r="W1021" t="str">
        <f t="shared" si="111"/>
        <v>Jan</v>
      </c>
    </row>
    <row r="1022" spans="1:23" customFormat="1" ht="43.2" hidden="1" x14ac:dyDescent="0.3">
      <c r="A1022">
        <v>1020</v>
      </c>
      <c r="B1022" s="2" t="s">
        <v>1021</v>
      </c>
      <c r="C1022" s="2" t="s">
        <v>5130</v>
      </c>
      <c r="D1022" s="7">
        <v>1550</v>
      </c>
      <c r="E1022" s="5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105"/>
        <v>206</v>
      </c>
      <c r="P1022">
        <f t="shared" si="106"/>
        <v>106.2</v>
      </c>
      <c r="Q1022" t="s">
        <v>8323</v>
      </c>
      <c r="R1022" t="s">
        <v>8328</v>
      </c>
      <c r="S1022" s="11">
        <f t="shared" si="107"/>
        <v>42127.069548611107</v>
      </c>
      <c r="T1022">
        <f t="shared" si="108"/>
        <v>25569.000347222223</v>
      </c>
      <c r="U1022">
        <f t="shared" si="109"/>
        <v>2015</v>
      </c>
      <c r="V1022">
        <f t="shared" si="110"/>
        <v>5</v>
      </c>
      <c r="W1022" t="str">
        <f t="shared" si="111"/>
        <v>May</v>
      </c>
    </row>
    <row r="1023" spans="1:23" customFormat="1" ht="43.2" hidden="1" x14ac:dyDescent="0.3">
      <c r="A1023">
        <v>1021</v>
      </c>
      <c r="B1023" s="2" t="s">
        <v>1022</v>
      </c>
      <c r="C1023" s="2" t="s">
        <v>5131</v>
      </c>
      <c r="D1023" s="7">
        <v>3000</v>
      </c>
      <c r="E1023" s="5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105"/>
        <v>352</v>
      </c>
      <c r="P1023">
        <f t="shared" si="106"/>
        <v>22.08</v>
      </c>
      <c r="Q1023" t="s">
        <v>8323</v>
      </c>
      <c r="R1023" t="s">
        <v>8328</v>
      </c>
      <c r="S1023" s="11">
        <f t="shared" si="107"/>
        <v>42271.251979166671</v>
      </c>
      <c r="T1023">
        <f t="shared" si="108"/>
        <v>25569.005532407409</v>
      </c>
      <c r="U1023">
        <f t="shared" si="109"/>
        <v>2015</v>
      </c>
      <c r="V1023">
        <f t="shared" si="110"/>
        <v>9</v>
      </c>
      <c r="W1023" t="str">
        <f t="shared" si="111"/>
        <v>Sep</v>
      </c>
    </row>
    <row r="1024" spans="1:23" customFormat="1" ht="28.8" hidden="1" x14ac:dyDescent="0.3">
      <c r="A1024">
        <v>1022</v>
      </c>
      <c r="B1024" s="2" t="s">
        <v>1023</v>
      </c>
      <c r="C1024" s="2" t="s">
        <v>5132</v>
      </c>
      <c r="D1024" s="7">
        <v>2000</v>
      </c>
      <c r="E1024" s="5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105"/>
        <v>115</v>
      </c>
      <c r="P1024">
        <f t="shared" si="106"/>
        <v>31.05</v>
      </c>
      <c r="Q1024" t="s">
        <v>8323</v>
      </c>
      <c r="R1024" t="s">
        <v>8328</v>
      </c>
      <c r="S1024" s="11">
        <f t="shared" si="107"/>
        <v>42111.646724537044</v>
      </c>
      <c r="T1024">
        <f t="shared" si="108"/>
        <v>25569.000856481482</v>
      </c>
      <c r="U1024">
        <f t="shared" si="109"/>
        <v>2015</v>
      </c>
      <c r="V1024">
        <f t="shared" si="110"/>
        <v>4</v>
      </c>
      <c r="W1024" t="str">
        <f t="shared" si="111"/>
        <v>Apr</v>
      </c>
    </row>
    <row r="1025" spans="1:23" customFormat="1" ht="43.2" hidden="1" x14ac:dyDescent="0.3">
      <c r="A1025">
        <v>1023</v>
      </c>
      <c r="B1025" s="2" t="s">
        <v>1024</v>
      </c>
      <c r="C1025" s="2" t="s">
        <v>5133</v>
      </c>
      <c r="D1025" s="7">
        <v>2000</v>
      </c>
      <c r="E1025" s="5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105"/>
        <v>237</v>
      </c>
      <c r="P1025">
        <f t="shared" si="106"/>
        <v>36.21</v>
      </c>
      <c r="Q1025" t="s">
        <v>8323</v>
      </c>
      <c r="R1025" t="s">
        <v>8328</v>
      </c>
      <c r="S1025" s="11">
        <f t="shared" si="107"/>
        <v>42145.919687500005</v>
      </c>
      <c r="T1025">
        <f t="shared" si="108"/>
        <v>25569.001516203705</v>
      </c>
      <c r="U1025">
        <f t="shared" si="109"/>
        <v>2015</v>
      </c>
      <c r="V1025">
        <f t="shared" si="110"/>
        <v>5</v>
      </c>
      <c r="W1025" t="str">
        <f t="shared" si="111"/>
        <v>May</v>
      </c>
    </row>
    <row r="1026" spans="1:23" customFormat="1" ht="43.2" hidden="1" x14ac:dyDescent="0.3">
      <c r="A1026">
        <v>1024</v>
      </c>
      <c r="B1026" s="2" t="s">
        <v>1025</v>
      </c>
      <c r="C1026" s="2" t="s">
        <v>5134</v>
      </c>
      <c r="D1026" s="7">
        <v>20000</v>
      </c>
      <c r="E1026" s="5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112">ROUND(E1026/D1026*100,0)</f>
        <v>119</v>
      </c>
      <c r="P1026">
        <f t="shared" si="106"/>
        <v>388.98</v>
      </c>
      <c r="Q1026" t="s">
        <v>8323</v>
      </c>
      <c r="R1026" t="s">
        <v>8328</v>
      </c>
      <c r="S1026" s="11">
        <f t="shared" si="107"/>
        <v>42370.580590277779</v>
      </c>
      <c r="T1026">
        <f t="shared" si="108"/>
        <v>25569.00070601852</v>
      </c>
      <c r="U1026">
        <f t="shared" si="109"/>
        <v>2016</v>
      </c>
      <c r="V1026">
        <f t="shared" si="110"/>
        <v>1</v>
      </c>
      <c r="W1026" t="str">
        <f t="shared" si="111"/>
        <v>Jan</v>
      </c>
    </row>
    <row r="1027" spans="1:23" customFormat="1" ht="28.8" hidden="1" x14ac:dyDescent="0.3">
      <c r="A1027">
        <v>1025</v>
      </c>
      <c r="B1027" s="2" t="s">
        <v>1026</v>
      </c>
      <c r="C1027" s="2" t="s">
        <v>5135</v>
      </c>
      <c r="D1027" s="7">
        <v>70000</v>
      </c>
      <c r="E1027" s="5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112"/>
        <v>110</v>
      </c>
      <c r="P1027">
        <f t="shared" ref="P1027:P1090" si="113">IFERROR(ROUND(E1027/L1027,2),0)</f>
        <v>71.849999999999994</v>
      </c>
      <c r="Q1027" t="s">
        <v>8323</v>
      </c>
      <c r="R1027" t="s">
        <v>8328</v>
      </c>
      <c r="S1027" s="11">
        <f t="shared" ref="S1027:S1090" si="114">(((J1027/60)/60)/24)+DATE(1970,1,1)</f>
        <v>42049.833761574075</v>
      </c>
      <c r="T1027">
        <f t="shared" ref="T1027:T1090" si="115">(((L1027/60)/60)/24)+DATE(1970,1,1)</f>
        <v>25569.012395833332</v>
      </c>
      <c r="U1027">
        <f t="shared" ref="U1027:U1090" si="116">YEAR(S1027)</f>
        <v>2015</v>
      </c>
      <c r="V1027">
        <f t="shared" ref="V1027:V1090" si="117">MONTH(S1027)</f>
        <v>2</v>
      </c>
      <c r="W1027" t="str">
        <f t="shared" ref="W1027:W1090" si="118">IF(V1027=1,"Jan",IF(V1027=2,"Feb",IF(V1027=3,"Mar",IF(V1027=4,"Apr",IF(V1027=5,"May",IF(V1027=6,"Jun",IF(V1027=7,"Jul",IF(V1027=8,"Aug",IF(V1027=9,"Sep",IF(V1027=10,"Oct",IF(V1027=11,"Nov",IF(V1027=12,"Dec"))))))))))))</f>
        <v>Feb</v>
      </c>
    </row>
    <row r="1028" spans="1:23" customFormat="1" ht="57.6" hidden="1" x14ac:dyDescent="0.3">
      <c r="A1028">
        <v>1026</v>
      </c>
      <c r="B1028" s="2" t="s">
        <v>1027</v>
      </c>
      <c r="C1028" s="2" t="s">
        <v>5136</v>
      </c>
      <c r="D1028" s="7">
        <v>7000</v>
      </c>
      <c r="E1028" s="5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112"/>
        <v>100</v>
      </c>
      <c r="P1028">
        <f t="shared" si="113"/>
        <v>57.38</v>
      </c>
      <c r="Q1028" t="s">
        <v>8323</v>
      </c>
      <c r="R1028" t="s">
        <v>8328</v>
      </c>
      <c r="S1028" s="11">
        <f t="shared" si="114"/>
        <v>42426.407592592594</v>
      </c>
      <c r="T1028">
        <f t="shared" si="115"/>
        <v>25569.001412037036</v>
      </c>
      <c r="U1028">
        <f t="shared" si="116"/>
        <v>2016</v>
      </c>
      <c r="V1028">
        <f t="shared" si="117"/>
        <v>2</v>
      </c>
      <c r="W1028" t="str">
        <f t="shared" si="118"/>
        <v>Feb</v>
      </c>
    </row>
    <row r="1029" spans="1:23" customFormat="1" ht="43.2" hidden="1" x14ac:dyDescent="0.3">
      <c r="A1029">
        <v>1027</v>
      </c>
      <c r="B1029" s="2" t="s">
        <v>1028</v>
      </c>
      <c r="C1029" s="2" t="s">
        <v>5137</v>
      </c>
      <c r="D1029" s="7">
        <v>7501</v>
      </c>
      <c r="E1029" s="5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112"/>
        <v>103</v>
      </c>
      <c r="P1029">
        <f t="shared" si="113"/>
        <v>69.67</v>
      </c>
      <c r="Q1029" t="s">
        <v>8323</v>
      </c>
      <c r="R1029" t="s">
        <v>8328</v>
      </c>
      <c r="S1029" s="11">
        <f t="shared" si="114"/>
        <v>41905.034108796295</v>
      </c>
      <c r="T1029">
        <f t="shared" si="115"/>
        <v>25569.001284722221</v>
      </c>
      <c r="U1029">
        <f t="shared" si="116"/>
        <v>2014</v>
      </c>
      <c r="V1029">
        <f t="shared" si="117"/>
        <v>9</v>
      </c>
      <c r="W1029" t="str">
        <f t="shared" si="118"/>
        <v>Sep</v>
      </c>
    </row>
    <row r="1030" spans="1:23" customFormat="1" ht="43.2" hidden="1" x14ac:dyDescent="0.3">
      <c r="A1030">
        <v>1028</v>
      </c>
      <c r="B1030" s="2" t="s">
        <v>1029</v>
      </c>
      <c r="C1030" s="2" t="s">
        <v>5138</v>
      </c>
      <c r="D1030" s="7">
        <v>10000</v>
      </c>
      <c r="E1030" s="5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112"/>
        <v>117</v>
      </c>
      <c r="P1030">
        <f t="shared" si="113"/>
        <v>45.99</v>
      </c>
      <c r="Q1030" t="s">
        <v>8323</v>
      </c>
      <c r="R1030" t="s">
        <v>8328</v>
      </c>
      <c r="S1030" s="11">
        <f t="shared" si="114"/>
        <v>42755.627372685187</v>
      </c>
      <c r="T1030">
        <f t="shared" si="115"/>
        <v>25569.002951388888</v>
      </c>
      <c r="U1030">
        <f t="shared" si="116"/>
        <v>2017</v>
      </c>
      <c r="V1030">
        <f t="shared" si="117"/>
        <v>1</v>
      </c>
      <c r="W1030" t="str">
        <f t="shared" si="118"/>
        <v>Jan</v>
      </c>
    </row>
    <row r="1031" spans="1:23" customFormat="1" ht="28.8" hidden="1" x14ac:dyDescent="0.3">
      <c r="A1031">
        <v>1029</v>
      </c>
      <c r="B1031" s="2" t="s">
        <v>1030</v>
      </c>
      <c r="C1031" s="2" t="s">
        <v>5139</v>
      </c>
      <c r="D1031" s="7">
        <v>10000</v>
      </c>
      <c r="E1031" s="5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112"/>
        <v>112</v>
      </c>
      <c r="P1031">
        <f t="shared" si="113"/>
        <v>79.260000000000005</v>
      </c>
      <c r="Q1031" t="s">
        <v>8323</v>
      </c>
      <c r="R1031" t="s">
        <v>8328</v>
      </c>
      <c r="S1031" s="11">
        <f t="shared" si="114"/>
        <v>42044.711886574078</v>
      </c>
      <c r="T1031">
        <f t="shared" si="115"/>
        <v>25569.001631944444</v>
      </c>
      <c r="U1031">
        <f t="shared" si="116"/>
        <v>2015</v>
      </c>
      <c r="V1031">
        <f t="shared" si="117"/>
        <v>2</v>
      </c>
      <c r="W1031" t="str">
        <f t="shared" si="118"/>
        <v>Feb</v>
      </c>
    </row>
    <row r="1032" spans="1:23" customFormat="1" ht="28.8" hidden="1" x14ac:dyDescent="0.3">
      <c r="A1032">
        <v>1030</v>
      </c>
      <c r="B1032" s="2" t="s">
        <v>1031</v>
      </c>
      <c r="C1032" s="2" t="s">
        <v>5140</v>
      </c>
      <c r="D1032" s="7">
        <v>2000</v>
      </c>
      <c r="E1032" s="5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112"/>
        <v>342</v>
      </c>
      <c r="P1032">
        <f t="shared" si="113"/>
        <v>43.03</v>
      </c>
      <c r="Q1032" t="s">
        <v>8323</v>
      </c>
      <c r="R1032" t="s">
        <v>8328</v>
      </c>
      <c r="S1032" s="11">
        <f t="shared" si="114"/>
        <v>42611.483206018514</v>
      </c>
      <c r="T1032">
        <f t="shared" si="115"/>
        <v>25569.001840277779</v>
      </c>
      <c r="U1032">
        <f t="shared" si="116"/>
        <v>2016</v>
      </c>
      <c r="V1032">
        <f t="shared" si="117"/>
        <v>8</v>
      </c>
      <c r="W1032" t="str">
        <f t="shared" si="118"/>
        <v>Aug</v>
      </c>
    </row>
    <row r="1033" spans="1:23" customFormat="1" ht="57.6" hidden="1" x14ac:dyDescent="0.3">
      <c r="A1033">
        <v>1031</v>
      </c>
      <c r="B1033" s="2" t="s">
        <v>1032</v>
      </c>
      <c r="C1033" s="2" t="s">
        <v>5141</v>
      </c>
      <c r="D1033" s="7">
        <v>10000</v>
      </c>
      <c r="E1033" s="5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112"/>
        <v>107</v>
      </c>
      <c r="P1033">
        <f t="shared" si="113"/>
        <v>108.48</v>
      </c>
      <c r="Q1033" t="s">
        <v>8323</v>
      </c>
      <c r="R1033" t="s">
        <v>8328</v>
      </c>
      <c r="S1033" s="11">
        <f t="shared" si="114"/>
        <v>42324.764004629629</v>
      </c>
      <c r="T1033">
        <f t="shared" si="115"/>
        <v>25569.001145833332</v>
      </c>
      <c r="U1033">
        <f t="shared" si="116"/>
        <v>2015</v>
      </c>
      <c r="V1033">
        <f t="shared" si="117"/>
        <v>11</v>
      </c>
      <c r="W1033" t="str">
        <f t="shared" si="118"/>
        <v>Nov</v>
      </c>
    </row>
    <row r="1034" spans="1:23" customFormat="1" hidden="1" x14ac:dyDescent="0.3">
      <c r="A1034">
        <v>1032</v>
      </c>
      <c r="B1034" s="2" t="s">
        <v>1033</v>
      </c>
      <c r="C1034" s="2" t="s">
        <v>5142</v>
      </c>
      <c r="D1034" s="7">
        <v>5400</v>
      </c>
      <c r="E1034" s="5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112"/>
        <v>108</v>
      </c>
      <c r="P1034">
        <f t="shared" si="113"/>
        <v>61.03</v>
      </c>
      <c r="Q1034" t="s">
        <v>8323</v>
      </c>
      <c r="R1034" t="s">
        <v>8328</v>
      </c>
      <c r="S1034" s="11">
        <f t="shared" si="114"/>
        <v>42514.666956018518</v>
      </c>
      <c r="T1034">
        <f t="shared" si="115"/>
        <v>25569.001111111113</v>
      </c>
      <c r="U1034">
        <f t="shared" si="116"/>
        <v>2016</v>
      </c>
      <c r="V1034">
        <f t="shared" si="117"/>
        <v>5</v>
      </c>
      <c r="W1034" t="str">
        <f t="shared" si="118"/>
        <v>May</v>
      </c>
    </row>
    <row r="1035" spans="1:23" customFormat="1" ht="43.2" hidden="1" x14ac:dyDescent="0.3">
      <c r="A1035">
        <v>1033</v>
      </c>
      <c r="B1035" s="2" t="s">
        <v>1034</v>
      </c>
      <c r="C1035" s="2" t="s">
        <v>5143</v>
      </c>
      <c r="D1035" s="7">
        <v>1328</v>
      </c>
      <c r="E1035" s="5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112"/>
        <v>103</v>
      </c>
      <c r="P1035">
        <f t="shared" si="113"/>
        <v>50.59</v>
      </c>
      <c r="Q1035" t="s">
        <v>8323</v>
      </c>
      <c r="R1035" t="s">
        <v>8328</v>
      </c>
      <c r="S1035" s="11">
        <f t="shared" si="114"/>
        <v>42688.732407407413</v>
      </c>
      <c r="T1035">
        <f t="shared" si="115"/>
        <v>25569.0003125</v>
      </c>
      <c r="U1035">
        <f t="shared" si="116"/>
        <v>2016</v>
      </c>
      <c r="V1035">
        <f t="shared" si="117"/>
        <v>11</v>
      </c>
      <c r="W1035" t="str">
        <f t="shared" si="118"/>
        <v>Nov</v>
      </c>
    </row>
    <row r="1036" spans="1:23" customFormat="1" ht="43.2" hidden="1" x14ac:dyDescent="0.3">
      <c r="A1036">
        <v>1034</v>
      </c>
      <c r="B1036" s="2" t="s">
        <v>1035</v>
      </c>
      <c r="C1036" s="2" t="s">
        <v>5144</v>
      </c>
      <c r="D1036" s="7">
        <v>5000</v>
      </c>
      <c r="E1036" s="5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112"/>
        <v>130</v>
      </c>
      <c r="P1036">
        <f t="shared" si="113"/>
        <v>39.159999999999997</v>
      </c>
      <c r="Q1036" t="s">
        <v>8323</v>
      </c>
      <c r="R1036" t="s">
        <v>8328</v>
      </c>
      <c r="S1036" s="11">
        <f t="shared" si="114"/>
        <v>42555.166712962964</v>
      </c>
      <c r="T1036">
        <f t="shared" si="115"/>
        <v>25569.001921296298</v>
      </c>
      <c r="U1036">
        <f t="shared" si="116"/>
        <v>2016</v>
      </c>
      <c r="V1036">
        <f t="shared" si="117"/>
        <v>7</v>
      </c>
      <c r="W1036" t="str">
        <f t="shared" si="118"/>
        <v>Jul</v>
      </c>
    </row>
    <row r="1037" spans="1:23" customFormat="1" ht="43.2" hidden="1" x14ac:dyDescent="0.3">
      <c r="A1037">
        <v>1035</v>
      </c>
      <c r="B1037" s="2" t="s">
        <v>1036</v>
      </c>
      <c r="C1037" s="2" t="s">
        <v>5145</v>
      </c>
      <c r="D1037" s="7">
        <v>4600</v>
      </c>
      <c r="E1037" s="5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112"/>
        <v>108</v>
      </c>
      <c r="P1037">
        <f t="shared" si="113"/>
        <v>65.16</v>
      </c>
      <c r="Q1037" t="s">
        <v>8323</v>
      </c>
      <c r="R1037" t="s">
        <v>8328</v>
      </c>
      <c r="S1037" s="11">
        <f t="shared" si="114"/>
        <v>42016.641435185185</v>
      </c>
      <c r="T1037">
        <f t="shared" si="115"/>
        <v>25569.000879629628</v>
      </c>
      <c r="U1037">
        <f t="shared" si="116"/>
        <v>2015</v>
      </c>
      <c r="V1037">
        <f t="shared" si="117"/>
        <v>1</v>
      </c>
      <c r="W1037" t="str">
        <f t="shared" si="118"/>
        <v>Jan</v>
      </c>
    </row>
    <row r="1038" spans="1:23" customFormat="1" ht="43.2" hidden="1" x14ac:dyDescent="0.3">
      <c r="A1038">
        <v>1036</v>
      </c>
      <c r="B1038" s="2" t="s">
        <v>1037</v>
      </c>
      <c r="C1038" s="2" t="s">
        <v>5146</v>
      </c>
      <c r="D1038" s="7">
        <v>4500</v>
      </c>
      <c r="E1038" s="5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112"/>
        <v>112</v>
      </c>
      <c r="P1038">
        <f t="shared" si="113"/>
        <v>23.96</v>
      </c>
      <c r="Q1038" t="s">
        <v>8323</v>
      </c>
      <c r="R1038" t="s">
        <v>8328</v>
      </c>
      <c r="S1038" s="11">
        <f t="shared" si="114"/>
        <v>41249.448958333334</v>
      </c>
      <c r="T1038">
        <f t="shared" si="115"/>
        <v>25569.002442129629</v>
      </c>
      <c r="U1038">
        <f t="shared" si="116"/>
        <v>2012</v>
      </c>
      <c r="V1038">
        <f t="shared" si="117"/>
        <v>12</v>
      </c>
      <c r="W1038" t="str">
        <f t="shared" si="118"/>
        <v>Dec</v>
      </c>
    </row>
    <row r="1039" spans="1:23" customFormat="1" ht="43.2" hidden="1" x14ac:dyDescent="0.3">
      <c r="A1039">
        <v>1037</v>
      </c>
      <c r="B1039" s="2" t="s">
        <v>1038</v>
      </c>
      <c r="C1039" s="2" t="s">
        <v>5147</v>
      </c>
      <c r="D1039" s="7">
        <v>1000</v>
      </c>
      <c r="E1039" s="5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112"/>
        <v>102</v>
      </c>
      <c r="P1039">
        <f t="shared" si="113"/>
        <v>48.62</v>
      </c>
      <c r="Q1039" t="s">
        <v>8323</v>
      </c>
      <c r="R1039" t="s">
        <v>8328</v>
      </c>
      <c r="S1039" s="11">
        <f t="shared" si="114"/>
        <v>42119.822476851856</v>
      </c>
      <c r="T1039">
        <f t="shared" si="115"/>
        <v>25569.000243055554</v>
      </c>
      <c r="U1039">
        <f t="shared" si="116"/>
        <v>2015</v>
      </c>
      <c r="V1039">
        <f t="shared" si="117"/>
        <v>4</v>
      </c>
      <c r="W1039" t="str">
        <f t="shared" si="118"/>
        <v>Apr</v>
      </c>
    </row>
    <row r="1040" spans="1:23" customFormat="1" ht="43.2" hidden="1" x14ac:dyDescent="0.3">
      <c r="A1040">
        <v>1038</v>
      </c>
      <c r="B1040" s="2" t="s">
        <v>1039</v>
      </c>
      <c r="C1040" s="2" t="s">
        <v>5148</v>
      </c>
      <c r="D1040" s="7">
        <v>1500</v>
      </c>
      <c r="E1040" s="5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112"/>
        <v>145</v>
      </c>
      <c r="P1040">
        <f t="shared" si="113"/>
        <v>35.74</v>
      </c>
      <c r="Q1040" t="s">
        <v>8323</v>
      </c>
      <c r="R1040" t="s">
        <v>8328</v>
      </c>
      <c r="S1040" s="11">
        <f t="shared" si="114"/>
        <v>42418.231747685189</v>
      </c>
      <c r="T1040">
        <f t="shared" si="115"/>
        <v>25569.00070601852</v>
      </c>
      <c r="U1040">
        <f t="shared" si="116"/>
        <v>2016</v>
      </c>
      <c r="V1040">
        <f t="shared" si="117"/>
        <v>2</v>
      </c>
      <c r="W1040" t="str">
        <f t="shared" si="118"/>
        <v>Feb</v>
      </c>
    </row>
    <row r="1041" spans="1:23" customFormat="1" ht="43.2" hidden="1" x14ac:dyDescent="0.3">
      <c r="A1041">
        <v>1039</v>
      </c>
      <c r="B1041" s="2" t="s">
        <v>1040</v>
      </c>
      <c r="C1041" s="2" t="s">
        <v>5149</v>
      </c>
      <c r="D1041" s="7">
        <v>500</v>
      </c>
      <c r="E1041" s="5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112"/>
        <v>128</v>
      </c>
      <c r="P1041">
        <f t="shared" si="113"/>
        <v>21.37</v>
      </c>
      <c r="Q1041" t="s">
        <v>8323</v>
      </c>
      <c r="R1041" t="s">
        <v>8328</v>
      </c>
      <c r="S1041" s="11">
        <f t="shared" si="114"/>
        <v>42692.109328703707</v>
      </c>
      <c r="T1041">
        <f t="shared" si="115"/>
        <v>25569.000347222223</v>
      </c>
      <c r="U1041">
        <f t="shared" si="116"/>
        <v>2016</v>
      </c>
      <c r="V1041">
        <f t="shared" si="117"/>
        <v>11</v>
      </c>
      <c r="W1041" t="str">
        <f t="shared" si="118"/>
        <v>Nov</v>
      </c>
    </row>
    <row r="1042" spans="1:23" customFormat="1" ht="43.2" hidden="1" x14ac:dyDescent="0.3">
      <c r="A1042">
        <v>1040</v>
      </c>
      <c r="B1042" s="2" t="s">
        <v>1041</v>
      </c>
      <c r="C1042" s="2" t="s">
        <v>5150</v>
      </c>
      <c r="D1042" s="7">
        <v>85000</v>
      </c>
      <c r="E1042" s="5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112"/>
        <v>0</v>
      </c>
      <c r="P1042">
        <f t="shared" si="113"/>
        <v>250</v>
      </c>
      <c r="Q1042" t="s">
        <v>8329</v>
      </c>
      <c r="R1042" t="s">
        <v>8330</v>
      </c>
      <c r="S1042" s="11">
        <f t="shared" si="114"/>
        <v>42579.708437499998</v>
      </c>
      <c r="T1042">
        <f t="shared" si="115"/>
        <v>25569.000011574073</v>
      </c>
      <c r="U1042">
        <f t="shared" si="116"/>
        <v>2016</v>
      </c>
      <c r="V1042">
        <f t="shared" si="117"/>
        <v>7</v>
      </c>
      <c r="W1042" t="str">
        <f t="shared" si="118"/>
        <v>Jul</v>
      </c>
    </row>
    <row r="1043" spans="1:23" customFormat="1" ht="43.2" hidden="1" x14ac:dyDescent="0.3">
      <c r="A1043">
        <v>1041</v>
      </c>
      <c r="B1043" s="2" t="s">
        <v>1042</v>
      </c>
      <c r="C1043" s="2" t="s">
        <v>5151</v>
      </c>
      <c r="D1043" s="7">
        <v>50</v>
      </c>
      <c r="E1043" s="5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112"/>
        <v>0</v>
      </c>
      <c r="P1043">
        <f t="shared" si="113"/>
        <v>0</v>
      </c>
      <c r="Q1043" t="s">
        <v>8329</v>
      </c>
      <c r="R1043" t="s">
        <v>8330</v>
      </c>
      <c r="S1043" s="11">
        <f t="shared" si="114"/>
        <v>41831.060092592597</v>
      </c>
      <c r="T1043">
        <f t="shared" si="115"/>
        <v>25569</v>
      </c>
      <c r="U1043">
        <f t="shared" si="116"/>
        <v>2014</v>
      </c>
      <c r="V1043">
        <f t="shared" si="117"/>
        <v>7</v>
      </c>
      <c r="W1043" t="str">
        <f t="shared" si="118"/>
        <v>Jul</v>
      </c>
    </row>
    <row r="1044" spans="1:23" customFormat="1" ht="43.2" hidden="1" x14ac:dyDescent="0.3">
      <c r="A1044">
        <v>1042</v>
      </c>
      <c r="B1044" s="2" t="s">
        <v>1043</v>
      </c>
      <c r="C1044" s="2" t="s">
        <v>5152</v>
      </c>
      <c r="D1044" s="7">
        <v>650</v>
      </c>
      <c r="E1044" s="5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112"/>
        <v>2</v>
      </c>
      <c r="P1044">
        <f t="shared" si="113"/>
        <v>10</v>
      </c>
      <c r="Q1044" t="s">
        <v>8329</v>
      </c>
      <c r="R1044" t="s">
        <v>8330</v>
      </c>
      <c r="S1044" s="11">
        <f t="shared" si="114"/>
        <v>41851.696157407408</v>
      </c>
      <c r="T1044">
        <f t="shared" si="115"/>
        <v>25569.000011574073</v>
      </c>
      <c r="U1044">
        <f t="shared" si="116"/>
        <v>2014</v>
      </c>
      <c r="V1044">
        <f t="shared" si="117"/>
        <v>7</v>
      </c>
      <c r="W1044" t="str">
        <f t="shared" si="118"/>
        <v>Jul</v>
      </c>
    </row>
    <row r="1045" spans="1:23" customFormat="1" ht="43.2" hidden="1" x14ac:dyDescent="0.3">
      <c r="A1045">
        <v>1043</v>
      </c>
      <c r="B1045" s="2" t="s">
        <v>1044</v>
      </c>
      <c r="C1045" s="2" t="s">
        <v>5153</v>
      </c>
      <c r="D1045" s="7">
        <v>100000</v>
      </c>
      <c r="E1045" s="5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112"/>
        <v>9</v>
      </c>
      <c r="P1045">
        <f t="shared" si="113"/>
        <v>29.24</v>
      </c>
      <c r="Q1045" t="s">
        <v>8329</v>
      </c>
      <c r="R1045" t="s">
        <v>8330</v>
      </c>
      <c r="S1045" s="11">
        <f t="shared" si="114"/>
        <v>42114.252951388888</v>
      </c>
      <c r="T1045">
        <f t="shared" si="115"/>
        <v>25569.00337962963</v>
      </c>
      <c r="U1045">
        <f t="shared" si="116"/>
        <v>2015</v>
      </c>
      <c r="V1045">
        <f t="shared" si="117"/>
        <v>4</v>
      </c>
      <c r="W1045" t="str">
        <f t="shared" si="118"/>
        <v>Apr</v>
      </c>
    </row>
    <row r="1046" spans="1:23" customFormat="1" ht="43.2" hidden="1" x14ac:dyDescent="0.3">
      <c r="A1046">
        <v>1044</v>
      </c>
      <c r="B1046" s="2" t="s">
        <v>1045</v>
      </c>
      <c r="C1046" s="2" t="s">
        <v>5154</v>
      </c>
      <c r="D1046" s="7">
        <v>7000</v>
      </c>
      <c r="E1046" s="5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112"/>
        <v>0</v>
      </c>
      <c r="P1046">
        <f t="shared" si="113"/>
        <v>3</v>
      </c>
      <c r="Q1046" t="s">
        <v>8329</v>
      </c>
      <c r="R1046" t="s">
        <v>8330</v>
      </c>
      <c r="S1046" s="11">
        <f t="shared" si="114"/>
        <v>42011.925937499997</v>
      </c>
      <c r="T1046">
        <f t="shared" si="115"/>
        <v>25569.00002314815</v>
      </c>
      <c r="U1046">
        <f t="shared" si="116"/>
        <v>2015</v>
      </c>
      <c r="V1046">
        <f t="shared" si="117"/>
        <v>1</v>
      </c>
      <c r="W1046" t="str">
        <f t="shared" si="118"/>
        <v>Jan</v>
      </c>
    </row>
    <row r="1047" spans="1:23" customFormat="1" ht="43.2" hidden="1" x14ac:dyDescent="0.3">
      <c r="A1047">
        <v>1045</v>
      </c>
      <c r="B1047" s="2" t="s">
        <v>1046</v>
      </c>
      <c r="C1047" s="2" t="s">
        <v>5155</v>
      </c>
      <c r="D1047" s="7">
        <v>10000</v>
      </c>
      <c r="E1047" s="5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112"/>
        <v>3</v>
      </c>
      <c r="P1047">
        <f t="shared" si="113"/>
        <v>33.25</v>
      </c>
      <c r="Q1047" t="s">
        <v>8329</v>
      </c>
      <c r="R1047" t="s">
        <v>8330</v>
      </c>
      <c r="S1047" s="11">
        <f t="shared" si="114"/>
        <v>41844.874421296299</v>
      </c>
      <c r="T1047">
        <f t="shared" si="115"/>
        <v>25569.000092592592</v>
      </c>
      <c r="U1047">
        <f t="shared" si="116"/>
        <v>2014</v>
      </c>
      <c r="V1047">
        <f t="shared" si="117"/>
        <v>7</v>
      </c>
      <c r="W1047" t="str">
        <f t="shared" si="118"/>
        <v>Jul</v>
      </c>
    </row>
    <row r="1048" spans="1:23" customFormat="1" ht="43.2" hidden="1" x14ac:dyDescent="0.3">
      <c r="A1048">
        <v>1046</v>
      </c>
      <c r="B1048" s="2" t="s">
        <v>1047</v>
      </c>
      <c r="C1048" s="2" t="s">
        <v>5156</v>
      </c>
      <c r="D1048" s="7">
        <v>3000</v>
      </c>
      <c r="E1048" s="5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112"/>
        <v>0</v>
      </c>
      <c r="P1048">
        <f t="shared" si="113"/>
        <v>0</v>
      </c>
      <c r="Q1048" t="s">
        <v>8329</v>
      </c>
      <c r="R1048" t="s">
        <v>8330</v>
      </c>
      <c r="S1048" s="11">
        <f t="shared" si="114"/>
        <v>42319.851388888885</v>
      </c>
      <c r="T1048">
        <f t="shared" si="115"/>
        <v>25569</v>
      </c>
      <c r="U1048">
        <f t="shared" si="116"/>
        <v>2015</v>
      </c>
      <c r="V1048">
        <f t="shared" si="117"/>
        <v>11</v>
      </c>
      <c r="W1048" t="str">
        <f t="shared" si="118"/>
        <v>Nov</v>
      </c>
    </row>
    <row r="1049" spans="1:23" customFormat="1" ht="43.2" hidden="1" x14ac:dyDescent="0.3">
      <c r="A1049">
        <v>1047</v>
      </c>
      <c r="B1049" s="2" t="s">
        <v>1048</v>
      </c>
      <c r="C1049" s="2" t="s">
        <v>5157</v>
      </c>
      <c r="D1049" s="7">
        <v>2000</v>
      </c>
      <c r="E1049" s="5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112"/>
        <v>0</v>
      </c>
      <c r="P1049">
        <f t="shared" si="113"/>
        <v>1</v>
      </c>
      <c r="Q1049" t="s">
        <v>8329</v>
      </c>
      <c r="R1049" t="s">
        <v>8330</v>
      </c>
      <c r="S1049" s="11">
        <f t="shared" si="114"/>
        <v>41918.818460648145</v>
      </c>
      <c r="T1049">
        <f t="shared" si="115"/>
        <v>25569.000011574073</v>
      </c>
      <c r="U1049">
        <f t="shared" si="116"/>
        <v>2014</v>
      </c>
      <c r="V1049">
        <f t="shared" si="117"/>
        <v>10</v>
      </c>
      <c r="W1049" t="str">
        <f t="shared" si="118"/>
        <v>Oct</v>
      </c>
    </row>
    <row r="1050" spans="1:23" customFormat="1" ht="43.2" hidden="1" x14ac:dyDescent="0.3">
      <c r="A1050">
        <v>1048</v>
      </c>
      <c r="B1050" s="2" t="s">
        <v>1049</v>
      </c>
      <c r="C1050" s="2" t="s">
        <v>5158</v>
      </c>
      <c r="D1050" s="7">
        <v>15000</v>
      </c>
      <c r="E1050" s="5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112"/>
        <v>1</v>
      </c>
      <c r="P1050">
        <f t="shared" si="113"/>
        <v>53</v>
      </c>
      <c r="Q1050" t="s">
        <v>8329</v>
      </c>
      <c r="R1050" t="s">
        <v>8330</v>
      </c>
      <c r="S1050" s="11">
        <f t="shared" si="114"/>
        <v>42598.053113425922</v>
      </c>
      <c r="T1050">
        <f t="shared" si="115"/>
        <v>25569.000046296296</v>
      </c>
      <c r="U1050">
        <f t="shared" si="116"/>
        <v>2016</v>
      </c>
      <c r="V1050">
        <f t="shared" si="117"/>
        <v>8</v>
      </c>
      <c r="W1050" t="str">
        <f t="shared" si="118"/>
        <v>Aug</v>
      </c>
    </row>
    <row r="1051" spans="1:23" customFormat="1" hidden="1" x14ac:dyDescent="0.3">
      <c r="A1051">
        <v>1049</v>
      </c>
      <c r="B1051" s="2" t="s">
        <v>1050</v>
      </c>
      <c r="C1051" s="2" t="s">
        <v>5159</v>
      </c>
      <c r="D1051" s="7">
        <v>12000</v>
      </c>
      <c r="E1051" s="5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112"/>
        <v>0</v>
      </c>
      <c r="P1051">
        <f t="shared" si="113"/>
        <v>0</v>
      </c>
      <c r="Q1051" t="s">
        <v>8329</v>
      </c>
      <c r="R1051" t="s">
        <v>8330</v>
      </c>
      <c r="S1051" s="11">
        <f t="shared" si="114"/>
        <v>42382.431076388893</v>
      </c>
      <c r="T1051">
        <f t="shared" si="115"/>
        <v>25569</v>
      </c>
      <c r="U1051">
        <f t="shared" si="116"/>
        <v>2016</v>
      </c>
      <c r="V1051">
        <f t="shared" si="117"/>
        <v>1</v>
      </c>
      <c r="W1051" t="str">
        <f t="shared" si="118"/>
        <v>Jan</v>
      </c>
    </row>
    <row r="1052" spans="1:23" customFormat="1" ht="28.8" hidden="1" x14ac:dyDescent="0.3">
      <c r="A1052">
        <v>1050</v>
      </c>
      <c r="B1052" s="2" t="s">
        <v>1051</v>
      </c>
      <c r="C1052" s="2" t="s">
        <v>5160</v>
      </c>
      <c r="D1052" s="7">
        <v>2500</v>
      </c>
      <c r="E1052" s="5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112"/>
        <v>0</v>
      </c>
      <c r="P1052">
        <f t="shared" si="113"/>
        <v>0</v>
      </c>
      <c r="Q1052" t="s">
        <v>8329</v>
      </c>
      <c r="R1052" t="s">
        <v>8330</v>
      </c>
      <c r="S1052" s="11">
        <f t="shared" si="114"/>
        <v>42231.7971875</v>
      </c>
      <c r="T1052">
        <f t="shared" si="115"/>
        <v>25569</v>
      </c>
      <c r="U1052">
        <f t="shared" si="116"/>
        <v>2015</v>
      </c>
      <c r="V1052">
        <f t="shared" si="117"/>
        <v>8</v>
      </c>
      <c r="W1052" t="str">
        <f t="shared" si="118"/>
        <v>Aug</v>
      </c>
    </row>
    <row r="1053" spans="1:23" customFormat="1" ht="43.2" hidden="1" x14ac:dyDescent="0.3">
      <c r="A1053">
        <v>1051</v>
      </c>
      <c r="B1053" s="2" t="s">
        <v>1052</v>
      </c>
      <c r="C1053" s="2" t="s">
        <v>5161</v>
      </c>
      <c r="D1053" s="7">
        <v>500</v>
      </c>
      <c r="E1053" s="5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112"/>
        <v>0</v>
      </c>
      <c r="P1053">
        <f t="shared" si="113"/>
        <v>0</v>
      </c>
      <c r="Q1053" t="s">
        <v>8329</v>
      </c>
      <c r="R1053" t="s">
        <v>8330</v>
      </c>
      <c r="S1053" s="11">
        <f t="shared" si="114"/>
        <v>41850.014178240745</v>
      </c>
      <c r="T1053">
        <f t="shared" si="115"/>
        <v>25569</v>
      </c>
      <c r="U1053">
        <f t="shared" si="116"/>
        <v>2014</v>
      </c>
      <c r="V1053">
        <f t="shared" si="117"/>
        <v>7</v>
      </c>
      <c r="W1053" t="str">
        <f t="shared" si="118"/>
        <v>Jul</v>
      </c>
    </row>
    <row r="1054" spans="1:23" customFormat="1" ht="57.6" hidden="1" x14ac:dyDescent="0.3">
      <c r="A1054">
        <v>1052</v>
      </c>
      <c r="B1054" s="2" t="s">
        <v>1053</v>
      </c>
      <c r="C1054" s="2" t="s">
        <v>5162</v>
      </c>
      <c r="D1054" s="7">
        <v>4336</v>
      </c>
      <c r="E1054" s="5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112"/>
        <v>0</v>
      </c>
      <c r="P1054">
        <f t="shared" si="113"/>
        <v>0</v>
      </c>
      <c r="Q1054" t="s">
        <v>8329</v>
      </c>
      <c r="R1054" t="s">
        <v>8330</v>
      </c>
      <c r="S1054" s="11">
        <f t="shared" si="114"/>
        <v>42483.797395833331</v>
      </c>
      <c r="T1054">
        <f t="shared" si="115"/>
        <v>25569</v>
      </c>
      <c r="U1054">
        <f t="shared" si="116"/>
        <v>2016</v>
      </c>
      <c r="V1054">
        <f t="shared" si="117"/>
        <v>4</v>
      </c>
      <c r="W1054" t="str">
        <f t="shared" si="118"/>
        <v>Apr</v>
      </c>
    </row>
    <row r="1055" spans="1:23" customFormat="1" ht="43.2" hidden="1" x14ac:dyDescent="0.3">
      <c r="A1055">
        <v>1053</v>
      </c>
      <c r="B1055" s="2" t="s">
        <v>1054</v>
      </c>
      <c r="C1055" s="2" t="s">
        <v>5163</v>
      </c>
      <c r="D1055" s="7">
        <v>1500</v>
      </c>
      <c r="E1055" s="5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112"/>
        <v>1</v>
      </c>
      <c r="P1055">
        <f t="shared" si="113"/>
        <v>15</v>
      </c>
      <c r="Q1055" t="s">
        <v>8329</v>
      </c>
      <c r="R1055" t="s">
        <v>8330</v>
      </c>
      <c r="S1055" s="11">
        <f t="shared" si="114"/>
        <v>42775.172824074078</v>
      </c>
      <c r="T1055">
        <f t="shared" si="115"/>
        <v>25569.000011574073</v>
      </c>
      <c r="U1055">
        <f t="shared" si="116"/>
        <v>2017</v>
      </c>
      <c r="V1055">
        <f t="shared" si="117"/>
        <v>2</v>
      </c>
      <c r="W1055" t="str">
        <f t="shared" si="118"/>
        <v>Feb</v>
      </c>
    </row>
    <row r="1056" spans="1:23" customFormat="1" ht="57.6" hidden="1" x14ac:dyDescent="0.3">
      <c r="A1056">
        <v>1054</v>
      </c>
      <c r="B1056" s="2" t="s">
        <v>1055</v>
      </c>
      <c r="C1056" s="2" t="s">
        <v>5164</v>
      </c>
      <c r="D1056" s="7">
        <v>2500</v>
      </c>
      <c r="E1056" s="5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112"/>
        <v>0</v>
      </c>
      <c r="P1056">
        <f t="shared" si="113"/>
        <v>0</v>
      </c>
      <c r="Q1056" t="s">
        <v>8329</v>
      </c>
      <c r="R1056" t="s">
        <v>8330</v>
      </c>
      <c r="S1056" s="11">
        <f t="shared" si="114"/>
        <v>41831.851840277777</v>
      </c>
      <c r="T1056">
        <f t="shared" si="115"/>
        <v>25569</v>
      </c>
      <c r="U1056">
        <f t="shared" si="116"/>
        <v>2014</v>
      </c>
      <c r="V1056">
        <f t="shared" si="117"/>
        <v>7</v>
      </c>
      <c r="W1056" t="str">
        <f t="shared" si="118"/>
        <v>Jul</v>
      </c>
    </row>
    <row r="1057" spans="1:23" customFormat="1" ht="43.2" hidden="1" x14ac:dyDescent="0.3">
      <c r="A1057">
        <v>1055</v>
      </c>
      <c r="B1057" s="2" t="s">
        <v>1056</v>
      </c>
      <c r="C1057" s="2" t="s">
        <v>5165</v>
      </c>
      <c r="D1057" s="7">
        <v>3500</v>
      </c>
      <c r="E1057" s="5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112"/>
        <v>0</v>
      </c>
      <c r="P1057">
        <f t="shared" si="113"/>
        <v>0</v>
      </c>
      <c r="Q1057" t="s">
        <v>8329</v>
      </c>
      <c r="R1057" t="s">
        <v>8330</v>
      </c>
      <c r="S1057" s="11">
        <f t="shared" si="114"/>
        <v>42406.992418981477</v>
      </c>
      <c r="T1057">
        <f t="shared" si="115"/>
        <v>25569</v>
      </c>
      <c r="U1057">
        <f t="shared" si="116"/>
        <v>2016</v>
      </c>
      <c r="V1057">
        <f t="shared" si="117"/>
        <v>2</v>
      </c>
      <c r="W1057" t="str">
        <f t="shared" si="118"/>
        <v>Feb</v>
      </c>
    </row>
    <row r="1058" spans="1:23" customFormat="1" ht="43.2" hidden="1" x14ac:dyDescent="0.3">
      <c r="A1058">
        <v>1056</v>
      </c>
      <c r="B1058" s="2" t="s">
        <v>1057</v>
      </c>
      <c r="C1058" s="2" t="s">
        <v>5166</v>
      </c>
      <c r="D1058" s="7">
        <v>10000</v>
      </c>
      <c r="E1058" s="5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112"/>
        <v>0</v>
      </c>
      <c r="P1058">
        <f t="shared" si="113"/>
        <v>0</v>
      </c>
      <c r="Q1058" t="s">
        <v>8329</v>
      </c>
      <c r="R1058" t="s">
        <v>8330</v>
      </c>
      <c r="S1058" s="11">
        <f t="shared" si="114"/>
        <v>42058.719641203701</v>
      </c>
      <c r="T1058">
        <f t="shared" si="115"/>
        <v>25569</v>
      </c>
      <c r="U1058">
        <f t="shared" si="116"/>
        <v>2015</v>
      </c>
      <c r="V1058">
        <f t="shared" si="117"/>
        <v>2</v>
      </c>
      <c r="W1058" t="str">
        <f t="shared" si="118"/>
        <v>Feb</v>
      </c>
    </row>
    <row r="1059" spans="1:23" customFormat="1" ht="43.2" hidden="1" x14ac:dyDescent="0.3">
      <c r="A1059">
        <v>1057</v>
      </c>
      <c r="B1059" s="2" t="s">
        <v>1058</v>
      </c>
      <c r="C1059" s="2" t="s">
        <v>5167</v>
      </c>
      <c r="D1059" s="7">
        <v>10000</v>
      </c>
      <c r="E1059" s="5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112"/>
        <v>0</v>
      </c>
      <c r="P1059">
        <f t="shared" si="113"/>
        <v>0</v>
      </c>
      <c r="Q1059" t="s">
        <v>8329</v>
      </c>
      <c r="R1059" t="s">
        <v>8330</v>
      </c>
      <c r="S1059" s="11">
        <f t="shared" si="114"/>
        <v>42678.871331018512</v>
      </c>
      <c r="T1059">
        <f t="shared" si="115"/>
        <v>25569</v>
      </c>
      <c r="U1059">
        <f t="shared" si="116"/>
        <v>2016</v>
      </c>
      <c r="V1059">
        <f t="shared" si="117"/>
        <v>11</v>
      </c>
      <c r="W1059" t="str">
        <f t="shared" si="118"/>
        <v>Nov</v>
      </c>
    </row>
    <row r="1060" spans="1:23" customFormat="1" ht="43.2" hidden="1" x14ac:dyDescent="0.3">
      <c r="A1060">
        <v>1058</v>
      </c>
      <c r="B1060" s="2" t="s">
        <v>1059</v>
      </c>
      <c r="C1060" s="2" t="s">
        <v>5168</v>
      </c>
      <c r="D1060" s="7">
        <v>40000</v>
      </c>
      <c r="E1060" s="5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112"/>
        <v>0</v>
      </c>
      <c r="P1060">
        <f t="shared" si="113"/>
        <v>0</v>
      </c>
      <c r="Q1060" t="s">
        <v>8329</v>
      </c>
      <c r="R1060" t="s">
        <v>8330</v>
      </c>
      <c r="S1060" s="11">
        <f t="shared" si="114"/>
        <v>42047.900960648149</v>
      </c>
      <c r="T1060">
        <f t="shared" si="115"/>
        <v>25569</v>
      </c>
      <c r="U1060">
        <f t="shared" si="116"/>
        <v>2015</v>
      </c>
      <c r="V1060">
        <f t="shared" si="117"/>
        <v>2</v>
      </c>
      <c r="W1060" t="str">
        <f t="shared" si="118"/>
        <v>Feb</v>
      </c>
    </row>
    <row r="1061" spans="1:23" customFormat="1" hidden="1" x14ac:dyDescent="0.3">
      <c r="A1061">
        <v>1059</v>
      </c>
      <c r="B1061" s="2" t="s">
        <v>1060</v>
      </c>
      <c r="C1061" s="2" t="s">
        <v>5169</v>
      </c>
      <c r="D1061" s="7">
        <v>1100</v>
      </c>
      <c r="E1061" s="5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112"/>
        <v>0</v>
      </c>
      <c r="P1061">
        <f t="shared" si="113"/>
        <v>0</v>
      </c>
      <c r="Q1061" t="s">
        <v>8329</v>
      </c>
      <c r="R1061" t="s">
        <v>8330</v>
      </c>
      <c r="S1061" s="11">
        <f t="shared" si="114"/>
        <v>42046.79</v>
      </c>
      <c r="T1061">
        <f t="shared" si="115"/>
        <v>25569</v>
      </c>
      <c r="U1061">
        <f t="shared" si="116"/>
        <v>2015</v>
      </c>
      <c r="V1061">
        <f t="shared" si="117"/>
        <v>2</v>
      </c>
      <c r="W1061" t="str">
        <f t="shared" si="118"/>
        <v>Feb</v>
      </c>
    </row>
    <row r="1062" spans="1:23" customFormat="1" ht="43.2" hidden="1" x14ac:dyDescent="0.3">
      <c r="A1062">
        <v>1060</v>
      </c>
      <c r="B1062" s="2" t="s">
        <v>1061</v>
      </c>
      <c r="C1062" s="2" t="s">
        <v>5170</v>
      </c>
      <c r="D1062" s="7">
        <v>5000</v>
      </c>
      <c r="E1062" s="5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112"/>
        <v>1</v>
      </c>
      <c r="P1062">
        <f t="shared" si="113"/>
        <v>50</v>
      </c>
      <c r="Q1062" t="s">
        <v>8329</v>
      </c>
      <c r="R1062" t="s">
        <v>8330</v>
      </c>
      <c r="S1062" s="11">
        <f t="shared" si="114"/>
        <v>42079.913113425922</v>
      </c>
      <c r="T1062">
        <f t="shared" si="115"/>
        <v>25569.000011574073</v>
      </c>
      <c r="U1062">
        <f t="shared" si="116"/>
        <v>2015</v>
      </c>
      <c r="V1062">
        <f t="shared" si="117"/>
        <v>3</v>
      </c>
      <c r="W1062" t="str">
        <f t="shared" si="118"/>
        <v>Mar</v>
      </c>
    </row>
    <row r="1063" spans="1:23" customFormat="1" ht="28.8" hidden="1" x14ac:dyDescent="0.3">
      <c r="A1063">
        <v>1061</v>
      </c>
      <c r="B1063" s="2" t="s">
        <v>1062</v>
      </c>
      <c r="C1063" s="2" t="s">
        <v>5171</v>
      </c>
      <c r="D1063" s="7">
        <v>4000</v>
      </c>
      <c r="E1063" s="5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112"/>
        <v>0</v>
      </c>
      <c r="P1063">
        <f t="shared" si="113"/>
        <v>0</v>
      </c>
      <c r="Q1063" t="s">
        <v>8329</v>
      </c>
      <c r="R1063" t="s">
        <v>8330</v>
      </c>
      <c r="S1063" s="11">
        <f t="shared" si="114"/>
        <v>42432.276712962965</v>
      </c>
      <c r="T1063">
        <f t="shared" si="115"/>
        <v>25569</v>
      </c>
      <c r="U1063">
        <f t="shared" si="116"/>
        <v>2016</v>
      </c>
      <c r="V1063">
        <f t="shared" si="117"/>
        <v>3</v>
      </c>
      <c r="W1063" t="str">
        <f t="shared" si="118"/>
        <v>Mar</v>
      </c>
    </row>
    <row r="1064" spans="1:23" customFormat="1" hidden="1" x14ac:dyDescent="0.3">
      <c r="A1064">
        <v>1062</v>
      </c>
      <c r="B1064" s="2" t="s">
        <v>1063</v>
      </c>
      <c r="C1064" s="2" t="s">
        <v>5172</v>
      </c>
      <c r="D1064" s="7">
        <v>199</v>
      </c>
      <c r="E1064" s="5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112"/>
        <v>95</v>
      </c>
      <c r="P1064">
        <f t="shared" si="113"/>
        <v>47.5</v>
      </c>
      <c r="Q1064" t="s">
        <v>8329</v>
      </c>
      <c r="R1064" t="s">
        <v>8330</v>
      </c>
      <c r="S1064" s="11">
        <f t="shared" si="114"/>
        <v>42556.807187500002</v>
      </c>
      <c r="T1064">
        <f t="shared" si="115"/>
        <v>25569.000046296296</v>
      </c>
      <c r="U1064">
        <f t="shared" si="116"/>
        <v>2016</v>
      </c>
      <c r="V1064">
        <f t="shared" si="117"/>
        <v>7</v>
      </c>
      <c r="W1064" t="str">
        <f t="shared" si="118"/>
        <v>Jul</v>
      </c>
    </row>
    <row r="1065" spans="1:23" customFormat="1" ht="43.2" hidden="1" x14ac:dyDescent="0.3">
      <c r="A1065">
        <v>1063</v>
      </c>
      <c r="B1065" s="2" t="s">
        <v>1064</v>
      </c>
      <c r="C1065" s="2" t="s">
        <v>5173</v>
      </c>
      <c r="D1065" s="7">
        <v>1000</v>
      </c>
      <c r="E1065" s="5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112"/>
        <v>0</v>
      </c>
      <c r="P1065">
        <f t="shared" si="113"/>
        <v>0</v>
      </c>
      <c r="Q1065" t="s">
        <v>8329</v>
      </c>
      <c r="R1065" t="s">
        <v>8330</v>
      </c>
      <c r="S1065" s="11">
        <f t="shared" si="114"/>
        <v>42583.030810185184</v>
      </c>
      <c r="T1065">
        <f t="shared" si="115"/>
        <v>25569</v>
      </c>
      <c r="U1065">
        <f t="shared" si="116"/>
        <v>2016</v>
      </c>
      <c r="V1065">
        <f t="shared" si="117"/>
        <v>8</v>
      </c>
      <c r="W1065" t="str">
        <f t="shared" si="118"/>
        <v>Aug</v>
      </c>
    </row>
    <row r="1066" spans="1:23" customFormat="1" ht="43.2" hidden="1" x14ac:dyDescent="0.3">
      <c r="A1066">
        <v>1064</v>
      </c>
      <c r="B1066" s="2" t="s">
        <v>1065</v>
      </c>
      <c r="C1066" s="2" t="s">
        <v>5174</v>
      </c>
      <c r="D1066" s="7">
        <v>90000</v>
      </c>
      <c r="E1066" s="5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112"/>
        <v>9</v>
      </c>
      <c r="P1066">
        <f t="shared" si="113"/>
        <v>65.67</v>
      </c>
      <c r="Q1066" t="s">
        <v>8331</v>
      </c>
      <c r="R1066" t="s">
        <v>8332</v>
      </c>
      <c r="S1066" s="11">
        <f t="shared" si="114"/>
        <v>41417.228043981479</v>
      </c>
      <c r="T1066">
        <f t="shared" si="115"/>
        <v>25569.001423611113</v>
      </c>
      <c r="U1066">
        <f t="shared" si="116"/>
        <v>2013</v>
      </c>
      <c r="V1066">
        <f t="shared" si="117"/>
        <v>5</v>
      </c>
      <c r="W1066" t="str">
        <f t="shared" si="118"/>
        <v>May</v>
      </c>
    </row>
    <row r="1067" spans="1:23" customFormat="1" ht="43.2" hidden="1" x14ac:dyDescent="0.3">
      <c r="A1067">
        <v>1065</v>
      </c>
      <c r="B1067" s="2" t="s">
        <v>1066</v>
      </c>
      <c r="C1067" s="2" t="s">
        <v>5175</v>
      </c>
      <c r="D1067" s="7">
        <v>3000</v>
      </c>
      <c r="E1067" s="5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112"/>
        <v>3</v>
      </c>
      <c r="P1067">
        <f t="shared" si="113"/>
        <v>16.2</v>
      </c>
      <c r="Q1067" t="s">
        <v>8331</v>
      </c>
      <c r="R1067" t="s">
        <v>8332</v>
      </c>
      <c r="S1067" s="11">
        <f t="shared" si="114"/>
        <v>41661.381041666667</v>
      </c>
      <c r="T1067">
        <f t="shared" si="115"/>
        <v>25569.000057870369</v>
      </c>
      <c r="U1067">
        <f t="shared" si="116"/>
        <v>2014</v>
      </c>
      <c r="V1067">
        <f t="shared" si="117"/>
        <v>1</v>
      </c>
      <c r="W1067" t="str">
        <f t="shared" si="118"/>
        <v>Jan</v>
      </c>
    </row>
    <row r="1068" spans="1:23" customFormat="1" ht="43.2" hidden="1" x14ac:dyDescent="0.3">
      <c r="A1068">
        <v>1066</v>
      </c>
      <c r="B1068" s="2" t="s">
        <v>1067</v>
      </c>
      <c r="C1068" s="2" t="s">
        <v>5176</v>
      </c>
      <c r="D1068" s="7">
        <v>150000</v>
      </c>
      <c r="E1068" s="5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112"/>
        <v>3</v>
      </c>
      <c r="P1068">
        <f t="shared" si="113"/>
        <v>34.130000000000003</v>
      </c>
      <c r="Q1068" t="s">
        <v>8331</v>
      </c>
      <c r="R1068" t="s">
        <v>8332</v>
      </c>
      <c r="S1068" s="11">
        <f t="shared" si="114"/>
        <v>41445.962754629632</v>
      </c>
      <c r="T1068">
        <f t="shared" si="115"/>
        <v>25569.001712962963</v>
      </c>
      <c r="U1068">
        <f t="shared" si="116"/>
        <v>2013</v>
      </c>
      <c r="V1068">
        <f t="shared" si="117"/>
        <v>6</v>
      </c>
      <c r="W1068" t="str">
        <f t="shared" si="118"/>
        <v>Jun</v>
      </c>
    </row>
    <row r="1069" spans="1:23" customFormat="1" ht="43.2" hidden="1" x14ac:dyDescent="0.3">
      <c r="A1069">
        <v>1067</v>
      </c>
      <c r="B1069" s="2" t="s">
        <v>1068</v>
      </c>
      <c r="C1069" s="2" t="s">
        <v>5177</v>
      </c>
      <c r="D1069" s="7">
        <v>500</v>
      </c>
      <c r="E1069" s="5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112"/>
        <v>26</v>
      </c>
      <c r="P1069">
        <f t="shared" si="113"/>
        <v>13</v>
      </c>
      <c r="Q1069" t="s">
        <v>8331</v>
      </c>
      <c r="R1069" t="s">
        <v>8332</v>
      </c>
      <c r="S1069" s="11">
        <f t="shared" si="114"/>
        <v>41599.855682870373</v>
      </c>
      <c r="T1069">
        <f t="shared" si="115"/>
        <v>25569.000115740742</v>
      </c>
      <c r="U1069">
        <f t="shared" si="116"/>
        <v>2013</v>
      </c>
      <c r="V1069">
        <f t="shared" si="117"/>
        <v>11</v>
      </c>
      <c r="W1069" t="str">
        <f t="shared" si="118"/>
        <v>Nov</v>
      </c>
    </row>
    <row r="1070" spans="1:23" customFormat="1" ht="57.6" hidden="1" x14ac:dyDescent="0.3">
      <c r="A1070">
        <v>1068</v>
      </c>
      <c r="B1070" s="2" t="s">
        <v>1069</v>
      </c>
      <c r="C1070" s="2" t="s">
        <v>5178</v>
      </c>
      <c r="D1070" s="7">
        <v>30000</v>
      </c>
      <c r="E1070" s="5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112"/>
        <v>0</v>
      </c>
      <c r="P1070">
        <f t="shared" si="113"/>
        <v>11.25</v>
      </c>
      <c r="Q1070" t="s">
        <v>8331</v>
      </c>
      <c r="R1070" t="s">
        <v>8332</v>
      </c>
      <c r="S1070" s="11">
        <f t="shared" si="114"/>
        <v>42440.371111111104</v>
      </c>
      <c r="T1070">
        <f t="shared" si="115"/>
        <v>25569.000046296296</v>
      </c>
      <c r="U1070">
        <f t="shared" si="116"/>
        <v>2016</v>
      </c>
      <c r="V1070">
        <f t="shared" si="117"/>
        <v>3</v>
      </c>
      <c r="W1070" t="str">
        <f t="shared" si="118"/>
        <v>Mar</v>
      </c>
    </row>
    <row r="1071" spans="1:23" customFormat="1" ht="43.2" hidden="1" x14ac:dyDescent="0.3">
      <c r="A1071">
        <v>1069</v>
      </c>
      <c r="B1071" s="2" t="s">
        <v>1070</v>
      </c>
      <c r="C1071" s="2" t="s">
        <v>5179</v>
      </c>
      <c r="D1071" s="7">
        <v>2200</v>
      </c>
      <c r="E1071" s="5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112"/>
        <v>39</v>
      </c>
      <c r="P1071">
        <f t="shared" si="113"/>
        <v>40.479999999999997</v>
      </c>
      <c r="Q1071" t="s">
        <v>8331</v>
      </c>
      <c r="R1071" t="s">
        <v>8332</v>
      </c>
      <c r="S1071" s="11">
        <f t="shared" si="114"/>
        <v>41572.229849537034</v>
      </c>
      <c r="T1071">
        <f t="shared" si="115"/>
        <v>25569.000243055554</v>
      </c>
      <c r="U1071">
        <f t="shared" si="116"/>
        <v>2013</v>
      </c>
      <c r="V1071">
        <f t="shared" si="117"/>
        <v>10</v>
      </c>
      <c r="W1071" t="str">
        <f t="shared" si="118"/>
        <v>Oct</v>
      </c>
    </row>
    <row r="1072" spans="1:23" customFormat="1" ht="43.2" hidden="1" x14ac:dyDescent="0.3">
      <c r="A1072">
        <v>1070</v>
      </c>
      <c r="B1072" s="2" t="s">
        <v>1071</v>
      </c>
      <c r="C1072" s="2" t="s">
        <v>5180</v>
      </c>
      <c r="D1072" s="7">
        <v>10000</v>
      </c>
      <c r="E1072" s="5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112"/>
        <v>1</v>
      </c>
      <c r="P1072">
        <f t="shared" si="113"/>
        <v>35</v>
      </c>
      <c r="Q1072" t="s">
        <v>8331</v>
      </c>
      <c r="R1072" t="s">
        <v>8332</v>
      </c>
      <c r="S1072" s="11">
        <f t="shared" si="114"/>
        <v>41163.011828703704</v>
      </c>
      <c r="T1072">
        <f t="shared" si="115"/>
        <v>25569.00002314815</v>
      </c>
      <c r="U1072">
        <f t="shared" si="116"/>
        <v>2012</v>
      </c>
      <c r="V1072">
        <f t="shared" si="117"/>
        <v>9</v>
      </c>
      <c r="W1072" t="str">
        <f t="shared" si="118"/>
        <v>Sep</v>
      </c>
    </row>
    <row r="1073" spans="1:23" customFormat="1" ht="43.2" hidden="1" x14ac:dyDescent="0.3">
      <c r="A1073">
        <v>1071</v>
      </c>
      <c r="B1073" s="2" t="s">
        <v>1072</v>
      </c>
      <c r="C1073" s="2" t="s">
        <v>5181</v>
      </c>
      <c r="D1073" s="7">
        <v>100</v>
      </c>
      <c r="E1073" s="5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112"/>
        <v>0</v>
      </c>
      <c r="P1073">
        <f t="shared" si="113"/>
        <v>0</v>
      </c>
      <c r="Q1073" t="s">
        <v>8331</v>
      </c>
      <c r="R1073" t="s">
        <v>8332</v>
      </c>
      <c r="S1073" s="11">
        <f t="shared" si="114"/>
        <v>42295.753391203703</v>
      </c>
      <c r="T1073">
        <f t="shared" si="115"/>
        <v>25569</v>
      </c>
      <c r="U1073">
        <f t="shared" si="116"/>
        <v>2015</v>
      </c>
      <c r="V1073">
        <f t="shared" si="117"/>
        <v>10</v>
      </c>
      <c r="W1073" t="str">
        <f t="shared" si="118"/>
        <v>Oct</v>
      </c>
    </row>
    <row r="1074" spans="1:23" customFormat="1" ht="43.2" hidden="1" x14ac:dyDescent="0.3">
      <c r="A1074">
        <v>1072</v>
      </c>
      <c r="B1074" s="2" t="s">
        <v>1073</v>
      </c>
      <c r="C1074" s="2" t="s">
        <v>5182</v>
      </c>
      <c r="D1074" s="7">
        <v>75000</v>
      </c>
      <c r="E1074" s="5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112"/>
        <v>0</v>
      </c>
      <c r="P1074">
        <f t="shared" si="113"/>
        <v>12.75</v>
      </c>
      <c r="Q1074" t="s">
        <v>8331</v>
      </c>
      <c r="R1074" t="s">
        <v>8332</v>
      </c>
      <c r="S1074" s="11">
        <f t="shared" si="114"/>
        <v>41645.832141203704</v>
      </c>
      <c r="T1074">
        <f t="shared" si="115"/>
        <v>25569.000046296296</v>
      </c>
      <c r="U1074">
        <f t="shared" si="116"/>
        <v>2014</v>
      </c>
      <c r="V1074">
        <f t="shared" si="117"/>
        <v>1</v>
      </c>
      <c r="W1074" t="str">
        <f t="shared" si="118"/>
        <v>Jan</v>
      </c>
    </row>
    <row r="1075" spans="1:23" customFormat="1" ht="28.8" hidden="1" x14ac:dyDescent="0.3">
      <c r="A1075">
        <v>1073</v>
      </c>
      <c r="B1075" s="2" t="s">
        <v>1074</v>
      </c>
      <c r="C1075" s="2" t="s">
        <v>5183</v>
      </c>
      <c r="D1075" s="7">
        <v>750</v>
      </c>
      <c r="E1075" s="5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112"/>
        <v>1</v>
      </c>
      <c r="P1075">
        <f t="shared" si="113"/>
        <v>10</v>
      </c>
      <c r="Q1075" t="s">
        <v>8331</v>
      </c>
      <c r="R1075" t="s">
        <v>8332</v>
      </c>
      <c r="S1075" s="11">
        <f t="shared" si="114"/>
        <v>40802.964594907404</v>
      </c>
      <c r="T1075">
        <f t="shared" si="115"/>
        <v>25569.000011574073</v>
      </c>
      <c r="U1075">
        <f t="shared" si="116"/>
        <v>2011</v>
      </c>
      <c r="V1075">
        <f t="shared" si="117"/>
        <v>9</v>
      </c>
      <c r="W1075" t="str">
        <f t="shared" si="118"/>
        <v>Sep</v>
      </c>
    </row>
    <row r="1076" spans="1:23" customFormat="1" ht="43.2" hidden="1" x14ac:dyDescent="0.3">
      <c r="A1076">
        <v>1074</v>
      </c>
      <c r="B1076" s="2" t="s">
        <v>1075</v>
      </c>
      <c r="C1076" s="2" t="s">
        <v>5184</v>
      </c>
      <c r="D1076" s="7">
        <v>54000</v>
      </c>
      <c r="E1076" s="5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112"/>
        <v>6</v>
      </c>
      <c r="P1076">
        <f t="shared" si="113"/>
        <v>113.57</v>
      </c>
      <c r="Q1076" t="s">
        <v>8331</v>
      </c>
      <c r="R1076" t="s">
        <v>8332</v>
      </c>
      <c r="S1076" s="11">
        <f t="shared" si="114"/>
        <v>41613.172974537039</v>
      </c>
      <c r="T1076">
        <f t="shared" si="115"/>
        <v>25569.000347222223</v>
      </c>
      <c r="U1076">
        <f t="shared" si="116"/>
        <v>2013</v>
      </c>
      <c r="V1076">
        <f t="shared" si="117"/>
        <v>12</v>
      </c>
      <c r="W1076" t="str">
        <f t="shared" si="118"/>
        <v>Dec</v>
      </c>
    </row>
    <row r="1077" spans="1:23" customFormat="1" ht="28.8" hidden="1" x14ac:dyDescent="0.3">
      <c r="A1077">
        <v>1075</v>
      </c>
      <c r="B1077" s="2" t="s">
        <v>1076</v>
      </c>
      <c r="C1077" s="2" t="s">
        <v>5185</v>
      </c>
      <c r="D1077" s="7">
        <v>1000</v>
      </c>
      <c r="E1077" s="5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112"/>
        <v>5</v>
      </c>
      <c r="P1077">
        <f t="shared" si="113"/>
        <v>15</v>
      </c>
      <c r="Q1077" t="s">
        <v>8331</v>
      </c>
      <c r="R1077" t="s">
        <v>8332</v>
      </c>
      <c r="S1077" s="11">
        <f t="shared" si="114"/>
        <v>41005.904120370367</v>
      </c>
      <c r="T1077">
        <f t="shared" si="115"/>
        <v>25569.000034722223</v>
      </c>
      <c r="U1077">
        <f t="shared" si="116"/>
        <v>2012</v>
      </c>
      <c r="V1077">
        <f t="shared" si="117"/>
        <v>4</v>
      </c>
      <c r="W1077" t="str">
        <f t="shared" si="118"/>
        <v>Apr</v>
      </c>
    </row>
    <row r="1078" spans="1:23" customFormat="1" ht="43.2" hidden="1" x14ac:dyDescent="0.3">
      <c r="A1078">
        <v>1076</v>
      </c>
      <c r="B1078" s="2" t="s">
        <v>1077</v>
      </c>
      <c r="C1078" s="2" t="s">
        <v>5186</v>
      </c>
      <c r="D1078" s="7">
        <v>75000</v>
      </c>
      <c r="E1078" s="5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112"/>
        <v>63</v>
      </c>
      <c r="P1078">
        <f t="shared" si="113"/>
        <v>48.28</v>
      </c>
      <c r="Q1078" t="s">
        <v>8331</v>
      </c>
      <c r="R1078" t="s">
        <v>8332</v>
      </c>
      <c r="S1078" s="11">
        <f t="shared" si="114"/>
        <v>41838.377893518518</v>
      </c>
      <c r="T1078">
        <f t="shared" si="115"/>
        <v>25569.011284722223</v>
      </c>
      <c r="U1078">
        <f t="shared" si="116"/>
        <v>2014</v>
      </c>
      <c r="V1078">
        <f t="shared" si="117"/>
        <v>7</v>
      </c>
      <c r="W1078" t="str">
        <f t="shared" si="118"/>
        <v>Jul</v>
      </c>
    </row>
    <row r="1079" spans="1:23" customFormat="1" ht="43.2" hidden="1" x14ac:dyDescent="0.3">
      <c r="A1079">
        <v>1077</v>
      </c>
      <c r="B1079" s="2" t="s">
        <v>1078</v>
      </c>
      <c r="C1079" s="2" t="s">
        <v>5187</v>
      </c>
      <c r="D1079" s="7">
        <v>25000</v>
      </c>
      <c r="E1079" s="5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112"/>
        <v>29</v>
      </c>
      <c r="P1079">
        <f t="shared" si="113"/>
        <v>43.98</v>
      </c>
      <c r="Q1079" t="s">
        <v>8331</v>
      </c>
      <c r="R1079" t="s">
        <v>8332</v>
      </c>
      <c r="S1079" s="11">
        <f t="shared" si="114"/>
        <v>42353.16679398148</v>
      </c>
      <c r="T1079">
        <f t="shared" si="115"/>
        <v>25569.001932870371</v>
      </c>
      <c r="U1079">
        <f t="shared" si="116"/>
        <v>2015</v>
      </c>
      <c r="V1079">
        <f t="shared" si="117"/>
        <v>12</v>
      </c>
      <c r="W1079" t="str">
        <f t="shared" si="118"/>
        <v>Dec</v>
      </c>
    </row>
    <row r="1080" spans="1:23" customFormat="1" ht="57.6" hidden="1" x14ac:dyDescent="0.3">
      <c r="A1080">
        <v>1078</v>
      </c>
      <c r="B1080" s="2" t="s">
        <v>1079</v>
      </c>
      <c r="C1080" s="2" t="s">
        <v>5188</v>
      </c>
      <c r="D1080" s="7">
        <v>600</v>
      </c>
      <c r="E1080" s="5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112"/>
        <v>8</v>
      </c>
      <c r="P1080">
        <f t="shared" si="113"/>
        <v>9</v>
      </c>
      <c r="Q1080" t="s">
        <v>8331</v>
      </c>
      <c r="R1080" t="s">
        <v>8332</v>
      </c>
      <c r="S1080" s="11">
        <f t="shared" si="114"/>
        <v>40701.195844907408</v>
      </c>
      <c r="T1080">
        <f t="shared" si="115"/>
        <v>25569.000057870369</v>
      </c>
      <c r="U1080">
        <f t="shared" si="116"/>
        <v>2011</v>
      </c>
      <c r="V1080">
        <f t="shared" si="117"/>
        <v>6</v>
      </c>
      <c r="W1080" t="str">
        <f t="shared" si="118"/>
        <v>Jun</v>
      </c>
    </row>
    <row r="1081" spans="1:23" customFormat="1" ht="43.2" hidden="1" x14ac:dyDescent="0.3">
      <c r="A1081">
        <v>1079</v>
      </c>
      <c r="B1081" s="2" t="s">
        <v>1080</v>
      </c>
      <c r="C1081" s="2" t="s">
        <v>5189</v>
      </c>
      <c r="D1081" s="7">
        <v>26000</v>
      </c>
      <c r="E1081" s="5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112"/>
        <v>3</v>
      </c>
      <c r="P1081">
        <f t="shared" si="113"/>
        <v>37.67</v>
      </c>
      <c r="Q1081" t="s">
        <v>8331</v>
      </c>
      <c r="R1081" t="s">
        <v>8332</v>
      </c>
      <c r="S1081" s="11">
        <f t="shared" si="114"/>
        <v>42479.566388888896</v>
      </c>
      <c r="T1081">
        <f t="shared" si="115"/>
        <v>25569.000208333335</v>
      </c>
      <c r="U1081">
        <f t="shared" si="116"/>
        <v>2016</v>
      </c>
      <c r="V1081">
        <f t="shared" si="117"/>
        <v>4</v>
      </c>
      <c r="W1081" t="str">
        <f t="shared" si="118"/>
        <v>Apr</v>
      </c>
    </row>
    <row r="1082" spans="1:23" customFormat="1" ht="43.2" hidden="1" x14ac:dyDescent="0.3">
      <c r="A1082">
        <v>1080</v>
      </c>
      <c r="B1082" s="2" t="s">
        <v>1081</v>
      </c>
      <c r="C1082" s="2" t="s">
        <v>5190</v>
      </c>
      <c r="D1082" s="7">
        <v>20000</v>
      </c>
      <c r="E1082" s="5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112"/>
        <v>9</v>
      </c>
      <c r="P1082">
        <f t="shared" si="113"/>
        <v>18.579999999999998</v>
      </c>
      <c r="Q1082" t="s">
        <v>8331</v>
      </c>
      <c r="R1082" t="s">
        <v>8332</v>
      </c>
      <c r="S1082" s="11">
        <f t="shared" si="114"/>
        <v>41740.138113425928</v>
      </c>
      <c r="T1082">
        <f t="shared" si="115"/>
        <v>25569.001134259259</v>
      </c>
      <c r="U1082">
        <f t="shared" si="116"/>
        <v>2014</v>
      </c>
      <c r="V1082">
        <f t="shared" si="117"/>
        <v>4</v>
      </c>
      <c r="W1082" t="str">
        <f t="shared" si="118"/>
        <v>Apr</v>
      </c>
    </row>
    <row r="1083" spans="1:23" customFormat="1" ht="43.2" hidden="1" x14ac:dyDescent="0.3">
      <c r="A1083">
        <v>1081</v>
      </c>
      <c r="B1083" s="2" t="s">
        <v>1082</v>
      </c>
      <c r="C1083" s="2" t="s">
        <v>5191</v>
      </c>
      <c r="D1083" s="7">
        <v>68000</v>
      </c>
      <c r="E1083" s="5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112"/>
        <v>0</v>
      </c>
      <c r="P1083">
        <f t="shared" si="113"/>
        <v>3</v>
      </c>
      <c r="Q1083" t="s">
        <v>8331</v>
      </c>
      <c r="R1083" t="s">
        <v>8332</v>
      </c>
      <c r="S1083" s="11">
        <f t="shared" si="114"/>
        <v>42002.926990740743</v>
      </c>
      <c r="T1083">
        <f t="shared" si="115"/>
        <v>25569.000046296296</v>
      </c>
      <c r="U1083">
        <f t="shared" si="116"/>
        <v>2014</v>
      </c>
      <c r="V1083">
        <f t="shared" si="117"/>
        <v>12</v>
      </c>
      <c r="W1083" t="str">
        <f t="shared" si="118"/>
        <v>Dec</v>
      </c>
    </row>
    <row r="1084" spans="1:23" customFormat="1" ht="43.2" hidden="1" x14ac:dyDescent="0.3">
      <c r="A1084">
        <v>1082</v>
      </c>
      <c r="B1084" s="2" t="s">
        <v>1083</v>
      </c>
      <c r="C1084" s="2" t="s">
        <v>5192</v>
      </c>
      <c r="D1084" s="7">
        <v>10000</v>
      </c>
      <c r="E1084" s="5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112"/>
        <v>1</v>
      </c>
      <c r="P1084">
        <f t="shared" si="113"/>
        <v>18.670000000000002</v>
      </c>
      <c r="Q1084" t="s">
        <v>8331</v>
      </c>
      <c r="R1084" t="s">
        <v>8332</v>
      </c>
      <c r="S1084" s="11">
        <f t="shared" si="114"/>
        <v>41101.906111111115</v>
      </c>
      <c r="T1084">
        <f t="shared" si="115"/>
        <v>25569.000034722223</v>
      </c>
      <c r="U1084">
        <f t="shared" si="116"/>
        <v>2012</v>
      </c>
      <c r="V1084">
        <f t="shared" si="117"/>
        <v>7</v>
      </c>
      <c r="W1084" t="str">
        <f t="shared" si="118"/>
        <v>Jul</v>
      </c>
    </row>
    <row r="1085" spans="1:23" customFormat="1" ht="43.2" hidden="1" x14ac:dyDescent="0.3">
      <c r="A1085">
        <v>1083</v>
      </c>
      <c r="B1085" s="2" t="s">
        <v>1084</v>
      </c>
      <c r="C1085" s="2" t="s">
        <v>5193</v>
      </c>
      <c r="D1085" s="7">
        <v>50000</v>
      </c>
      <c r="E1085" s="5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112"/>
        <v>1</v>
      </c>
      <c r="P1085">
        <f t="shared" si="113"/>
        <v>410</v>
      </c>
      <c r="Q1085" t="s">
        <v>8331</v>
      </c>
      <c r="R1085" t="s">
        <v>8332</v>
      </c>
      <c r="S1085" s="11">
        <f t="shared" si="114"/>
        <v>41793.659525462965</v>
      </c>
      <c r="T1085">
        <f t="shared" si="115"/>
        <v>25569.000011574073</v>
      </c>
      <c r="U1085">
        <f t="shared" si="116"/>
        <v>2014</v>
      </c>
      <c r="V1085">
        <f t="shared" si="117"/>
        <v>6</v>
      </c>
      <c r="W1085" t="str">
        <f t="shared" si="118"/>
        <v>Jun</v>
      </c>
    </row>
    <row r="1086" spans="1:23" customFormat="1" hidden="1" x14ac:dyDescent="0.3">
      <c r="A1086">
        <v>1084</v>
      </c>
      <c r="B1086" s="2" t="s">
        <v>1085</v>
      </c>
      <c r="C1086" s="2" t="s">
        <v>5194</v>
      </c>
      <c r="D1086" s="7">
        <v>550</v>
      </c>
      <c r="E1086" s="5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112"/>
        <v>0</v>
      </c>
      <c r="P1086">
        <f t="shared" si="113"/>
        <v>0</v>
      </c>
      <c r="Q1086" t="s">
        <v>8331</v>
      </c>
      <c r="R1086" t="s">
        <v>8332</v>
      </c>
      <c r="S1086" s="11">
        <f t="shared" si="114"/>
        <v>41829.912083333329</v>
      </c>
      <c r="T1086">
        <f t="shared" si="115"/>
        <v>25569</v>
      </c>
      <c r="U1086">
        <f t="shared" si="116"/>
        <v>2014</v>
      </c>
      <c r="V1086">
        <f t="shared" si="117"/>
        <v>7</v>
      </c>
      <c r="W1086" t="str">
        <f t="shared" si="118"/>
        <v>Jul</v>
      </c>
    </row>
    <row r="1087" spans="1:23" customFormat="1" ht="43.2" hidden="1" x14ac:dyDescent="0.3">
      <c r="A1087">
        <v>1085</v>
      </c>
      <c r="B1087" s="2" t="s">
        <v>1086</v>
      </c>
      <c r="C1087" s="2" t="s">
        <v>5195</v>
      </c>
      <c r="D1087" s="7">
        <v>30000</v>
      </c>
      <c r="E1087" s="5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112"/>
        <v>3</v>
      </c>
      <c r="P1087">
        <f t="shared" si="113"/>
        <v>114</v>
      </c>
      <c r="Q1087" t="s">
        <v>8331</v>
      </c>
      <c r="R1087" t="s">
        <v>8332</v>
      </c>
      <c r="S1087" s="11">
        <f t="shared" si="114"/>
        <v>42413.671006944445</v>
      </c>
      <c r="T1087">
        <f t="shared" si="115"/>
        <v>25569.000104166666</v>
      </c>
      <c r="U1087">
        <f t="shared" si="116"/>
        <v>2016</v>
      </c>
      <c r="V1087">
        <f t="shared" si="117"/>
        <v>2</v>
      </c>
      <c r="W1087" t="str">
        <f t="shared" si="118"/>
        <v>Feb</v>
      </c>
    </row>
    <row r="1088" spans="1:23" customFormat="1" hidden="1" x14ac:dyDescent="0.3">
      <c r="A1088">
        <v>1086</v>
      </c>
      <c r="B1088" s="2" t="s">
        <v>1087</v>
      </c>
      <c r="C1088" s="2" t="s">
        <v>5196</v>
      </c>
      <c r="D1088" s="7">
        <v>18000</v>
      </c>
      <c r="E1088" s="5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112"/>
        <v>0</v>
      </c>
      <c r="P1088">
        <f t="shared" si="113"/>
        <v>7.5</v>
      </c>
      <c r="Q1088" t="s">
        <v>8331</v>
      </c>
      <c r="R1088" t="s">
        <v>8332</v>
      </c>
      <c r="S1088" s="11">
        <f t="shared" si="114"/>
        <v>41845.866793981484</v>
      </c>
      <c r="T1088">
        <f t="shared" si="115"/>
        <v>25569.00002314815</v>
      </c>
      <c r="U1088">
        <f t="shared" si="116"/>
        <v>2014</v>
      </c>
      <c r="V1088">
        <f t="shared" si="117"/>
        <v>7</v>
      </c>
      <c r="W1088" t="str">
        <f t="shared" si="118"/>
        <v>Jul</v>
      </c>
    </row>
    <row r="1089" spans="1:23" customFormat="1" ht="43.2" hidden="1" x14ac:dyDescent="0.3">
      <c r="A1089">
        <v>1087</v>
      </c>
      <c r="B1089" s="2" t="s">
        <v>1088</v>
      </c>
      <c r="C1089" s="2" t="s">
        <v>5197</v>
      </c>
      <c r="D1089" s="7">
        <v>1100</v>
      </c>
      <c r="E1089" s="5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112"/>
        <v>0</v>
      </c>
      <c r="P1089">
        <f t="shared" si="113"/>
        <v>0</v>
      </c>
      <c r="Q1089" t="s">
        <v>8331</v>
      </c>
      <c r="R1089" t="s">
        <v>8332</v>
      </c>
      <c r="S1089" s="11">
        <f t="shared" si="114"/>
        <v>41775.713969907411</v>
      </c>
      <c r="T1089">
        <f t="shared" si="115"/>
        <v>25569</v>
      </c>
      <c r="U1089">
        <f t="shared" si="116"/>
        <v>2014</v>
      </c>
      <c r="V1089">
        <f t="shared" si="117"/>
        <v>5</v>
      </c>
      <c r="W1089" t="str">
        <f t="shared" si="118"/>
        <v>May</v>
      </c>
    </row>
    <row r="1090" spans="1:23" customFormat="1" ht="28.8" hidden="1" x14ac:dyDescent="0.3">
      <c r="A1090">
        <v>1088</v>
      </c>
      <c r="B1090" s="2" t="s">
        <v>1089</v>
      </c>
      <c r="C1090" s="2" t="s">
        <v>5198</v>
      </c>
      <c r="D1090" s="7">
        <v>45000</v>
      </c>
      <c r="E1090" s="5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119">ROUND(E1090/D1090*100,0)</f>
        <v>14</v>
      </c>
      <c r="P1090">
        <f t="shared" si="113"/>
        <v>43.42</v>
      </c>
      <c r="Q1090" t="s">
        <v>8331</v>
      </c>
      <c r="R1090" t="s">
        <v>8332</v>
      </c>
      <c r="S1090" s="11">
        <f t="shared" si="114"/>
        <v>41723.799386574072</v>
      </c>
      <c r="T1090">
        <f t="shared" si="115"/>
        <v>25569.00170138889</v>
      </c>
      <c r="U1090">
        <f t="shared" si="116"/>
        <v>2014</v>
      </c>
      <c r="V1090">
        <f t="shared" si="117"/>
        <v>3</v>
      </c>
      <c r="W1090" t="str">
        <f t="shared" si="118"/>
        <v>Mar</v>
      </c>
    </row>
    <row r="1091" spans="1:23" customFormat="1" ht="28.8" hidden="1" x14ac:dyDescent="0.3">
      <c r="A1091">
        <v>1089</v>
      </c>
      <c r="B1091" s="2" t="s">
        <v>1090</v>
      </c>
      <c r="C1091" s="2" t="s">
        <v>5199</v>
      </c>
      <c r="D1091" s="7">
        <v>15000</v>
      </c>
      <c r="E1091" s="5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119"/>
        <v>8</v>
      </c>
      <c r="P1091">
        <f t="shared" ref="P1091:P1154" si="120">IFERROR(ROUND(E1091/L1091,2),0)</f>
        <v>23.96</v>
      </c>
      <c r="Q1091" t="s">
        <v>8331</v>
      </c>
      <c r="R1091" t="s">
        <v>8332</v>
      </c>
      <c r="S1091" s="11">
        <f t="shared" ref="S1091:S1154" si="121">(((J1091/60)/60)/24)+DATE(1970,1,1)</f>
        <v>42151.189525462964</v>
      </c>
      <c r="T1091">
        <f t="shared" ref="T1091:T1154" si="122">(((L1091/60)/60)/24)+DATE(1970,1,1)</f>
        <v>25569.000567129631</v>
      </c>
      <c r="U1091">
        <f t="shared" ref="U1091:U1154" si="123">YEAR(S1091)</f>
        <v>2015</v>
      </c>
      <c r="V1091">
        <f t="shared" ref="V1091:V1154" si="124">MONTH(S1091)</f>
        <v>5</v>
      </c>
      <c r="W1091" t="str">
        <f t="shared" ref="W1091:W1154" si="125">IF(V1091=1,"Jan",IF(V1091=2,"Feb",IF(V1091=3,"Mar",IF(V1091=4,"Apr",IF(V1091=5,"May",IF(V1091=6,"Jun",IF(V1091=7,"Jul",IF(V1091=8,"Aug",IF(V1091=9,"Sep",IF(V1091=10,"Oct",IF(V1091=11,"Nov",IF(V1091=12,"Dec"))))))))))))</f>
        <v>May</v>
      </c>
    </row>
    <row r="1092" spans="1:23" customFormat="1" ht="43.2" hidden="1" x14ac:dyDescent="0.3">
      <c r="A1092">
        <v>1090</v>
      </c>
      <c r="B1092" s="2" t="s">
        <v>1091</v>
      </c>
      <c r="C1092" s="2" t="s">
        <v>5200</v>
      </c>
      <c r="D1092" s="7">
        <v>12999</v>
      </c>
      <c r="E1092" s="5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119"/>
        <v>0</v>
      </c>
      <c r="P1092">
        <f t="shared" si="120"/>
        <v>5</v>
      </c>
      <c r="Q1092" t="s">
        <v>8331</v>
      </c>
      <c r="R1092" t="s">
        <v>8332</v>
      </c>
      <c r="S1092" s="11">
        <f t="shared" si="121"/>
        <v>42123.185798611114</v>
      </c>
      <c r="T1092">
        <f t="shared" si="122"/>
        <v>25569.000011574073</v>
      </c>
      <c r="U1092">
        <f t="shared" si="123"/>
        <v>2015</v>
      </c>
      <c r="V1092">
        <f t="shared" si="124"/>
        <v>4</v>
      </c>
      <c r="W1092" t="str">
        <f t="shared" si="125"/>
        <v>Apr</v>
      </c>
    </row>
    <row r="1093" spans="1:23" customFormat="1" ht="43.2" hidden="1" x14ac:dyDescent="0.3">
      <c r="A1093">
        <v>1091</v>
      </c>
      <c r="B1093" s="2" t="s">
        <v>1092</v>
      </c>
      <c r="C1093" s="2" t="s">
        <v>5201</v>
      </c>
      <c r="D1093" s="7">
        <v>200</v>
      </c>
      <c r="E1093" s="5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119"/>
        <v>13</v>
      </c>
      <c r="P1093">
        <f t="shared" si="120"/>
        <v>12.5</v>
      </c>
      <c r="Q1093" t="s">
        <v>8331</v>
      </c>
      <c r="R1093" t="s">
        <v>8332</v>
      </c>
      <c r="S1093" s="11">
        <f t="shared" si="121"/>
        <v>42440.820277777777</v>
      </c>
      <c r="T1093">
        <f t="shared" si="122"/>
        <v>25569.00002314815</v>
      </c>
      <c r="U1093">
        <f t="shared" si="123"/>
        <v>2016</v>
      </c>
      <c r="V1093">
        <f t="shared" si="124"/>
        <v>3</v>
      </c>
      <c r="W1093" t="str">
        <f t="shared" si="125"/>
        <v>Mar</v>
      </c>
    </row>
    <row r="1094" spans="1:23" customFormat="1" ht="57.6" hidden="1" x14ac:dyDescent="0.3">
      <c r="A1094">
        <v>1092</v>
      </c>
      <c r="B1094" s="2" t="s">
        <v>1093</v>
      </c>
      <c r="C1094" s="2" t="s">
        <v>5202</v>
      </c>
      <c r="D1094" s="7">
        <v>2000</v>
      </c>
      <c r="E1094" s="5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119"/>
        <v>1</v>
      </c>
      <c r="P1094">
        <f t="shared" si="120"/>
        <v>3</v>
      </c>
      <c r="Q1094" t="s">
        <v>8331</v>
      </c>
      <c r="R1094" t="s">
        <v>8332</v>
      </c>
      <c r="S1094" s="11">
        <f t="shared" si="121"/>
        <v>41250.025902777779</v>
      </c>
      <c r="T1094">
        <f t="shared" si="122"/>
        <v>25569.000081018519</v>
      </c>
      <c r="U1094">
        <f t="shared" si="123"/>
        <v>2012</v>
      </c>
      <c r="V1094">
        <f t="shared" si="124"/>
        <v>12</v>
      </c>
      <c r="W1094" t="str">
        <f t="shared" si="125"/>
        <v>Dec</v>
      </c>
    </row>
    <row r="1095" spans="1:23" customFormat="1" ht="43.2" hidden="1" x14ac:dyDescent="0.3">
      <c r="A1095">
        <v>1093</v>
      </c>
      <c r="B1095" s="2" t="s">
        <v>1094</v>
      </c>
      <c r="C1095" s="2" t="s">
        <v>5203</v>
      </c>
      <c r="D1095" s="7">
        <v>300</v>
      </c>
      <c r="E1095" s="5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119"/>
        <v>14</v>
      </c>
      <c r="P1095">
        <f t="shared" si="120"/>
        <v>10.56</v>
      </c>
      <c r="Q1095" t="s">
        <v>8331</v>
      </c>
      <c r="R1095" t="s">
        <v>8332</v>
      </c>
      <c r="S1095" s="11">
        <f t="shared" si="121"/>
        <v>42396.973807870367</v>
      </c>
      <c r="T1095">
        <f t="shared" si="122"/>
        <v>25569.000046296296</v>
      </c>
      <c r="U1095">
        <f t="shared" si="123"/>
        <v>2016</v>
      </c>
      <c r="V1095">
        <f t="shared" si="124"/>
        <v>1</v>
      </c>
      <c r="W1095" t="str">
        <f t="shared" si="125"/>
        <v>Jan</v>
      </c>
    </row>
    <row r="1096" spans="1:23" customFormat="1" ht="43.2" hidden="1" x14ac:dyDescent="0.3">
      <c r="A1096">
        <v>1094</v>
      </c>
      <c r="B1096" s="2" t="s">
        <v>1095</v>
      </c>
      <c r="C1096" s="2" t="s">
        <v>5204</v>
      </c>
      <c r="D1096" s="7">
        <v>18000</v>
      </c>
      <c r="E1096" s="5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119"/>
        <v>18</v>
      </c>
      <c r="P1096">
        <f t="shared" si="120"/>
        <v>122</v>
      </c>
      <c r="Q1096" t="s">
        <v>8331</v>
      </c>
      <c r="R1096" t="s">
        <v>8332</v>
      </c>
      <c r="S1096" s="11">
        <f t="shared" si="121"/>
        <v>40795.713344907403</v>
      </c>
      <c r="T1096">
        <f t="shared" si="122"/>
        <v>25569.0003125</v>
      </c>
      <c r="U1096">
        <f t="shared" si="123"/>
        <v>2011</v>
      </c>
      <c r="V1096">
        <f t="shared" si="124"/>
        <v>9</v>
      </c>
      <c r="W1096" t="str">
        <f t="shared" si="125"/>
        <v>Sep</v>
      </c>
    </row>
    <row r="1097" spans="1:23" customFormat="1" ht="43.2" hidden="1" x14ac:dyDescent="0.3">
      <c r="A1097">
        <v>1095</v>
      </c>
      <c r="B1097" s="2" t="s">
        <v>1096</v>
      </c>
      <c r="C1097" s="2" t="s">
        <v>5205</v>
      </c>
      <c r="D1097" s="7">
        <v>500000</v>
      </c>
      <c r="E1097" s="5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119"/>
        <v>5</v>
      </c>
      <c r="P1097">
        <f t="shared" si="120"/>
        <v>267.81</v>
      </c>
      <c r="Q1097" t="s">
        <v>8331</v>
      </c>
      <c r="R1097" t="s">
        <v>8332</v>
      </c>
      <c r="S1097" s="11">
        <f t="shared" si="121"/>
        <v>41486.537268518521</v>
      </c>
      <c r="T1097">
        <f t="shared" si="122"/>
        <v>25569.001087962963</v>
      </c>
      <c r="U1097">
        <f t="shared" si="123"/>
        <v>2013</v>
      </c>
      <c r="V1097">
        <f t="shared" si="124"/>
        <v>7</v>
      </c>
      <c r="W1097" t="str">
        <f t="shared" si="125"/>
        <v>Jul</v>
      </c>
    </row>
    <row r="1098" spans="1:23" customFormat="1" ht="43.2" hidden="1" x14ac:dyDescent="0.3">
      <c r="A1098">
        <v>1096</v>
      </c>
      <c r="B1098" s="2" t="s">
        <v>1097</v>
      </c>
      <c r="C1098" s="2" t="s">
        <v>5206</v>
      </c>
      <c r="D1098" s="7">
        <v>12000</v>
      </c>
      <c r="E1098" s="5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119"/>
        <v>18</v>
      </c>
      <c r="P1098">
        <f t="shared" si="120"/>
        <v>74.209999999999994</v>
      </c>
      <c r="Q1098" t="s">
        <v>8331</v>
      </c>
      <c r="R1098" t="s">
        <v>8332</v>
      </c>
      <c r="S1098" s="11">
        <f t="shared" si="121"/>
        <v>41885.51798611111</v>
      </c>
      <c r="T1098">
        <f t="shared" si="122"/>
        <v>25569.000335648147</v>
      </c>
      <c r="U1098">
        <f t="shared" si="123"/>
        <v>2014</v>
      </c>
      <c r="V1098">
        <f t="shared" si="124"/>
        <v>9</v>
      </c>
      <c r="W1098" t="str">
        <f t="shared" si="125"/>
        <v>Sep</v>
      </c>
    </row>
    <row r="1099" spans="1:23" customFormat="1" ht="43.2" hidden="1" x14ac:dyDescent="0.3">
      <c r="A1099">
        <v>1097</v>
      </c>
      <c r="B1099" s="2" t="s">
        <v>1098</v>
      </c>
      <c r="C1099" s="2" t="s">
        <v>5207</v>
      </c>
      <c r="D1099" s="7">
        <v>100000</v>
      </c>
      <c r="E1099" s="5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119"/>
        <v>0</v>
      </c>
      <c r="P1099">
        <f t="shared" si="120"/>
        <v>6.71</v>
      </c>
      <c r="Q1099" t="s">
        <v>8331</v>
      </c>
      <c r="R1099" t="s">
        <v>8332</v>
      </c>
      <c r="S1099" s="11">
        <f t="shared" si="121"/>
        <v>41660.792557870373</v>
      </c>
      <c r="T1099">
        <f t="shared" si="122"/>
        <v>25569.000081018519</v>
      </c>
      <c r="U1099">
        <f t="shared" si="123"/>
        <v>2014</v>
      </c>
      <c r="V1099">
        <f t="shared" si="124"/>
        <v>1</v>
      </c>
      <c r="W1099" t="str">
        <f t="shared" si="125"/>
        <v>Jan</v>
      </c>
    </row>
    <row r="1100" spans="1:23" customFormat="1" ht="28.8" hidden="1" x14ac:dyDescent="0.3">
      <c r="A1100">
        <v>1098</v>
      </c>
      <c r="B1100" s="2" t="s">
        <v>1099</v>
      </c>
      <c r="C1100" s="2" t="s">
        <v>5208</v>
      </c>
      <c r="D1100" s="7">
        <v>25000</v>
      </c>
      <c r="E1100" s="5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119"/>
        <v>7</v>
      </c>
      <c r="P1100">
        <f t="shared" si="120"/>
        <v>81.95</v>
      </c>
      <c r="Q1100" t="s">
        <v>8331</v>
      </c>
      <c r="R1100" t="s">
        <v>8332</v>
      </c>
      <c r="S1100" s="11">
        <f t="shared" si="121"/>
        <v>41712.762673611112</v>
      </c>
      <c r="T1100">
        <f t="shared" si="122"/>
        <v>25569.000254629631</v>
      </c>
      <c r="U1100">
        <f t="shared" si="123"/>
        <v>2014</v>
      </c>
      <c r="V1100">
        <f t="shared" si="124"/>
        <v>3</v>
      </c>
      <c r="W1100" t="str">
        <f t="shared" si="125"/>
        <v>Mar</v>
      </c>
    </row>
    <row r="1101" spans="1:23" customFormat="1" ht="43.2" hidden="1" x14ac:dyDescent="0.3">
      <c r="A1101">
        <v>1099</v>
      </c>
      <c r="B1101" s="2" t="s">
        <v>1100</v>
      </c>
      <c r="C1101" s="2" t="s">
        <v>5209</v>
      </c>
      <c r="D1101" s="7">
        <v>5000</v>
      </c>
      <c r="E1101" s="5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119"/>
        <v>1</v>
      </c>
      <c r="P1101">
        <f t="shared" si="120"/>
        <v>25</v>
      </c>
      <c r="Q1101" t="s">
        <v>8331</v>
      </c>
      <c r="R1101" t="s">
        <v>8332</v>
      </c>
      <c r="S1101" s="11">
        <f t="shared" si="121"/>
        <v>42107.836435185185</v>
      </c>
      <c r="T1101">
        <f t="shared" si="122"/>
        <v>25569.000011574073</v>
      </c>
      <c r="U1101">
        <f t="shared" si="123"/>
        <v>2015</v>
      </c>
      <c r="V1101">
        <f t="shared" si="124"/>
        <v>4</v>
      </c>
      <c r="W1101" t="str">
        <f t="shared" si="125"/>
        <v>Apr</v>
      </c>
    </row>
    <row r="1102" spans="1:23" customFormat="1" ht="43.2" hidden="1" x14ac:dyDescent="0.3">
      <c r="A1102">
        <v>1100</v>
      </c>
      <c r="B1102" s="2" t="s">
        <v>1101</v>
      </c>
      <c r="C1102" s="2" t="s">
        <v>5210</v>
      </c>
      <c r="D1102" s="7">
        <v>4000</v>
      </c>
      <c r="E1102" s="5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119"/>
        <v>3</v>
      </c>
      <c r="P1102">
        <f t="shared" si="120"/>
        <v>10</v>
      </c>
      <c r="Q1102" t="s">
        <v>8331</v>
      </c>
      <c r="R1102" t="s">
        <v>8332</v>
      </c>
      <c r="S1102" s="11">
        <f t="shared" si="121"/>
        <v>42384.110775462963</v>
      </c>
      <c r="T1102">
        <f t="shared" si="122"/>
        <v>25569.000115740742</v>
      </c>
      <c r="U1102">
        <f t="shared" si="123"/>
        <v>2016</v>
      </c>
      <c r="V1102">
        <f t="shared" si="124"/>
        <v>1</v>
      </c>
      <c r="W1102" t="str">
        <f t="shared" si="125"/>
        <v>Jan</v>
      </c>
    </row>
    <row r="1103" spans="1:23" customFormat="1" ht="28.8" hidden="1" x14ac:dyDescent="0.3">
      <c r="A1103">
        <v>1101</v>
      </c>
      <c r="B1103" s="2" t="s">
        <v>1102</v>
      </c>
      <c r="C1103" s="2" t="s">
        <v>5211</v>
      </c>
      <c r="D1103" s="7">
        <v>100000</v>
      </c>
      <c r="E1103" s="5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119"/>
        <v>0</v>
      </c>
      <c r="P1103">
        <f t="shared" si="120"/>
        <v>6.83</v>
      </c>
      <c r="Q1103" t="s">
        <v>8331</v>
      </c>
      <c r="R1103" t="s">
        <v>8332</v>
      </c>
      <c r="S1103" s="11">
        <f t="shared" si="121"/>
        <v>42538.77243055556</v>
      </c>
      <c r="T1103">
        <f t="shared" si="122"/>
        <v>25569.000069444446</v>
      </c>
      <c r="U1103">
        <f t="shared" si="123"/>
        <v>2016</v>
      </c>
      <c r="V1103">
        <f t="shared" si="124"/>
        <v>6</v>
      </c>
      <c r="W1103" t="str">
        <f t="shared" si="125"/>
        <v>Jun</v>
      </c>
    </row>
    <row r="1104" spans="1:23" customFormat="1" ht="43.2" hidden="1" x14ac:dyDescent="0.3">
      <c r="A1104">
        <v>1102</v>
      </c>
      <c r="B1104" s="2" t="s">
        <v>1103</v>
      </c>
      <c r="C1104" s="2" t="s">
        <v>5212</v>
      </c>
      <c r="D1104" s="7">
        <v>8000</v>
      </c>
      <c r="E1104" s="5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119"/>
        <v>5</v>
      </c>
      <c r="P1104">
        <f t="shared" si="120"/>
        <v>17.71</v>
      </c>
      <c r="Q1104" t="s">
        <v>8331</v>
      </c>
      <c r="R1104" t="s">
        <v>8332</v>
      </c>
      <c r="S1104" s="11">
        <f t="shared" si="121"/>
        <v>41577.045428240745</v>
      </c>
      <c r="T1104">
        <f t="shared" si="122"/>
        <v>25569.000277777777</v>
      </c>
      <c r="U1104">
        <f t="shared" si="123"/>
        <v>2013</v>
      </c>
      <c r="V1104">
        <f t="shared" si="124"/>
        <v>10</v>
      </c>
      <c r="W1104" t="str">
        <f t="shared" si="125"/>
        <v>Oct</v>
      </c>
    </row>
    <row r="1105" spans="1:23" customFormat="1" ht="43.2" hidden="1" x14ac:dyDescent="0.3">
      <c r="A1105">
        <v>1103</v>
      </c>
      <c r="B1105" s="2" t="s">
        <v>1104</v>
      </c>
      <c r="C1105" s="2" t="s">
        <v>5213</v>
      </c>
      <c r="D1105" s="7">
        <v>15000</v>
      </c>
      <c r="E1105" s="5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119"/>
        <v>2</v>
      </c>
      <c r="P1105">
        <f t="shared" si="120"/>
        <v>16.2</v>
      </c>
      <c r="Q1105" t="s">
        <v>8331</v>
      </c>
      <c r="R1105" t="s">
        <v>8332</v>
      </c>
      <c r="S1105" s="11">
        <f t="shared" si="121"/>
        <v>42479.22210648148</v>
      </c>
      <c r="T1105">
        <f t="shared" si="122"/>
        <v>25569.000173611112</v>
      </c>
      <c r="U1105">
        <f t="shared" si="123"/>
        <v>2016</v>
      </c>
      <c r="V1105">
        <f t="shared" si="124"/>
        <v>4</v>
      </c>
      <c r="W1105" t="str">
        <f t="shared" si="125"/>
        <v>Apr</v>
      </c>
    </row>
    <row r="1106" spans="1:23" customFormat="1" ht="43.2" hidden="1" x14ac:dyDescent="0.3">
      <c r="A1106">
        <v>1104</v>
      </c>
      <c r="B1106" s="2" t="s">
        <v>1105</v>
      </c>
      <c r="C1106" s="2" t="s">
        <v>5214</v>
      </c>
      <c r="D1106" s="7">
        <v>60000</v>
      </c>
      <c r="E1106" s="5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119"/>
        <v>5</v>
      </c>
      <c r="P1106">
        <f t="shared" si="120"/>
        <v>80.3</v>
      </c>
      <c r="Q1106" t="s">
        <v>8331</v>
      </c>
      <c r="R1106" t="s">
        <v>8332</v>
      </c>
      <c r="S1106" s="11">
        <f t="shared" si="121"/>
        <v>41771.40996527778</v>
      </c>
      <c r="T1106">
        <f t="shared" si="122"/>
        <v>25569.000428240739</v>
      </c>
      <c r="U1106">
        <f t="shared" si="123"/>
        <v>2014</v>
      </c>
      <c r="V1106">
        <f t="shared" si="124"/>
        <v>5</v>
      </c>
      <c r="W1106" t="str">
        <f t="shared" si="125"/>
        <v>May</v>
      </c>
    </row>
    <row r="1107" spans="1:23" customFormat="1" ht="57.6" hidden="1" x14ac:dyDescent="0.3">
      <c r="A1107">
        <v>1105</v>
      </c>
      <c r="B1107" s="2" t="s">
        <v>1106</v>
      </c>
      <c r="C1107" s="2" t="s">
        <v>5215</v>
      </c>
      <c r="D1107" s="7">
        <v>900000</v>
      </c>
      <c r="E1107" s="5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119"/>
        <v>0</v>
      </c>
      <c r="P1107">
        <f t="shared" si="120"/>
        <v>71.55</v>
      </c>
      <c r="Q1107" t="s">
        <v>8331</v>
      </c>
      <c r="R1107" t="s">
        <v>8332</v>
      </c>
      <c r="S1107" s="11">
        <f t="shared" si="121"/>
        <v>41692.135729166665</v>
      </c>
      <c r="T1107">
        <f t="shared" si="122"/>
        <v>25569.000231481481</v>
      </c>
      <c r="U1107">
        <f t="shared" si="123"/>
        <v>2014</v>
      </c>
      <c r="V1107">
        <f t="shared" si="124"/>
        <v>2</v>
      </c>
      <c r="W1107" t="str">
        <f t="shared" si="125"/>
        <v>Feb</v>
      </c>
    </row>
    <row r="1108" spans="1:23" customFormat="1" ht="43.2" hidden="1" x14ac:dyDescent="0.3">
      <c r="A1108">
        <v>1106</v>
      </c>
      <c r="B1108" s="2" t="s">
        <v>1107</v>
      </c>
      <c r="C1108" s="2" t="s">
        <v>5216</v>
      </c>
      <c r="D1108" s="7">
        <v>400</v>
      </c>
      <c r="E1108" s="5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119"/>
        <v>41</v>
      </c>
      <c r="P1108">
        <f t="shared" si="120"/>
        <v>23.57</v>
      </c>
      <c r="Q1108" t="s">
        <v>8331</v>
      </c>
      <c r="R1108" t="s">
        <v>8332</v>
      </c>
      <c r="S1108" s="11">
        <f t="shared" si="121"/>
        <v>40973.740451388891</v>
      </c>
      <c r="T1108">
        <f t="shared" si="122"/>
        <v>25569.000081018519</v>
      </c>
      <c r="U1108">
        <f t="shared" si="123"/>
        <v>2012</v>
      </c>
      <c r="V1108">
        <f t="shared" si="124"/>
        <v>3</v>
      </c>
      <c r="W1108" t="str">
        <f t="shared" si="125"/>
        <v>Mar</v>
      </c>
    </row>
    <row r="1109" spans="1:23" customFormat="1" ht="57.6" hidden="1" x14ac:dyDescent="0.3">
      <c r="A1109">
        <v>1107</v>
      </c>
      <c r="B1109" s="2" t="s">
        <v>1108</v>
      </c>
      <c r="C1109" s="2" t="s">
        <v>5217</v>
      </c>
      <c r="D1109" s="7">
        <v>10000</v>
      </c>
      <c r="E1109" s="5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119"/>
        <v>0</v>
      </c>
      <c r="P1109">
        <f t="shared" si="120"/>
        <v>0</v>
      </c>
      <c r="Q1109" t="s">
        <v>8331</v>
      </c>
      <c r="R1109" t="s">
        <v>8332</v>
      </c>
      <c r="S1109" s="11">
        <f t="shared" si="121"/>
        <v>41813.861388888887</v>
      </c>
      <c r="T1109">
        <f t="shared" si="122"/>
        <v>25569</v>
      </c>
      <c r="U1109">
        <f t="shared" si="123"/>
        <v>2014</v>
      </c>
      <c r="V1109">
        <f t="shared" si="124"/>
        <v>6</v>
      </c>
      <c r="W1109" t="str">
        <f t="shared" si="125"/>
        <v>Jun</v>
      </c>
    </row>
    <row r="1110" spans="1:23" customFormat="1" ht="57.6" hidden="1" x14ac:dyDescent="0.3">
      <c r="A1110">
        <v>1108</v>
      </c>
      <c r="B1110" s="2" t="s">
        <v>1109</v>
      </c>
      <c r="C1110" s="2" t="s">
        <v>5218</v>
      </c>
      <c r="D1110" s="7">
        <v>25000</v>
      </c>
      <c r="E1110" s="5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119"/>
        <v>3</v>
      </c>
      <c r="P1110">
        <f t="shared" si="120"/>
        <v>34.880000000000003</v>
      </c>
      <c r="Q1110" t="s">
        <v>8331</v>
      </c>
      <c r="R1110" t="s">
        <v>8332</v>
      </c>
      <c r="S1110" s="11">
        <f t="shared" si="121"/>
        <v>40952.636979166666</v>
      </c>
      <c r="T1110">
        <f t="shared" si="122"/>
        <v>25569.000243055554</v>
      </c>
      <c r="U1110">
        <f t="shared" si="123"/>
        <v>2012</v>
      </c>
      <c r="V1110">
        <f t="shared" si="124"/>
        <v>2</v>
      </c>
      <c r="W1110" t="str">
        <f t="shared" si="125"/>
        <v>Feb</v>
      </c>
    </row>
    <row r="1111" spans="1:23" customFormat="1" ht="43.2" hidden="1" x14ac:dyDescent="0.3">
      <c r="A1111">
        <v>1109</v>
      </c>
      <c r="B1111" s="2" t="s">
        <v>1110</v>
      </c>
      <c r="C1111" s="2" t="s">
        <v>5219</v>
      </c>
      <c r="D1111" s="7">
        <v>10000</v>
      </c>
      <c r="E1111" s="5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119"/>
        <v>0</v>
      </c>
      <c r="P1111">
        <f t="shared" si="120"/>
        <v>15</v>
      </c>
      <c r="Q1111" t="s">
        <v>8331</v>
      </c>
      <c r="R1111" t="s">
        <v>8332</v>
      </c>
      <c r="S1111" s="11">
        <f t="shared" si="121"/>
        <v>42662.752199074079</v>
      </c>
      <c r="T1111">
        <f t="shared" si="122"/>
        <v>25569.000034722223</v>
      </c>
      <c r="U1111">
        <f t="shared" si="123"/>
        <v>2016</v>
      </c>
      <c r="V1111">
        <f t="shared" si="124"/>
        <v>10</v>
      </c>
      <c r="W1111" t="str">
        <f t="shared" si="125"/>
        <v>Oct</v>
      </c>
    </row>
    <row r="1112" spans="1:23" customFormat="1" ht="43.2" hidden="1" x14ac:dyDescent="0.3">
      <c r="A1112">
        <v>1110</v>
      </c>
      <c r="B1112" s="2" t="s">
        <v>1111</v>
      </c>
      <c r="C1112" s="2" t="s">
        <v>5220</v>
      </c>
      <c r="D1112" s="7">
        <v>50000</v>
      </c>
      <c r="E1112" s="5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119"/>
        <v>1</v>
      </c>
      <c r="P1112">
        <f t="shared" si="120"/>
        <v>23.18</v>
      </c>
      <c r="Q1112" t="s">
        <v>8331</v>
      </c>
      <c r="R1112" t="s">
        <v>8332</v>
      </c>
      <c r="S1112" s="11">
        <f t="shared" si="121"/>
        <v>41220.933124999996</v>
      </c>
      <c r="T1112">
        <f t="shared" si="122"/>
        <v>25569.000127314815</v>
      </c>
      <c r="U1112">
        <f t="shared" si="123"/>
        <v>2012</v>
      </c>
      <c r="V1112">
        <f t="shared" si="124"/>
        <v>11</v>
      </c>
      <c r="W1112" t="str">
        <f t="shared" si="125"/>
        <v>Nov</v>
      </c>
    </row>
    <row r="1113" spans="1:23" customFormat="1" ht="43.2" hidden="1" x14ac:dyDescent="0.3">
      <c r="A1113">
        <v>1111</v>
      </c>
      <c r="B1113" s="2" t="s">
        <v>1112</v>
      </c>
      <c r="C1113" s="2" t="s">
        <v>5221</v>
      </c>
      <c r="D1113" s="7">
        <v>2500</v>
      </c>
      <c r="E1113" s="5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119"/>
        <v>0</v>
      </c>
      <c r="P1113">
        <f t="shared" si="120"/>
        <v>1</v>
      </c>
      <c r="Q1113" t="s">
        <v>8331</v>
      </c>
      <c r="R1113" t="s">
        <v>8332</v>
      </c>
      <c r="S1113" s="11">
        <f t="shared" si="121"/>
        <v>42347.203587962969</v>
      </c>
      <c r="T1113">
        <f t="shared" si="122"/>
        <v>25569.000011574073</v>
      </c>
      <c r="U1113">
        <f t="shared" si="123"/>
        <v>2015</v>
      </c>
      <c r="V1113">
        <f t="shared" si="124"/>
        <v>12</v>
      </c>
      <c r="W1113" t="str">
        <f t="shared" si="125"/>
        <v>Dec</v>
      </c>
    </row>
    <row r="1114" spans="1:23" customFormat="1" ht="43.2" hidden="1" x14ac:dyDescent="0.3">
      <c r="A1114">
        <v>1112</v>
      </c>
      <c r="B1114" s="2" t="s">
        <v>1113</v>
      </c>
      <c r="C1114" s="2" t="s">
        <v>5222</v>
      </c>
      <c r="D1114" s="7">
        <v>88000</v>
      </c>
      <c r="E1114" s="5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119"/>
        <v>36</v>
      </c>
      <c r="P1114">
        <f t="shared" si="120"/>
        <v>100.23</v>
      </c>
      <c r="Q1114" t="s">
        <v>8331</v>
      </c>
      <c r="R1114" t="s">
        <v>8332</v>
      </c>
      <c r="S1114" s="11">
        <f t="shared" si="121"/>
        <v>41963.759386574078</v>
      </c>
      <c r="T1114">
        <f t="shared" si="122"/>
        <v>25569.003611111111</v>
      </c>
      <c r="U1114">
        <f t="shared" si="123"/>
        <v>2014</v>
      </c>
      <c r="V1114">
        <f t="shared" si="124"/>
        <v>11</v>
      </c>
      <c r="W1114" t="str">
        <f t="shared" si="125"/>
        <v>Nov</v>
      </c>
    </row>
    <row r="1115" spans="1:23" customFormat="1" ht="43.2" hidden="1" x14ac:dyDescent="0.3">
      <c r="A1115">
        <v>1113</v>
      </c>
      <c r="B1115" s="2" t="s">
        <v>1114</v>
      </c>
      <c r="C1115" s="2" t="s">
        <v>5223</v>
      </c>
      <c r="D1115" s="7">
        <v>1000</v>
      </c>
      <c r="E1115" s="5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119"/>
        <v>1</v>
      </c>
      <c r="P1115">
        <f t="shared" si="120"/>
        <v>5</v>
      </c>
      <c r="Q1115" t="s">
        <v>8331</v>
      </c>
      <c r="R1115" t="s">
        <v>8332</v>
      </c>
      <c r="S1115" s="11">
        <f t="shared" si="121"/>
        <v>41835.977083333331</v>
      </c>
      <c r="T1115">
        <f t="shared" si="122"/>
        <v>25569.000011574073</v>
      </c>
      <c r="U1115">
        <f t="shared" si="123"/>
        <v>2014</v>
      </c>
      <c r="V1115">
        <f t="shared" si="124"/>
        <v>7</v>
      </c>
      <c r="W1115" t="str">
        <f t="shared" si="125"/>
        <v>Jul</v>
      </c>
    </row>
    <row r="1116" spans="1:23" customFormat="1" ht="43.2" hidden="1" x14ac:dyDescent="0.3">
      <c r="A1116">
        <v>1114</v>
      </c>
      <c r="B1116" s="2" t="s">
        <v>1115</v>
      </c>
      <c r="C1116" s="2" t="s">
        <v>5224</v>
      </c>
      <c r="D1116" s="7">
        <v>6000</v>
      </c>
      <c r="E1116" s="5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119"/>
        <v>0</v>
      </c>
      <c r="P1116">
        <f t="shared" si="120"/>
        <v>3.33</v>
      </c>
      <c r="Q1116" t="s">
        <v>8331</v>
      </c>
      <c r="R1116" t="s">
        <v>8332</v>
      </c>
      <c r="S1116" s="11">
        <f t="shared" si="121"/>
        <v>41526.345914351856</v>
      </c>
      <c r="T1116">
        <f t="shared" si="122"/>
        <v>25569.000034722223</v>
      </c>
      <c r="U1116">
        <f t="shared" si="123"/>
        <v>2013</v>
      </c>
      <c r="V1116">
        <f t="shared" si="124"/>
        <v>9</v>
      </c>
      <c r="W1116" t="str">
        <f t="shared" si="125"/>
        <v>Sep</v>
      </c>
    </row>
    <row r="1117" spans="1:23" customFormat="1" ht="43.2" hidden="1" x14ac:dyDescent="0.3">
      <c r="A1117">
        <v>1115</v>
      </c>
      <c r="B1117" s="2" t="s">
        <v>1116</v>
      </c>
      <c r="C1117" s="2" t="s">
        <v>5225</v>
      </c>
      <c r="D1117" s="7">
        <v>40000</v>
      </c>
      <c r="E1117" s="5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119"/>
        <v>0</v>
      </c>
      <c r="P1117">
        <f t="shared" si="120"/>
        <v>13.25</v>
      </c>
      <c r="Q1117" t="s">
        <v>8331</v>
      </c>
      <c r="R1117" t="s">
        <v>8332</v>
      </c>
      <c r="S1117" s="11">
        <f t="shared" si="121"/>
        <v>42429.695543981477</v>
      </c>
      <c r="T1117">
        <f t="shared" si="122"/>
        <v>25569.000046296296</v>
      </c>
      <c r="U1117">
        <f t="shared" si="123"/>
        <v>2016</v>
      </c>
      <c r="V1117">
        <f t="shared" si="124"/>
        <v>2</v>
      </c>
      <c r="W1117" t="str">
        <f t="shared" si="125"/>
        <v>Feb</v>
      </c>
    </row>
    <row r="1118" spans="1:23" customFormat="1" ht="28.8" hidden="1" x14ac:dyDescent="0.3">
      <c r="A1118">
        <v>1116</v>
      </c>
      <c r="B1118" s="2" t="s">
        <v>1117</v>
      </c>
      <c r="C1118" s="2" t="s">
        <v>5226</v>
      </c>
      <c r="D1118" s="7">
        <v>500000</v>
      </c>
      <c r="E1118" s="5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119"/>
        <v>0</v>
      </c>
      <c r="P1118">
        <f t="shared" si="120"/>
        <v>17.850000000000001</v>
      </c>
      <c r="Q1118" t="s">
        <v>8331</v>
      </c>
      <c r="R1118" t="s">
        <v>8332</v>
      </c>
      <c r="S1118" s="11">
        <f t="shared" si="121"/>
        <v>41009.847314814811</v>
      </c>
      <c r="T1118">
        <f t="shared" si="122"/>
        <v>25569.000115740742</v>
      </c>
      <c r="U1118">
        <f t="shared" si="123"/>
        <v>2012</v>
      </c>
      <c r="V1118">
        <f t="shared" si="124"/>
        <v>4</v>
      </c>
      <c r="W1118" t="str">
        <f t="shared" si="125"/>
        <v>Apr</v>
      </c>
    </row>
    <row r="1119" spans="1:23" customFormat="1" ht="43.2" hidden="1" x14ac:dyDescent="0.3">
      <c r="A1119">
        <v>1117</v>
      </c>
      <c r="B1119" s="2" t="s">
        <v>1118</v>
      </c>
      <c r="C1119" s="2" t="s">
        <v>5227</v>
      </c>
      <c r="D1119" s="7">
        <v>1000</v>
      </c>
      <c r="E1119" s="5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119"/>
        <v>8</v>
      </c>
      <c r="P1119">
        <f t="shared" si="120"/>
        <v>10.38</v>
      </c>
      <c r="Q1119" t="s">
        <v>8331</v>
      </c>
      <c r="R1119" t="s">
        <v>8332</v>
      </c>
      <c r="S1119" s="11">
        <f t="shared" si="121"/>
        <v>42333.598530092597</v>
      </c>
      <c r="T1119">
        <f t="shared" si="122"/>
        <v>25569.000092592592</v>
      </c>
      <c r="U1119">
        <f t="shared" si="123"/>
        <v>2015</v>
      </c>
      <c r="V1119">
        <f t="shared" si="124"/>
        <v>11</v>
      </c>
      <c r="W1119" t="str">
        <f t="shared" si="125"/>
        <v>Nov</v>
      </c>
    </row>
    <row r="1120" spans="1:23" customFormat="1" ht="43.2" hidden="1" x14ac:dyDescent="0.3">
      <c r="A1120">
        <v>1118</v>
      </c>
      <c r="B1120" s="2" t="s">
        <v>1119</v>
      </c>
      <c r="C1120" s="2" t="s">
        <v>5228</v>
      </c>
      <c r="D1120" s="7">
        <v>4500</v>
      </c>
      <c r="E1120" s="5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119"/>
        <v>2</v>
      </c>
      <c r="P1120">
        <f t="shared" si="120"/>
        <v>36.33</v>
      </c>
      <c r="Q1120" t="s">
        <v>8331</v>
      </c>
      <c r="R1120" t="s">
        <v>8332</v>
      </c>
      <c r="S1120" s="11">
        <f t="shared" si="121"/>
        <v>41704.16642361111</v>
      </c>
      <c r="T1120">
        <f t="shared" si="122"/>
        <v>25569.000034722223</v>
      </c>
      <c r="U1120">
        <f t="shared" si="123"/>
        <v>2014</v>
      </c>
      <c r="V1120">
        <f t="shared" si="124"/>
        <v>3</v>
      </c>
      <c r="W1120" t="str">
        <f t="shared" si="125"/>
        <v>Mar</v>
      </c>
    </row>
    <row r="1121" spans="1:23" customFormat="1" ht="43.2" hidden="1" x14ac:dyDescent="0.3">
      <c r="A1121">
        <v>1119</v>
      </c>
      <c r="B1121" s="2" t="s">
        <v>1120</v>
      </c>
      <c r="C1121" s="2" t="s">
        <v>5229</v>
      </c>
      <c r="D1121" s="7">
        <v>2100</v>
      </c>
      <c r="E1121" s="5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119"/>
        <v>0</v>
      </c>
      <c r="P1121">
        <f t="shared" si="120"/>
        <v>5</v>
      </c>
      <c r="Q1121" t="s">
        <v>8331</v>
      </c>
      <c r="R1121" t="s">
        <v>8332</v>
      </c>
      <c r="S1121" s="11">
        <f t="shared" si="121"/>
        <v>41722.792407407411</v>
      </c>
      <c r="T1121">
        <f t="shared" si="122"/>
        <v>25569.000011574073</v>
      </c>
      <c r="U1121">
        <f t="shared" si="123"/>
        <v>2014</v>
      </c>
      <c r="V1121">
        <f t="shared" si="124"/>
        <v>3</v>
      </c>
      <c r="W1121" t="str">
        <f t="shared" si="125"/>
        <v>Mar</v>
      </c>
    </row>
    <row r="1122" spans="1:23" customFormat="1" ht="43.2" hidden="1" x14ac:dyDescent="0.3">
      <c r="A1122">
        <v>1120</v>
      </c>
      <c r="B1122" s="2" t="s">
        <v>1121</v>
      </c>
      <c r="C1122" s="2" t="s">
        <v>5230</v>
      </c>
      <c r="D1122" s="7">
        <v>25000</v>
      </c>
      <c r="E1122" s="5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119"/>
        <v>0</v>
      </c>
      <c r="P1122">
        <f t="shared" si="120"/>
        <v>0</v>
      </c>
      <c r="Q1122" t="s">
        <v>8331</v>
      </c>
      <c r="R1122" t="s">
        <v>8332</v>
      </c>
      <c r="S1122" s="11">
        <f t="shared" si="121"/>
        <v>40799.872685185182</v>
      </c>
      <c r="T1122">
        <f t="shared" si="122"/>
        <v>25569</v>
      </c>
      <c r="U1122">
        <f t="shared" si="123"/>
        <v>2011</v>
      </c>
      <c r="V1122">
        <f t="shared" si="124"/>
        <v>9</v>
      </c>
      <c r="W1122" t="str">
        <f t="shared" si="125"/>
        <v>Sep</v>
      </c>
    </row>
    <row r="1123" spans="1:23" customFormat="1" ht="43.2" hidden="1" x14ac:dyDescent="0.3">
      <c r="A1123">
        <v>1121</v>
      </c>
      <c r="B1123" s="2" t="s">
        <v>1122</v>
      </c>
      <c r="C1123" s="2" t="s">
        <v>5231</v>
      </c>
      <c r="D1123" s="7">
        <v>250000</v>
      </c>
      <c r="E1123" s="5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119"/>
        <v>0</v>
      </c>
      <c r="P1123">
        <f t="shared" si="120"/>
        <v>5.8</v>
      </c>
      <c r="Q1123" t="s">
        <v>8331</v>
      </c>
      <c r="R1123" t="s">
        <v>8332</v>
      </c>
      <c r="S1123" s="11">
        <f t="shared" si="121"/>
        <v>42412.934212962966</v>
      </c>
      <c r="T1123">
        <f t="shared" si="122"/>
        <v>25569.000057870369</v>
      </c>
      <c r="U1123">
        <f t="shared" si="123"/>
        <v>2016</v>
      </c>
      <c r="V1123">
        <f t="shared" si="124"/>
        <v>2</v>
      </c>
      <c r="W1123" t="str">
        <f t="shared" si="125"/>
        <v>Feb</v>
      </c>
    </row>
    <row r="1124" spans="1:23" customFormat="1" ht="43.2" hidden="1" x14ac:dyDescent="0.3">
      <c r="A1124">
        <v>1122</v>
      </c>
      <c r="B1124" s="2" t="s">
        <v>1123</v>
      </c>
      <c r="C1124" s="2" t="s">
        <v>5232</v>
      </c>
      <c r="D1124" s="7">
        <v>3200</v>
      </c>
      <c r="E1124" s="5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119"/>
        <v>0</v>
      </c>
      <c r="P1124">
        <f t="shared" si="120"/>
        <v>0</v>
      </c>
      <c r="Q1124" t="s">
        <v>8331</v>
      </c>
      <c r="R1124" t="s">
        <v>8332</v>
      </c>
      <c r="S1124" s="11">
        <f t="shared" si="121"/>
        <v>41410.703993055555</v>
      </c>
      <c r="T1124">
        <f t="shared" si="122"/>
        <v>25569</v>
      </c>
      <c r="U1124">
        <f t="shared" si="123"/>
        <v>2013</v>
      </c>
      <c r="V1124">
        <f t="shared" si="124"/>
        <v>5</v>
      </c>
      <c r="W1124" t="str">
        <f t="shared" si="125"/>
        <v>May</v>
      </c>
    </row>
    <row r="1125" spans="1:23" customFormat="1" ht="43.2" hidden="1" x14ac:dyDescent="0.3">
      <c r="A1125">
        <v>1123</v>
      </c>
      <c r="B1125" s="2" t="s">
        <v>1124</v>
      </c>
      <c r="C1125" s="2" t="s">
        <v>5233</v>
      </c>
      <c r="D1125" s="7">
        <v>5000</v>
      </c>
      <c r="E1125" s="5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119"/>
        <v>0</v>
      </c>
      <c r="P1125">
        <f t="shared" si="120"/>
        <v>3.67</v>
      </c>
      <c r="Q1125" t="s">
        <v>8331</v>
      </c>
      <c r="R1125" t="s">
        <v>8332</v>
      </c>
      <c r="S1125" s="11">
        <f t="shared" si="121"/>
        <v>41718.5237037037</v>
      </c>
      <c r="T1125">
        <f t="shared" si="122"/>
        <v>25569.000034722223</v>
      </c>
      <c r="U1125">
        <f t="shared" si="123"/>
        <v>2014</v>
      </c>
      <c r="V1125">
        <f t="shared" si="124"/>
        <v>3</v>
      </c>
      <c r="W1125" t="str">
        <f t="shared" si="125"/>
        <v>Mar</v>
      </c>
    </row>
    <row r="1126" spans="1:23" customFormat="1" ht="43.2" hidden="1" x14ac:dyDescent="0.3">
      <c r="A1126">
        <v>1124</v>
      </c>
      <c r="B1126" s="2" t="s">
        <v>1125</v>
      </c>
      <c r="C1126" s="2" t="s">
        <v>5234</v>
      </c>
      <c r="D1126" s="7">
        <v>90000</v>
      </c>
      <c r="E1126" s="5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119"/>
        <v>0</v>
      </c>
      <c r="P1126">
        <f t="shared" si="120"/>
        <v>60.71</v>
      </c>
      <c r="Q1126" t="s">
        <v>8331</v>
      </c>
      <c r="R1126" t="s">
        <v>8333</v>
      </c>
      <c r="S1126" s="11">
        <f t="shared" si="121"/>
        <v>42094.667256944449</v>
      </c>
      <c r="T1126">
        <f t="shared" si="122"/>
        <v>25569.000081018519</v>
      </c>
      <c r="U1126">
        <f t="shared" si="123"/>
        <v>2015</v>
      </c>
      <c r="V1126">
        <f t="shared" si="124"/>
        <v>3</v>
      </c>
      <c r="W1126" t="str">
        <f t="shared" si="125"/>
        <v>Mar</v>
      </c>
    </row>
    <row r="1127" spans="1:23" customFormat="1" ht="43.2" hidden="1" x14ac:dyDescent="0.3">
      <c r="A1127">
        <v>1125</v>
      </c>
      <c r="B1127" s="2" t="s">
        <v>1126</v>
      </c>
      <c r="C1127" s="2" t="s">
        <v>5235</v>
      </c>
      <c r="D1127" s="7">
        <v>3000</v>
      </c>
      <c r="E1127" s="5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119"/>
        <v>0</v>
      </c>
      <c r="P1127">
        <f t="shared" si="120"/>
        <v>0</v>
      </c>
      <c r="Q1127" t="s">
        <v>8331</v>
      </c>
      <c r="R1127" t="s">
        <v>8333</v>
      </c>
      <c r="S1127" s="11">
        <f t="shared" si="121"/>
        <v>42212.624189814815</v>
      </c>
      <c r="T1127">
        <f t="shared" si="122"/>
        <v>25569</v>
      </c>
      <c r="U1127">
        <f t="shared" si="123"/>
        <v>2015</v>
      </c>
      <c r="V1127">
        <f t="shared" si="124"/>
        <v>7</v>
      </c>
      <c r="W1127" t="str">
        <f t="shared" si="125"/>
        <v>Jul</v>
      </c>
    </row>
    <row r="1128" spans="1:23" customFormat="1" ht="43.2" hidden="1" x14ac:dyDescent="0.3">
      <c r="A1128">
        <v>1126</v>
      </c>
      <c r="B1128" s="2" t="s">
        <v>1127</v>
      </c>
      <c r="C1128" s="2" t="s">
        <v>5236</v>
      </c>
      <c r="D1128" s="7">
        <v>2000</v>
      </c>
      <c r="E1128" s="5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119"/>
        <v>1</v>
      </c>
      <c r="P1128">
        <f t="shared" si="120"/>
        <v>5</v>
      </c>
      <c r="Q1128" t="s">
        <v>8331</v>
      </c>
      <c r="R1128" t="s">
        <v>8333</v>
      </c>
      <c r="S1128" s="11">
        <f t="shared" si="121"/>
        <v>42535.327476851846</v>
      </c>
      <c r="T1128">
        <f t="shared" si="122"/>
        <v>25569.00002314815</v>
      </c>
      <c r="U1128">
        <f t="shared" si="123"/>
        <v>2016</v>
      </c>
      <c r="V1128">
        <f t="shared" si="124"/>
        <v>6</v>
      </c>
      <c r="W1128" t="str">
        <f t="shared" si="125"/>
        <v>Jun</v>
      </c>
    </row>
    <row r="1129" spans="1:23" customFormat="1" ht="57.6" hidden="1" x14ac:dyDescent="0.3">
      <c r="A1129">
        <v>1127</v>
      </c>
      <c r="B1129" s="2" t="s">
        <v>1128</v>
      </c>
      <c r="C1129" s="2" t="s">
        <v>5237</v>
      </c>
      <c r="D1129" s="7">
        <v>35000</v>
      </c>
      <c r="E1129" s="5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119"/>
        <v>2</v>
      </c>
      <c r="P1129">
        <f t="shared" si="120"/>
        <v>25.43</v>
      </c>
      <c r="Q1129" t="s">
        <v>8331</v>
      </c>
      <c r="R1129" t="s">
        <v>8333</v>
      </c>
      <c r="S1129" s="11">
        <f t="shared" si="121"/>
        <v>41926.854166666664</v>
      </c>
      <c r="T1129">
        <f t="shared" si="122"/>
        <v>25569.000266203704</v>
      </c>
      <c r="U1129">
        <f t="shared" si="123"/>
        <v>2014</v>
      </c>
      <c r="V1129">
        <f t="shared" si="124"/>
        <v>10</v>
      </c>
      <c r="W1129" t="str">
        <f t="shared" si="125"/>
        <v>Oct</v>
      </c>
    </row>
    <row r="1130" spans="1:23" customFormat="1" hidden="1" x14ac:dyDescent="0.3">
      <c r="A1130">
        <v>1128</v>
      </c>
      <c r="B1130" s="2" t="s">
        <v>1129</v>
      </c>
      <c r="C1130" s="2" t="s">
        <v>5238</v>
      </c>
      <c r="D1130" s="7">
        <v>1000</v>
      </c>
      <c r="E1130" s="5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119"/>
        <v>0</v>
      </c>
      <c r="P1130">
        <f t="shared" si="120"/>
        <v>1</v>
      </c>
      <c r="Q1130" t="s">
        <v>8331</v>
      </c>
      <c r="R1130" t="s">
        <v>8333</v>
      </c>
      <c r="S1130" s="11">
        <f t="shared" si="121"/>
        <v>41828.649502314816</v>
      </c>
      <c r="T1130">
        <f t="shared" si="122"/>
        <v>25569.000011574073</v>
      </c>
      <c r="U1130">
        <f t="shared" si="123"/>
        <v>2014</v>
      </c>
      <c r="V1130">
        <f t="shared" si="124"/>
        <v>7</v>
      </c>
      <c r="W1130" t="str">
        <f t="shared" si="125"/>
        <v>Jul</v>
      </c>
    </row>
    <row r="1131" spans="1:23" customFormat="1" ht="43.2" hidden="1" x14ac:dyDescent="0.3">
      <c r="A1131">
        <v>1129</v>
      </c>
      <c r="B1131" s="2" t="s">
        <v>1130</v>
      </c>
      <c r="C1131" s="2" t="s">
        <v>5239</v>
      </c>
      <c r="D1131" s="7">
        <v>20000</v>
      </c>
      <c r="E1131" s="5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119"/>
        <v>0</v>
      </c>
      <c r="P1131">
        <f t="shared" si="120"/>
        <v>10.5</v>
      </c>
      <c r="Q1131" t="s">
        <v>8331</v>
      </c>
      <c r="R1131" t="s">
        <v>8333</v>
      </c>
      <c r="S1131" s="11">
        <f t="shared" si="121"/>
        <v>42496.264965277776</v>
      </c>
      <c r="T1131">
        <f t="shared" si="122"/>
        <v>25569.00002314815</v>
      </c>
      <c r="U1131">
        <f t="shared" si="123"/>
        <v>2016</v>
      </c>
      <c r="V1131">
        <f t="shared" si="124"/>
        <v>5</v>
      </c>
      <c r="W1131" t="str">
        <f t="shared" si="125"/>
        <v>May</v>
      </c>
    </row>
    <row r="1132" spans="1:23" customFormat="1" ht="43.2" hidden="1" x14ac:dyDescent="0.3">
      <c r="A1132">
        <v>1130</v>
      </c>
      <c r="B1132" s="2" t="s">
        <v>1131</v>
      </c>
      <c r="C1132" s="2" t="s">
        <v>5240</v>
      </c>
      <c r="D1132" s="7">
        <v>5000</v>
      </c>
      <c r="E1132" s="5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119"/>
        <v>0</v>
      </c>
      <c r="P1132">
        <f t="shared" si="120"/>
        <v>3.67</v>
      </c>
      <c r="Q1132" t="s">
        <v>8331</v>
      </c>
      <c r="R1132" t="s">
        <v>8333</v>
      </c>
      <c r="S1132" s="11">
        <f t="shared" si="121"/>
        <v>41908.996527777781</v>
      </c>
      <c r="T1132">
        <f t="shared" si="122"/>
        <v>25569.000034722223</v>
      </c>
      <c r="U1132">
        <f t="shared" si="123"/>
        <v>2014</v>
      </c>
      <c r="V1132">
        <f t="shared" si="124"/>
        <v>9</v>
      </c>
      <c r="W1132" t="str">
        <f t="shared" si="125"/>
        <v>Sep</v>
      </c>
    </row>
    <row r="1133" spans="1:23" customFormat="1" ht="43.2" hidden="1" x14ac:dyDescent="0.3">
      <c r="A1133">
        <v>1131</v>
      </c>
      <c r="B1133" s="2" t="s">
        <v>1132</v>
      </c>
      <c r="C1133" s="2" t="s">
        <v>5241</v>
      </c>
      <c r="D1133" s="7">
        <v>40000</v>
      </c>
      <c r="E1133" s="5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119"/>
        <v>0</v>
      </c>
      <c r="P1133">
        <f t="shared" si="120"/>
        <v>0</v>
      </c>
      <c r="Q1133" t="s">
        <v>8331</v>
      </c>
      <c r="R1133" t="s">
        <v>8333</v>
      </c>
      <c r="S1133" s="11">
        <f t="shared" si="121"/>
        <v>42332.908194444448</v>
      </c>
      <c r="T1133">
        <f t="shared" si="122"/>
        <v>25569</v>
      </c>
      <c r="U1133">
        <f t="shared" si="123"/>
        <v>2015</v>
      </c>
      <c r="V1133">
        <f t="shared" si="124"/>
        <v>11</v>
      </c>
      <c r="W1133" t="str">
        <f t="shared" si="125"/>
        <v>Nov</v>
      </c>
    </row>
    <row r="1134" spans="1:23" customFormat="1" ht="43.2" hidden="1" x14ac:dyDescent="0.3">
      <c r="A1134">
        <v>1132</v>
      </c>
      <c r="B1134" s="2" t="s">
        <v>1133</v>
      </c>
      <c r="C1134" s="2" t="s">
        <v>5242</v>
      </c>
      <c r="D1134" s="7">
        <v>10000</v>
      </c>
      <c r="E1134" s="5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119"/>
        <v>14</v>
      </c>
      <c r="P1134">
        <f t="shared" si="120"/>
        <v>110.62</v>
      </c>
      <c r="Q1134" t="s">
        <v>8331</v>
      </c>
      <c r="R1134" t="s">
        <v>8333</v>
      </c>
      <c r="S1134" s="11">
        <f t="shared" si="121"/>
        <v>42706.115405092598</v>
      </c>
      <c r="T1134">
        <f t="shared" si="122"/>
        <v>25569.000150462962</v>
      </c>
      <c r="U1134">
        <f t="shared" si="123"/>
        <v>2016</v>
      </c>
      <c r="V1134">
        <f t="shared" si="124"/>
        <v>12</v>
      </c>
      <c r="W1134" t="str">
        <f t="shared" si="125"/>
        <v>Dec</v>
      </c>
    </row>
    <row r="1135" spans="1:23" customFormat="1" ht="43.2" hidden="1" x14ac:dyDescent="0.3">
      <c r="A1135">
        <v>1133</v>
      </c>
      <c r="B1135" s="2" t="s">
        <v>1134</v>
      </c>
      <c r="C1135" s="2" t="s">
        <v>5243</v>
      </c>
      <c r="D1135" s="7">
        <v>3000</v>
      </c>
      <c r="E1135" s="5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119"/>
        <v>1</v>
      </c>
      <c r="P1135">
        <f t="shared" si="120"/>
        <v>20</v>
      </c>
      <c r="Q1135" t="s">
        <v>8331</v>
      </c>
      <c r="R1135" t="s">
        <v>8333</v>
      </c>
      <c r="S1135" s="11">
        <f t="shared" si="121"/>
        <v>41821.407187500001</v>
      </c>
      <c r="T1135">
        <f t="shared" si="122"/>
        <v>25569.000011574073</v>
      </c>
      <c r="U1135">
        <f t="shared" si="123"/>
        <v>2014</v>
      </c>
      <c r="V1135">
        <f t="shared" si="124"/>
        <v>7</v>
      </c>
      <c r="W1135" t="str">
        <f t="shared" si="125"/>
        <v>Jul</v>
      </c>
    </row>
    <row r="1136" spans="1:23" customFormat="1" ht="43.2" hidden="1" x14ac:dyDescent="0.3">
      <c r="A1136">
        <v>1134</v>
      </c>
      <c r="B1136" s="2" t="s">
        <v>1135</v>
      </c>
      <c r="C1136" s="2" t="s">
        <v>5244</v>
      </c>
      <c r="D1136" s="7">
        <v>25000</v>
      </c>
      <c r="E1136" s="5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119"/>
        <v>0</v>
      </c>
      <c r="P1136">
        <f t="shared" si="120"/>
        <v>1</v>
      </c>
      <c r="Q1136" t="s">
        <v>8331</v>
      </c>
      <c r="R1136" t="s">
        <v>8333</v>
      </c>
      <c r="S1136" s="11">
        <f t="shared" si="121"/>
        <v>41958.285046296296</v>
      </c>
      <c r="T1136">
        <f t="shared" si="122"/>
        <v>25569.000011574073</v>
      </c>
      <c r="U1136">
        <f t="shared" si="123"/>
        <v>2014</v>
      </c>
      <c r="V1136">
        <f t="shared" si="124"/>
        <v>11</v>
      </c>
      <c r="W1136" t="str">
        <f t="shared" si="125"/>
        <v>Nov</v>
      </c>
    </row>
    <row r="1137" spans="1:23" customFormat="1" ht="57.6" hidden="1" x14ac:dyDescent="0.3">
      <c r="A1137">
        <v>1135</v>
      </c>
      <c r="B1137" s="2" t="s">
        <v>1136</v>
      </c>
      <c r="C1137" s="2" t="s">
        <v>5245</v>
      </c>
      <c r="D1137" s="7">
        <v>1000</v>
      </c>
      <c r="E1137" s="5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119"/>
        <v>5</v>
      </c>
      <c r="P1137">
        <f t="shared" si="120"/>
        <v>50</v>
      </c>
      <c r="Q1137" t="s">
        <v>8331</v>
      </c>
      <c r="R1137" t="s">
        <v>8333</v>
      </c>
      <c r="S1137" s="11">
        <f t="shared" si="121"/>
        <v>42558.989513888882</v>
      </c>
      <c r="T1137">
        <f t="shared" si="122"/>
        <v>25569.000011574073</v>
      </c>
      <c r="U1137">
        <f t="shared" si="123"/>
        <v>2016</v>
      </c>
      <c r="V1137">
        <f t="shared" si="124"/>
        <v>7</v>
      </c>
      <c r="W1137" t="str">
        <f t="shared" si="125"/>
        <v>Jul</v>
      </c>
    </row>
    <row r="1138" spans="1:23" customFormat="1" ht="43.2" hidden="1" x14ac:dyDescent="0.3">
      <c r="A1138">
        <v>1136</v>
      </c>
      <c r="B1138" s="2" t="s">
        <v>1137</v>
      </c>
      <c r="C1138" s="2" t="s">
        <v>5246</v>
      </c>
      <c r="D1138" s="7">
        <v>4190</v>
      </c>
      <c r="E1138" s="5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119"/>
        <v>6</v>
      </c>
      <c r="P1138">
        <f t="shared" si="120"/>
        <v>45</v>
      </c>
      <c r="Q1138" t="s">
        <v>8331</v>
      </c>
      <c r="R1138" t="s">
        <v>8333</v>
      </c>
      <c r="S1138" s="11">
        <f t="shared" si="121"/>
        <v>42327.671631944439</v>
      </c>
      <c r="T1138">
        <f t="shared" si="122"/>
        <v>25569.000069444446</v>
      </c>
      <c r="U1138">
        <f t="shared" si="123"/>
        <v>2015</v>
      </c>
      <c r="V1138">
        <f t="shared" si="124"/>
        <v>11</v>
      </c>
      <c r="W1138" t="str">
        <f t="shared" si="125"/>
        <v>Nov</v>
      </c>
    </row>
    <row r="1139" spans="1:23" customFormat="1" ht="43.2" hidden="1" x14ac:dyDescent="0.3">
      <c r="A1139">
        <v>1137</v>
      </c>
      <c r="B1139" s="2" t="s">
        <v>1138</v>
      </c>
      <c r="C1139" s="2" t="s">
        <v>5247</v>
      </c>
      <c r="D1139" s="7">
        <v>25000</v>
      </c>
      <c r="E1139" s="5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119"/>
        <v>40</v>
      </c>
      <c r="P1139">
        <f t="shared" si="120"/>
        <v>253.21</v>
      </c>
      <c r="Q1139" t="s">
        <v>8331</v>
      </c>
      <c r="R1139" t="s">
        <v>8333</v>
      </c>
      <c r="S1139" s="11">
        <f t="shared" si="121"/>
        <v>42453.819687499999</v>
      </c>
      <c r="T1139">
        <f t="shared" si="122"/>
        <v>25569.000451388889</v>
      </c>
      <c r="U1139">
        <f t="shared" si="123"/>
        <v>2016</v>
      </c>
      <c r="V1139">
        <f t="shared" si="124"/>
        <v>3</v>
      </c>
      <c r="W1139" t="str">
        <f t="shared" si="125"/>
        <v>Mar</v>
      </c>
    </row>
    <row r="1140" spans="1:23" customFormat="1" ht="43.2" hidden="1" x14ac:dyDescent="0.3">
      <c r="A1140">
        <v>1138</v>
      </c>
      <c r="B1140" s="2" t="s">
        <v>1139</v>
      </c>
      <c r="C1140" s="2" t="s">
        <v>5248</v>
      </c>
      <c r="D1140" s="7">
        <v>35000</v>
      </c>
      <c r="E1140" s="5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119"/>
        <v>0</v>
      </c>
      <c r="P1140">
        <f t="shared" si="120"/>
        <v>31.25</v>
      </c>
      <c r="Q1140" t="s">
        <v>8331</v>
      </c>
      <c r="R1140" t="s">
        <v>8333</v>
      </c>
      <c r="S1140" s="11">
        <f t="shared" si="121"/>
        <v>42736.9066087963</v>
      </c>
      <c r="T1140">
        <f t="shared" si="122"/>
        <v>25569.000046296296</v>
      </c>
      <c r="U1140">
        <f t="shared" si="123"/>
        <v>2017</v>
      </c>
      <c r="V1140">
        <f t="shared" si="124"/>
        <v>1</v>
      </c>
      <c r="W1140" t="str">
        <f t="shared" si="125"/>
        <v>Jan</v>
      </c>
    </row>
    <row r="1141" spans="1:23" customFormat="1" ht="43.2" hidden="1" x14ac:dyDescent="0.3">
      <c r="A1141">
        <v>1139</v>
      </c>
      <c r="B1141" s="2" t="s">
        <v>1140</v>
      </c>
      <c r="C1141" s="2" t="s">
        <v>5249</v>
      </c>
      <c r="D1141" s="7">
        <v>8000</v>
      </c>
      <c r="E1141" s="5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119"/>
        <v>0</v>
      </c>
      <c r="P1141">
        <f t="shared" si="120"/>
        <v>5</v>
      </c>
      <c r="Q1141" t="s">
        <v>8331</v>
      </c>
      <c r="R1141" t="s">
        <v>8333</v>
      </c>
      <c r="S1141" s="11">
        <f t="shared" si="121"/>
        <v>41975.347523148142</v>
      </c>
      <c r="T1141">
        <f t="shared" si="122"/>
        <v>25569.000011574073</v>
      </c>
      <c r="U1141">
        <f t="shared" si="123"/>
        <v>2014</v>
      </c>
      <c r="V1141">
        <f t="shared" si="124"/>
        <v>12</v>
      </c>
      <c r="W1141" t="str">
        <f t="shared" si="125"/>
        <v>Dec</v>
      </c>
    </row>
    <row r="1142" spans="1:23" customFormat="1" ht="43.2" hidden="1" x14ac:dyDescent="0.3">
      <c r="A1142">
        <v>1140</v>
      </c>
      <c r="B1142" s="2" t="s">
        <v>1141</v>
      </c>
      <c r="C1142" s="2" t="s">
        <v>5250</v>
      </c>
      <c r="D1142" s="7">
        <v>5000</v>
      </c>
      <c r="E1142" s="5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119"/>
        <v>0</v>
      </c>
      <c r="P1142">
        <f t="shared" si="120"/>
        <v>0</v>
      </c>
      <c r="Q1142" t="s">
        <v>8331</v>
      </c>
      <c r="R1142" t="s">
        <v>8333</v>
      </c>
      <c r="S1142" s="11">
        <f t="shared" si="121"/>
        <v>42192.462048611109</v>
      </c>
      <c r="T1142">
        <f t="shared" si="122"/>
        <v>25569</v>
      </c>
      <c r="U1142">
        <f t="shared" si="123"/>
        <v>2015</v>
      </c>
      <c r="V1142">
        <f t="shared" si="124"/>
        <v>7</v>
      </c>
      <c r="W1142" t="str">
        <f t="shared" si="125"/>
        <v>Jul</v>
      </c>
    </row>
    <row r="1143" spans="1:23" customFormat="1" hidden="1" x14ac:dyDescent="0.3">
      <c r="A1143">
        <v>1141</v>
      </c>
      <c r="B1143" s="2" t="s">
        <v>1142</v>
      </c>
      <c r="C1143" s="2" t="s">
        <v>5251</v>
      </c>
      <c r="D1143" s="7">
        <v>500</v>
      </c>
      <c r="E1143" s="5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119"/>
        <v>0</v>
      </c>
      <c r="P1143">
        <f t="shared" si="120"/>
        <v>0</v>
      </c>
      <c r="Q1143" t="s">
        <v>8331</v>
      </c>
      <c r="R1143" t="s">
        <v>8333</v>
      </c>
      <c r="S1143" s="11">
        <f t="shared" si="121"/>
        <v>42164.699652777781</v>
      </c>
      <c r="T1143">
        <f t="shared" si="122"/>
        <v>25569</v>
      </c>
      <c r="U1143">
        <f t="shared" si="123"/>
        <v>2015</v>
      </c>
      <c r="V1143">
        <f t="shared" si="124"/>
        <v>6</v>
      </c>
      <c r="W1143" t="str">
        <f t="shared" si="125"/>
        <v>Jun</v>
      </c>
    </row>
    <row r="1144" spans="1:23" customFormat="1" ht="43.2" hidden="1" x14ac:dyDescent="0.3">
      <c r="A1144">
        <v>1142</v>
      </c>
      <c r="B1144" s="2" t="s">
        <v>1143</v>
      </c>
      <c r="C1144" s="2" t="s">
        <v>5252</v>
      </c>
      <c r="D1144" s="7">
        <v>4000</v>
      </c>
      <c r="E1144" s="5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119"/>
        <v>0</v>
      </c>
      <c r="P1144">
        <f t="shared" si="120"/>
        <v>0</v>
      </c>
      <c r="Q1144" t="s">
        <v>8331</v>
      </c>
      <c r="R1144" t="s">
        <v>8333</v>
      </c>
      <c r="S1144" s="11">
        <f t="shared" si="121"/>
        <v>42022.006099537044</v>
      </c>
      <c r="T1144">
        <f t="shared" si="122"/>
        <v>25569</v>
      </c>
      <c r="U1144">
        <f t="shared" si="123"/>
        <v>2015</v>
      </c>
      <c r="V1144">
        <f t="shared" si="124"/>
        <v>1</v>
      </c>
      <c r="W1144" t="str">
        <f t="shared" si="125"/>
        <v>Jan</v>
      </c>
    </row>
    <row r="1145" spans="1:23" customFormat="1" ht="43.2" hidden="1" x14ac:dyDescent="0.3">
      <c r="A1145">
        <v>1143</v>
      </c>
      <c r="B1145" s="2" t="s">
        <v>1144</v>
      </c>
      <c r="C1145" s="2" t="s">
        <v>5253</v>
      </c>
      <c r="D1145" s="7">
        <v>45000</v>
      </c>
      <c r="E1145" s="5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119"/>
        <v>0</v>
      </c>
      <c r="P1145">
        <f t="shared" si="120"/>
        <v>23.25</v>
      </c>
      <c r="Q1145" t="s">
        <v>8331</v>
      </c>
      <c r="R1145" t="s">
        <v>8333</v>
      </c>
      <c r="S1145" s="11">
        <f t="shared" si="121"/>
        <v>42325.19358796296</v>
      </c>
      <c r="T1145">
        <f t="shared" si="122"/>
        <v>25569.000092592592</v>
      </c>
      <c r="U1145">
        <f t="shared" si="123"/>
        <v>2015</v>
      </c>
      <c r="V1145">
        <f t="shared" si="124"/>
        <v>11</v>
      </c>
      <c r="W1145" t="str">
        <f t="shared" si="125"/>
        <v>Nov</v>
      </c>
    </row>
    <row r="1146" spans="1:23" customFormat="1" ht="43.2" hidden="1" x14ac:dyDescent="0.3">
      <c r="A1146">
        <v>1144</v>
      </c>
      <c r="B1146" s="2" t="s">
        <v>1145</v>
      </c>
      <c r="C1146" s="2" t="s">
        <v>5254</v>
      </c>
      <c r="D1146" s="7">
        <v>9300</v>
      </c>
      <c r="E1146" s="5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119"/>
        <v>0</v>
      </c>
      <c r="P1146">
        <f t="shared" si="120"/>
        <v>0</v>
      </c>
      <c r="Q1146" t="s">
        <v>8334</v>
      </c>
      <c r="R1146" t="s">
        <v>8335</v>
      </c>
      <c r="S1146" s="11">
        <f t="shared" si="121"/>
        <v>42093.181944444441</v>
      </c>
      <c r="T1146">
        <f t="shared" si="122"/>
        <v>25569</v>
      </c>
      <c r="U1146">
        <f t="shared" si="123"/>
        <v>2015</v>
      </c>
      <c r="V1146">
        <f t="shared" si="124"/>
        <v>3</v>
      </c>
      <c r="W1146" t="str">
        <f t="shared" si="125"/>
        <v>Mar</v>
      </c>
    </row>
    <row r="1147" spans="1:23" customFormat="1" ht="43.2" hidden="1" x14ac:dyDescent="0.3">
      <c r="A1147">
        <v>1145</v>
      </c>
      <c r="B1147" s="2" t="s">
        <v>1146</v>
      </c>
      <c r="C1147" s="2" t="s">
        <v>5255</v>
      </c>
      <c r="D1147" s="7">
        <v>80000</v>
      </c>
      <c r="E1147" s="5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119"/>
        <v>0</v>
      </c>
      <c r="P1147">
        <f t="shared" si="120"/>
        <v>100</v>
      </c>
      <c r="Q1147" t="s">
        <v>8334</v>
      </c>
      <c r="R1147" t="s">
        <v>8335</v>
      </c>
      <c r="S1147" s="11">
        <f t="shared" si="121"/>
        <v>41854.747592592597</v>
      </c>
      <c r="T1147">
        <f t="shared" si="122"/>
        <v>25569.000011574073</v>
      </c>
      <c r="U1147">
        <f t="shared" si="123"/>
        <v>2014</v>
      </c>
      <c r="V1147">
        <f t="shared" si="124"/>
        <v>8</v>
      </c>
      <c r="W1147" t="str">
        <f t="shared" si="125"/>
        <v>Aug</v>
      </c>
    </row>
    <row r="1148" spans="1:23" customFormat="1" ht="43.2" hidden="1" x14ac:dyDescent="0.3">
      <c r="A1148">
        <v>1146</v>
      </c>
      <c r="B1148" s="2" t="s">
        <v>1147</v>
      </c>
      <c r="C1148" s="2" t="s">
        <v>5256</v>
      </c>
      <c r="D1148" s="7">
        <v>6000</v>
      </c>
      <c r="E1148" s="5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119"/>
        <v>9</v>
      </c>
      <c r="P1148">
        <f t="shared" si="120"/>
        <v>44.17</v>
      </c>
      <c r="Q1148" t="s">
        <v>8334</v>
      </c>
      <c r="R1148" t="s">
        <v>8335</v>
      </c>
      <c r="S1148" s="11">
        <f t="shared" si="121"/>
        <v>41723.9533912037</v>
      </c>
      <c r="T1148">
        <f t="shared" si="122"/>
        <v>25569.000138888889</v>
      </c>
      <c r="U1148">
        <f t="shared" si="123"/>
        <v>2014</v>
      </c>
      <c r="V1148">
        <f t="shared" si="124"/>
        <v>3</v>
      </c>
      <c r="W1148" t="str">
        <f t="shared" si="125"/>
        <v>Mar</v>
      </c>
    </row>
    <row r="1149" spans="1:23" customFormat="1" ht="43.2" hidden="1" x14ac:dyDescent="0.3">
      <c r="A1149">
        <v>1147</v>
      </c>
      <c r="B1149" s="2" t="s">
        <v>1148</v>
      </c>
      <c r="C1149" s="2" t="s">
        <v>5257</v>
      </c>
      <c r="D1149" s="7">
        <v>25000</v>
      </c>
      <c r="E1149" s="5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119"/>
        <v>0</v>
      </c>
      <c r="P1149">
        <f t="shared" si="120"/>
        <v>0</v>
      </c>
      <c r="Q1149" t="s">
        <v>8334</v>
      </c>
      <c r="R1149" t="s">
        <v>8335</v>
      </c>
      <c r="S1149" s="11">
        <f t="shared" si="121"/>
        <v>41871.972025462965</v>
      </c>
      <c r="T1149">
        <f t="shared" si="122"/>
        <v>25569</v>
      </c>
      <c r="U1149">
        <f t="shared" si="123"/>
        <v>2014</v>
      </c>
      <c r="V1149">
        <f t="shared" si="124"/>
        <v>8</v>
      </c>
      <c r="W1149" t="str">
        <f t="shared" si="125"/>
        <v>Aug</v>
      </c>
    </row>
    <row r="1150" spans="1:23" customFormat="1" ht="28.8" hidden="1" x14ac:dyDescent="0.3">
      <c r="A1150">
        <v>1148</v>
      </c>
      <c r="B1150" s="2" t="s">
        <v>1149</v>
      </c>
      <c r="C1150" s="2" t="s">
        <v>5258</v>
      </c>
      <c r="D1150" s="7">
        <v>15000</v>
      </c>
      <c r="E1150" s="5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119"/>
        <v>0</v>
      </c>
      <c r="P1150">
        <f t="shared" si="120"/>
        <v>24.33</v>
      </c>
      <c r="Q1150" t="s">
        <v>8334</v>
      </c>
      <c r="R1150" t="s">
        <v>8335</v>
      </c>
      <c r="S1150" s="11">
        <f t="shared" si="121"/>
        <v>42675.171076388884</v>
      </c>
      <c r="T1150">
        <f t="shared" si="122"/>
        <v>25569.000034722223</v>
      </c>
      <c r="U1150">
        <f t="shared" si="123"/>
        <v>2016</v>
      </c>
      <c r="V1150">
        <f t="shared" si="124"/>
        <v>11</v>
      </c>
      <c r="W1150" t="str">
        <f t="shared" si="125"/>
        <v>Nov</v>
      </c>
    </row>
    <row r="1151" spans="1:23" customFormat="1" ht="28.8" hidden="1" x14ac:dyDescent="0.3">
      <c r="A1151">
        <v>1149</v>
      </c>
      <c r="B1151" s="2" t="s">
        <v>1150</v>
      </c>
      <c r="C1151" s="2" t="s">
        <v>5259</v>
      </c>
      <c r="D1151" s="7">
        <v>50000</v>
      </c>
      <c r="E1151" s="5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119"/>
        <v>0</v>
      </c>
      <c r="P1151">
        <f t="shared" si="120"/>
        <v>37.5</v>
      </c>
      <c r="Q1151" t="s">
        <v>8334</v>
      </c>
      <c r="R1151" t="s">
        <v>8335</v>
      </c>
      <c r="S1151" s="11">
        <f t="shared" si="121"/>
        <v>42507.71025462963</v>
      </c>
      <c r="T1151">
        <f t="shared" si="122"/>
        <v>25569.00002314815</v>
      </c>
      <c r="U1151">
        <f t="shared" si="123"/>
        <v>2016</v>
      </c>
      <c r="V1151">
        <f t="shared" si="124"/>
        <v>5</v>
      </c>
      <c r="W1151" t="str">
        <f t="shared" si="125"/>
        <v>May</v>
      </c>
    </row>
    <row r="1152" spans="1:23" customFormat="1" ht="28.8" hidden="1" x14ac:dyDescent="0.3">
      <c r="A1152">
        <v>1150</v>
      </c>
      <c r="B1152" s="2" t="s">
        <v>1151</v>
      </c>
      <c r="C1152" s="2" t="s">
        <v>5260</v>
      </c>
      <c r="D1152" s="7">
        <v>2500</v>
      </c>
      <c r="E1152" s="5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119"/>
        <v>10</v>
      </c>
      <c r="P1152">
        <f t="shared" si="120"/>
        <v>42</v>
      </c>
      <c r="Q1152" t="s">
        <v>8334</v>
      </c>
      <c r="R1152" t="s">
        <v>8335</v>
      </c>
      <c r="S1152" s="11">
        <f t="shared" si="121"/>
        <v>42317.954571759255</v>
      </c>
      <c r="T1152">
        <f t="shared" si="122"/>
        <v>25569.000069444446</v>
      </c>
      <c r="U1152">
        <f t="shared" si="123"/>
        <v>2015</v>
      </c>
      <c r="V1152">
        <f t="shared" si="124"/>
        <v>11</v>
      </c>
      <c r="W1152" t="str">
        <f t="shared" si="125"/>
        <v>Nov</v>
      </c>
    </row>
    <row r="1153" spans="1:23" customFormat="1" ht="57.6" hidden="1" x14ac:dyDescent="0.3">
      <c r="A1153">
        <v>1151</v>
      </c>
      <c r="B1153" s="2" t="s">
        <v>1152</v>
      </c>
      <c r="C1153" s="2" t="s">
        <v>5261</v>
      </c>
      <c r="D1153" s="7">
        <v>25000</v>
      </c>
      <c r="E1153" s="5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119"/>
        <v>0</v>
      </c>
      <c r="P1153">
        <f t="shared" si="120"/>
        <v>0</v>
      </c>
      <c r="Q1153" t="s">
        <v>8334</v>
      </c>
      <c r="R1153" t="s">
        <v>8335</v>
      </c>
      <c r="S1153" s="11">
        <f t="shared" si="121"/>
        <v>42224.102581018517</v>
      </c>
      <c r="T1153">
        <f t="shared" si="122"/>
        <v>25569</v>
      </c>
      <c r="U1153">
        <f t="shared" si="123"/>
        <v>2015</v>
      </c>
      <c r="V1153">
        <f t="shared" si="124"/>
        <v>8</v>
      </c>
      <c r="W1153" t="str">
        <f t="shared" si="125"/>
        <v>Aug</v>
      </c>
    </row>
    <row r="1154" spans="1:23" customFormat="1" hidden="1" x14ac:dyDescent="0.3">
      <c r="A1154">
        <v>1152</v>
      </c>
      <c r="B1154" s="2" t="s">
        <v>1153</v>
      </c>
      <c r="C1154" s="2" t="s">
        <v>5262</v>
      </c>
      <c r="D1154" s="7">
        <v>16000</v>
      </c>
      <c r="E1154" s="5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126">ROUND(E1154/D1154*100,0)</f>
        <v>6</v>
      </c>
      <c r="P1154">
        <f t="shared" si="120"/>
        <v>60.73</v>
      </c>
      <c r="Q1154" t="s">
        <v>8334</v>
      </c>
      <c r="R1154" t="s">
        <v>8335</v>
      </c>
      <c r="S1154" s="11">
        <f t="shared" si="121"/>
        <v>42109.709629629629</v>
      </c>
      <c r="T1154">
        <f t="shared" si="122"/>
        <v>25569.000173611112</v>
      </c>
      <c r="U1154">
        <f t="shared" si="123"/>
        <v>2015</v>
      </c>
      <c r="V1154">
        <f t="shared" si="124"/>
        <v>4</v>
      </c>
      <c r="W1154" t="str">
        <f t="shared" si="125"/>
        <v>Apr</v>
      </c>
    </row>
    <row r="1155" spans="1:23" customFormat="1" ht="28.8" hidden="1" x14ac:dyDescent="0.3">
      <c r="A1155">
        <v>1153</v>
      </c>
      <c r="B1155" s="2" t="s">
        <v>1154</v>
      </c>
      <c r="C1155" s="2" t="s">
        <v>5263</v>
      </c>
      <c r="D1155" s="7">
        <v>8000</v>
      </c>
      <c r="E1155" s="5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126"/>
        <v>1</v>
      </c>
      <c r="P1155">
        <f t="shared" ref="P1155:P1218" si="127">IFERROR(ROUND(E1155/L1155,2),0)</f>
        <v>50</v>
      </c>
      <c r="Q1155" t="s">
        <v>8334</v>
      </c>
      <c r="R1155" t="s">
        <v>8335</v>
      </c>
      <c r="S1155" s="11">
        <f t="shared" ref="S1155:S1218" si="128">(((J1155/60)/60)/24)+DATE(1970,1,1)</f>
        <v>42143.714178240742</v>
      </c>
      <c r="T1155">
        <f t="shared" ref="T1155:T1218" si="129">(((L1155/60)/60)/24)+DATE(1970,1,1)</f>
        <v>25569.000011574073</v>
      </c>
      <c r="U1155">
        <f t="shared" ref="U1155:U1218" si="130">YEAR(S1155)</f>
        <v>2015</v>
      </c>
      <c r="V1155">
        <f t="shared" ref="V1155:V1218" si="131">MONTH(S1155)</f>
        <v>5</v>
      </c>
      <c r="W1155" t="str">
        <f t="shared" ref="W1155:W1218" si="132">IF(V1155=1,"Jan",IF(V1155=2,"Feb",IF(V1155=3,"Mar",IF(V1155=4,"Apr",IF(V1155=5,"May",IF(V1155=6,"Jun",IF(V1155=7,"Jul",IF(V1155=8,"Aug",IF(V1155=9,"Sep",IF(V1155=10,"Oct",IF(V1155=11,"Nov",IF(V1155=12,"Dec"))))))))))))</f>
        <v>May</v>
      </c>
    </row>
    <row r="1156" spans="1:23" customFormat="1" ht="43.2" hidden="1" x14ac:dyDescent="0.3">
      <c r="A1156">
        <v>1154</v>
      </c>
      <c r="B1156" s="2" t="s">
        <v>1155</v>
      </c>
      <c r="C1156" s="2" t="s">
        <v>5264</v>
      </c>
      <c r="D1156" s="7">
        <v>5000</v>
      </c>
      <c r="E1156" s="5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126"/>
        <v>7</v>
      </c>
      <c r="P1156">
        <f t="shared" si="127"/>
        <v>108.33</v>
      </c>
      <c r="Q1156" t="s">
        <v>8334</v>
      </c>
      <c r="R1156" t="s">
        <v>8335</v>
      </c>
      <c r="S1156" s="11">
        <f t="shared" si="128"/>
        <v>42223.108865740738</v>
      </c>
      <c r="T1156">
        <f t="shared" si="129"/>
        <v>25569.000034722223</v>
      </c>
      <c r="U1156">
        <f t="shared" si="130"/>
        <v>2015</v>
      </c>
      <c r="V1156">
        <f t="shared" si="131"/>
        <v>8</v>
      </c>
      <c r="W1156" t="str">
        <f t="shared" si="132"/>
        <v>Aug</v>
      </c>
    </row>
    <row r="1157" spans="1:23" customFormat="1" ht="43.2" hidden="1" x14ac:dyDescent="0.3">
      <c r="A1157">
        <v>1155</v>
      </c>
      <c r="B1157" s="2" t="s">
        <v>1156</v>
      </c>
      <c r="C1157" s="2" t="s">
        <v>5265</v>
      </c>
      <c r="D1157" s="7">
        <v>25000</v>
      </c>
      <c r="E1157" s="5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126"/>
        <v>1</v>
      </c>
      <c r="P1157">
        <f t="shared" si="127"/>
        <v>23.5</v>
      </c>
      <c r="Q1157" t="s">
        <v>8334</v>
      </c>
      <c r="R1157" t="s">
        <v>8335</v>
      </c>
      <c r="S1157" s="11">
        <f t="shared" si="128"/>
        <v>41835.763981481483</v>
      </c>
      <c r="T1157">
        <f t="shared" si="129"/>
        <v>25569.000092592592</v>
      </c>
      <c r="U1157">
        <f t="shared" si="130"/>
        <v>2014</v>
      </c>
      <c r="V1157">
        <f t="shared" si="131"/>
        <v>7</v>
      </c>
      <c r="W1157" t="str">
        <f t="shared" si="132"/>
        <v>Jul</v>
      </c>
    </row>
    <row r="1158" spans="1:23" customFormat="1" ht="43.2" hidden="1" x14ac:dyDescent="0.3">
      <c r="A1158">
        <v>1156</v>
      </c>
      <c r="B1158" s="2" t="s">
        <v>1157</v>
      </c>
      <c r="C1158" s="2" t="s">
        <v>5266</v>
      </c>
      <c r="D1158" s="7">
        <v>6500</v>
      </c>
      <c r="E1158" s="5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126"/>
        <v>0</v>
      </c>
      <c r="P1158">
        <f t="shared" si="127"/>
        <v>0</v>
      </c>
      <c r="Q1158" t="s">
        <v>8334</v>
      </c>
      <c r="R1158" t="s">
        <v>8335</v>
      </c>
      <c r="S1158" s="11">
        <f t="shared" si="128"/>
        <v>42029.07131944444</v>
      </c>
      <c r="T1158">
        <f t="shared" si="129"/>
        <v>25569</v>
      </c>
      <c r="U1158">
        <f t="shared" si="130"/>
        <v>2015</v>
      </c>
      <c r="V1158">
        <f t="shared" si="131"/>
        <v>1</v>
      </c>
      <c r="W1158" t="str">
        <f t="shared" si="132"/>
        <v>Jan</v>
      </c>
    </row>
    <row r="1159" spans="1:23" customFormat="1" ht="43.2" hidden="1" x14ac:dyDescent="0.3">
      <c r="A1159">
        <v>1157</v>
      </c>
      <c r="B1159" s="2" t="s">
        <v>1158</v>
      </c>
      <c r="C1159" s="2" t="s">
        <v>5267</v>
      </c>
      <c r="D1159" s="7">
        <v>10000</v>
      </c>
      <c r="E1159" s="5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126"/>
        <v>2</v>
      </c>
      <c r="P1159">
        <f t="shared" si="127"/>
        <v>50.33</v>
      </c>
      <c r="Q1159" t="s">
        <v>8334</v>
      </c>
      <c r="R1159" t="s">
        <v>8335</v>
      </c>
      <c r="S1159" s="11">
        <f t="shared" si="128"/>
        <v>41918.628240740742</v>
      </c>
      <c r="T1159">
        <f t="shared" si="129"/>
        <v>25569.000034722223</v>
      </c>
      <c r="U1159">
        <f t="shared" si="130"/>
        <v>2014</v>
      </c>
      <c r="V1159">
        <f t="shared" si="131"/>
        <v>10</v>
      </c>
      <c r="W1159" t="str">
        <f t="shared" si="132"/>
        <v>Oct</v>
      </c>
    </row>
    <row r="1160" spans="1:23" customFormat="1" ht="43.2" hidden="1" x14ac:dyDescent="0.3">
      <c r="A1160">
        <v>1158</v>
      </c>
      <c r="B1160" s="2" t="s">
        <v>1159</v>
      </c>
      <c r="C1160" s="2" t="s">
        <v>5268</v>
      </c>
      <c r="D1160" s="7">
        <v>7500</v>
      </c>
      <c r="E1160" s="5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126"/>
        <v>0</v>
      </c>
      <c r="P1160">
        <f t="shared" si="127"/>
        <v>11.67</v>
      </c>
      <c r="Q1160" t="s">
        <v>8334</v>
      </c>
      <c r="R1160" t="s">
        <v>8335</v>
      </c>
      <c r="S1160" s="11">
        <f t="shared" si="128"/>
        <v>41952.09175925926</v>
      </c>
      <c r="T1160">
        <f t="shared" si="129"/>
        <v>25569.000034722223</v>
      </c>
      <c r="U1160">
        <f t="shared" si="130"/>
        <v>2014</v>
      </c>
      <c r="V1160">
        <f t="shared" si="131"/>
        <v>11</v>
      </c>
      <c r="W1160" t="str">
        <f t="shared" si="132"/>
        <v>Nov</v>
      </c>
    </row>
    <row r="1161" spans="1:23" customFormat="1" ht="43.2" hidden="1" x14ac:dyDescent="0.3">
      <c r="A1161">
        <v>1159</v>
      </c>
      <c r="B1161" s="2" t="s">
        <v>1160</v>
      </c>
      <c r="C1161" s="2" t="s">
        <v>5269</v>
      </c>
      <c r="D1161" s="7">
        <v>6750</v>
      </c>
      <c r="E1161" s="5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126"/>
        <v>0</v>
      </c>
      <c r="P1161">
        <f t="shared" si="127"/>
        <v>0</v>
      </c>
      <c r="Q1161" t="s">
        <v>8334</v>
      </c>
      <c r="R1161" t="s">
        <v>8335</v>
      </c>
      <c r="S1161" s="11">
        <f t="shared" si="128"/>
        <v>42154.726446759261</v>
      </c>
      <c r="T1161">
        <f t="shared" si="129"/>
        <v>25569</v>
      </c>
      <c r="U1161">
        <f t="shared" si="130"/>
        <v>2015</v>
      </c>
      <c r="V1161">
        <f t="shared" si="131"/>
        <v>5</v>
      </c>
      <c r="W1161" t="str">
        <f t="shared" si="132"/>
        <v>May</v>
      </c>
    </row>
    <row r="1162" spans="1:23" customFormat="1" ht="43.2" hidden="1" x14ac:dyDescent="0.3">
      <c r="A1162">
        <v>1160</v>
      </c>
      <c r="B1162" s="2" t="s">
        <v>1161</v>
      </c>
      <c r="C1162" s="2" t="s">
        <v>5270</v>
      </c>
      <c r="D1162" s="7">
        <v>30000</v>
      </c>
      <c r="E1162" s="5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126"/>
        <v>4</v>
      </c>
      <c r="P1162">
        <f t="shared" si="127"/>
        <v>60.79</v>
      </c>
      <c r="Q1162" t="s">
        <v>8334</v>
      </c>
      <c r="R1162" t="s">
        <v>8335</v>
      </c>
      <c r="S1162" s="11">
        <f t="shared" si="128"/>
        <v>42061.154930555553</v>
      </c>
      <c r="T1162">
        <f t="shared" si="129"/>
        <v>25569.000219907408</v>
      </c>
      <c r="U1162">
        <f t="shared" si="130"/>
        <v>2015</v>
      </c>
      <c r="V1162">
        <f t="shared" si="131"/>
        <v>2</v>
      </c>
      <c r="W1162" t="str">
        <f t="shared" si="132"/>
        <v>Feb</v>
      </c>
    </row>
    <row r="1163" spans="1:23" customFormat="1" ht="43.2" hidden="1" x14ac:dyDescent="0.3">
      <c r="A1163">
        <v>1161</v>
      </c>
      <c r="B1163" s="2" t="s">
        <v>1162</v>
      </c>
      <c r="C1163" s="2" t="s">
        <v>5271</v>
      </c>
      <c r="D1163" s="7">
        <v>18000</v>
      </c>
      <c r="E1163" s="5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126"/>
        <v>0</v>
      </c>
      <c r="P1163">
        <f t="shared" si="127"/>
        <v>0</v>
      </c>
      <c r="Q1163" t="s">
        <v>8334</v>
      </c>
      <c r="R1163" t="s">
        <v>8335</v>
      </c>
      <c r="S1163" s="11">
        <f t="shared" si="128"/>
        <v>42122.629502314812</v>
      </c>
      <c r="T1163">
        <f t="shared" si="129"/>
        <v>25569</v>
      </c>
      <c r="U1163">
        <f t="shared" si="130"/>
        <v>2015</v>
      </c>
      <c r="V1163">
        <f t="shared" si="131"/>
        <v>4</v>
      </c>
      <c r="W1163" t="str">
        <f t="shared" si="132"/>
        <v>Apr</v>
      </c>
    </row>
    <row r="1164" spans="1:23" customFormat="1" ht="57.6" hidden="1" x14ac:dyDescent="0.3">
      <c r="A1164">
        <v>1162</v>
      </c>
      <c r="B1164" s="2" t="s">
        <v>1163</v>
      </c>
      <c r="C1164" s="2" t="s">
        <v>5272</v>
      </c>
      <c r="D1164" s="7">
        <v>60000</v>
      </c>
      <c r="E1164" s="5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126"/>
        <v>0</v>
      </c>
      <c r="P1164">
        <f t="shared" si="127"/>
        <v>17.5</v>
      </c>
      <c r="Q1164" t="s">
        <v>8334</v>
      </c>
      <c r="R1164" t="s">
        <v>8335</v>
      </c>
      <c r="S1164" s="11">
        <f t="shared" si="128"/>
        <v>41876.683611111112</v>
      </c>
      <c r="T1164">
        <f t="shared" si="129"/>
        <v>25569.00002314815</v>
      </c>
      <c r="U1164">
        <f t="shared" si="130"/>
        <v>2014</v>
      </c>
      <c r="V1164">
        <f t="shared" si="131"/>
        <v>8</v>
      </c>
      <c r="W1164" t="str">
        <f t="shared" si="132"/>
        <v>Aug</v>
      </c>
    </row>
    <row r="1165" spans="1:23" customFormat="1" ht="43.2" hidden="1" x14ac:dyDescent="0.3">
      <c r="A1165">
        <v>1163</v>
      </c>
      <c r="B1165" s="2" t="s">
        <v>1164</v>
      </c>
      <c r="C1165" s="2" t="s">
        <v>5273</v>
      </c>
      <c r="D1165" s="7">
        <v>5200</v>
      </c>
      <c r="E1165" s="5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126"/>
        <v>0</v>
      </c>
      <c r="P1165">
        <f t="shared" si="127"/>
        <v>0</v>
      </c>
      <c r="Q1165" t="s">
        <v>8334</v>
      </c>
      <c r="R1165" t="s">
        <v>8335</v>
      </c>
      <c r="S1165" s="11">
        <f t="shared" si="128"/>
        <v>41830.723611111112</v>
      </c>
      <c r="T1165">
        <f t="shared" si="129"/>
        <v>25569</v>
      </c>
      <c r="U1165">
        <f t="shared" si="130"/>
        <v>2014</v>
      </c>
      <c r="V1165">
        <f t="shared" si="131"/>
        <v>7</v>
      </c>
      <c r="W1165" t="str">
        <f t="shared" si="132"/>
        <v>Jul</v>
      </c>
    </row>
    <row r="1166" spans="1:23" customFormat="1" ht="57.6" hidden="1" x14ac:dyDescent="0.3">
      <c r="A1166">
        <v>1164</v>
      </c>
      <c r="B1166" s="2" t="s">
        <v>1165</v>
      </c>
      <c r="C1166" s="2" t="s">
        <v>5274</v>
      </c>
      <c r="D1166" s="7">
        <v>10000</v>
      </c>
      <c r="E1166" s="5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126"/>
        <v>0</v>
      </c>
      <c r="P1166">
        <f t="shared" si="127"/>
        <v>0</v>
      </c>
      <c r="Q1166" t="s">
        <v>8334</v>
      </c>
      <c r="R1166" t="s">
        <v>8335</v>
      </c>
      <c r="S1166" s="11">
        <f t="shared" si="128"/>
        <v>42509.724328703705</v>
      </c>
      <c r="T1166">
        <f t="shared" si="129"/>
        <v>25569</v>
      </c>
      <c r="U1166">
        <f t="shared" si="130"/>
        <v>2016</v>
      </c>
      <c r="V1166">
        <f t="shared" si="131"/>
        <v>5</v>
      </c>
      <c r="W1166" t="str">
        <f t="shared" si="132"/>
        <v>May</v>
      </c>
    </row>
    <row r="1167" spans="1:23" customFormat="1" ht="43.2" hidden="1" x14ac:dyDescent="0.3">
      <c r="A1167">
        <v>1165</v>
      </c>
      <c r="B1167" s="2" t="s">
        <v>1166</v>
      </c>
      <c r="C1167" s="2" t="s">
        <v>5275</v>
      </c>
      <c r="D1167" s="7">
        <v>10000</v>
      </c>
      <c r="E1167" s="5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126"/>
        <v>21</v>
      </c>
      <c r="P1167">
        <f t="shared" si="127"/>
        <v>82.82</v>
      </c>
      <c r="Q1167" t="s">
        <v>8334</v>
      </c>
      <c r="R1167" t="s">
        <v>8335</v>
      </c>
      <c r="S1167" s="11">
        <f t="shared" si="128"/>
        <v>41792.214467592588</v>
      </c>
      <c r="T1167">
        <f t="shared" si="129"/>
        <v>25569.00028935185</v>
      </c>
      <c r="U1167">
        <f t="shared" si="130"/>
        <v>2014</v>
      </c>
      <c r="V1167">
        <f t="shared" si="131"/>
        <v>6</v>
      </c>
      <c r="W1167" t="str">
        <f t="shared" si="132"/>
        <v>Jun</v>
      </c>
    </row>
    <row r="1168" spans="1:23" customFormat="1" ht="43.2" hidden="1" x14ac:dyDescent="0.3">
      <c r="A1168">
        <v>1166</v>
      </c>
      <c r="B1168" s="2" t="s">
        <v>1167</v>
      </c>
      <c r="C1168" s="2" t="s">
        <v>5276</v>
      </c>
      <c r="D1168" s="7">
        <v>15000</v>
      </c>
      <c r="E1168" s="5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126"/>
        <v>19</v>
      </c>
      <c r="P1168">
        <f t="shared" si="127"/>
        <v>358.88</v>
      </c>
      <c r="Q1168" t="s">
        <v>8334</v>
      </c>
      <c r="R1168" t="s">
        <v>8335</v>
      </c>
      <c r="S1168" s="11">
        <f t="shared" si="128"/>
        <v>42150.485439814816</v>
      </c>
      <c r="T1168">
        <f t="shared" si="129"/>
        <v>25569.000092592592</v>
      </c>
      <c r="U1168">
        <f t="shared" si="130"/>
        <v>2015</v>
      </c>
      <c r="V1168">
        <f t="shared" si="131"/>
        <v>5</v>
      </c>
      <c r="W1168" t="str">
        <f t="shared" si="132"/>
        <v>May</v>
      </c>
    </row>
    <row r="1169" spans="1:23" customFormat="1" ht="43.2" hidden="1" x14ac:dyDescent="0.3">
      <c r="A1169">
        <v>1167</v>
      </c>
      <c r="B1169" s="2" t="s">
        <v>1168</v>
      </c>
      <c r="C1169" s="2" t="s">
        <v>5277</v>
      </c>
      <c r="D1169" s="7">
        <v>60000</v>
      </c>
      <c r="E1169" s="5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126"/>
        <v>2</v>
      </c>
      <c r="P1169">
        <f t="shared" si="127"/>
        <v>61.19</v>
      </c>
      <c r="Q1169" t="s">
        <v>8334</v>
      </c>
      <c r="R1169" t="s">
        <v>8335</v>
      </c>
      <c r="S1169" s="11">
        <f t="shared" si="128"/>
        <v>41863.734895833331</v>
      </c>
      <c r="T1169">
        <f t="shared" si="129"/>
        <v>25569.000185185185</v>
      </c>
      <c r="U1169">
        <f t="shared" si="130"/>
        <v>2014</v>
      </c>
      <c r="V1169">
        <f t="shared" si="131"/>
        <v>8</v>
      </c>
      <c r="W1169" t="str">
        <f t="shared" si="132"/>
        <v>Aug</v>
      </c>
    </row>
    <row r="1170" spans="1:23" customFormat="1" ht="43.2" hidden="1" x14ac:dyDescent="0.3">
      <c r="A1170">
        <v>1168</v>
      </c>
      <c r="B1170" s="2" t="s">
        <v>1169</v>
      </c>
      <c r="C1170" s="2" t="s">
        <v>5278</v>
      </c>
      <c r="D1170" s="7">
        <v>18000</v>
      </c>
      <c r="E1170" s="5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126"/>
        <v>6</v>
      </c>
      <c r="P1170">
        <f t="shared" si="127"/>
        <v>340</v>
      </c>
      <c r="Q1170" t="s">
        <v>8334</v>
      </c>
      <c r="R1170" t="s">
        <v>8335</v>
      </c>
      <c r="S1170" s="11">
        <f t="shared" si="128"/>
        <v>42605.053993055553</v>
      </c>
      <c r="T1170">
        <f t="shared" si="129"/>
        <v>25569.000034722223</v>
      </c>
      <c r="U1170">
        <f t="shared" si="130"/>
        <v>2016</v>
      </c>
      <c r="V1170">
        <f t="shared" si="131"/>
        <v>8</v>
      </c>
      <c r="W1170" t="str">
        <f t="shared" si="132"/>
        <v>Aug</v>
      </c>
    </row>
    <row r="1171" spans="1:23" customFormat="1" ht="43.2" hidden="1" x14ac:dyDescent="0.3">
      <c r="A1171">
        <v>1169</v>
      </c>
      <c r="B1171" s="2" t="s">
        <v>1170</v>
      </c>
      <c r="C1171" s="2" t="s">
        <v>5279</v>
      </c>
      <c r="D1171" s="7">
        <v>10000</v>
      </c>
      <c r="E1171" s="5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126"/>
        <v>0</v>
      </c>
      <c r="P1171">
        <f t="shared" si="127"/>
        <v>5.67</v>
      </c>
      <c r="Q1171" t="s">
        <v>8334</v>
      </c>
      <c r="R1171" t="s">
        <v>8335</v>
      </c>
      <c r="S1171" s="11">
        <f t="shared" si="128"/>
        <v>42027.353738425925</v>
      </c>
      <c r="T1171">
        <f t="shared" si="129"/>
        <v>25569.000034722223</v>
      </c>
      <c r="U1171">
        <f t="shared" si="130"/>
        <v>2015</v>
      </c>
      <c r="V1171">
        <f t="shared" si="131"/>
        <v>1</v>
      </c>
      <c r="W1171" t="str">
        <f t="shared" si="132"/>
        <v>Jan</v>
      </c>
    </row>
    <row r="1172" spans="1:23" customFormat="1" ht="43.2" hidden="1" x14ac:dyDescent="0.3">
      <c r="A1172">
        <v>1170</v>
      </c>
      <c r="B1172" s="2" t="s">
        <v>1171</v>
      </c>
      <c r="C1172" s="2" t="s">
        <v>5280</v>
      </c>
      <c r="D1172" s="7">
        <v>25000</v>
      </c>
      <c r="E1172" s="5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126"/>
        <v>0</v>
      </c>
      <c r="P1172">
        <f t="shared" si="127"/>
        <v>50</v>
      </c>
      <c r="Q1172" t="s">
        <v>8334</v>
      </c>
      <c r="R1172" t="s">
        <v>8335</v>
      </c>
      <c r="S1172" s="11">
        <f t="shared" si="128"/>
        <v>42124.893182870372</v>
      </c>
      <c r="T1172">
        <f t="shared" si="129"/>
        <v>25569.00002314815</v>
      </c>
      <c r="U1172">
        <f t="shared" si="130"/>
        <v>2015</v>
      </c>
      <c r="V1172">
        <f t="shared" si="131"/>
        <v>4</v>
      </c>
      <c r="W1172" t="str">
        <f t="shared" si="132"/>
        <v>Apr</v>
      </c>
    </row>
    <row r="1173" spans="1:23" customFormat="1" ht="43.2" hidden="1" x14ac:dyDescent="0.3">
      <c r="A1173">
        <v>1171</v>
      </c>
      <c r="B1173" s="2" t="s">
        <v>1172</v>
      </c>
      <c r="C1173" s="2" t="s">
        <v>5281</v>
      </c>
      <c r="D1173" s="7">
        <v>25000</v>
      </c>
      <c r="E1173" s="5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126"/>
        <v>0</v>
      </c>
      <c r="P1173">
        <f t="shared" si="127"/>
        <v>25</v>
      </c>
      <c r="Q1173" t="s">
        <v>8334</v>
      </c>
      <c r="R1173" t="s">
        <v>8335</v>
      </c>
      <c r="S1173" s="11">
        <f t="shared" si="128"/>
        <v>41938.804710648146</v>
      </c>
      <c r="T1173">
        <f t="shared" si="129"/>
        <v>25569.000011574073</v>
      </c>
      <c r="U1173">
        <f t="shared" si="130"/>
        <v>2014</v>
      </c>
      <c r="V1173">
        <f t="shared" si="131"/>
        <v>10</v>
      </c>
      <c r="W1173" t="str">
        <f t="shared" si="132"/>
        <v>Oct</v>
      </c>
    </row>
    <row r="1174" spans="1:23" customFormat="1" ht="28.8" hidden="1" x14ac:dyDescent="0.3">
      <c r="A1174">
        <v>1172</v>
      </c>
      <c r="B1174" s="2" t="s">
        <v>1173</v>
      </c>
      <c r="C1174" s="2" t="s">
        <v>5282</v>
      </c>
      <c r="D1174" s="7">
        <v>9000</v>
      </c>
      <c r="E1174" s="5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126"/>
        <v>0</v>
      </c>
      <c r="P1174">
        <f t="shared" si="127"/>
        <v>0</v>
      </c>
      <c r="Q1174" t="s">
        <v>8334</v>
      </c>
      <c r="R1174" t="s">
        <v>8335</v>
      </c>
      <c r="S1174" s="11">
        <f t="shared" si="128"/>
        <v>41841.682314814818</v>
      </c>
      <c r="T1174">
        <f t="shared" si="129"/>
        <v>25569</v>
      </c>
      <c r="U1174">
        <f t="shared" si="130"/>
        <v>2014</v>
      </c>
      <c r="V1174">
        <f t="shared" si="131"/>
        <v>7</v>
      </c>
      <c r="W1174" t="str">
        <f t="shared" si="132"/>
        <v>Jul</v>
      </c>
    </row>
    <row r="1175" spans="1:23" customFormat="1" ht="43.2" hidden="1" x14ac:dyDescent="0.3">
      <c r="A1175">
        <v>1173</v>
      </c>
      <c r="B1175" s="2" t="s">
        <v>1174</v>
      </c>
      <c r="C1175" s="2" t="s">
        <v>5283</v>
      </c>
      <c r="D1175" s="7">
        <v>125000</v>
      </c>
      <c r="E1175" s="5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126"/>
        <v>0</v>
      </c>
      <c r="P1175">
        <f t="shared" si="127"/>
        <v>30</v>
      </c>
      <c r="Q1175" t="s">
        <v>8334</v>
      </c>
      <c r="R1175" t="s">
        <v>8335</v>
      </c>
      <c r="S1175" s="11">
        <f t="shared" si="128"/>
        <v>42184.185844907406</v>
      </c>
      <c r="T1175">
        <f t="shared" si="129"/>
        <v>25569.000011574073</v>
      </c>
      <c r="U1175">
        <f t="shared" si="130"/>
        <v>2015</v>
      </c>
      <c r="V1175">
        <f t="shared" si="131"/>
        <v>6</v>
      </c>
      <c r="W1175" t="str">
        <f t="shared" si="132"/>
        <v>Jun</v>
      </c>
    </row>
    <row r="1176" spans="1:23" customFormat="1" ht="43.2" hidden="1" x14ac:dyDescent="0.3">
      <c r="A1176">
        <v>1174</v>
      </c>
      <c r="B1176" s="2" t="s">
        <v>1175</v>
      </c>
      <c r="C1176" s="2" t="s">
        <v>5284</v>
      </c>
      <c r="D1176" s="7">
        <v>15000</v>
      </c>
      <c r="E1176" s="5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126"/>
        <v>6</v>
      </c>
      <c r="P1176">
        <f t="shared" si="127"/>
        <v>46.63</v>
      </c>
      <c r="Q1176" t="s">
        <v>8334</v>
      </c>
      <c r="R1176" t="s">
        <v>8335</v>
      </c>
      <c r="S1176" s="11">
        <f t="shared" si="128"/>
        <v>42468.84174768519</v>
      </c>
      <c r="T1176">
        <f t="shared" si="129"/>
        <v>25569.000219907408</v>
      </c>
      <c r="U1176">
        <f t="shared" si="130"/>
        <v>2016</v>
      </c>
      <c r="V1176">
        <f t="shared" si="131"/>
        <v>4</v>
      </c>
      <c r="W1176" t="str">
        <f t="shared" si="132"/>
        <v>Apr</v>
      </c>
    </row>
    <row r="1177" spans="1:23" customFormat="1" ht="43.2" hidden="1" x14ac:dyDescent="0.3">
      <c r="A1177">
        <v>1175</v>
      </c>
      <c r="B1177" s="2" t="s">
        <v>1176</v>
      </c>
      <c r="C1177" s="2" t="s">
        <v>5285</v>
      </c>
      <c r="D1177" s="7">
        <v>20000</v>
      </c>
      <c r="E1177" s="5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126"/>
        <v>3</v>
      </c>
      <c r="P1177">
        <f t="shared" si="127"/>
        <v>65</v>
      </c>
      <c r="Q1177" t="s">
        <v>8334</v>
      </c>
      <c r="R1177" t="s">
        <v>8335</v>
      </c>
      <c r="S1177" s="11">
        <f t="shared" si="128"/>
        <v>42170.728460648148</v>
      </c>
      <c r="T1177">
        <f t="shared" si="129"/>
        <v>25569.000104166666</v>
      </c>
      <c r="U1177">
        <f t="shared" si="130"/>
        <v>2015</v>
      </c>
      <c r="V1177">
        <f t="shared" si="131"/>
        <v>6</v>
      </c>
      <c r="W1177" t="str">
        <f t="shared" si="132"/>
        <v>Jun</v>
      </c>
    </row>
    <row r="1178" spans="1:23" customFormat="1" ht="57.6" hidden="1" x14ac:dyDescent="0.3">
      <c r="A1178">
        <v>1176</v>
      </c>
      <c r="B1178" s="2" t="s">
        <v>1177</v>
      </c>
      <c r="C1178" s="2" t="s">
        <v>5286</v>
      </c>
      <c r="D1178" s="7">
        <v>175000</v>
      </c>
      <c r="E1178" s="5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126"/>
        <v>0</v>
      </c>
      <c r="P1178">
        <f t="shared" si="127"/>
        <v>10</v>
      </c>
      <c r="Q1178" t="s">
        <v>8334</v>
      </c>
      <c r="R1178" t="s">
        <v>8335</v>
      </c>
      <c r="S1178" s="11">
        <f t="shared" si="128"/>
        <v>42746.019652777773</v>
      </c>
      <c r="T1178">
        <f t="shared" si="129"/>
        <v>25569.000011574073</v>
      </c>
      <c r="U1178">
        <f t="shared" si="130"/>
        <v>2017</v>
      </c>
      <c r="V1178">
        <f t="shared" si="131"/>
        <v>1</v>
      </c>
      <c r="W1178" t="str">
        <f t="shared" si="132"/>
        <v>Jan</v>
      </c>
    </row>
    <row r="1179" spans="1:23" customFormat="1" ht="43.2" hidden="1" x14ac:dyDescent="0.3">
      <c r="A1179">
        <v>1177</v>
      </c>
      <c r="B1179" s="2" t="s">
        <v>1178</v>
      </c>
      <c r="C1179" s="2" t="s">
        <v>5287</v>
      </c>
      <c r="D1179" s="7">
        <v>6000</v>
      </c>
      <c r="E1179" s="5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126"/>
        <v>0</v>
      </c>
      <c r="P1179">
        <f t="shared" si="127"/>
        <v>0</v>
      </c>
      <c r="Q1179" t="s">
        <v>8334</v>
      </c>
      <c r="R1179" t="s">
        <v>8335</v>
      </c>
      <c r="S1179" s="11">
        <f t="shared" si="128"/>
        <v>41897.660833333335</v>
      </c>
      <c r="T1179">
        <f t="shared" si="129"/>
        <v>25569</v>
      </c>
      <c r="U1179">
        <f t="shared" si="130"/>
        <v>2014</v>
      </c>
      <c r="V1179">
        <f t="shared" si="131"/>
        <v>9</v>
      </c>
      <c r="W1179" t="str">
        <f t="shared" si="132"/>
        <v>Sep</v>
      </c>
    </row>
    <row r="1180" spans="1:23" customFormat="1" ht="43.2" hidden="1" x14ac:dyDescent="0.3">
      <c r="A1180">
        <v>1178</v>
      </c>
      <c r="B1180" s="2" t="s">
        <v>1179</v>
      </c>
      <c r="C1180" s="2" t="s">
        <v>5288</v>
      </c>
      <c r="D1180" s="7">
        <v>75000</v>
      </c>
      <c r="E1180" s="5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126"/>
        <v>0</v>
      </c>
      <c r="P1180">
        <f t="shared" si="127"/>
        <v>5</v>
      </c>
      <c r="Q1180" t="s">
        <v>8334</v>
      </c>
      <c r="R1180" t="s">
        <v>8335</v>
      </c>
      <c r="S1180" s="11">
        <f t="shared" si="128"/>
        <v>41837.905694444446</v>
      </c>
      <c r="T1180">
        <f t="shared" si="129"/>
        <v>25569.000011574073</v>
      </c>
      <c r="U1180">
        <f t="shared" si="130"/>
        <v>2014</v>
      </c>
      <c r="V1180">
        <f t="shared" si="131"/>
        <v>7</v>
      </c>
      <c r="W1180" t="str">
        <f t="shared" si="132"/>
        <v>Jul</v>
      </c>
    </row>
    <row r="1181" spans="1:23" customFormat="1" ht="43.2" hidden="1" x14ac:dyDescent="0.3">
      <c r="A1181">
        <v>1179</v>
      </c>
      <c r="B1181" s="2" t="s">
        <v>1180</v>
      </c>
      <c r="C1181" s="2" t="s">
        <v>5289</v>
      </c>
      <c r="D1181" s="7">
        <v>60000</v>
      </c>
      <c r="E1181" s="5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126"/>
        <v>5</v>
      </c>
      <c r="P1181">
        <f t="shared" si="127"/>
        <v>640</v>
      </c>
      <c r="Q1181" t="s">
        <v>8334</v>
      </c>
      <c r="R1181" t="s">
        <v>8335</v>
      </c>
      <c r="S1181" s="11">
        <f t="shared" si="128"/>
        <v>42275.720219907409</v>
      </c>
      <c r="T1181">
        <f t="shared" si="129"/>
        <v>25569.000057870369</v>
      </c>
      <c r="U1181">
        <f t="shared" si="130"/>
        <v>2015</v>
      </c>
      <c r="V1181">
        <f t="shared" si="131"/>
        <v>9</v>
      </c>
      <c r="W1181" t="str">
        <f t="shared" si="132"/>
        <v>Sep</v>
      </c>
    </row>
    <row r="1182" spans="1:23" customFormat="1" ht="43.2" hidden="1" x14ac:dyDescent="0.3">
      <c r="A1182">
        <v>1180</v>
      </c>
      <c r="B1182" s="2" t="s">
        <v>1181</v>
      </c>
      <c r="C1182" s="2" t="s">
        <v>5290</v>
      </c>
      <c r="D1182" s="7">
        <v>50000</v>
      </c>
      <c r="E1182" s="5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126"/>
        <v>12</v>
      </c>
      <c r="P1182">
        <f t="shared" si="127"/>
        <v>69.12</v>
      </c>
      <c r="Q1182" t="s">
        <v>8334</v>
      </c>
      <c r="R1182" t="s">
        <v>8335</v>
      </c>
      <c r="S1182" s="11">
        <f t="shared" si="128"/>
        <v>41781.806875000002</v>
      </c>
      <c r="T1182">
        <f t="shared" si="129"/>
        <v>25569.000983796297</v>
      </c>
      <c r="U1182">
        <f t="shared" si="130"/>
        <v>2014</v>
      </c>
      <c r="V1182">
        <f t="shared" si="131"/>
        <v>5</v>
      </c>
      <c r="W1182" t="str">
        <f t="shared" si="132"/>
        <v>May</v>
      </c>
    </row>
    <row r="1183" spans="1:23" customFormat="1" ht="28.8" hidden="1" x14ac:dyDescent="0.3">
      <c r="A1183">
        <v>1181</v>
      </c>
      <c r="B1183" s="2" t="s">
        <v>1182</v>
      </c>
      <c r="C1183" s="2" t="s">
        <v>5291</v>
      </c>
      <c r="D1183" s="7">
        <v>50000</v>
      </c>
      <c r="E1183" s="5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126"/>
        <v>0</v>
      </c>
      <c r="P1183">
        <f t="shared" si="127"/>
        <v>1.33</v>
      </c>
      <c r="Q1183" t="s">
        <v>8334</v>
      </c>
      <c r="R1183" t="s">
        <v>8335</v>
      </c>
      <c r="S1183" s="11">
        <f t="shared" si="128"/>
        <v>42034.339363425926</v>
      </c>
      <c r="T1183">
        <f t="shared" si="129"/>
        <v>25569.000034722223</v>
      </c>
      <c r="U1183">
        <f t="shared" si="130"/>
        <v>2015</v>
      </c>
      <c r="V1183">
        <f t="shared" si="131"/>
        <v>1</v>
      </c>
      <c r="W1183" t="str">
        <f t="shared" si="132"/>
        <v>Jan</v>
      </c>
    </row>
    <row r="1184" spans="1:23" customFormat="1" ht="43.2" hidden="1" x14ac:dyDescent="0.3">
      <c r="A1184">
        <v>1182</v>
      </c>
      <c r="B1184" s="2" t="s">
        <v>1183</v>
      </c>
      <c r="C1184" s="2" t="s">
        <v>5292</v>
      </c>
      <c r="D1184" s="7">
        <v>1000</v>
      </c>
      <c r="E1184" s="5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126"/>
        <v>4</v>
      </c>
      <c r="P1184">
        <f t="shared" si="127"/>
        <v>10.5</v>
      </c>
      <c r="Q1184" t="s">
        <v>8334</v>
      </c>
      <c r="R1184" t="s">
        <v>8335</v>
      </c>
      <c r="S1184" s="11">
        <f t="shared" si="128"/>
        <v>42728.827407407407</v>
      </c>
      <c r="T1184">
        <f t="shared" si="129"/>
        <v>25569.000046296296</v>
      </c>
      <c r="U1184">
        <f t="shared" si="130"/>
        <v>2016</v>
      </c>
      <c r="V1184">
        <f t="shared" si="131"/>
        <v>12</v>
      </c>
      <c r="W1184" t="str">
        <f t="shared" si="132"/>
        <v>Dec</v>
      </c>
    </row>
    <row r="1185" spans="1:23" customFormat="1" ht="43.2" hidden="1" x14ac:dyDescent="0.3">
      <c r="A1185">
        <v>1183</v>
      </c>
      <c r="B1185" s="2" t="s">
        <v>1184</v>
      </c>
      <c r="C1185" s="2" t="s">
        <v>5293</v>
      </c>
      <c r="D1185" s="7">
        <v>2500</v>
      </c>
      <c r="E1185" s="5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126"/>
        <v>4</v>
      </c>
      <c r="P1185">
        <f t="shared" si="127"/>
        <v>33.33</v>
      </c>
      <c r="Q1185" t="s">
        <v>8334</v>
      </c>
      <c r="R1185" t="s">
        <v>8335</v>
      </c>
      <c r="S1185" s="11">
        <f t="shared" si="128"/>
        <v>42656.86137731481</v>
      </c>
      <c r="T1185">
        <f t="shared" si="129"/>
        <v>25569.000034722223</v>
      </c>
      <c r="U1185">
        <f t="shared" si="130"/>
        <v>2016</v>
      </c>
      <c r="V1185">
        <f t="shared" si="131"/>
        <v>10</v>
      </c>
      <c r="W1185" t="str">
        <f t="shared" si="132"/>
        <v>Oct</v>
      </c>
    </row>
    <row r="1186" spans="1:23" customFormat="1" ht="43.2" hidden="1" x14ac:dyDescent="0.3">
      <c r="A1186">
        <v>1184</v>
      </c>
      <c r="B1186" s="2" t="s">
        <v>1185</v>
      </c>
      <c r="C1186" s="2" t="s">
        <v>5294</v>
      </c>
      <c r="D1186" s="7">
        <v>22000</v>
      </c>
      <c r="E1186" s="5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126"/>
        <v>105</v>
      </c>
      <c r="P1186">
        <f t="shared" si="127"/>
        <v>61.56</v>
      </c>
      <c r="Q1186" t="s">
        <v>8336</v>
      </c>
      <c r="R1186" t="s">
        <v>8337</v>
      </c>
      <c r="S1186" s="11">
        <f t="shared" si="128"/>
        <v>42741.599664351852</v>
      </c>
      <c r="T1186">
        <f t="shared" si="129"/>
        <v>25569.004340277777</v>
      </c>
      <c r="U1186">
        <f t="shared" si="130"/>
        <v>2017</v>
      </c>
      <c r="V1186">
        <f t="shared" si="131"/>
        <v>1</v>
      </c>
      <c r="W1186" t="str">
        <f t="shared" si="132"/>
        <v>Jan</v>
      </c>
    </row>
    <row r="1187" spans="1:23" customFormat="1" ht="57.6" hidden="1" x14ac:dyDescent="0.3">
      <c r="A1187">
        <v>1185</v>
      </c>
      <c r="B1187" s="2" t="s">
        <v>1186</v>
      </c>
      <c r="C1187" s="2" t="s">
        <v>5295</v>
      </c>
      <c r="D1187" s="7">
        <v>12500</v>
      </c>
      <c r="E1187" s="5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126"/>
        <v>105</v>
      </c>
      <c r="P1187">
        <f t="shared" si="127"/>
        <v>118.74</v>
      </c>
      <c r="Q1187" t="s">
        <v>8336</v>
      </c>
      <c r="R1187" t="s">
        <v>8337</v>
      </c>
      <c r="S1187" s="11">
        <f t="shared" si="128"/>
        <v>42130.865150462967</v>
      </c>
      <c r="T1187">
        <f t="shared" si="129"/>
        <v>25569.001284722221</v>
      </c>
      <c r="U1187">
        <f t="shared" si="130"/>
        <v>2015</v>
      </c>
      <c r="V1187">
        <f t="shared" si="131"/>
        <v>5</v>
      </c>
      <c r="W1187" t="str">
        <f t="shared" si="132"/>
        <v>May</v>
      </c>
    </row>
    <row r="1188" spans="1:23" customFormat="1" ht="43.2" hidden="1" x14ac:dyDescent="0.3">
      <c r="A1188">
        <v>1186</v>
      </c>
      <c r="B1188" s="2" t="s">
        <v>1187</v>
      </c>
      <c r="C1188" s="2" t="s">
        <v>5296</v>
      </c>
      <c r="D1188" s="7">
        <v>7500</v>
      </c>
      <c r="E1188" s="5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126"/>
        <v>107</v>
      </c>
      <c r="P1188">
        <f t="shared" si="127"/>
        <v>65.08</v>
      </c>
      <c r="Q1188" t="s">
        <v>8336</v>
      </c>
      <c r="R1188" t="s">
        <v>8337</v>
      </c>
      <c r="S1188" s="11">
        <f t="shared" si="128"/>
        <v>42123.86336805555</v>
      </c>
      <c r="T1188">
        <f t="shared" si="129"/>
        <v>25569.001423611113</v>
      </c>
      <c r="U1188">
        <f t="shared" si="130"/>
        <v>2015</v>
      </c>
      <c r="V1188">
        <f t="shared" si="131"/>
        <v>4</v>
      </c>
      <c r="W1188" t="str">
        <f t="shared" si="132"/>
        <v>Apr</v>
      </c>
    </row>
    <row r="1189" spans="1:23" customFormat="1" ht="43.2" hidden="1" x14ac:dyDescent="0.3">
      <c r="A1189">
        <v>1187</v>
      </c>
      <c r="B1189" s="2" t="s">
        <v>1188</v>
      </c>
      <c r="C1189" s="2" t="s">
        <v>5297</v>
      </c>
      <c r="D1189" s="7">
        <v>8750</v>
      </c>
      <c r="E1189" s="5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126"/>
        <v>104</v>
      </c>
      <c r="P1189">
        <f t="shared" si="127"/>
        <v>130.16</v>
      </c>
      <c r="Q1189" t="s">
        <v>8336</v>
      </c>
      <c r="R1189" t="s">
        <v>8337</v>
      </c>
      <c r="S1189" s="11">
        <f t="shared" si="128"/>
        <v>42109.894942129627</v>
      </c>
      <c r="T1189">
        <f t="shared" si="129"/>
        <v>25569.000810185185</v>
      </c>
      <c r="U1189">
        <f t="shared" si="130"/>
        <v>2015</v>
      </c>
      <c r="V1189">
        <f t="shared" si="131"/>
        <v>4</v>
      </c>
      <c r="W1189" t="str">
        <f t="shared" si="132"/>
        <v>Apr</v>
      </c>
    </row>
    <row r="1190" spans="1:23" customFormat="1" ht="43.2" hidden="1" x14ac:dyDescent="0.3">
      <c r="A1190">
        <v>1188</v>
      </c>
      <c r="B1190" s="2" t="s">
        <v>1189</v>
      </c>
      <c r="C1190" s="2" t="s">
        <v>5298</v>
      </c>
      <c r="D1190" s="7">
        <v>2000</v>
      </c>
      <c r="E1190" s="5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126"/>
        <v>161</v>
      </c>
      <c r="P1190">
        <f t="shared" si="127"/>
        <v>37.78</v>
      </c>
      <c r="Q1190" t="s">
        <v>8336</v>
      </c>
      <c r="R1190" t="s">
        <v>8337</v>
      </c>
      <c r="S1190" s="11">
        <f t="shared" si="128"/>
        <v>42711.700694444444</v>
      </c>
      <c r="T1190">
        <f t="shared" si="129"/>
        <v>25569.000983796297</v>
      </c>
      <c r="U1190">
        <f t="shared" si="130"/>
        <v>2016</v>
      </c>
      <c r="V1190">
        <f t="shared" si="131"/>
        <v>12</v>
      </c>
      <c r="W1190" t="str">
        <f t="shared" si="132"/>
        <v>Dec</v>
      </c>
    </row>
    <row r="1191" spans="1:23" customFormat="1" ht="43.2" hidden="1" x14ac:dyDescent="0.3">
      <c r="A1191">
        <v>1189</v>
      </c>
      <c r="B1191" s="2" t="s">
        <v>1190</v>
      </c>
      <c r="C1191" s="2" t="s">
        <v>5299</v>
      </c>
      <c r="D1191" s="7">
        <v>9000</v>
      </c>
      <c r="E1191" s="5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126"/>
        <v>108</v>
      </c>
      <c r="P1191">
        <f t="shared" si="127"/>
        <v>112.79</v>
      </c>
      <c r="Q1191" t="s">
        <v>8336</v>
      </c>
      <c r="R1191" t="s">
        <v>8337</v>
      </c>
      <c r="S1191" s="11">
        <f t="shared" si="128"/>
        <v>42529.979108796295</v>
      </c>
      <c r="T1191">
        <f t="shared" si="129"/>
        <v>25569.00099537037</v>
      </c>
      <c r="U1191">
        <f t="shared" si="130"/>
        <v>2016</v>
      </c>
      <c r="V1191">
        <f t="shared" si="131"/>
        <v>6</v>
      </c>
      <c r="W1191" t="str">
        <f t="shared" si="132"/>
        <v>Jun</v>
      </c>
    </row>
    <row r="1192" spans="1:23" customFormat="1" ht="28.8" hidden="1" x14ac:dyDescent="0.3">
      <c r="A1192">
        <v>1190</v>
      </c>
      <c r="B1192" s="2" t="s">
        <v>1191</v>
      </c>
      <c r="C1192" s="2" t="s">
        <v>5300</v>
      </c>
      <c r="D1192" s="7">
        <v>500</v>
      </c>
      <c r="E1192" s="5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126"/>
        <v>135</v>
      </c>
      <c r="P1192">
        <f t="shared" si="127"/>
        <v>51.92</v>
      </c>
      <c r="Q1192" t="s">
        <v>8336</v>
      </c>
      <c r="R1192" t="s">
        <v>8337</v>
      </c>
      <c r="S1192" s="11">
        <f t="shared" si="128"/>
        <v>41852.665798611109</v>
      </c>
      <c r="T1192">
        <f t="shared" si="129"/>
        <v>25569.000150462962</v>
      </c>
      <c r="U1192">
        <f t="shared" si="130"/>
        <v>2014</v>
      </c>
      <c r="V1192">
        <f t="shared" si="131"/>
        <v>8</v>
      </c>
      <c r="W1192" t="str">
        <f t="shared" si="132"/>
        <v>Aug</v>
      </c>
    </row>
    <row r="1193" spans="1:23" customFormat="1" ht="43.2" hidden="1" x14ac:dyDescent="0.3">
      <c r="A1193">
        <v>1191</v>
      </c>
      <c r="B1193" s="2" t="s">
        <v>1192</v>
      </c>
      <c r="C1193" s="2" t="s">
        <v>5301</v>
      </c>
      <c r="D1193" s="7">
        <v>2700</v>
      </c>
      <c r="E1193" s="5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126"/>
        <v>109</v>
      </c>
      <c r="P1193">
        <f t="shared" si="127"/>
        <v>89.24</v>
      </c>
      <c r="Q1193" t="s">
        <v>8336</v>
      </c>
      <c r="R1193" t="s">
        <v>8337</v>
      </c>
      <c r="S1193" s="11">
        <f t="shared" si="128"/>
        <v>42419.603703703702</v>
      </c>
      <c r="T1193">
        <f t="shared" si="129"/>
        <v>25569.000381944443</v>
      </c>
      <c r="U1193">
        <f t="shared" si="130"/>
        <v>2016</v>
      </c>
      <c r="V1193">
        <f t="shared" si="131"/>
        <v>2</v>
      </c>
      <c r="W1193" t="str">
        <f t="shared" si="132"/>
        <v>Feb</v>
      </c>
    </row>
    <row r="1194" spans="1:23" customFormat="1" ht="28.8" hidden="1" x14ac:dyDescent="0.3">
      <c r="A1194">
        <v>1192</v>
      </c>
      <c r="B1194" s="2" t="s">
        <v>1193</v>
      </c>
      <c r="C1194" s="2" t="s">
        <v>5302</v>
      </c>
      <c r="D1194" s="7">
        <v>100</v>
      </c>
      <c r="E1194" s="5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126"/>
        <v>290</v>
      </c>
      <c r="P1194">
        <f t="shared" si="127"/>
        <v>19.329999999999998</v>
      </c>
      <c r="Q1194" t="s">
        <v>8336</v>
      </c>
      <c r="R1194" t="s">
        <v>8337</v>
      </c>
      <c r="S1194" s="11">
        <f t="shared" si="128"/>
        <v>42747.506689814814</v>
      </c>
      <c r="T1194">
        <f t="shared" si="129"/>
        <v>25569.000173611112</v>
      </c>
      <c r="U1194">
        <f t="shared" si="130"/>
        <v>2017</v>
      </c>
      <c r="V1194">
        <f t="shared" si="131"/>
        <v>1</v>
      </c>
      <c r="W1194" t="str">
        <f t="shared" si="132"/>
        <v>Jan</v>
      </c>
    </row>
    <row r="1195" spans="1:23" customFormat="1" ht="57.6" hidden="1" x14ac:dyDescent="0.3">
      <c r="A1195">
        <v>1193</v>
      </c>
      <c r="B1195" s="2" t="s">
        <v>1194</v>
      </c>
      <c r="C1195" s="2" t="s">
        <v>5303</v>
      </c>
      <c r="D1195" s="7">
        <v>21000</v>
      </c>
      <c r="E1195" s="5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126"/>
        <v>104</v>
      </c>
      <c r="P1195">
        <f t="shared" si="127"/>
        <v>79.97</v>
      </c>
      <c r="Q1195" t="s">
        <v>8336</v>
      </c>
      <c r="R1195" t="s">
        <v>8337</v>
      </c>
      <c r="S1195" s="11">
        <f t="shared" si="128"/>
        <v>42409.776076388895</v>
      </c>
      <c r="T1195">
        <f t="shared" si="129"/>
        <v>25569.003159722222</v>
      </c>
      <c r="U1195">
        <f t="shared" si="130"/>
        <v>2016</v>
      </c>
      <c r="V1195">
        <f t="shared" si="131"/>
        <v>2</v>
      </c>
      <c r="W1195" t="str">
        <f t="shared" si="132"/>
        <v>Feb</v>
      </c>
    </row>
    <row r="1196" spans="1:23" customFormat="1" ht="43.2" hidden="1" x14ac:dyDescent="0.3">
      <c r="A1196">
        <v>1194</v>
      </c>
      <c r="B1196" s="2" t="s">
        <v>1195</v>
      </c>
      <c r="C1196" s="2" t="s">
        <v>5304</v>
      </c>
      <c r="D1196" s="7">
        <v>12500</v>
      </c>
      <c r="E1196" s="5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126"/>
        <v>322</v>
      </c>
      <c r="P1196">
        <f t="shared" si="127"/>
        <v>56.41</v>
      </c>
      <c r="Q1196" t="s">
        <v>8336</v>
      </c>
      <c r="R1196" t="s">
        <v>8337</v>
      </c>
      <c r="S1196" s="11">
        <f t="shared" si="128"/>
        <v>42072.488182870366</v>
      </c>
      <c r="T1196">
        <f t="shared" si="129"/>
        <v>25569.008263888889</v>
      </c>
      <c r="U1196">
        <f t="shared" si="130"/>
        <v>2015</v>
      </c>
      <c r="V1196">
        <f t="shared" si="131"/>
        <v>3</v>
      </c>
      <c r="W1196" t="str">
        <f t="shared" si="132"/>
        <v>Mar</v>
      </c>
    </row>
    <row r="1197" spans="1:23" customFormat="1" ht="57.6" hidden="1" x14ac:dyDescent="0.3">
      <c r="A1197">
        <v>1195</v>
      </c>
      <c r="B1197" s="2" t="s">
        <v>1196</v>
      </c>
      <c r="C1197" s="2" t="s">
        <v>5305</v>
      </c>
      <c r="D1197" s="7">
        <v>10000</v>
      </c>
      <c r="E1197" s="5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126"/>
        <v>135</v>
      </c>
      <c r="P1197">
        <f t="shared" si="127"/>
        <v>79.41</v>
      </c>
      <c r="Q1197" t="s">
        <v>8336</v>
      </c>
      <c r="R1197" t="s">
        <v>8337</v>
      </c>
      <c r="S1197" s="11">
        <f t="shared" si="128"/>
        <v>42298.34783564815</v>
      </c>
      <c r="T1197">
        <f t="shared" si="129"/>
        <v>25569.001967592594</v>
      </c>
      <c r="U1197">
        <f t="shared" si="130"/>
        <v>2015</v>
      </c>
      <c r="V1197">
        <f t="shared" si="131"/>
        <v>10</v>
      </c>
      <c r="W1197" t="str">
        <f t="shared" si="132"/>
        <v>Oct</v>
      </c>
    </row>
    <row r="1198" spans="1:23" customFormat="1" ht="28.8" hidden="1" x14ac:dyDescent="0.3">
      <c r="A1198">
        <v>1196</v>
      </c>
      <c r="B1198" s="2" t="s">
        <v>1197</v>
      </c>
      <c r="C1198" s="2" t="s">
        <v>5306</v>
      </c>
      <c r="D1198" s="7">
        <v>14500</v>
      </c>
      <c r="E1198" s="5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126"/>
        <v>270</v>
      </c>
      <c r="P1198">
        <f t="shared" si="127"/>
        <v>76.44</v>
      </c>
      <c r="Q1198" t="s">
        <v>8336</v>
      </c>
      <c r="R1198" t="s">
        <v>8337</v>
      </c>
      <c r="S1198" s="11">
        <f t="shared" si="128"/>
        <v>42326.818738425922</v>
      </c>
      <c r="T1198">
        <f t="shared" si="129"/>
        <v>25569.005925925925</v>
      </c>
      <c r="U1198">
        <f t="shared" si="130"/>
        <v>2015</v>
      </c>
      <c r="V1198">
        <f t="shared" si="131"/>
        <v>11</v>
      </c>
      <c r="W1198" t="str">
        <f t="shared" si="132"/>
        <v>Nov</v>
      </c>
    </row>
    <row r="1199" spans="1:23" customFormat="1" ht="57.6" hidden="1" x14ac:dyDescent="0.3">
      <c r="A1199">
        <v>1197</v>
      </c>
      <c r="B1199" s="2" t="s">
        <v>1198</v>
      </c>
      <c r="C1199" s="2" t="s">
        <v>5307</v>
      </c>
      <c r="D1199" s="7">
        <v>15000</v>
      </c>
      <c r="E1199" s="5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126"/>
        <v>253</v>
      </c>
      <c r="P1199">
        <f t="shared" si="127"/>
        <v>121</v>
      </c>
      <c r="Q1199" t="s">
        <v>8336</v>
      </c>
      <c r="R1199" t="s">
        <v>8337</v>
      </c>
      <c r="S1199" s="11">
        <f t="shared" si="128"/>
        <v>42503.66474537037</v>
      </c>
      <c r="T1199">
        <f t="shared" si="129"/>
        <v>25569.003634259258</v>
      </c>
      <c r="U1199">
        <f t="shared" si="130"/>
        <v>2016</v>
      </c>
      <c r="V1199">
        <f t="shared" si="131"/>
        <v>5</v>
      </c>
      <c r="W1199" t="str">
        <f t="shared" si="132"/>
        <v>May</v>
      </c>
    </row>
    <row r="1200" spans="1:23" customFormat="1" ht="43.2" hidden="1" x14ac:dyDescent="0.3">
      <c r="A1200">
        <v>1198</v>
      </c>
      <c r="B1200" s="2" t="s">
        <v>1199</v>
      </c>
      <c r="C1200" s="2" t="s">
        <v>5308</v>
      </c>
      <c r="D1200" s="7">
        <v>3500</v>
      </c>
      <c r="E1200" s="5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126"/>
        <v>261</v>
      </c>
      <c r="P1200">
        <f t="shared" si="127"/>
        <v>54.62</v>
      </c>
      <c r="Q1200" t="s">
        <v>8336</v>
      </c>
      <c r="R1200" t="s">
        <v>8337</v>
      </c>
      <c r="S1200" s="11">
        <f t="shared" si="128"/>
        <v>42333.619050925925</v>
      </c>
      <c r="T1200">
        <f t="shared" si="129"/>
        <v>25569.001932870371</v>
      </c>
      <c r="U1200">
        <f t="shared" si="130"/>
        <v>2015</v>
      </c>
      <c r="V1200">
        <f t="shared" si="131"/>
        <v>11</v>
      </c>
      <c r="W1200" t="str">
        <f t="shared" si="132"/>
        <v>Nov</v>
      </c>
    </row>
    <row r="1201" spans="1:23" customFormat="1" ht="43.2" hidden="1" x14ac:dyDescent="0.3">
      <c r="A1201">
        <v>1199</v>
      </c>
      <c r="B1201" s="2" t="s">
        <v>1200</v>
      </c>
      <c r="C1201" s="2" t="s">
        <v>5309</v>
      </c>
      <c r="D1201" s="7">
        <v>2658</v>
      </c>
      <c r="E1201" s="5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126"/>
        <v>101</v>
      </c>
      <c r="P1201">
        <f t="shared" si="127"/>
        <v>299.22000000000003</v>
      </c>
      <c r="Q1201" t="s">
        <v>8336</v>
      </c>
      <c r="R1201" t="s">
        <v>8337</v>
      </c>
      <c r="S1201" s="11">
        <f t="shared" si="128"/>
        <v>42161.770833333328</v>
      </c>
      <c r="T1201">
        <f t="shared" si="129"/>
        <v>25569.000104166666</v>
      </c>
      <c r="U1201">
        <f t="shared" si="130"/>
        <v>2015</v>
      </c>
      <c r="V1201">
        <f t="shared" si="131"/>
        <v>6</v>
      </c>
      <c r="W1201" t="str">
        <f t="shared" si="132"/>
        <v>Jun</v>
      </c>
    </row>
    <row r="1202" spans="1:23" customFormat="1" ht="43.2" hidden="1" x14ac:dyDescent="0.3">
      <c r="A1202">
        <v>1200</v>
      </c>
      <c r="B1202" s="2" t="s">
        <v>1201</v>
      </c>
      <c r="C1202" s="2" t="s">
        <v>5310</v>
      </c>
      <c r="D1202" s="7">
        <v>4800</v>
      </c>
      <c r="E1202" s="5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126"/>
        <v>126</v>
      </c>
      <c r="P1202">
        <f t="shared" si="127"/>
        <v>58.53</v>
      </c>
      <c r="Q1202" t="s">
        <v>8336</v>
      </c>
      <c r="R1202" t="s">
        <v>8337</v>
      </c>
      <c r="S1202" s="11">
        <f t="shared" si="128"/>
        <v>42089.477500000001</v>
      </c>
      <c r="T1202">
        <f t="shared" si="129"/>
        <v>25569.001192129628</v>
      </c>
      <c r="U1202">
        <f t="shared" si="130"/>
        <v>2015</v>
      </c>
      <c r="V1202">
        <f t="shared" si="131"/>
        <v>3</v>
      </c>
      <c r="W1202" t="str">
        <f t="shared" si="132"/>
        <v>Mar</v>
      </c>
    </row>
    <row r="1203" spans="1:23" customFormat="1" ht="43.2" hidden="1" x14ac:dyDescent="0.3">
      <c r="A1203">
        <v>1201</v>
      </c>
      <c r="B1203" s="2" t="s">
        <v>1202</v>
      </c>
      <c r="C1203" s="2" t="s">
        <v>5311</v>
      </c>
      <c r="D1203" s="7">
        <v>6000</v>
      </c>
      <c r="E1203" s="5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126"/>
        <v>102</v>
      </c>
      <c r="P1203">
        <f t="shared" si="127"/>
        <v>55.37</v>
      </c>
      <c r="Q1203" t="s">
        <v>8336</v>
      </c>
      <c r="R1203" t="s">
        <v>8337</v>
      </c>
      <c r="S1203" s="11">
        <f t="shared" si="128"/>
        <v>42536.60701388889</v>
      </c>
      <c r="T1203">
        <f t="shared" si="129"/>
        <v>25569.001284722221</v>
      </c>
      <c r="U1203">
        <f t="shared" si="130"/>
        <v>2016</v>
      </c>
      <c r="V1203">
        <f t="shared" si="131"/>
        <v>6</v>
      </c>
      <c r="W1203" t="str">
        <f t="shared" si="132"/>
        <v>Jun</v>
      </c>
    </row>
    <row r="1204" spans="1:23" customFormat="1" ht="43.2" hidden="1" x14ac:dyDescent="0.3">
      <c r="A1204">
        <v>1202</v>
      </c>
      <c r="B1204" s="2" t="s">
        <v>1203</v>
      </c>
      <c r="C1204" s="2" t="s">
        <v>5312</v>
      </c>
      <c r="D1204" s="7">
        <v>25000</v>
      </c>
      <c r="E1204" s="5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126"/>
        <v>199</v>
      </c>
      <c r="P1204">
        <f t="shared" si="127"/>
        <v>183.8</v>
      </c>
      <c r="Q1204" t="s">
        <v>8336</v>
      </c>
      <c r="R1204" t="s">
        <v>8337</v>
      </c>
      <c r="S1204" s="11">
        <f t="shared" si="128"/>
        <v>42152.288819444439</v>
      </c>
      <c r="T1204">
        <f t="shared" si="129"/>
        <v>25569.003136574072</v>
      </c>
      <c r="U1204">
        <f t="shared" si="130"/>
        <v>2015</v>
      </c>
      <c r="V1204">
        <f t="shared" si="131"/>
        <v>5</v>
      </c>
      <c r="W1204" t="str">
        <f t="shared" si="132"/>
        <v>May</v>
      </c>
    </row>
    <row r="1205" spans="1:23" customFormat="1" ht="43.2" hidden="1" x14ac:dyDescent="0.3">
      <c r="A1205">
        <v>1203</v>
      </c>
      <c r="B1205" s="2" t="s">
        <v>1204</v>
      </c>
      <c r="C1205" s="2" t="s">
        <v>5313</v>
      </c>
      <c r="D1205" s="7">
        <v>16300</v>
      </c>
      <c r="E1205" s="5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126"/>
        <v>102</v>
      </c>
      <c r="P1205">
        <f t="shared" si="127"/>
        <v>165.35</v>
      </c>
      <c r="Q1205" t="s">
        <v>8336</v>
      </c>
      <c r="R1205" t="s">
        <v>8337</v>
      </c>
      <c r="S1205" s="11">
        <f t="shared" si="128"/>
        <v>42125.614895833336</v>
      </c>
      <c r="T1205">
        <f t="shared" si="129"/>
        <v>25569.001168981482</v>
      </c>
      <c r="U1205">
        <f t="shared" si="130"/>
        <v>2015</v>
      </c>
      <c r="V1205">
        <f t="shared" si="131"/>
        <v>5</v>
      </c>
      <c r="W1205" t="str">
        <f t="shared" si="132"/>
        <v>May</v>
      </c>
    </row>
    <row r="1206" spans="1:23" customFormat="1" ht="43.2" hidden="1" x14ac:dyDescent="0.3">
      <c r="A1206">
        <v>1204</v>
      </c>
      <c r="B1206" s="2" t="s">
        <v>1205</v>
      </c>
      <c r="C1206" s="2" t="s">
        <v>5314</v>
      </c>
      <c r="D1206" s="7">
        <v>13000</v>
      </c>
      <c r="E1206" s="5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126"/>
        <v>103</v>
      </c>
      <c r="P1206">
        <f t="shared" si="127"/>
        <v>234.79</v>
      </c>
      <c r="Q1206" t="s">
        <v>8336</v>
      </c>
      <c r="R1206" t="s">
        <v>8337</v>
      </c>
      <c r="S1206" s="11">
        <f t="shared" si="128"/>
        <v>42297.748067129629</v>
      </c>
      <c r="T1206">
        <f t="shared" si="129"/>
        <v>25569.000659722224</v>
      </c>
      <c r="U1206">
        <f t="shared" si="130"/>
        <v>2015</v>
      </c>
      <c r="V1206">
        <f t="shared" si="131"/>
        <v>10</v>
      </c>
      <c r="W1206" t="str">
        <f t="shared" si="132"/>
        <v>Oct</v>
      </c>
    </row>
    <row r="1207" spans="1:23" customFormat="1" ht="43.2" hidden="1" x14ac:dyDescent="0.3">
      <c r="A1207">
        <v>1205</v>
      </c>
      <c r="B1207" s="2" t="s">
        <v>1206</v>
      </c>
      <c r="C1207" s="2" t="s">
        <v>5315</v>
      </c>
      <c r="D1207" s="7">
        <v>13000</v>
      </c>
      <c r="E1207" s="5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126"/>
        <v>101</v>
      </c>
      <c r="P1207">
        <f t="shared" si="127"/>
        <v>211.48</v>
      </c>
      <c r="Q1207" t="s">
        <v>8336</v>
      </c>
      <c r="R1207" t="s">
        <v>8337</v>
      </c>
      <c r="S1207" s="11">
        <f t="shared" si="128"/>
        <v>42138.506377314814</v>
      </c>
      <c r="T1207">
        <f t="shared" si="129"/>
        <v>25569.000717592593</v>
      </c>
      <c r="U1207">
        <f t="shared" si="130"/>
        <v>2015</v>
      </c>
      <c r="V1207">
        <f t="shared" si="131"/>
        <v>5</v>
      </c>
      <c r="W1207" t="str">
        <f t="shared" si="132"/>
        <v>May</v>
      </c>
    </row>
    <row r="1208" spans="1:23" customFormat="1" ht="43.2" hidden="1" x14ac:dyDescent="0.3">
      <c r="A1208">
        <v>1206</v>
      </c>
      <c r="B1208" s="2" t="s">
        <v>1207</v>
      </c>
      <c r="C1208" s="2" t="s">
        <v>5316</v>
      </c>
      <c r="D1208" s="7">
        <v>900</v>
      </c>
      <c r="E1208" s="5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126"/>
        <v>115</v>
      </c>
      <c r="P1208">
        <f t="shared" si="127"/>
        <v>32.340000000000003</v>
      </c>
      <c r="Q1208" t="s">
        <v>8336</v>
      </c>
      <c r="R1208" t="s">
        <v>8337</v>
      </c>
      <c r="S1208" s="11">
        <f t="shared" si="128"/>
        <v>42772.776076388895</v>
      </c>
      <c r="T1208">
        <f t="shared" si="129"/>
        <v>25569.00037037037</v>
      </c>
      <c r="U1208">
        <f t="shared" si="130"/>
        <v>2017</v>
      </c>
      <c r="V1208">
        <f t="shared" si="131"/>
        <v>2</v>
      </c>
      <c r="W1208" t="str">
        <f t="shared" si="132"/>
        <v>Feb</v>
      </c>
    </row>
    <row r="1209" spans="1:23" customFormat="1" ht="28.8" hidden="1" x14ac:dyDescent="0.3">
      <c r="A1209">
        <v>1207</v>
      </c>
      <c r="B1209" s="2" t="s">
        <v>1208</v>
      </c>
      <c r="C1209" s="2" t="s">
        <v>5317</v>
      </c>
      <c r="D1209" s="7">
        <v>16700</v>
      </c>
      <c r="E1209" s="5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126"/>
        <v>104</v>
      </c>
      <c r="P1209">
        <f t="shared" si="127"/>
        <v>123.38</v>
      </c>
      <c r="Q1209" t="s">
        <v>8336</v>
      </c>
      <c r="R1209" t="s">
        <v>8337</v>
      </c>
      <c r="S1209" s="11">
        <f t="shared" si="128"/>
        <v>42430.430243055554</v>
      </c>
      <c r="T1209">
        <f t="shared" si="129"/>
        <v>25569.001631944444</v>
      </c>
      <c r="U1209">
        <f t="shared" si="130"/>
        <v>2016</v>
      </c>
      <c r="V1209">
        <f t="shared" si="131"/>
        <v>3</v>
      </c>
      <c r="W1209" t="str">
        <f t="shared" si="132"/>
        <v>Mar</v>
      </c>
    </row>
    <row r="1210" spans="1:23" customFormat="1" ht="43.2" hidden="1" x14ac:dyDescent="0.3">
      <c r="A1210">
        <v>1208</v>
      </c>
      <c r="B1210" s="2" t="s">
        <v>1209</v>
      </c>
      <c r="C1210" s="2" t="s">
        <v>5318</v>
      </c>
      <c r="D1210" s="7">
        <v>10000</v>
      </c>
      <c r="E1210" s="5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126"/>
        <v>155</v>
      </c>
      <c r="P1210">
        <f t="shared" si="127"/>
        <v>207.07</v>
      </c>
      <c r="Q1210" t="s">
        <v>8336</v>
      </c>
      <c r="R1210" t="s">
        <v>8337</v>
      </c>
      <c r="S1210" s="11">
        <f t="shared" si="128"/>
        <v>42423.709074074075</v>
      </c>
      <c r="T1210">
        <f t="shared" si="129"/>
        <v>25569.000868055555</v>
      </c>
      <c r="U1210">
        <f t="shared" si="130"/>
        <v>2016</v>
      </c>
      <c r="V1210">
        <f t="shared" si="131"/>
        <v>2</v>
      </c>
      <c r="W1210" t="str">
        <f t="shared" si="132"/>
        <v>Feb</v>
      </c>
    </row>
    <row r="1211" spans="1:23" customFormat="1" ht="43.2" hidden="1" x14ac:dyDescent="0.3">
      <c r="A1211">
        <v>1209</v>
      </c>
      <c r="B1211" s="2" t="s">
        <v>1210</v>
      </c>
      <c r="C1211" s="2" t="s">
        <v>5319</v>
      </c>
      <c r="D1211" s="7">
        <v>6000</v>
      </c>
      <c r="E1211" s="5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126"/>
        <v>106</v>
      </c>
      <c r="P1211">
        <f t="shared" si="127"/>
        <v>138.26</v>
      </c>
      <c r="Q1211" t="s">
        <v>8336</v>
      </c>
      <c r="R1211" t="s">
        <v>8337</v>
      </c>
      <c r="S1211" s="11">
        <f t="shared" si="128"/>
        <v>42761.846122685187</v>
      </c>
      <c r="T1211">
        <f t="shared" si="129"/>
        <v>25569.000532407408</v>
      </c>
      <c r="U1211">
        <f t="shared" si="130"/>
        <v>2017</v>
      </c>
      <c r="V1211">
        <f t="shared" si="131"/>
        <v>1</v>
      </c>
      <c r="W1211" t="str">
        <f t="shared" si="132"/>
        <v>Jan</v>
      </c>
    </row>
    <row r="1212" spans="1:23" customFormat="1" ht="28.8" hidden="1" x14ac:dyDescent="0.3">
      <c r="A1212">
        <v>1210</v>
      </c>
      <c r="B1212" s="2" t="s">
        <v>1211</v>
      </c>
      <c r="C1212" s="2" t="s">
        <v>5320</v>
      </c>
      <c r="D1212" s="7">
        <v>20000</v>
      </c>
      <c r="E1212" s="5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126"/>
        <v>254</v>
      </c>
      <c r="P1212">
        <f t="shared" si="127"/>
        <v>493.82</v>
      </c>
      <c r="Q1212" t="s">
        <v>8336</v>
      </c>
      <c r="R1212" t="s">
        <v>8337</v>
      </c>
      <c r="S1212" s="11">
        <f t="shared" si="128"/>
        <v>42132.941805555558</v>
      </c>
      <c r="T1212">
        <f t="shared" si="129"/>
        <v>25569.001192129628</v>
      </c>
      <c r="U1212">
        <f t="shared" si="130"/>
        <v>2015</v>
      </c>
      <c r="V1212">
        <f t="shared" si="131"/>
        <v>5</v>
      </c>
      <c r="W1212" t="str">
        <f t="shared" si="132"/>
        <v>May</v>
      </c>
    </row>
    <row r="1213" spans="1:23" customFormat="1" ht="43.2" hidden="1" x14ac:dyDescent="0.3">
      <c r="A1213">
        <v>1211</v>
      </c>
      <c r="B1213" s="2" t="s">
        <v>1212</v>
      </c>
      <c r="C1213" s="2" t="s">
        <v>5321</v>
      </c>
      <c r="D1213" s="7">
        <v>1000</v>
      </c>
      <c r="E1213" s="5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126"/>
        <v>101</v>
      </c>
      <c r="P1213">
        <f t="shared" si="127"/>
        <v>168.5</v>
      </c>
      <c r="Q1213" t="s">
        <v>8336</v>
      </c>
      <c r="R1213" t="s">
        <v>8337</v>
      </c>
      <c r="S1213" s="11">
        <f t="shared" si="128"/>
        <v>42515.866446759261</v>
      </c>
      <c r="T1213">
        <f t="shared" si="129"/>
        <v>25569.000069444446</v>
      </c>
      <c r="U1213">
        <f t="shared" si="130"/>
        <v>2016</v>
      </c>
      <c r="V1213">
        <f t="shared" si="131"/>
        <v>5</v>
      </c>
      <c r="W1213" t="str">
        <f t="shared" si="132"/>
        <v>May</v>
      </c>
    </row>
    <row r="1214" spans="1:23" customFormat="1" ht="57.6" hidden="1" x14ac:dyDescent="0.3">
      <c r="A1214">
        <v>1212</v>
      </c>
      <c r="B1214" s="2" t="s">
        <v>1213</v>
      </c>
      <c r="C1214" s="2" t="s">
        <v>5322</v>
      </c>
      <c r="D1214" s="7">
        <v>2500</v>
      </c>
      <c r="E1214" s="5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126"/>
        <v>129</v>
      </c>
      <c r="P1214">
        <f t="shared" si="127"/>
        <v>38.869999999999997</v>
      </c>
      <c r="Q1214" t="s">
        <v>8336</v>
      </c>
      <c r="R1214" t="s">
        <v>8337</v>
      </c>
      <c r="S1214" s="11">
        <f t="shared" si="128"/>
        <v>42318.950173611112</v>
      </c>
      <c r="T1214">
        <f t="shared" si="129"/>
        <v>25569.000960648147</v>
      </c>
      <c r="U1214">
        <f t="shared" si="130"/>
        <v>2015</v>
      </c>
      <c r="V1214">
        <f t="shared" si="131"/>
        <v>11</v>
      </c>
      <c r="W1214" t="str">
        <f t="shared" si="132"/>
        <v>Nov</v>
      </c>
    </row>
    <row r="1215" spans="1:23" customFormat="1" ht="57.6" hidden="1" x14ac:dyDescent="0.3">
      <c r="A1215">
        <v>1213</v>
      </c>
      <c r="B1215" s="2" t="s">
        <v>1214</v>
      </c>
      <c r="C1215" s="2" t="s">
        <v>5323</v>
      </c>
      <c r="D1215" s="7">
        <v>6500</v>
      </c>
      <c r="E1215" s="5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126"/>
        <v>102</v>
      </c>
      <c r="P1215">
        <f t="shared" si="127"/>
        <v>61.53</v>
      </c>
      <c r="Q1215" t="s">
        <v>8336</v>
      </c>
      <c r="R1215" t="s">
        <v>8337</v>
      </c>
      <c r="S1215" s="11">
        <f t="shared" si="128"/>
        <v>42731.755787037036</v>
      </c>
      <c r="T1215">
        <f t="shared" si="129"/>
        <v>25569.001250000001</v>
      </c>
      <c r="U1215">
        <f t="shared" si="130"/>
        <v>2016</v>
      </c>
      <c r="V1215">
        <f t="shared" si="131"/>
        <v>12</v>
      </c>
      <c r="W1215" t="str">
        <f t="shared" si="132"/>
        <v>Dec</v>
      </c>
    </row>
    <row r="1216" spans="1:23" customFormat="1" ht="43.2" hidden="1" x14ac:dyDescent="0.3">
      <c r="A1216">
        <v>1214</v>
      </c>
      <c r="B1216" s="2" t="s">
        <v>1215</v>
      </c>
      <c r="C1216" s="2" t="s">
        <v>5324</v>
      </c>
      <c r="D1216" s="7">
        <v>2000</v>
      </c>
      <c r="E1216" s="5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126"/>
        <v>132</v>
      </c>
      <c r="P1216">
        <f t="shared" si="127"/>
        <v>105.44</v>
      </c>
      <c r="Q1216" t="s">
        <v>8336</v>
      </c>
      <c r="R1216" t="s">
        <v>8337</v>
      </c>
      <c r="S1216" s="11">
        <f t="shared" si="128"/>
        <v>42104.840335648143</v>
      </c>
      <c r="T1216">
        <f t="shared" si="129"/>
        <v>25569.00028935185</v>
      </c>
      <c r="U1216">
        <f t="shared" si="130"/>
        <v>2015</v>
      </c>
      <c r="V1216">
        <f t="shared" si="131"/>
        <v>4</v>
      </c>
      <c r="W1216" t="str">
        <f t="shared" si="132"/>
        <v>Apr</v>
      </c>
    </row>
    <row r="1217" spans="1:23" customFormat="1" ht="43.2" hidden="1" x14ac:dyDescent="0.3">
      <c r="A1217">
        <v>1215</v>
      </c>
      <c r="B1217" s="2" t="s">
        <v>1216</v>
      </c>
      <c r="C1217" s="2" t="s">
        <v>5325</v>
      </c>
      <c r="D1217" s="7">
        <v>5000</v>
      </c>
      <c r="E1217" s="5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126"/>
        <v>786</v>
      </c>
      <c r="P1217">
        <f t="shared" si="127"/>
        <v>71.59</v>
      </c>
      <c r="Q1217" t="s">
        <v>8336</v>
      </c>
      <c r="R1217" t="s">
        <v>8337</v>
      </c>
      <c r="S1217" s="11">
        <f t="shared" si="128"/>
        <v>41759.923101851848</v>
      </c>
      <c r="T1217">
        <f t="shared" si="129"/>
        <v>25569.006354166668</v>
      </c>
      <c r="U1217">
        <f t="shared" si="130"/>
        <v>2014</v>
      </c>
      <c r="V1217">
        <f t="shared" si="131"/>
        <v>4</v>
      </c>
      <c r="W1217" t="str">
        <f t="shared" si="132"/>
        <v>Apr</v>
      </c>
    </row>
    <row r="1218" spans="1:23" customFormat="1" ht="28.8" hidden="1" x14ac:dyDescent="0.3">
      <c r="A1218">
        <v>1216</v>
      </c>
      <c r="B1218" s="2" t="s">
        <v>1217</v>
      </c>
      <c r="C1218" s="2" t="s">
        <v>5326</v>
      </c>
      <c r="D1218" s="7">
        <v>14000</v>
      </c>
      <c r="E1218" s="5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133">ROUND(E1218/D1218*100,0)</f>
        <v>146</v>
      </c>
      <c r="P1218">
        <f t="shared" si="127"/>
        <v>91.88</v>
      </c>
      <c r="Q1218" t="s">
        <v>8336</v>
      </c>
      <c r="R1218" t="s">
        <v>8337</v>
      </c>
      <c r="S1218" s="11">
        <f t="shared" si="128"/>
        <v>42247.616400462968</v>
      </c>
      <c r="T1218">
        <f t="shared" si="129"/>
        <v>25569.002569444445</v>
      </c>
      <c r="U1218">
        <f t="shared" si="130"/>
        <v>2015</v>
      </c>
      <c r="V1218">
        <f t="shared" si="131"/>
        <v>8</v>
      </c>
      <c r="W1218" t="str">
        <f t="shared" si="132"/>
        <v>Aug</v>
      </c>
    </row>
    <row r="1219" spans="1:23" customFormat="1" ht="43.2" hidden="1" x14ac:dyDescent="0.3">
      <c r="A1219">
        <v>1217</v>
      </c>
      <c r="B1219" s="2" t="s">
        <v>1218</v>
      </c>
      <c r="C1219" s="2" t="s">
        <v>5327</v>
      </c>
      <c r="D1219" s="7">
        <v>26500</v>
      </c>
      <c r="E1219" s="5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133"/>
        <v>103</v>
      </c>
      <c r="P1219">
        <f t="shared" ref="P1219:P1282" si="134">IFERROR(ROUND(E1219/L1219,2),0)</f>
        <v>148.57</v>
      </c>
      <c r="Q1219" t="s">
        <v>8336</v>
      </c>
      <c r="R1219" t="s">
        <v>8337</v>
      </c>
      <c r="S1219" s="11">
        <f t="shared" ref="S1219:S1282" si="135">(((J1219/60)/60)/24)+DATE(1970,1,1)</f>
        <v>42535.809490740736</v>
      </c>
      <c r="T1219">
        <f t="shared" ref="T1219:T1282" si="136">(((L1219/60)/60)/24)+DATE(1970,1,1)</f>
        <v>25569.002118055556</v>
      </c>
      <c r="U1219">
        <f t="shared" ref="U1219:U1282" si="137">YEAR(S1219)</f>
        <v>2016</v>
      </c>
      <c r="V1219">
        <f t="shared" ref="V1219:V1282" si="138">MONTH(S1219)</f>
        <v>6</v>
      </c>
      <c r="W1219" t="str">
        <f t="shared" ref="W1219:W1282" si="139">IF(V1219=1,"Jan",IF(V1219=2,"Feb",IF(V1219=3,"Mar",IF(V1219=4,"Apr",IF(V1219=5,"May",IF(V1219=6,"Jun",IF(V1219=7,"Jul",IF(V1219=8,"Aug",IF(V1219=9,"Sep",IF(V1219=10,"Oct",IF(V1219=11,"Nov",IF(V1219=12,"Dec"))))))))))))</f>
        <v>Jun</v>
      </c>
    </row>
    <row r="1220" spans="1:23" customFormat="1" ht="43.2" hidden="1" x14ac:dyDescent="0.3">
      <c r="A1220">
        <v>1218</v>
      </c>
      <c r="B1220" s="2" t="s">
        <v>1219</v>
      </c>
      <c r="C1220" s="2" t="s">
        <v>5328</v>
      </c>
      <c r="D1220" s="7">
        <v>9000</v>
      </c>
      <c r="E1220" s="5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133"/>
        <v>172</v>
      </c>
      <c r="P1220">
        <f t="shared" si="134"/>
        <v>174.21</v>
      </c>
      <c r="Q1220" t="s">
        <v>8336</v>
      </c>
      <c r="R1220" t="s">
        <v>8337</v>
      </c>
      <c r="S1220" s="11">
        <f t="shared" si="135"/>
        <v>42278.662037037036</v>
      </c>
      <c r="T1220">
        <f t="shared" si="136"/>
        <v>25569.001030092593</v>
      </c>
      <c r="U1220">
        <f t="shared" si="137"/>
        <v>2015</v>
      </c>
      <c r="V1220">
        <f t="shared" si="138"/>
        <v>10</v>
      </c>
      <c r="W1220" t="str">
        <f t="shared" si="139"/>
        <v>Oct</v>
      </c>
    </row>
    <row r="1221" spans="1:23" customFormat="1" ht="28.8" hidden="1" x14ac:dyDescent="0.3">
      <c r="A1221">
        <v>1219</v>
      </c>
      <c r="B1221" s="2" t="s">
        <v>1220</v>
      </c>
      <c r="C1221" s="2" t="s">
        <v>5329</v>
      </c>
      <c r="D1221" s="7">
        <v>16350</v>
      </c>
      <c r="E1221" s="5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133"/>
        <v>159</v>
      </c>
      <c r="P1221">
        <f t="shared" si="134"/>
        <v>102.86</v>
      </c>
      <c r="Q1221" t="s">
        <v>8336</v>
      </c>
      <c r="R1221" t="s">
        <v>8337</v>
      </c>
      <c r="S1221" s="11">
        <f t="shared" si="135"/>
        <v>42633.461956018517</v>
      </c>
      <c r="T1221">
        <f t="shared" si="136"/>
        <v>25569.002928240741</v>
      </c>
      <c r="U1221">
        <f t="shared" si="137"/>
        <v>2016</v>
      </c>
      <c r="V1221">
        <f t="shared" si="138"/>
        <v>9</v>
      </c>
      <c r="W1221" t="str">
        <f t="shared" si="139"/>
        <v>Sep</v>
      </c>
    </row>
    <row r="1222" spans="1:23" customFormat="1" ht="43.2" hidden="1" x14ac:dyDescent="0.3">
      <c r="A1222">
        <v>1220</v>
      </c>
      <c r="B1222" s="2" t="s">
        <v>1221</v>
      </c>
      <c r="C1222" s="2" t="s">
        <v>5330</v>
      </c>
      <c r="D1222" s="7">
        <v>15000</v>
      </c>
      <c r="E1222" s="5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133"/>
        <v>104</v>
      </c>
      <c r="P1222">
        <f t="shared" si="134"/>
        <v>111.18</v>
      </c>
      <c r="Q1222" t="s">
        <v>8336</v>
      </c>
      <c r="R1222" t="s">
        <v>8337</v>
      </c>
      <c r="S1222" s="11">
        <f t="shared" si="135"/>
        <v>42211.628611111111</v>
      </c>
      <c r="T1222">
        <f t="shared" si="136"/>
        <v>25569.001620370371</v>
      </c>
      <c r="U1222">
        <f t="shared" si="137"/>
        <v>2015</v>
      </c>
      <c r="V1222">
        <f t="shared" si="138"/>
        <v>7</v>
      </c>
      <c r="W1222" t="str">
        <f t="shared" si="139"/>
        <v>Jul</v>
      </c>
    </row>
    <row r="1223" spans="1:23" customFormat="1" ht="43.2" hidden="1" x14ac:dyDescent="0.3">
      <c r="A1223">
        <v>1221</v>
      </c>
      <c r="B1223" s="2" t="s">
        <v>1222</v>
      </c>
      <c r="C1223" s="2" t="s">
        <v>5331</v>
      </c>
      <c r="D1223" s="7">
        <v>2200</v>
      </c>
      <c r="E1223" s="5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133"/>
        <v>111</v>
      </c>
      <c r="P1223">
        <f t="shared" si="134"/>
        <v>23.8</v>
      </c>
      <c r="Q1223" t="s">
        <v>8336</v>
      </c>
      <c r="R1223" t="s">
        <v>8337</v>
      </c>
      <c r="S1223" s="11">
        <f t="shared" si="135"/>
        <v>42680.47555555556</v>
      </c>
      <c r="T1223">
        <f t="shared" si="136"/>
        <v>25569.001192129628</v>
      </c>
      <c r="U1223">
        <f t="shared" si="137"/>
        <v>2016</v>
      </c>
      <c r="V1223">
        <f t="shared" si="138"/>
        <v>11</v>
      </c>
      <c r="W1223" t="str">
        <f t="shared" si="139"/>
        <v>Nov</v>
      </c>
    </row>
    <row r="1224" spans="1:23" customFormat="1" ht="28.8" hidden="1" x14ac:dyDescent="0.3">
      <c r="A1224">
        <v>1222</v>
      </c>
      <c r="B1224" s="2" t="s">
        <v>1223</v>
      </c>
      <c r="C1224" s="2" t="s">
        <v>5332</v>
      </c>
      <c r="D1224" s="7">
        <v>4000</v>
      </c>
      <c r="E1224" s="5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133"/>
        <v>280</v>
      </c>
      <c r="P1224">
        <f t="shared" si="134"/>
        <v>81.27</v>
      </c>
      <c r="Q1224" t="s">
        <v>8336</v>
      </c>
      <c r="R1224" t="s">
        <v>8337</v>
      </c>
      <c r="S1224" s="11">
        <f t="shared" si="135"/>
        <v>42430.720451388886</v>
      </c>
      <c r="T1224">
        <f t="shared" si="136"/>
        <v>25569.001597222221</v>
      </c>
      <c r="U1224">
        <f t="shared" si="137"/>
        <v>2016</v>
      </c>
      <c r="V1224">
        <f t="shared" si="138"/>
        <v>3</v>
      </c>
      <c r="W1224" t="str">
        <f t="shared" si="139"/>
        <v>Mar</v>
      </c>
    </row>
    <row r="1225" spans="1:23" customFormat="1" ht="43.2" hidden="1" x14ac:dyDescent="0.3">
      <c r="A1225">
        <v>1223</v>
      </c>
      <c r="B1225" s="2" t="s">
        <v>1224</v>
      </c>
      <c r="C1225" s="2" t="s">
        <v>5333</v>
      </c>
      <c r="D1225" s="7">
        <v>19800</v>
      </c>
      <c r="E1225" s="5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133"/>
        <v>112</v>
      </c>
      <c r="P1225">
        <f t="shared" si="134"/>
        <v>116.21</v>
      </c>
      <c r="Q1225" t="s">
        <v>8336</v>
      </c>
      <c r="R1225" t="s">
        <v>8337</v>
      </c>
      <c r="S1225" s="11">
        <f t="shared" si="135"/>
        <v>42654.177187499998</v>
      </c>
      <c r="T1225">
        <f t="shared" si="136"/>
        <v>25569.002210648148</v>
      </c>
      <c r="U1225">
        <f t="shared" si="137"/>
        <v>2016</v>
      </c>
      <c r="V1225">
        <f t="shared" si="138"/>
        <v>10</v>
      </c>
      <c r="W1225" t="str">
        <f t="shared" si="139"/>
        <v>Oct</v>
      </c>
    </row>
    <row r="1226" spans="1:23" customFormat="1" ht="28.8" hidden="1" x14ac:dyDescent="0.3">
      <c r="A1226">
        <v>1224</v>
      </c>
      <c r="B1226" s="2" t="s">
        <v>1225</v>
      </c>
      <c r="C1226" s="2" t="s">
        <v>5334</v>
      </c>
      <c r="D1226" s="7">
        <v>15000</v>
      </c>
      <c r="E1226" s="5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133"/>
        <v>7</v>
      </c>
      <c r="P1226">
        <f t="shared" si="134"/>
        <v>58.89</v>
      </c>
      <c r="Q1226" t="s">
        <v>8323</v>
      </c>
      <c r="R1226" t="s">
        <v>8338</v>
      </c>
      <c r="S1226" s="11">
        <f t="shared" si="135"/>
        <v>41736.549791666665</v>
      </c>
      <c r="T1226">
        <f t="shared" si="136"/>
        <v>25569.000208333335</v>
      </c>
      <c r="U1226">
        <f t="shared" si="137"/>
        <v>2014</v>
      </c>
      <c r="V1226">
        <f t="shared" si="138"/>
        <v>4</v>
      </c>
      <c r="W1226" t="str">
        <f t="shared" si="139"/>
        <v>Apr</v>
      </c>
    </row>
    <row r="1227" spans="1:23" customFormat="1" ht="43.2" hidden="1" x14ac:dyDescent="0.3">
      <c r="A1227">
        <v>1225</v>
      </c>
      <c r="B1227" s="2" t="s">
        <v>1226</v>
      </c>
      <c r="C1227" s="2" t="s">
        <v>5335</v>
      </c>
      <c r="D1227" s="7">
        <v>3000</v>
      </c>
      <c r="E1227" s="5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133"/>
        <v>4</v>
      </c>
      <c r="P1227">
        <f t="shared" si="134"/>
        <v>44</v>
      </c>
      <c r="Q1227" t="s">
        <v>8323</v>
      </c>
      <c r="R1227" t="s">
        <v>8338</v>
      </c>
      <c r="S1227" s="11">
        <f t="shared" si="135"/>
        <v>41509.905995370369</v>
      </c>
      <c r="T1227">
        <f t="shared" si="136"/>
        <v>25569.000034722223</v>
      </c>
      <c r="U1227">
        <f t="shared" si="137"/>
        <v>2013</v>
      </c>
      <c r="V1227">
        <f t="shared" si="138"/>
        <v>8</v>
      </c>
      <c r="W1227" t="str">
        <f t="shared" si="139"/>
        <v>Aug</v>
      </c>
    </row>
    <row r="1228" spans="1:23" customFormat="1" ht="43.2" hidden="1" x14ac:dyDescent="0.3">
      <c r="A1228">
        <v>1226</v>
      </c>
      <c r="B1228" s="2" t="s">
        <v>1227</v>
      </c>
      <c r="C1228" s="2" t="s">
        <v>5336</v>
      </c>
      <c r="D1228" s="7">
        <v>50000</v>
      </c>
      <c r="E1228" s="5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133"/>
        <v>4</v>
      </c>
      <c r="P1228">
        <f t="shared" si="134"/>
        <v>48.43</v>
      </c>
      <c r="Q1228" t="s">
        <v>8323</v>
      </c>
      <c r="R1228" t="s">
        <v>8338</v>
      </c>
      <c r="S1228" s="11">
        <f t="shared" si="135"/>
        <v>41715.874780092592</v>
      </c>
      <c r="T1228">
        <f t="shared" si="136"/>
        <v>25569.000462962962</v>
      </c>
      <c r="U1228">
        <f t="shared" si="137"/>
        <v>2014</v>
      </c>
      <c r="V1228">
        <f t="shared" si="138"/>
        <v>3</v>
      </c>
      <c r="W1228" t="str">
        <f t="shared" si="139"/>
        <v>Mar</v>
      </c>
    </row>
    <row r="1229" spans="1:23" customFormat="1" ht="43.2" hidden="1" x14ac:dyDescent="0.3">
      <c r="A1229">
        <v>1227</v>
      </c>
      <c r="B1229" s="2" t="s">
        <v>1228</v>
      </c>
      <c r="C1229" s="2" t="s">
        <v>5337</v>
      </c>
      <c r="D1229" s="7">
        <v>2000</v>
      </c>
      <c r="E1229" s="5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133"/>
        <v>0</v>
      </c>
      <c r="P1229">
        <f t="shared" si="134"/>
        <v>0</v>
      </c>
      <c r="Q1229" t="s">
        <v>8323</v>
      </c>
      <c r="R1229" t="s">
        <v>8338</v>
      </c>
      <c r="S1229" s="11">
        <f t="shared" si="135"/>
        <v>41827.919166666667</v>
      </c>
      <c r="T1229">
        <f t="shared" si="136"/>
        <v>25569</v>
      </c>
      <c r="U1229">
        <f t="shared" si="137"/>
        <v>2014</v>
      </c>
      <c r="V1229">
        <f t="shared" si="138"/>
        <v>7</v>
      </c>
      <c r="W1229" t="str">
        <f t="shared" si="139"/>
        <v>Jul</v>
      </c>
    </row>
    <row r="1230" spans="1:23" customFormat="1" ht="43.2" hidden="1" x14ac:dyDescent="0.3">
      <c r="A1230">
        <v>1228</v>
      </c>
      <c r="B1230" s="2" t="s">
        <v>1229</v>
      </c>
      <c r="C1230" s="2" t="s">
        <v>5338</v>
      </c>
      <c r="D1230" s="7">
        <v>5000</v>
      </c>
      <c r="E1230" s="5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133"/>
        <v>29</v>
      </c>
      <c r="P1230">
        <f t="shared" si="134"/>
        <v>61.04</v>
      </c>
      <c r="Q1230" t="s">
        <v>8323</v>
      </c>
      <c r="R1230" t="s">
        <v>8338</v>
      </c>
      <c r="S1230" s="11">
        <f t="shared" si="135"/>
        <v>40754.729259259257</v>
      </c>
      <c r="T1230">
        <f t="shared" si="136"/>
        <v>25569.000277777777</v>
      </c>
      <c r="U1230">
        <f t="shared" si="137"/>
        <v>2011</v>
      </c>
      <c r="V1230">
        <f t="shared" si="138"/>
        <v>7</v>
      </c>
      <c r="W1230" t="str">
        <f t="shared" si="139"/>
        <v>Jul</v>
      </c>
    </row>
    <row r="1231" spans="1:23" customFormat="1" ht="43.2" hidden="1" x14ac:dyDescent="0.3">
      <c r="A1231">
        <v>1229</v>
      </c>
      <c r="B1231" s="2" t="s">
        <v>1230</v>
      </c>
      <c r="C1231" s="2" t="s">
        <v>5339</v>
      </c>
      <c r="D1231" s="7">
        <v>2750</v>
      </c>
      <c r="E1231" s="5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133"/>
        <v>1</v>
      </c>
      <c r="P1231">
        <f t="shared" si="134"/>
        <v>25</v>
      </c>
      <c r="Q1231" t="s">
        <v>8323</v>
      </c>
      <c r="R1231" t="s">
        <v>8338</v>
      </c>
      <c r="S1231" s="11">
        <f t="shared" si="135"/>
        <v>40985.459803240738</v>
      </c>
      <c r="T1231">
        <f t="shared" si="136"/>
        <v>25569.000011574073</v>
      </c>
      <c r="U1231">
        <f t="shared" si="137"/>
        <v>2012</v>
      </c>
      <c r="V1231">
        <f t="shared" si="138"/>
        <v>3</v>
      </c>
      <c r="W1231" t="str">
        <f t="shared" si="139"/>
        <v>Mar</v>
      </c>
    </row>
    <row r="1232" spans="1:23" customFormat="1" ht="43.2" hidden="1" x14ac:dyDescent="0.3">
      <c r="A1232">
        <v>1230</v>
      </c>
      <c r="B1232" s="2" t="s">
        <v>1231</v>
      </c>
      <c r="C1232" s="2" t="s">
        <v>5340</v>
      </c>
      <c r="D1232" s="7">
        <v>500000</v>
      </c>
      <c r="E1232" s="5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133"/>
        <v>0</v>
      </c>
      <c r="P1232">
        <f t="shared" si="134"/>
        <v>0</v>
      </c>
      <c r="Q1232" t="s">
        <v>8323</v>
      </c>
      <c r="R1232" t="s">
        <v>8338</v>
      </c>
      <c r="S1232" s="11">
        <f t="shared" si="135"/>
        <v>40568.972569444442</v>
      </c>
      <c r="T1232">
        <f t="shared" si="136"/>
        <v>25569</v>
      </c>
      <c r="U1232">
        <f t="shared" si="137"/>
        <v>2011</v>
      </c>
      <c r="V1232">
        <f t="shared" si="138"/>
        <v>1</v>
      </c>
      <c r="W1232" t="str">
        <f t="shared" si="139"/>
        <v>Jan</v>
      </c>
    </row>
    <row r="1233" spans="1:23" customFormat="1" ht="43.2" hidden="1" x14ac:dyDescent="0.3">
      <c r="A1233">
        <v>1231</v>
      </c>
      <c r="B1233" s="2" t="s">
        <v>1232</v>
      </c>
      <c r="C1233" s="2" t="s">
        <v>5341</v>
      </c>
      <c r="D1233" s="7">
        <v>5000</v>
      </c>
      <c r="E1233" s="5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133"/>
        <v>0</v>
      </c>
      <c r="P1233">
        <f t="shared" si="134"/>
        <v>0</v>
      </c>
      <c r="Q1233" t="s">
        <v>8323</v>
      </c>
      <c r="R1233" t="s">
        <v>8338</v>
      </c>
      <c r="S1233" s="11">
        <f t="shared" si="135"/>
        <v>42193.941759259258</v>
      </c>
      <c r="T1233">
        <f t="shared" si="136"/>
        <v>25569</v>
      </c>
      <c r="U1233">
        <f t="shared" si="137"/>
        <v>2015</v>
      </c>
      <c r="V1233">
        <f t="shared" si="138"/>
        <v>7</v>
      </c>
      <c r="W1233" t="str">
        <f t="shared" si="139"/>
        <v>Jul</v>
      </c>
    </row>
    <row r="1234" spans="1:23" customFormat="1" ht="43.2" hidden="1" x14ac:dyDescent="0.3">
      <c r="A1234">
        <v>1232</v>
      </c>
      <c r="B1234" s="2" t="s">
        <v>1233</v>
      </c>
      <c r="C1234" s="2" t="s">
        <v>5342</v>
      </c>
      <c r="D1234" s="7">
        <v>5000</v>
      </c>
      <c r="E1234" s="5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133"/>
        <v>1</v>
      </c>
      <c r="P1234">
        <f t="shared" si="134"/>
        <v>40</v>
      </c>
      <c r="Q1234" t="s">
        <v>8323</v>
      </c>
      <c r="R1234" t="s">
        <v>8338</v>
      </c>
      <c r="S1234" s="11">
        <f t="shared" si="135"/>
        <v>41506.848032407412</v>
      </c>
      <c r="T1234">
        <f t="shared" si="136"/>
        <v>25569.000011574073</v>
      </c>
      <c r="U1234">
        <f t="shared" si="137"/>
        <v>2013</v>
      </c>
      <c r="V1234">
        <f t="shared" si="138"/>
        <v>8</v>
      </c>
      <c r="W1234" t="str">
        <f t="shared" si="139"/>
        <v>Aug</v>
      </c>
    </row>
    <row r="1235" spans="1:23" customFormat="1" ht="43.2" hidden="1" x14ac:dyDescent="0.3">
      <c r="A1235">
        <v>1233</v>
      </c>
      <c r="B1235" s="2" t="s">
        <v>1234</v>
      </c>
      <c r="C1235" s="2" t="s">
        <v>5343</v>
      </c>
      <c r="D1235" s="7">
        <v>1000</v>
      </c>
      <c r="E1235" s="5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133"/>
        <v>12</v>
      </c>
      <c r="P1235">
        <f t="shared" si="134"/>
        <v>19.329999999999998</v>
      </c>
      <c r="Q1235" t="s">
        <v>8323</v>
      </c>
      <c r="R1235" t="s">
        <v>8338</v>
      </c>
      <c r="S1235" s="11">
        <f t="shared" si="135"/>
        <v>40939.948773148149</v>
      </c>
      <c r="T1235">
        <f t="shared" si="136"/>
        <v>25569.000069444446</v>
      </c>
      <c r="U1235">
        <f t="shared" si="137"/>
        <v>2012</v>
      </c>
      <c r="V1235">
        <f t="shared" si="138"/>
        <v>1</v>
      </c>
      <c r="W1235" t="str">
        <f t="shared" si="139"/>
        <v>Jan</v>
      </c>
    </row>
    <row r="1236" spans="1:23" customFormat="1" ht="43.2" hidden="1" x14ac:dyDescent="0.3">
      <c r="A1236">
        <v>1234</v>
      </c>
      <c r="B1236" s="2" t="s">
        <v>1235</v>
      </c>
      <c r="C1236" s="2" t="s">
        <v>5344</v>
      </c>
      <c r="D1236" s="7">
        <v>50000</v>
      </c>
      <c r="E1236" s="5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133"/>
        <v>0</v>
      </c>
      <c r="P1236">
        <f t="shared" si="134"/>
        <v>0</v>
      </c>
      <c r="Q1236" t="s">
        <v>8323</v>
      </c>
      <c r="R1236" t="s">
        <v>8338</v>
      </c>
      <c r="S1236" s="11">
        <f t="shared" si="135"/>
        <v>42007.788680555561</v>
      </c>
      <c r="T1236">
        <f t="shared" si="136"/>
        <v>25569</v>
      </c>
      <c r="U1236">
        <f t="shared" si="137"/>
        <v>2015</v>
      </c>
      <c r="V1236">
        <f t="shared" si="138"/>
        <v>1</v>
      </c>
      <c r="W1236" t="str">
        <f t="shared" si="139"/>
        <v>Jan</v>
      </c>
    </row>
    <row r="1237" spans="1:23" customFormat="1" ht="43.2" hidden="1" x14ac:dyDescent="0.3">
      <c r="A1237">
        <v>1235</v>
      </c>
      <c r="B1237" s="2" t="s">
        <v>1236</v>
      </c>
      <c r="C1237" s="2" t="s">
        <v>5345</v>
      </c>
      <c r="D1237" s="7">
        <v>7534</v>
      </c>
      <c r="E1237" s="5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133"/>
        <v>3</v>
      </c>
      <c r="P1237">
        <f t="shared" si="134"/>
        <v>35</v>
      </c>
      <c r="Q1237" t="s">
        <v>8323</v>
      </c>
      <c r="R1237" t="s">
        <v>8338</v>
      </c>
      <c r="S1237" s="11">
        <f t="shared" si="135"/>
        <v>41583.135405092595</v>
      </c>
      <c r="T1237">
        <f t="shared" si="136"/>
        <v>25569.000069444446</v>
      </c>
      <c r="U1237">
        <f t="shared" si="137"/>
        <v>2013</v>
      </c>
      <c r="V1237">
        <f t="shared" si="138"/>
        <v>11</v>
      </c>
      <c r="W1237" t="str">
        <f t="shared" si="139"/>
        <v>Nov</v>
      </c>
    </row>
    <row r="1238" spans="1:23" customFormat="1" hidden="1" x14ac:dyDescent="0.3">
      <c r="A1238">
        <v>1236</v>
      </c>
      <c r="B1238" s="2" t="s">
        <v>1237</v>
      </c>
      <c r="C1238" s="2" t="s">
        <v>5346</v>
      </c>
      <c r="D1238" s="7">
        <v>2500</v>
      </c>
      <c r="E1238" s="5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133"/>
        <v>0</v>
      </c>
      <c r="P1238">
        <f t="shared" si="134"/>
        <v>0</v>
      </c>
      <c r="Q1238" t="s">
        <v>8323</v>
      </c>
      <c r="R1238" t="s">
        <v>8338</v>
      </c>
      <c r="S1238" s="11">
        <f t="shared" si="135"/>
        <v>41110.680138888885</v>
      </c>
      <c r="T1238">
        <f t="shared" si="136"/>
        <v>25569</v>
      </c>
      <c r="U1238">
        <f t="shared" si="137"/>
        <v>2012</v>
      </c>
      <c r="V1238">
        <f t="shared" si="138"/>
        <v>7</v>
      </c>
      <c r="W1238" t="str">
        <f t="shared" si="139"/>
        <v>Jul</v>
      </c>
    </row>
    <row r="1239" spans="1:23" customFormat="1" ht="43.2" hidden="1" x14ac:dyDescent="0.3">
      <c r="A1239">
        <v>1237</v>
      </c>
      <c r="B1239" s="2" t="s">
        <v>1238</v>
      </c>
      <c r="C1239" s="2" t="s">
        <v>5347</v>
      </c>
      <c r="D1239" s="7">
        <v>25000</v>
      </c>
      <c r="E1239" s="5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133"/>
        <v>0</v>
      </c>
      <c r="P1239">
        <f t="shared" si="134"/>
        <v>0</v>
      </c>
      <c r="Q1239" t="s">
        <v>8323</v>
      </c>
      <c r="R1239" t="s">
        <v>8338</v>
      </c>
      <c r="S1239" s="11">
        <f t="shared" si="135"/>
        <v>41125.283159722225</v>
      </c>
      <c r="T1239">
        <f t="shared" si="136"/>
        <v>25569</v>
      </c>
      <c r="U1239">
        <f t="shared" si="137"/>
        <v>2012</v>
      </c>
      <c r="V1239">
        <f t="shared" si="138"/>
        <v>8</v>
      </c>
      <c r="W1239" t="str">
        <f t="shared" si="139"/>
        <v>Aug</v>
      </c>
    </row>
    <row r="1240" spans="1:23" customFormat="1" ht="57.6" hidden="1" x14ac:dyDescent="0.3">
      <c r="A1240">
        <v>1238</v>
      </c>
      <c r="B1240" s="2" t="s">
        <v>1239</v>
      </c>
      <c r="C1240" s="2" t="s">
        <v>5348</v>
      </c>
      <c r="D1240" s="7">
        <v>1000</v>
      </c>
      <c r="E1240" s="5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133"/>
        <v>18</v>
      </c>
      <c r="P1240">
        <f t="shared" si="134"/>
        <v>59.33</v>
      </c>
      <c r="Q1240" t="s">
        <v>8323</v>
      </c>
      <c r="R1240" t="s">
        <v>8338</v>
      </c>
      <c r="S1240" s="11">
        <f t="shared" si="135"/>
        <v>40731.61037037037</v>
      </c>
      <c r="T1240">
        <f t="shared" si="136"/>
        <v>25569.000034722223</v>
      </c>
      <c r="U1240">
        <f t="shared" si="137"/>
        <v>2011</v>
      </c>
      <c r="V1240">
        <f t="shared" si="138"/>
        <v>7</v>
      </c>
      <c r="W1240" t="str">
        <f t="shared" si="139"/>
        <v>Jul</v>
      </c>
    </row>
    <row r="1241" spans="1:23" customFormat="1" ht="28.8" hidden="1" x14ac:dyDescent="0.3">
      <c r="A1241">
        <v>1239</v>
      </c>
      <c r="B1241" s="2" t="s">
        <v>1240</v>
      </c>
      <c r="C1241" s="2" t="s">
        <v>5349</v>
      </c>
      <c r="D1241" s="7">
        <v>2500</v>
      </c>
      <c r="E1241" s="5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133"/>
        <v>0</v>
      </c>
      <c r="P1241">
        <f t="shared" si="134"/>
        <v>0</v>
      </c>
      <c r="Q1241" t="s">
        <v>8323</v>
      </c>
      <c r="R1241" t="s">
        <v>8338</v>
      </c>
      <c r="S1241" s="11">
        <f t="shared" si="135"/>
        <v>40883.962581018517</v>
      </c>
      <c r="T1241">
        <f t="shared" si="136"/>
        <v>25569</v>
      </c>
      <c r="U1241">
        <f t="shared" si="137"/>
        <v>2011</v>
      </c>
      <c r="V1241">
        <f t="shared" si="138"/>
        <v>12</v>
      </c>
      <c r="W1241" t="str">
        <f t="shared" si="139"/>
        <v>Dec</v>
      </c>
    </row>
    <row r="1242" spans="1:23" customFormat="1" ht="43.2" hidden="1" x14ac:dyDescent="0.3">
      <c r="A1242">
        <v>1240</v>
      </c>
      <c r="B1242" s="2" t="s">
        <v>1241</v>
      </c>
      <c r="C1242" s="2" t="s">
        <v>5350</v>
      </c>
      <c r="D1242" s="7">
        <v>8000</v>
      </c>
      <c r="E1242" s="5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133"/>
        <v>3</v>
      </c>
      <c r="P1242">
        <f t="shared" si="134"/>
        <v>30.13</v>
      </c>
      <c r="Q1242" t="s">
        <v>8323</v>
      </c>
      <c r="R1242" t="s">
        <v>8338</v>
      </c>
      <c r="S1242" s="11">
        <f t="shared" si="135"/>
        <v>41409.040011574078</v>
      </c>
      <c r="T1242">
        <f t="shared" si="136"/>
        <v>25569.000092592592</v>
      </c>
      <c r="U1242">
        <f t="shared" si="137"/>
        <v>2013</v>
      </c>
      <c r="V1242">
        <f t="shared" si="138"/>
        <v>5</v>
      </c>
      <c r="W1242" t="str">
        <f t="shared" si="139"/>
        <v>May</v>
      </c>
    </row>
    <row r="1243" spans="1:23" customFormat="1" ht="57.6" hidden="1" x14ac:dyDescent="0.3">
      <c r="A1243">
        <v>1241</v>
      </c>
      <c r="B1243" s="2" t="s">
        <v>1242</v>
      </c>
      <c r="C1243" s="2" t="s">
        <v>5351</v>
      </c>
      <c r="D1243" s="7">
        <v>5000</v>
      </c>
      <c r="E1243" s="5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133"/>
        <v>51</v>
      </c>
      <c r="P1243">
        <f t="shared" si="134"/>
        <v>74.62</v>
      </c>
      <c r="Q1243" t="s">
        <v>8323</v>
      </c>
      <c r="R1243" t="s">
        <v>8338</v>
      </c>
      <c r="S1243" s="11">
        <f t="shared" si="135"/>
        <v>41923.837731481479</v>
      </c>
      <c r="T1243">
        <f t="shared" si="136"/>
        <v>25569.00039351852</v>
      </c>
      <c r="U1243">
        <f t="shared" si="137"/>
        <v>2014</v>
      </c>
      <c r="V1243">
        <f t="shared" si="138"/>
        <v>10</v>
      </c>
      <c r="W1243" t="str">
        <f t="shared" si="139"/>
        <v>Oct</v>
      </c>
    </row>
    <row r="1244" spans="1:23" customFormat="1" ht="43.2" hidden="1" x14ac:dyDescent="0.3">
      <c r="A1244">
        <v>1242</v>
      </c>
      <c r="B1244" s="2" t="s">
        <v>1243</v>
      </c>
      <c r="C1244" s="2" t="s">
        <v>5352</v>
      </c>
      <c r="D1244" s="7">
        <v>911</v>
      </c>
      <c r="E1244" s="5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133"/>
        <v>1</v>
      </c>
      <c r="P1244">
        <f t="shared" si="134"/>
        <v>5</v>
      </c>
      <c r="Q1244" t="s">
        <v>8323</v>
      </c>
      <c r="R1244" t="s">
        <v>8338</v>
      </c>
      <c r="S1244" s="11">
        <f t="shared" si="135"/>
        <v>40782.165532407409</v>
      </c>
      <c r="T1244">
        <f t="shared" si="136"/>
        <v>25569.000011574073</v>
      </c>
      <c r="U1244">
        <f t="shared" si="137"/>
        <v>2011</v>
      </c>
      <c r="V1244">
        <f t="shared" si="138"/>
        <v>8</v>
      </c>
      <c r="W1244" t="str">
        <f t="shared" si="139"/>
        <v>Aug</v>
      </c>
    </row>
    <row r="1245" spans="1:23" customFormat="1" ht="43.2" hidden="1" x14ac:dyDescent="0.3">
      <c r="A1245">
        <v>1243</v>
      </c>
      <c r="B1245" s="2" t="s">
        <v>1244</v>
      </c>
      <c r="C1245" s="2" t="s">
        <v>5353</v>
      </c>
      <c r="D1245" s="7">
        <v>12000</v>
      </c>
      <c r="E1245" s="5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133"/>
        <v>14</v>
      </c>
      <c r="P1245">
        <f t="shared" si="134"/>
        <v>44.5</v>
      </c>
      <c r="Q1245" t="s">
        <v>8323</v>
      </c>
      <c r="R1245" t="s">
        <v>8338</v>
      </c>
      <c r="S1245" s="11">
        <f t="shared" si="135"/>
        <v>40671.879293981481</v>
      </c>
      <c r="T1245">
        <f t="shared" si="136"/>
        <v>25569.000439814816</v>
      </c>
      <c r="U1245">
        <f t="shared" si="137"/>
        <v>2011</v>
      </c>
      <c r="V1245">
        <f t="shared" si="138"/>
        <v>5</v>
      </c>
      <c r="W1245" t="str">
        <f t="shared" si="139"/>
        <v>May</v>
      </c>
    </row>
    <row r="1246" spans="1:23" customFormat="1" ht="43.2" hidden="1" x14ac:dyDescent="0.3">
      <c r="A1246">
        <v>1244</v>
      </c>
      <c r="B1246" s="2" t="s">
        <v>1245</v>
      </c>
      <c r="C1246" s="2" t="s">
        <v>5354</v>
      </c>
      <c r="D1246" s="7">
        <v>2000</v>
      </c>
      <c r="E1246" s="5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133"/>
        <v>104</v>
      </c>
      <c r="P1246">
        <f t="shared" si="134"/>
        <v>46.13</v>
      </c>
      <c r="Q1246" t="s">
        <v>8323</v>
      </c>
      <c r="R1246" t="s">
        <v>8324</v>
      </c>
      <c r="S1246" s="11">
        <f t="shared" si="135"/>
        <v>41355.825497685182</v>
      </c>
      <c r="T1246">
        <f t="shared" si="136"/>
        <v>25569.000520833335</v>
      </c>
      <c r="U1246">
        <f t="shared" si="137"/>
        <v>2013</v>
      </c>
      <c r="V1246">
        <f t="shared" si="138"/>
        <v>3</v>
      </c>
      <c r="W1246" t="str">
        <f t="shared" si="139"/>
        <v>Mar</v>
      </c>
    </row>
    <row r="1247" spans="1:23" customFormat="1" ht="43.2" hidden="1" x14ac:dyDescent="0.3">
      <c r="A1247">
        <v>1245</v>
      </c>
      <c r="B1247" s="2" t="s">
        <v>1246</v>
      </c>
      <c r="C1247" s="2" t="s">
        <v>5355</v>
      </c>
      <c r="D1247" s="7">
        <v>2000</v>
      </c>
      <c r="E1247" s="5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133"/>
        <v>120</v>
      </c>
      <c r="P1247">
        <f t="shared" si="134"/>
        <v>141.47</v>
      </c>
      <c r="Q1247" t="s">
        <v>8323</v>
      </c>
      <c r="R1247" t="s">
        <v>8324</v>
      </c>
      <c r="S1247" s="11">
        <f t="shared" si="135"/>
        <v>41774.599930555552</v>
      </c>
      <c r="T1247">
        <f t="shared" si="136"/>
        <v>25569.000196759258</v>
      </c>
      <c r="U1247">
        <f t="shared" si="137"/>
        <v>2014</v>
      </c>
      <c r="V1247">
        <f t="shared" si="138"/>
        <v>5</v>
      </c>
      <c r="W1247" t="str">
        <f t="shared" si="139"/>
        <v>May</v>
      </c>
    </row>
    <row r="1248" spans="1:23" customFormat="1" ht="43.2" hidden="1" x14ac:dyDescent="0.3">
      <c r="A1248">
        <v>1246</v>
      </c>
      <c r="B1248" s="2" t="s">
        <v>1247</v>
      </c>
      <c r="C1248" s="2" t="s">
        <v>5356</v>
      </c>
      <c r="D1248" s="7">
        <v>2000</v>
      </c>
      <c r="E1248" s="5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133"/>
        <v>117</v>
      </c>
      <c r="P1248">
        <f t="shared" si="134"/>
        <v>75.48</v>
      </c>
      <c r="Q1248" t="s">
        <v>8323</v>
      </c>
      <c r="R1248" t="s">
        <v>8324</v>
      </c>
      <c r="S1248" s="11">
        <f t="shared" si="135"/>
        <v>40838.043391203704</v>
      </c>
      <c r="T1248">
        <f t="shared" si="136"/>
        <v>25569.000358796296</v>
      </c>
      <c r="U1248">
        <f t="shared" si="137"/>
        <v>2011</v>
      </c>
      <c r="V1248">
        <f t="shared" si="138"/>
        <v>10</v>
      </c>
      <c r="W1248" t="str">
        <f t="shared" si="139"/>
        <v>Oct</v>
      </c>
    </row>
    <row r="1249" spans="1:23" customFormat="1" ht="28.8" hidden="1" x14ac:dyDescent="0.3">
      <c r="A1249">
        <v>1247</v>
      </c>
      <c r="B1249" s="2" t="s">
        <v>1248</v>
      </c>
      <c r="C1249" s="2" t="s">
        <v>5357</v>
      </c>
      <c r="D1249" s="7">
        <v>3500</v>
      </c>
      <c r="E1249" s="5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133"/>
        <v>122</v>
      </c>
      <c r="P1249">
        <f t="shared" si="134"/>
        <v>85.5</v>
      </c>
      <c r="Q1249" t="s">
        <v>8323</v>
      </c>
      <c r="R1249" t="s">
        <v>8324</v>
      </c>
      <c r="S1249" s="11">
        <f t="shared" si="135"/>
        <v>41370.292303240742</v>
      </c>
      <c r="T1249">
        <f t="shared" si="136"/>
        <v>25569.000578703704</v>
      </c>
      <c r="U1249">
        <f t="shared" si="137"/>
        <v>2013</v>
      </c>
      <c r="V1249">
        <f t="shared" si="138"/>
        <v>4</v>
      </c>
      <c r="W1249" t="str">
        <f t="shared" si="139"/>
        <v>Apr</v>
      </c>
    </row>
    <row r="1250" spans="1:23" customFormat="1" ht="28.8" hidden="1" x14ac:dyDescent="0.3">
      <c r="A1250">
        <v>1248</v>
      </c>
      <c r="B1250" s="2" t="s">
        <v>1249</v>
      </c>
      <c r="C1250" s="2" t="s">
        <v>5358</v>
      </c>
      <c r="D1250" s="7">
        <v>2500</v>
      </c>
      <c r="E1250" s="5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133"/>
        <v>152</v>
      </c>
      <c r="P1250">
        <f t="shared" si="134"/>
        <v>64.25</v>
      </c>
      <c r="Q1250" t="s">
        <v>8323</v>
      </c>
      <c r="R1250" t="s">
        <v>8324</v>
      </c>
      <c r="S1250" s="11">
        <f t="shared" si="135"/>
        <v>41767.656863425924</v>
      </c>
      <c r="T1250">
        <f t="shared" si="136"/>
        <v>25569.00068287037</v>
      </c>
      <c r="U1250">
        <f t="shared" si="137"/>
        <v>2014</v>
      </c>
      <c r="V1250">
        <f t="shared" si="138"/>
        <v>5</v>
      </c>
      <c r="W1250" t="str">
        <f t="shared" si="139"/>
        <v>May</v>
      </c>
    </row>
    <row r="1251" spans="1:23" customFormat="1" ht="43.2" hidden="1" x14ac:dyDescent="0.3">
      <c r="A1251">
        <v>1249</v>
      </c>
      <c r="B1251" s="2" t="s">
        <v>1250</v>
      </c>
      <c r="C1251" s="2" t="s">
        <v>5359</v>
      </c>
      <c r="D1251" s="7">
        <v>5000</v>
      </c>
      <c r="E1251" s="5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133"/>
        <v>104</v>
      </c>
      <c r="P1251">
        <f t="shared" si="134"/>
        <v>64.47</v>
      </c>
      <c r="Q1251" t="s">
        <v>8323</v>
      </c>
      <c r="R1251" t="s">
        <v>8324</v>
      </c>
      <c r="S1251" s="11">
        <f t="shared" si="135"/>
        <v>41067.74086805556</v>
      </c>
      <c r="T1251">
        <f t="shared" si="136"/>
        <v>25569.000937500001</v>
      </c>
      <c r="U1251">
        <f t="shared" si="137"/>
        <v>2012</v>
      </c>
      <c r="V1251">
        <f t="shared" si="138"/>
        <v>6</v>
      </c>
      <c r="W1251" t="str">
        <f t="shared" si="139"/>
        <v>Jun</v>
      </c>
    </row>
    <row r="1252" spans="1:23" customFormat="1" ht="57.6" hidden="1" x14ac:dyDescent="0.3">
      <c r="A1252">
        <v>1250</v>
      </c>
      <c r="B1252" s="2" t="s">
        <v>1251</v>
      </c>
      <c r="C1252" s="2" t="s">
        <v>5360</v>
      </c>
      <c r="D1252" s="7">
        <v>30000</v>
      </c>
      <c r="E1252" s="5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133"/>
        <v>200</v>
      </c>
      <c r="P1252">
        <f t="shared" si="134"/>
        <v>118.2</v>
      </c>
      <c r="Q1252" t="s">
        <v>8323</v>
      </c>
      <c r="R1252" t="s">
        <v>8324</v>
      </c>
      <c r="S1252" s="11">
        <f t="shared" si="135"/>
        <v>41843.64271990741</v>
      </c>
      <c r="T1252">
        <f t="shared" si="136"/>
        <v>25569.005879629629</v>
      </c>
      <c r="U1252">
        <f t="shared" si="137"/>
        <v>2014</v>
      </c>
      <c r="V1252">
        <f t="shared" si="138"/>
        <v>7</v>
      </c>
      <c r="W1252" t="str">
        <f t="shared" si="139"/>
        <v>Jul</v>
      </c>
    </row>
    <row r="1253" spans="1:23" customFormat="1" ht="28.8" hidden="1" x14ac:dyDescent="0.3">
      <c r="A1253">
        <v>1251</v>
      </c>
      <c r="B1253" s="2" t="s">
        <v>1252</v>
      </c>
      <c r="C1253" s="2" t="s">
        <v>5361</v>
      </c>
      <c r="D1253" s="7">
        <v>6000</v>
      </c>
      <c r="E1253" s="5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133"/>
        <v>102</v>
      </c>
      <c r="P1253">
        <f t="shared" si="134"/>
        <v>82.54</v>
      </c>
      <c r="Q1253" t="s">
        <v>8323</v>
      </c>
      <c r="R1253" t="s">
        <v>8324</v>
      </c>
      <c r="S1253" s="11">
        <f t="shared" si="135"/>
        <v>40751.814432870371</v>
      </c>
      <c r="T1253">
        <f t="shared" si="136"/>
        <v>25569.000856481482</v>
      </c>
      <c r="U1253">
        <f t="shared" si="137"/>
        <v>2011</v>
      </c>
      <c r="V1253">
        <f t="shared" si="138"/>
        <v>7</v>
      </c>
      <c r="W1253" t="str">
        <f t="shared" si="139"/>
        <v>Jul</v>
      </c>
    </row>
    <row r="1254" spans="1:23" customFormat="1" ht="43.2" hidden="1" x14ac:dyDescent="0.3">
      <c r="A1254">
        <v>1252</v>
      </c>
      <c r="B1254" s="2" t="s">
        <v>1253</v>
      </c>
      <c r="C1254" s="2" t="s">
        <v>5362</v>
      </c>
      <c r="D1254" s="7">
        <v>3500</v>
      </c>
      <c r="E1254" s="5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133"/>
        <v>138</v>
      </c>
      <c r="P1254">
        <f t="shared" si="134"/>
        <v>34.17</v>
      </c>
      <c r="Q1254" t="s">
        <v>8323</v>
      </c>
      <c r="R1254" t="s">
        <v>8324</v>
      </c>
      <c r="S1254" s="11">
        <f t="shared" si="135"/>
        <v>41543.988067129627</v>
      </c>
      <c r="T1254">
        <f t="shared" si="136"/>
        <v>25569.001631944444</v>
      </c>
      <c r="U1254">
        <f t="shared" si="137"/>
        <v>2013</v>
      </c>
      <c r="V1254">
        <f t="shared" si="138"/>
        <v>9</v>
      </c>
      <c r="W1254" t="str">
        <f t="shared" si="139"/>
        <v>Sep</v>
      </c>
    </row>
    <row r="1255" spans="1:23" customFormat="1" ht="43.2" hidden="1" x14ac:dyDescent="0.3">
      <c r="A1255">
        <v>1253</v>
      </c>
      <c r="B1255" s="2" t="s">
        <v>1254</v>
      </c>
      <c r="C1255" s="2" t="s">
        <v>5363</v>
      </c>
      <c r="D1255" s="7">
        <v>10</v>
      </c>
      <c r="E1255" s="5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133"/>
        <v>303833</v>
      </c>
      <c r="P1255">
        <f t="shared" si="134"/>
        <v>42.73</v>
      </c>
      <c r="Q1255" t="s">
        <v>8323</v>
      </c>
      <c r="R1255" t="s">
        <v>8324</v>
      </c>
      <c r="S1255" s="11">
        <f t="shared" si="135"/>
        <v>41855.783645833333</v>
      </c>
      <c r="T1255">
        <f t="shared" si="136"/>
        <v>25569.008229166666</v>
      </c>
      <c r="U1255">
        <f t="shared" si="137"/>
        <v>2014</v>
      </c>
      <c r="V1255">
        <f t="shared" si="138"/>
        <v>8</v>
      </c>
      <c r="W1255" t="str">
        <f t="shared" si="139"/>
        <v>Aug</v>
      </c>
    </row>
    <row r="1256" spans="1:23" customFormat="1" ht="43.2" hidden="1" x14ac:dyDescent="0.3">
      <c r="A1256">
        <v>1254</v>
      </c>
      <c r="B1256" s="2" t="s">
        <v>1255</v>
      </c>
      <c r="C1256" s="2" t="s">
        <v>5364</v>
      </c>
      <c r="D1256" s="7">
        <v>6700</v>
      </c>
      <c r="E1256" s="5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133"/>
        <v>199</v>
      </c>
      <c r="P1256">
        <f t="shared" si="134"/>
        <v>94.49</v>
      </c>
      <c r="Q1256" t="s">
        <v>8323</v>
      </c>
      <c r="R1256" t="s">
        <v>8324</v>
      </c>
      <c r="S1256" s="11">
        <f t="shared" si="135"/>
        <v>40487.621365740742</v>
      </c>
      <c r="T1256">
        <f t="shared" si="136"/>
        <v>25569.001631944444</v>
      </c>
      <c r="U1256">
        <f t="shared" si="137"/>
        <v>2010</v>
      </c>
      <c r="V1256">
        <f t="shared" si="138"/>
        <v>11</v>
      </c>
      <c r="W1256" t="str">
        <f t="shared" si="139"/>
        <v>Nov</v>
      </c>
    </row>
    <row r="1257" spans="1:23" customFormat="1" ht="43.2" hidden="1" x14ac:dyDescent="0.3">
      <c r="A1257">
        <v>1255</v>
      </c>
      <c r="B1257" s="2" t="s">
        <v>1256</v>
      </c>
      <c r="C1257" s="2" t="s">
        <v>5365</v>
      </c>
      <c r="D1257" s="7">
        <v>3000</v>
      </c>
      <c r="E1257" s="5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133"/>
        <v>202</v>
      </c>
      <c r="P1257">
        <f t="shared" si="134"/>
        <v>55.7</v>
      </c>
      <c r="Q1257" t="s">
        <v>8323</v>
      </c>
      <c r="R1257" t="s">
        <v>8324</v>
      </c>
      <c r="S1257" s="11">
        <f t="shared" si="135"/>
        <v>41579.845509259263</v>
      </c>
      <c r="T1257">
        <f t="shared" si="136"/>
        <v>25569.001261574074</v>
      </c>
      <c r="U1257">
        <f t="shared" si="137"/>
        <v>2013</v>
      </c>
      <c r="V1257">
        <f t="shared" si="138"/>
        <v>11</v>
      </c>
      <c r="W1257" t="str">
        <f t="shared" si="139"/>
        <v>Nov</v>
      </c>
    </row>
    <row r="1258" spans="1:23" customFormat="1" ht="43.2" hidden="1" x14ac:dyDescent="0.3">
      <c r="A1258">
        <v>1256</v>
      </c>
      <c r="B1258" s="2" t="s">
        <v>1257</v>
      </c>
      <c r="C1258" s="2" t="s">
        <v>5366</v>
      </c>
      <c r="D1258" s="7">
        <v>30000</v>
      </c>
      <c r="E1258" s="5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133"/>
        <v>118</v>
      </c>
      <c r="P1258">
        <f t="shared" si="134"/>
        <v>98.03</v>
      </c>
      <c r="Q1258" t="s">
        <v>8323</v>
      </c>
      <c r="R1258" t="s">
        <v>8324</v>
      </c>
      <c r="S1258" s="11">
        <f t="shared" si="135"/>
        <v>40921.919340277782</v>
      </c>
      <c r="T1258">
        <f t="shared" si="136"/>
        <v>25569.004178240742</v>
      </c>
      <c r="U1258">
        <f t="shared" si="137"/>
        <v>2012</v>
      </c>
      <c r="V1258">
        <f t="shared" si="138"/>
        <v>1</v>
      </c>
      <c r="W1258" t="str">
        <f t="shared" si="139"/>
        <v>Jan</v>
      </c>
    </row>
    <row r="1259" spans="1:23" customFormat="1" ht="43.2" hidden="1" x14ac:dyDescent="0.3">
      <c r="A1259">
        <v>1257</v>
      </c>
      <c r="B1259" s="2" t="s">
        <v>1258</v>
      </c>
      <c r="C1259" s="2" t="s">
        <v>5367</v>
      </c>
      <c r="D1259" s="7">
        <v>5500</v>
      </c>
      <c r="E1259" s="5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133"/>
        <v>295</v>
      </c>
      <c r="P1259">
        <f t="shared" si="134"/>
        <v>92.1</v>
      </c>
      <c r="Q1259" t="s">
        <v>8323</v>
      </c>
      <c r="R1259" t="s">
        <v>8324</v>
      </c>
      <c r="S1259" s="11">
        <f t="shared" si="135"/>
        <v>40587.085532407407</v>
      </c>
      <c r="T1259">
        <f t="shared" si="136"/>
        <v>25569.002037037037</v>
      </c>
      <c r="U1259">
        <f t="shared" si="137"/>
        <v>2011</v>
      </c>
      <c r="V1259">
        <f t="shared" si="138"/>
        <v>2</v>
      </c>
      <c r="W1259" t="str">
        <f t="shared" si="139"/>
        <v>Feb</v>
      </c>
    </row>
    <row r="1260" spans="1:23" customFormat="1" ht="43.2" hidden="1" x14ac:dyDescent="0.3">
      <c r="A1260">
        <v>1258</v>
      </c>
      <c r="B1260" s="2" t="s">
        <v>1259</v>
      </c>
      <c r="C1260" s="2" t="s">
        <v>5368</v>
      </c>
      <c r="D1260" s="7">
        <v>12000</v>
      </c>
      <c r="E1260" s="5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133"/>
        <v>213</v>
      </c>
      <c r="P1260">
        <f t="shared" si="134"/>
        <v>38.18</v>
      </c>
      <c r="Q1260" t="s">
        <v>8323</v>
      </c>
      <c r="R1260" t="s">
        <v>8324</v>
      </c>
      <c r="S1260" s="11">
        <f t="shared" si="135"/>
        <v>41487.611250000002</v>
      </c>
      <c r="T1260">
        <f t="shared" si="136"/>
        <v>25569.007754629631</v>
      </c>
      <c r="U1260">
        <f t="shared" si="137"/>
        <v>2013</v>
      </c>
      <c r="V1260">
        <f t="shared" si="138"/>
        <v>8</v>
      </c>
      <c r="W1260" t="str">
        <f t="shared" si="139"/>
        <v>Aug</v>
      </c>
    </row>
    <row r="1261" spans="1:23" customFormat="1" ht="43.2" hidden="1" x14ac:dyDescent="0.3">
      <c r="A1261">
        <v>1259</v>
      </c>
      <c r="B1261" s="2" t="s">
        <v>1260</v>
      </c>
      <c r="C1261" s="2" t="s">
        <v>5369</v>
      </c>
      <c r="D1261" s="7">
        <v>2500</v>
      </c>
      <c r="E1261" s="5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133"/>
        <v>104</v>
      </c>
      <c r="P1261">
        <f t="shared" si="134"/>
        <v>27.15</v>
      </c>
      <c r="Q1261" t="s">
        <v>8323</v>
      </c>
      <c r="R1261" t="s">
        <v>8324</v>
      </c>
      <c r="S1261" s="11">
        <f t="shared" si="135"/>
        <v>41766.970648148148</v>
      </c>
      <c r="T1261">
        <f t="shared" si="136"/>
        <v>25569.001111111113</v>
      </c>
      <c r="U1261">
        <f t="shared" si="137"/>
        <v>2014</v>
      </c>
      <c r="V1261">
        <f t="shared" si="138"/>
        <v>5</v>
      </c>
      <c r="W1261" t="str">
        <f t="shared" si="139"/>
        <v>May</v>
      </c>
    </row>
    <row r="1262" spans="1:23" customFormat="1" ht="43.2" hidden="1" x14ac:dyDescent="0.3">
      <c r="A1262">
        <v>1260</v>
      </c>
      <c r="B1262" s="2" t="s">
        <v>1261</v>
      </c>
      <c r="C1262" s="2" t="s">
        <v>5370</v>
      </c>
      <c r="D1262" s="7">
        <v>3300</v>
      </c>
      <c r="E1262" s="5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133"/>
        <v>114</v>
      </c>
      <c r="P1262">
        <f t="shared" si="134"/>
        <v>50.69</v>
      </c>
      <c r="Q1262" t="s">
        <v>8323</v>
      </c>
      <c r="R1262" t="s">
        <v>8324</v>
      </c>
      <c r="S1262" s="11">
        <f t="shared" si="135"/>
        <v>41666.842824074076</v>
      </c>
      <c r="T1262">
        <f t="shared" si="136"/>
        <v>25569.000856481482</v>
      </c>
      <c r="U1262">
        <f t="shared" si="137"/>
        <v>2014</v>
      </c>
      <c r="V1262">
        <f t="shared" si="138"/>
        <v>1</v>
      </c>
      <c r="W1262" t="str">
        <f t="shared" si="139"/>
        <v>Jan</v>
      </c>
    </row>
    <row r="1263" spans="1:23" customFormat="1" ht="43.2" hidden="1" x14ac:dyDescent="0.3">
      <c r="A1263">
        <v>1261</v>
      </c>
      <c r="B1263" s="2" t="s">
        <v>1262</v>
      </c>
      <c r="C1263" s="2" t="s">
        <v>5371</v>
      </c>
      <c r="D1263" s="7">
        <v>2000</v>
      </c>
      <c r="E1263" s="5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133"/>
        <v>101</v>
      </c>
      <c r="P1263">
        <f t="shared" si="134"/>
        <v>38.94</v>
      </c>
      <c r="Q1263" t="s">
        <v>8323</v>
      </c>
      <c r="R1263" t="s">
        <v>8324</v>
      </c>
      <c r="S1263" s="11">
        <f t="shared" si="135"/>
        <v>41638.342905092592</v>
      </c>
      <c r="T1263">
        <f t="shared" si="136"/>
        <v>25569.000601851851</v>
      </c>
      <c r="U1263">
        <f t="shared" si="137"/>
        <v>2013</v>
      </c>
      <c r="V1263">
        <f t="shared" si="138"/>
        <v>12</v>
      </c>
      <c r="W1263" t="str">
        <f t="shared" si="139"/>
        <v>Dec</v>
      </c>
    </row>
    <row r="1264" spans="1:23" customFormat="1" ht="43.2" hidden="1" x14ac:dyDescent="0.3">
      <c r="A1264">
        <v>1262</v>
      </c>
      <c r="B1264" s="2" t="s">
        <v>1263</v>
      </c>
      <c r="C1264" s="2" t="s">
        <v>5372</v>
      </c>
      <c r="D1264" s="7">
        <v>6500</v>
      </c>
      <c r="E1264" s="5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133"/>
        <v>125</v>
      </c>
      <c r="P1264">
        <f t="shared" si="134"/>
        <v>77.64</v>
      </c>
      <c r="Q1264" t="s">
        <v>8323</v>
      </c>
      <c r="R1264" t="s">
        <v>8324</v>
      </c>
      <c r="S1264" s="11">
        <f t="shared" si="135"/>
        <v>41656.762638888889</v>
      </c>
      <c r="T1264">
        <f t="shared" si="136"/>
        <v>25569.001215277778</v>
      </c>
      <c r="U1264">
        <f t="shared" si="137"/>
        <v>2014</v>
      </c>
      <c r="V1264">
        <f t="shared" si="138"/>
        <v>1</v>
      </c>
      <c r="W1264" t="str">
        <f t="shared" si="139"/>
        <v>Jan</v>
      </c>
    </row>
    <row r="1265" spans="1:23" customFormat="1" ht="28.8" hidden="1" x14ac:dyDescent="0.3">
      <c r="A1265">
        <v>1263</v>
      </c>
      <c r="B1265" s="2" t="s">
        <v>1264</v>
      </c>
      <c r="C1265" s="2" t="s">
        <v>5373</v>
      </c>
      <c r="D1265" s="7">
        <v>1500</v>
      </c>
      <c r="E1265" s="5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133"/>
        <v>119</v>
      </c>
      <c r="P1265">
        <f t="shared" si="134"/>
        <v>43.54</v>
      </c>
      <c r="Q1265" t="s">
        <v>8323</v>
      </c>
      <c r="R1265" t="s">
        <v>8324</v>
      </c>
      <c r="S1265" s="11">
        <f t="shared" si="135"/>
        <v>41692.084143518521</v>
      </c>
      <c r="T1265">
        <f t="shared" si="136"/>
        <v>25569.000474537039</v>
      </c>
      <c r="U1265">
        <f t="shared" si="137"/>
        <v>2014</v>
      </c>
      <c r="V1265">
        <f t="shared" si="138"/>
        <v>2</v>
      </c>
      <c r="W1265" t="str">
        <f t="shared" si="139"/>
        <v>Feb</v>
      </c>
    </row>
    <row r="1266" spans="1:23" customFormat="1" ht="43.2" hidden="1" x14ac:dyDescent="0.3">
      <c r="A1266">
        <v>1264</v>
      </c>
      <c r="B1266" s="2" t="s">
        <v>1265</v>
      </c>
      <c r="C1266" s="2" t="s">
        <v>5374</v>
      </c>
      <c r="D1266" s="7">
        <v>650</v>
      </c>
      <c r="E1266" s="5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133"/>
        <v>166</v>
      </c>
      <c r="P1266">
        <f t="shared" si="134"/>
        <v>31.82</v>
      </c>
      <c r="Q1266" t="s">
        <v>8323</v>
      </c>
      <c r="R1266" t="s">
        <v>8324</v>
      </c>
      <c r="S1266" s="11">
        <f t="shared" si="135"/>
        <v>41547.662997685184</v>
      </c>
      <c r="T1266">
        <f t="shared" si="136"/>
        <v>25569.00039351852</v>
      </c>
      <c r="U1266">
        <f t="shared" si="137"/>
        <v>2013</v>
      </c>
      <c r="V1266">
        <f t="shared" si="138"/>
        <v>9</v>
      </c>
      <c r="W1266" t="str">
        <f t="shared" si="139"/>
        <v>Sep</v>
      </c>
    </row>
    <row r="1267" spans="1:23" customFormat="1" ht="57.6" hidden="1" x14ac:dyDescent="0.3">
      <c r="A1267">
        <v>1265</v>
      </c>
      <c r="B1267" s="2" t="s">
        <v>1266</v>
      </c>
      <c r="C1267" s="2" t="s">
        <v>5375</v>
      </c>
      <c r="D1267" s="7">
        <v>3500</v>
      </c>
      <c r="E1267" s="5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133"/>
        <v>119</v>
      </c>
      <c r="P1267">
        <f t="shared" si="134"/>
        <v>63.18</v>
      </c>
      <c r="Q1267" t="s">
        <v>8323</v>
      </c>
      <c r="R1267" t="s">
        <v>8324</v>
      </c>
      <c r="S1267" s="11">
        <f t="shared" si="135"/>
        <v>40465.655266203699</v>
      </c>
      <c r="T1267">
        <f t="shared" si="136"/>
        <v>25569.000763888889</v>
      </c>
      <c r="U1267">
        <f t="shared" si="137"/>
        <v>2010</v>
      </c>
      <c r="V1267">
        <f t="shared" si="138"/>
        <v>10</v>
      </c>
      <c r="W1267" t="str">
        <f t="shared" si="139"/>
        <v>Oct</v>
      </c>
    </row>
    <row r="1268" spans="1:23" customFormat="1" ht="28.8" hidden="1" x14ac:dyDescent="0.3">
      <c r="A1268">
        <v>1266</v>
      </c>
      <c r="B1268" s="2" t="s">
        <v>1267</v>
      </c>
      <c r="C1268" s="2" t="s">
        <v>5376</v>
      </c>
      <c r="D1268" s="7">
        <v>9500</v>
      </c>
      <c r="E1268" s="5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133"/>
        <v>100</v>
      </c>
      <c r="P1268">
        <f t="shared" si="134"/>
        <v>190.9</v>
      </c>
      <c r="Q1268" t="s">
        <v>8323</v>
      </c>
      <c r="R1268" t="s">
        <v>8324</v>
      </c>
      <c r="S1268" s="11">
        <f t="shared" si="135"/>
        <v>41620.87667824074</v>
      </c>
      <c r="T1268">
        <f t="shared" si="136"/>
        <v>25569.000578703704</v>
      </c>
      <c r="U1268">
        <f t="shared" si="137"/>
        <v>2013</v>
      </c>
      <c r="V1268">
        <f t="shared" si="138"/>
        <v>12</v>
      </c>
      <c r="W1268" t="str">
        <f t="shared" si="139"/>
        <v>Dec</v>
      </c>
    </row>
    <row r="1269" spans="1:23" customFormat="1" ht="43.2" hidden="1" x14ac:dyDescent="0.3">
      <c r="A1269">
        <v>1267</v>
      </c>
      <c r="B1269" s="2" t="s">
        <v>1268</v>
      </c>
      <c r="C1269" s="2" t="s">
        <v>5377</v>
      </c>
      <c r="D1269" s="7">
        <v>22000</v>
      </c>
      <c r="E1269" s="5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133"/>
        <v>102</v>
      </c>
      <c r="P1269">
        <f t="shared" si="134"/>
        <v>140.86000000000001</v>
      </c>
      <c r="Q1269" t="s">
        <v>8323</v>
      </c>
      <c r="R1269" t="s">
        <v>8324</v>
      </c>
      <c r="S1269" s="11">
        <f t="shared" si="135"/>
        <v>41449.585162037038</v>
      </c>
      <c r="T1269">
        <f t="shared" si="136"/>
        <v>25569.001840277779</v>
      </c>
      <c r="U1269">
        <f t="shared" si="137"/>
        <v>2013</v>
      </c>
      <c r="V1269">
        <f t="shared" si="138"/>
        <v>6</v>
      </c>
      <c r="W1269" t="str">
        <f t="shared" si="139"/>
        <v>Jun</v>
      </c>
    </row>
    <row r="1270" spans="1:23" customFormat="1" ht="28.8" hidden="1" x14ac:dyDescent="0.3">
      <c r="A1270">
        <v>1268</v>
      </c>
      <c r="B1270" s="2" t="s">
        <v>1269</v>
      </c>
      <c r="C1270" s="2" t="s">
        <v>5378</v>
      </c>
      <c r="D1270" s="7">
        <v>12000</v>
      </c>
      <c r="E1270" s="5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133"/>
        <v>117</v>
      </c>
      <c r="P1270">
        <f t="shared" si="134"/>
        <v>76.92</v>
      </c>
      <c r="Q1270" t="s">
        <v>8323</v>
      </c>
      <c r="R1270" t="s">
        <v>8324</v>
      </c>
      <c r="S1270" s="11">
        <f t="shared" si="135"/>
        <v>41507.845451388886</v>
      </c>
      <c r="T1270">
        <f t="shared" si="136"/>
        <v>25569.002106481483</v>
      </c>
      <c r="U1270">
        <f t="shared" si="137"/>
        <v>2013</v>
      </c>
      <c r="V1270">
        <f t="shared" si="138"/>
        <v>8</v>
      </c>
      <c r="W1270" t="str">
        <f t="shared" si="139"/>
        <v>Aug</v>
      </c>
    </row>
    <row r="1271" spans="1:23" customFormat="1" ht="43.2" hidden="1" x14ac:dyDescent="0.3">
      <c r="A1271">
        <v>1269</v>
      </c>
      <c r="B1271" s="2" t="s">
        <v>1270</v>
      </c>
      <c r="C1271" s="2" t="s">
        <v>5379</v>
      </c>
      <c r="D1271" s="7">
        <v>18800</v>
      </c>
      <c r="E1271" s="5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133"/>
        <v>109</v>
      </c>
      <c r="P1271">
        <f t="shared" si="134"/>
        <v>99.16</v>
      </c>
      <c r="Q1271" t="s">
        <v>8323</v>
      </c>
      <c r="R1271" t="s">
        <v>8324</v>
      </c>
      <c r="S1271" s="11">
        <f t="shared" si="135"/>
        <v>42445.823055555549</v>
      </c>
      <c r="T1271">
        <f t="shared" si="136"/>
        <v>25569.00238425926</v>
      </c>
      <c r="U1271">
        <f t="shared" si="137"/>
        <v>2016</v>
      </c>
      <c r="V1271">
        <f t="shared" si="138"/>
        <v>3</v>
      </c>
      <c r="W1271" t="str">
        <f t="shared" si="139"/>
        <v>Mar</v>
      </c>
    </row>
    <row r="1272" spans="1:23" customFormat="1" ht="28.8" hidden="1" x14ac:dyDescent="0.3">
      <c r="A1272">
        <v>1270</v>
      </c>
      <c r="B1272" s="2" t="s">
        <v>1271</v>
      </c>
      <c r="C1272" s="2" t="s">
        <v>5380</v>
      </c>
      <c r="D1272" s="7">
        <v>10000</v>
      </c>
      <c r="E1272" s="5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133"/>
        <v>115</v>
      </c>
      <c r="P1272">
        <f t="shared" si="134"/>
        <v>67.88</v>
      </c>
      <c r="Q1272" t="s">
        <v>8323</v>
      </c>
      <c r="R1272" t="s">
        <v>8324</v>
      </c>
      <c r="S1272" s="11">
        <f t="shared" si="135"/>
        <v>40933.856967592597</v>
      </c>
      <c r="T1272">
        <f t="shared" si="136"/>
        <v>25569.001956018517</v>
      </c>
      <c r="U1272">
        <f t="shared" si="137"/>
        <v>2012</v>
      </c>
      <c r="V1272">
        <f t="shared" si="138"/>
        <v>1</v>
      </c>
      <c r="W1272" t="str">
        <f t="shared" si="139"/>
        <v>Jan</v>
      </c>
    </row>
    <row r="1273" spans="1:23" customFormat="1" ht="43.2" hidden="1" x14ac:dyDescent="0.3">
      <c r="A1273">
        <v>1271</v>
      </c>
      <c r="B1273" s="2" t="s">
        <v>1272</v>
      </c>
      <c r="C1273" s="2" t="s">
        <v>5381</v>
      </c>
      <c r="D1273" s="7">
        <v>7500</v>
      </c>
      <c r="E1273" s="5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133"/>
        <v>102</v>
      </c>
      <c r="P1273">
        <f t="shared" si="134"/>
        <v>246.29</v>
      </c>
      <c r="Q1273" t="s">
        <v>8323</v>
      </c>
      <c r="R1273" t="s">
        <v>8324</v>
      </c>
      <c r="S1273" s="11">
        <f t="shared" si="135"/>
        <v>41561.683553240742</v>
      </c>
      <c r="T1273">
        <f t="shared" si="136"/>
        <v>25569.000358796296</v>
      </c>
      <c r="U1273">
        <f t="shared" si="137"/>
        <v>2013</v>
      </c>
      <c r="V1273">
        <f t="shared" si="138"/>
        <v>10</v>
      </c>
      <c r="W1273" t="str">
        <f t="shared" si="139"/>
        <v>Oct</v>
      </c>
    </row>
    <row r="1274" spans="1:23" customFormat="1" ht="57.6" hidden="1" x14ac:dyDescent="0.3">
      <c r="A1274">
        <v>1272</v>
      </c>
      <c r="B1274" s="2" t="s">
        <v>1273</v>
      </c>
      <c r="C1274" s="2" t="s">
        <v>5382</v>
      </c>
      <c r="D1274" s="7">
        <v>5000</v>
      </c>
      <c r="E1274" s="5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133"/>
        <v>106</v>
      </c>
      <c r="P1274">
        <f t="shared" si="134"/>
        <v>189.29</v>
      </c>
      <c r="Q1274" t="s">
        <v>8323</v>
      </c>
      <c r="R1274" t="s">
        <v>8324</v>
      </c>
      <c r="S1274" s="11">
        <f t="shared" si="135"/>
        <v>40274.745127314818</v>
      </c>
      <c r="T1274">
        <f t="shared" si="136"/>
        <v>25569.000324074073</v>
      </c>
      <c r="U1274">
        <f t="shared" si="137"/>
        <v>2010</v>
      </c>
      <c r="V1274">
        <f t="shared" si="138"/>
        <v>4</v>
      </c>
      <c r="W1274" t="str">
        <f t="shared" si="139"/>
        <v>Apr</v>
      </c>
    </row>
    <row r="1275" spans="1:23" customFormat="1" ht="43.2" hidden="1" x14ac:dyDescent="0.3">
      <c r="A1275">
        <v>1273</v>
      </c>
      <c r="B1275" s="2" t="s">
        <v>1274</v>
      </c>
      <c r="C1275" s="2" t="s">
        <v>5383</v>
      </c>
      <c r="D1275" s="7">
        <v>4000</v>
      </c>
      <c r="E1275" s="5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133"/>
        <v>104</v>
      </c>
      <c r="P1275">
        <f t="shared" si="134"/>
        <v>76.67</v>
      </c>
      <c r="Q1275" t="s">
        <v>8323</v>
      </c>
      <c r="R1275" t="s">
        <v>8324</v>
      </c>
      <c r="S1275" s="11">
        <f t="shared" si="135"/>
        <v>41852.730219907404</v>
      </c>
      <c r="T1275">
        <f t="shared" si="136"/>
        <v>25569.000625000001</v>
      </c>
      <c r="U1275">
        <f t="shared" si="137"/>
        <v>2014</v>
      </c>
      <c r="V1275">
        <f t="shared" si="138"/>
        <v>8</v>
      </c>
      <c r="W1275" t="str">
        <f t="shared" si="139"/>
        <v>Aug</v>
      </c>
    </row>
    <row r="1276" spans="1:23" customFormat="1" ht="43.2" hidden="1" x14ac:dyDescent="0.3">
      <c r="A1276">
        <v>1274</v>
      </c>
      <c r="B1276" s="2" t="s">
        <v>1275</v>
      </c>
      <c r="C1276" s="2" t="s">
        <v>5384</v>
      </c>
      <c r="D1276" s="7">
        <v>25000</v>
      </c>
      <c r="E1276" s="5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133"/>
        <v>155</v>
      </c>
      <c r="P1276">
        <f t="shared" si="134"/>
        <v>82.96</v>
      </c>
      <c r="Q1276" t="s">
        <v>8323</v>
      </c>
      <c r="R1276" t="s">
        <v>8324</v>
      </c>
      <c r="S1276" s="11">
        <f t="shared" si="135"/>
        <v>41116.690104166664</v>
      </c>
      <c r="T1276">
        <f t="shared" si="136"/>
        <v>25569.005405092594</v>
      </c>
      <c r="U1276">
        <f t="shared" si="137"/>
        <v>2012</v>
      </c>
      <c r="V1276">
        <f t="shared" si="138"/>
        <v>7</v>
      </c>
      <c r="W1276" t="str">
        <f t="shared" si="139"/>
        <v>Jul</v>
      </c>
    </row>
    <row r="1277" spans="1:23" customFormat="1" ht="43.2" hidden="1" x14ac:dyDescent="0.3">
      <c r="A1277">
        <v>1275</v>
      </c>
      <c r="B1277" s="2" t="s">
        <v>1276</v>
      </c>
      <c r="C1277" s="2" t="s">
        <v>5385</v>
      </c>
      <c r="D1277" s="7">
        <v>15000</v>
      </c>
      <c r="E1277" s="5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133"/>
        <v>162</v>
      </c>
      <c r="P1277">
        <f t="shared" si="134"/>
        <v>62.52</v>
      </c>
      <c r="Q1277" t="s">
        <v>8323</v>
      </c>
      <c r="R1277" t="s">
        <v>8324</v>
      </c>
      <c r="S1277" s="11">
        <f t="shared" si="135"/>
        <v>41458.867905092593</v>
      </c>
      <c r="T1277">
        <f t="shared" si="136"/>
        <v>25569.004502314816</v>
      </c>
      <c r="U1277">
        <f t="shared" si="137"/>
        <v>2013</v>
      </c>
      <c r="V1277">
        <f t="shared" si="138"/>
        <v>7</v>
      </c>
      <c r="W1277" t="str">
        <f t="shared" si="139"/>
        <v>Jul</v>
      </c>
    </row>
    <row r="1278" spans="1:23" customFormat="1" ht="28.8" hidden="1" x14ac:dyDescent="0.3">
      <c r="A1278">
        <v>1276</v>
      </c>
      <c r="B1278" s="2" t="s">
        <v>1277</v>
      </c>
      <c r="C1278" s="2" t="s">
        <v>5386</v>
      </c>
      <c r="D1278" s="7">
        <v>3000</v>
      </c>
      <c r="E1278" s="5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133"/>
        <v>104</v>
      </c>
      <c r="P1278">
        <f t="shared" si="134"/>
        <v>46.07</v>
      </c>
      <c r="Q1278" t="s">
        <v>8323</v>
      </c>
      <c r="R1278" t="s">
        <v>8324</v>
      </c>
      <c r="S1278" s="11">
        <f t="shared" si="135"/>
        <v>40007.704247685186</v>
      </c>
      <c r="T1278">
        <f t="shared" si="136"/>
        <v>25569.000787037035</v>
      </c>
      <c r="U1278">
        <f t="shared" si="137"/>
        <v>2009</v>
      </c>
      <c r="V1278">
        <f t="shared" si="138"/>
        <v>7</v>
      </c>
      <c r="W1278" t="str">
        <f t="shared" si="139"/>
        <v>Jul</v>
      </c>
    </row>
    <row r="1279" spans="1:23" customFormat="1" ht="43.2" hidden="1" x14ac:dyDescent="0.3">
      <c r="A1279">
        <v>1277</v>
      </c>
      <c r="B1279" s="2" t="s">
        <v>1278</v>
      </c>
      <c r="C1279" s="2" t="s">
        <v>5387</v>
      </c>
      <c r="D1279" s="7">
        <v>15000</v>
      </c>
      <c r="E1279" s="5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133"/>
        <v>106</v>
      </c>
      <c r="P1279">
        <f t="shared" si="134"/>
        <v>38.54</v>
      </c>
      <c r="Q1279" t="s">
        <v>8323</v>
      </c>
      <c r="R1279" t="s">
        <v>8324</v>
      </c>
      <c r="S1279" s="11">
        <f t="shared" si="135"/>
        <v>41121.561886574076</v>
      </c>
      <c r="T1279">
        <f t="shared" si="136"/>
        <v>25569.004780092593</v>
      </c>
      <c r="U1279">
        <f t="shared" si="137"/>
        <v>2012</v>
      </c>
      <c r="V1279">
        <f t="shared" si="138"/>
        <v>7</v>
      </c>
      <c r="W1279" t="str">
        <f t="shared" si="139"/>
        <v>Jul</v>
      </c>
    </row>
    <row r="1280" spans="1:23" customFormat="1" ht="43.2" hidden="1" x14ac:dyDescent="0.3">
      <c r="A1280">
        <v>1278</v>
      </c>
      <c r="B1280" s="2" t="s">
        <v>1279</v>
      </c>
      <c r="C1280" s="2" t="s">
        <v>5388</v>
      </c>
      <c r="D1280" s="7">
        <v>6500</v>
      </c>
      <c r="E1280" s="5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133"/>
        <v>155</v>
      </c>
      <c r="P1280">
        <f t="shared" si="134"/>
        <v>53.01</v>
      </c>
      <c r="Q1280" t="s">
        <v>8323</v>
      </c>
      <c r="R1280" t="s">
        <v>8324</v>
      </c>
      <c r="S1280" s="11">
        <f t="shared" si="135"/>
        <v>41786.555162037039</v>
      </c>
      <c r="T1280">
        <f t="shared" si="136"/>
        <v>25569.002199074075</v>
      </c>
      <c r="U1280">
        <f t="shared" si="137"/>
        <v>2014</v>
      </c>
      <c r="V1280">
        <f t="shared" si="138"/>
        <v>5</v>
      </c>
      <c r="W1280" t="str">
        <f t="shared" si="139"/>
        <v>May</v>
      </c>
    </row>
    <row r="1281" spans="1:23" customFormat="1" ht="43.2" hidden="1" x14ac:dyDescent="0.3">
      <c r="A1281">
        <v>1279</v>
      </c>
      <c r="B1281" s="2" t="s">
        <v>1280</v>
      </c>
      <c r="C1281" s="2" t="s">
        <v>5389</v>
      </c>
      <c r="D1281" s="7">
        <v>12516</v>
      </c>
      <c r="E1281" s="5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133"/>
        <v>111</v>
      </c>
      <c r="P1281">
        <f t="shared" si="134"/>
        <v>73.36</v>
      </c>
      <c r="Q1281" t="s">
        <v>8323</v>
      </c>
      <c r="R1281" t="s">
        <v>8324</v>
      </c>
      <c r="S1281" s="11">
        <f t="shared" si="135"/>
        <v>41682.099189814813</v>
      </c>
      <c r="T1281">
        <f t="shared" si="136"/>
        <v>25569.002187499998</v>
      </c>
      <c r="U1281">
        <f t="shared" si="137"/>
        <v>2014</v>
      </c>
      <c r="V1281">
        <f t="shared" si="138"/>
        <v>2</v>
      </c>
      <c r="W1281" t="str">
        <f t="shared" si="139"/>
        <v>Feb</v>
      </c>
    </row>
    <row r="1282" spans="1:23" customFormat="1" ht="43.2" hidden="1" x14ac:dyDescent="0.3">
      <c r="A1282">
        <v>1280</v>
      </c>
      <c r="B1282" s="2" t="s">
        <v>1281</v>
      </c>
      <c r="C1282" s="2" t="s">
        <v>5390</v>
      </c>
      <c r="D1282" s="7">
        <v>15000</v>
      </c>
      <c r="E1282" s="5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40">ROUND(E1282/D1282*100,0)</f>
        <v>111</v>
      </c>
      <c r="P1282">
        <f t="shared" si="134"/>
        <v>127.98</v>
      </c>
      <c r="Q1282" t="s">
        <v>8323</v>
      </c>
      <c r="R1282" t="s">
        <v>8324</v>
      </c>
      <c r="S1282" s="11">
        <f t="shared" si="135"/>
        <v>40513.757569444446</v>
      </c>
      <c r="T1282">
        <f t="shared" si="136"/>
        <v>25569.001504629628</v>
      </c>
      <c r="U1282">
        <f t="shared" si="137"/>
        <v>2010</v>
      </c>
      <c r="V1282">
        <f t="shared" si="138"/>
        <v>12</v>
      </c>
      <c r="W1282" t="str">
        <f t="shared" si="139"/>
        <v>Dec</v>
      </c>
    </row>
    <row r="1283" spans="1:23" customFormat="1" ht="43.2" hidden="1" x14ac:dyDescent="0.3">
      <c r="A1283">
        <v>1281</v>
      </c>
      <c r="B1283" s="2" t="s">
        <v>1282</v>
      </c>
      <c r="C1283" s="2" t="s">
        <v>5391</v>
      </c>
      <c r="D1283" s="7">
        <v>7000</v>
      </c>
      <c r="E1283" s="5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40"/>
        <v>111</v>
      </c>
      <c r="P1283">
        <f t="shared" ref="P1283:P1346" si="141">IFERROR(ROUND(E1283/L1283,2),0)</f>
        <v>104.73</v>
      </c>
      <c r="Q1283" t="s">
        <v>8323</v>
      </c>
      <c r="R1283" t="s">
        <v>8324</v>
      </c>
      <c r="S1283" s="11">
        <f t="shared" ref="S1283:S1346" si="142">(((J1283/60)/60)/24)+DATE(1970,1,1)</f>
        <v>41463.743472222224</v>
      </c>
      <c r="T1283">
        <f t="shared" ref="T1283:T1346" si="143">(((L1283/60)/60)/24)+DATE(1970,1,1)</f>
        <v>25569.000856481482</v>
      </c>
      <c r="U1283">
        <f t="shared" ref="U1283:U1346" si="144">YEAR(S1283)</f>
        <v>2013</v>
      </c>
      <c r="V1283">
        <f t="shared" ref="V1283:V1346" si="145">MONTH(S1283)</f>
        <v>7</v>
      </c>
      <c r="W1283" t="str">
        <f t="shared" ref="W1283:W1346" si="146">IF(V1283=1,"Jan",IF(V1283=2,"Feb",IF(V1283=3,"Mar",IF(V1283=4,"Apr",IF(V1283=5,"May",IF(V1283=6,"Jun",IF(V1283=7,"Jul",IF(V1283=8,"Aug",IF(V1283=9,"Sep",IF(V1283=10,"Oct",IF(V1283=11,"Nov",IF(V1283=12,"Dec"))))))))))))</f>
        <v>Jul</v>
      </c>
    </row>
    <row r="1284" spans="1:23" customFormat="1" ht="43.2" hidden="1" x14ac:dyDescent="0.3">
      <c r="A1284">
        <v>1282</v>
      </c>
      <c r="B1284" s="2" t="s">
        <v>1283</v>
      </c>
      <c r="C1284" s="2" t="s">
        <v>5392</v>
      </c>
      <c r="D1284" s="7">
        <v>15000</v>
      </c>
      <c r="E1284" s="5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40"/>
        <v>124</v>
      </c>
      <c r="P1284">
        <f t="shared" si="141"/>
        <v>67.67</v>
      </c>
      <c r="Q1284" t="s">
        <v>8323</v>
      </c>
      <c r="R1284" t="s">
        <v>8324</v>
      </c>
      <c r="S1284" s="11">
        <f t="shared" si="142"/>
        <v>41586.475173611114</v>
      </c>
      <c r="T1284">
        <f t="shared" si="143"/>
        <v>25569.003171296295</v>
      </c>
      <c r="U1284">
        <f t="shared" si="144"/>
        <v>2013</v>
      </c>
      <c r="V1284">
        <f t="shared" si="145"/>
        <v>11</v>
      </c>
      <c r="W1284" t="str">
        <f t="shared" si="146"/>
        <v>Nov</v>
      </c>
    </row>
    <row r="1285" spans="1:23" customFormat="1" ht="43.2" hidden="1" x14ac:dyDescent="0.3">
      <c r="A1285">
        <v>1283</v>
      </c>
      <c r="B1285" s="2" t="s">
        <v>1284</v>
      </c>
      <c r="C1285" s="2" t="s">
        <v>5393</v>
      </c>
      <c r="D1285" s="7">
        <v>1000</v>
      </c>
      <c r="E1285" s="5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40"/>
        <v>211</v>
      </c>
      <c r="P1285">
        <f t="shared" si="141"/>
        <v>95.93</v>
      </c>
      <c r="Q1285" t="s">
        <v>8323</v>
      </c>
      <c r="R1285" t="s">
        <v>8324</v>
      </c>
      <c r="S1285" s="11">
        <f t="shared" si="142"/>
        <v>41320.717465277776</v>
      </c>
      <c r="T1285">
        <f t="shared" si="143"/>
        <v>25569.000254629631</v>
      </c>
      <c r="U1285">
        <f t="shared" si="144"/>
        <v>2013</v>
      </c>
      <c r="V1285">
        <f t="shared" si="145"/>
        <v>2</v>
      </c>
      <c r="W1285" t="str">
        <f t="shared" si="146"/>
        <v>Feb</v>
      </c>
    </row>
    <row r="1286" spans="1:23" customFormat="1" ht="43.2" x14ac:dyDescent="0.3">
      <c r="A1286">
        <v>1284</v>
      </c>
      <c r="B1286" s="2" t="s">
        <v>1285</v>
      </c>
      <c r="C1286" s="2" t="s">
        <v>5394</v>
      </c>
      <c r="D1286" s="7">
        <v>2000</v>
      </c>
      <c r="E1286" s="5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40"/>
        <v>101</v>
      </c>
      <c r="P1286">
        <f t="shared" si="141"/>
        <v>65.16</v>
      </c>
      <c r="Q1286" t="s">
        <v>8315</v>
      </c>
      <c r="R1286" t="s">
        <v>8316</v>
      </c>
      <c r="S1286" s="11">
        <f t="shared" si="142"/>
        <v>42712.23474537037</v>
      </c>
      <c r="T1286">
        <f t="shared" si="143"/>
        <v>25569.000358796296</v>
      </c>
      <c r="U1286">
        <f t="shared" si="144"/>
        <v>2016</v>
      </c>
      <c r="V1286">
        <f t="shared" si="145"/>
        <v>12</v>
      </c>
      <c r="W1286" t="str">
        <f t="shared" si="146"/>
        <v>Dec</v>
      </c>
    </row>
    <row r="1287" spans="1:23" customFormat="1" ht="43.2" x14ac:dyDescent="0.3">
      <c r="A1287">
        <v>1285</v>
      </c>
      <c r="B1287" s="2" t="s">
        <v>1286</v>
      </c>
      <c r="C1287" s="2" t="s">
        <v>5395</v>
      </c>
      <c r="D1287" s="7">
        <v>2000</v>
      </c>
      <c r="E1287" s="5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40"/>
        <v>102</v>
      </c>
      <c r="P1287">
        <f t="shared" si="141"/>
        <v>32.270000000000003</v>
      </c>
      <c r="Q1287" t="s">
        <v>8315</v>
      </c>
      <c r="R1287" t="s">
        <v>8316</v>
      </c>
      <c r="S1287" s="11">
        <f t="shared" si="142"/>
        <v>42160.583043981482</v>
      </c>
      <c r="T1287">
        <f t="shared" si="143"/>
        <v>25569.000729166666</v>
      </c>
      <c r="U1287">
        <f t="shared" si="144"/>
        <v>2015</v>
      </c>
      <c r="V1287">
        <f t="shared" si="145"/>
        <v>6</v>
      </c>
      <c r="W1287" t="str">
        <f t="shared" si="146"/>
        <v>Jun</v>
      </c>
    </row>
    <row r="1288" spans="1:23" customFormat="1" ht="43.2" x14ac:dyDescent="0.3">
      <c r="A1288">
        <v>1286</v>
      </c>
      <c r="B1288" s="2" t="s">
        <v>1287</v>
      </c>
      <c r="C1288" s="2" t="s">
        <v>5396</v>
      </c>
      <c r="D1288" s="7">
        <v>1500</v>
      </c>
      <c r="E1288" s="5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40"/>
        <v>108</v>
      </c>
      <c r="P1288">
        <f t="shared" si="141"/>
        <v>81.25</v>
      </c>
      <c r="Q1288" t="s">
        <v>8315</v>
      </c>
      <c r="R1288" t="s">
        <v>8316</v>
      </c>
      <c r="S1288" s="11">
        <f t="shared" si="142"/>
        <v>42039.384571759263</v>
      </c>
      <c r="T1288">
        <f t="shared" si="143"/>
        <v>25569.000231481481</v>
      </c>
      <c r="U1288">
        <f t="shared" si="144"/>
        <v>2015</v>
      </c>
      <c r="V1288">
        <f t="shared" si="145"/>
        <v>2</v>
      </c>
      <c r="W1288" t="str">
        <f t="shared" si="146"/>
        <v>Feb</v>
      </c>
    </row>
    <row r="1289" spans="1:23" customFormat="1" ht="72" x14ac:dyDescent="0.3">
      <c r="A1289">
        <v>1287</v>
      </c>
      <c r="B1289" s="2" t="s">
        <v>1288</v>
      </c>
      <c r="C1289" s="2" t="s">
        <v>5397</v>
      </c>
      <c r="D1289" s="7">
        <v>250</v>
      </c>
      <c r="E1289" s="5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40"/>
        <v>242</v>
      </c>
      <c r="P1289">
        <f t="shared" si="141"/>
        <v>24.2</v>
      </c>
      <c r="Q1289" t="s">
        <v>8315</v>
      </c>
      <c r="R1289" t="s">
        <v>8316</v>
      </c>
      <c r="S1289" s="11">
        <f t="shared" si="142"/>
        <v>42107.621018518519</v>
      </c>
      <c r="T1289">
        <f t="shared" si="143"/>
        <v>25569.00028935185</v>
      </c>
      <c r="U1289">
        <f t="shared" si="144"/>
        <v>2015</v>
      </c>
      <c r="V1289">
        <f t="shared" si="145"/>
        <v>4</v>
      </c>
      <c r="W1289" t="str">
        <f t="shared" si="146"/>
        <v>Apr</v>
      </c>
    </row>
    <row r="1290" spans="1:23" customFormat="1" ht="43.2" x14ac:dyDescent="0.3">
      <c r="A1290">
        <v>1288</v>
      </c>
      <c r="B1290" s="2" t="s">
        <v>1289</v>
      </c>
      <c r="C1290" s="2" t="s">
        <v>5398</v>
      </c>
      <c r="D1290" s="7">
        <v>4000</v>
      </c>
      <c r="E1290" s="5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40"/>
        <v>100</v>
      </c>
      <c r="P1290">
        <f t="shared" si="141"/>
        <v>65.87</v>
      </c>
      <c r="Q1290" t="s">
        <v>8315</v>
      </c>
      <c r="R1290" t="s">
        <v>8316</v>
      </c>
      <c r="S1290" s="11">
        <f t="shared" si="142"/>
        <v>42561.154664351852</v>
      </c>
      <c r="T1290">
        <f t="shared" si="143"/>
        <v>25569.00070601852</v>
      </c>
      <c r="U1290">
        <f t="shared" si="144"/>
        <v>2016</v>
      </c>
      <c r="V1290">
        <f t="shared" si="145"/>
        <v>7</v>
      </c>
      <c r="W1290" t="str">
        <f t="shared" si="146"/>
        <v>Jul</v>
      </c>
    </row>
    <row r="1291" spans="1:23" customFormat="1" ht="43.2" x14ac:dyDescent="0.3">
      <c r="A1291">
        <v>1289</v>
      </c>
      <c r="B1291" s="2" t="s">
        <v>1290</v>
      </c>
      <c r="C1291" s="2" t="s">
        <v>5399</v>
      </c>
      <c r="D1291" s="7">
        <v>1500</v>
      </c>
      <c r="E1291" s="5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40"/>
        <v>125</v>
      </c>
      <c r="P1291">
        <f t="shared" si="141"/>
        <v>36.08</v>
      </c>
      <c r="Q1291" t="s">
        <v>8315</v>
      </c>
      <c r="R1291" t="s">
        <v>8316</v>
      </c>
      <c r="S1291" s="11">
        <f t="shared" si="142"/>
        <v>42709.134780092587</v>
      </c>
      <c r="T1291">
        <f t="shared" si="143"/>
        <v>25569.000601851851</v>
      </c>
      <c r="U1291">
        <f t="shared" si="144"/>
        <v>2016</v>
      </c>
      <c r="V1291">
        <f t="shared" si="145"/>
        <v>12</v>
      </c>
      <c r="W1291" t="str">
        <f t="shared" si="146"/>
        <v>Dec</v>
      </c>
    </row>
    <row r="1292" spans="1:23" customFormat="1" ht="28.8" x14ac:dyDescent="0.3">
      <c r="A1292">
        <v>1290</v>
      </c>
      <c r="B1292" s="2" t="s">
        <v>1291</v>
      </c>
      <c r="C1292" s="2" t="s">
        <v>5400</v>
      </c>
      <c r="D1292" s="7">
        <v>3500</v>
      </c>
      <c r="E1292" s="5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40"/>
        <v>109</v>
      </c>
      <c r="P1292">
        <f t="shared" si="141"/>
        <v>44.19</v>
      </c>
      <c r="Q1292" t="s">
        <v>8315</v>
      </c>
      <c r="R1292" t="s">
        <v>8316</v>
      </c>
      <c r="S1292" s="11">
        <f t="shared" si="142"/>
        <v>42086.614942129629</v>
      </c>
      <c r="T1292">
        <f t="shared" si="143"/>
        <v>25569.00099537037</v>
      </c>
      <c r="U1292">
        <f t="shared" si="144"/>
        <v>2015</v>
      </c>
      <c r="V1292">
        <f t="shared" si="145"/>
        <v>3</v>
      </c>
      <c r="W1292" t="str">
        <f t="shared" si="146"/>
        <v>Mar</v>
      </c>
    </row>
    <row r="1293" spans="1:23" customFormat="1" ht="43.2" x14ac:dyDescent="0.3">
      <c r="A1293">
        <v>1291</v>
      </c>
      <c r="B1293" s="2" t="s">
        <v>1292</v>
      </c>
      <c r="C1293" s="2" t="s">
        <v>5401</v>
      </c>
      <c r="D1293" s="7">
        <v>3000</v>
      </c>
      <c r="E1293" s="5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40"/>
        <v>146</v>
      </c>
      <c r="P1293">
        <f t="shared" si="141"/>
        <v>104.07</v>
      </c>
      <c r="Q1293" t="s">
        <v>8315</v>
      </c>
      <c r="R1293" t="s">
        <v>8316</v>
      </c>
      <c r="S1293" s="11">
        <f t="shared" si="142"/>
        <v>42064.652673611112</v>
      </c>
      <c r="T1293">
        <f t="shared" si="143"/>
        <v>25569.000486111112</v>
      </c>
      <c r="U1293">
        <f t="shared" si="144"/>
        <v>2015</v>
      </c>
      <c r="V1293">
        <f t="shared" si="145"/>
        <v>3</v>
      </c>
      <c r="W1293" t="str">
        <f t="shared" si="146"/>
        <v>Mar</v>
      </c>
    </row>
    <row r="1294" spans="1:23" customFormat="1" ht="57.6" x14ac:dyDescent="0.3">
      <c r="A1294">
        <v>1292</v>
      </c>
      <c r="B1294" s="2" t="s">
        <v>1293</v>
      </c>
      <c r="C1294" s="2" t="s">
        <v>5402</v>
      </c>
      <c r="D1294" s="7">
        <v>1700</v>
      </c>
      <c r="E1294" s="5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40"/>
        <v>110</v>
      </c>
      <c r="P1294">
        <f t="shared" si="141"/>
        <v>35.96</v>
      </c>
      <c r="Q1294" t="s">
        <v>8315</v>
      </c>
      <c r="R1294" t="s">
        <v>8316</v>
      </c>
      <c r="S1294" s="11">
        <f t="shared" si="142"/>
        <v>42256.764212962968</v>
      </c>
      <c r="T1294">
        <f t="shared" si="143"/>
        <v>25569.000601851851</v>
      </c>
      <c r="U1294">
        <f t="shared" si="144"/>
        <v>2015</v>
      </c>
      <c r="V1294">
        <f t="shared" si="145"/>
        <v>9</v>
      </c>
      <c r="W1294" t="str">
        <f t="shared" si="146"/>
        <v>Sep</v>
      </c>
    </row>
    <row r="1295" spans="1:23" customFormat="1" ht="57.6" x14ac:dyDescent="0.3">
      <c r="A1295">
        <v>1293</v>
      </c>
      <c r="B1295" s="2" t="s">
        <v>1294</v>
      </c>
      <c r="C1295" s="2" t="s">
        <v>5403</v>
      </c>
      <c r="D1295" s="7">
        <v>15000</v>
      </c>
      <c r="E1295" s="5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40"/>
        <v>102</v>
      </c>
      <c r="P1295">
        <f t="shared" si="141"/>
        <v>127.79</v>
      </c>
      <c r="Q1295" t="s">
        <v>8315</v>
      </c>
      <c r="R1295" t="s">
        <v>8316</v>
      </c>
      <c r="S1295" s="11">
        <f t="shared" si="142"/>
        <v>42292.701053240744</v>
      </c>
      <c r="T1295">
        <f t="shared" si="143"/>
        <v>25569.00138888889</v>
      </c>
      <c r="U1295">
        <f t="shared" si="144"/>
        <v>2015</v>
      </c>
      <c r="V1295">
        <f t="shared" si="145"/>
        <v>10</v>
      </c>
      <c r="W1295" t="str">
        <f t="shared" si="146"/>
        <v>Oct</v>
      </c>
    </row>
    <row r="1296" spans="1:23" customFormat="1" ht="43.2" x14ac:dyDescent="0.3">
      <c r="A1296">
        <v>1294</v>
      </c>
      <c r="B1296" s="2" t="s">
        <v>1295</v>
      </c>
      <c r="C1296" s="2" t="s">
        <v>5404</v>
      </c>
      <c r="D1296" s="7">
        <v>500</v>
      </c>
      <c r="E1296" s="5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40"/>
        <v>122</v>
      </c>
      <c r="P1296">
        <f t="shared" si="141"/>
        <v>27.73</v>
      </c>
      <c r="Q1296" t="s">
        <v>8315</v>
      </c>
      <c r="R1296" t="s">
        <v>8316</v>
      </c>
      <c r="S1296" s="11">
        <f t="shared" si="142"/>
        <v>42278.453668981485</v>
      </c>
      <c r="T1296">
        <f t="shared" si="143"/>
        <v>25569.000254629631</v>
      </c>
      <c r="U1296">
        <f t="shared" si="144"/>
        <v>2015</v>
      </c>
      <c r="V1296">
        <f t="shared" si="145"/>
        <v>10</v>
      </c>
      <c r="W1296" t="str">
        <f t="shared" si="146"/>
        <v>Oct</v>
      </c>
    </row>
    <row r="1297" spans="1:23" customFormat="1" ht="43.2" x14ac:dyDescent="0.3">
      <c r="A1297">
        <v>1295</v>
      </c>
      <c r="B1297" s="2" t="s">
        <v>1296</v>
      </c>
      <c r="C1297" s="2" t="s">
        <v>5405</v>
      </c>
      <c r="D1297" s="7">
        <v>2500</v>
      </c>
      <c r="E1297" s="5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40"/>
        <v>102</v>
      </c>
      <c r="P1297">
        <f t="shared" si="141"/>
        <v>39.83</v>
      </c>
      <c r="Q1297" t="s">
        <v>8315</v>
      </c>
      <c r="R1297" t="s">
        <v>8316</v>
      </c>
      <c r="S1297" s="11">
        <f t="shared" si="142"/>
        <v>42184.572881944448</v>
      </c>
      <c r="T1297">
        <f t="shared" si="143"/>
        <v>25569.000740740739</v>
      </c>
      <c r="U1297">
        <f t="shared" si="144"/>
        <v>2015</v>
      </c>
      <c r="V1297">
        <f t="shared" si="145"/>
        <v>6</v>
      </c>
      <c r="W1297" t="str">
        <f t="shared" si="146"/>
        <v>Jun</v>
      </c>
    </row>
    <row r="1298" spans="1:23" customFormat="1" ht="57.6" x14ac:dyDescent="0.3">
      <c r="A1298">
        <v>1296</v>
      </c>
      <c r="B1298" s="2" t="s">
        <v>1297</v>
      </c>
      <c r="C1298" s="2" t="s">
        <v>5406</v>
      </c>
      <c r="D1298" s="7">
        <v>850</v>
      </c>
      <c r="E1298" s="5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40"/>
        <v>141</v>
      </c>
      <c r="P1298">
        <f t="shared" si="141"/>
        <v>52.17</v>
      </c>
      <c r="Q1298" t="s">
        <v>8315</v>
      </c>
      <c r="R1298" t="s">
        <v>8316</v>
      </c>
      <c r="S1298" s="11">
        <f t="shared" si="142"/>
        <v>42423.050613425927</v>
      </c>
      <c r="T1298">
        <f t="shared" si="143"/>
        <v>25569.000266203704</v>
      </c>
      <c r="U1298">
        <f t="shared" si="144"/>
        <v>2016</v>
      </c>
      <c r="V1298">
        <f t="shared" si="145"/>
        <v>2</v>
      </c>
      <c r="W1298" t="str">
        <f t="shared" si="146"/>
        <v>Feb</v>
      </c>
    </row>
    <row r="1299" spans="1:23" customFormat="1" ht="43.2" x14ac:dyDescent="0.3">
      <c r="A1299">
        <v>1297</v>
      </c>
      <c r="B1299" s="2" t="s">
        <v>1298</v>
      </c>
      <c r="C1299" s="2" t="s">
        <v>5407</v>
      </c>
      <c r="D1299" s="7">
        <v>20000</v>
      </c>
      <c r="E1299" s="5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40"/>
        <v>110</v>
      </c>
      <c r="P1299">
        <f t="shared" si="141"/>
        <v>92.04</v>
      </c>
      <c r="Q1299" t="s">
        <v>8315</v>
      </c>
      <c r="R1299" t="s">
        <v>8316</v>
      </c>
      <c r="S1299" s="11">
        <f t="shared" si="142"/>
        <v>42461.747199074074</v>
      </c>
      <c r="T1299">
        <f t="shared" si="143"/>
        <v>25569.00275462963</v>
      </c>
      <c r="U1299">
        <f t="shared" si="144"/>
        <v>2016</v>
      </c>
      <c r="V1299">
        <f t="shared" si="145"/>
        <v>4</v>
      </c>
      <c r="W1299" t="str">
        <f t="shared" si="146"/>
        <v>Apr</v>
      </c>
    </row>
    <row r="1300" spans="1:23" customFormat="1" ht="43.2" x14ac:dyDescent="0.3">
      <c r="A1300">
        <v>1298</v>
      </c>
      <c r="B1300" s="2" t="s">
        <v>1299</v>
      </c>
      <c r="C1300" s="2" t="s">
        <v>5408</v>
      </c>
      <c r="D1300" s="7">
        <v>2000</v>
      </c>
      <c r="E1300" s="5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40"/>
        <v>105</v>
      </c>
      <c r="P1300">
        <f t="shared" si="141"/>
        <v>63.42</v>
      </c>
      <c r="Q1300" t="s">
        <v>8315</v>
      </c>
      <c r="R1300" t="s">
        <v>8316</v>
      </c>
      <c r="S1300" s="11">
        <f t="shared" si="142"/>
        <v>42458.680925925932</v>
      </c>
      <c r="T1300">
        <f t="shared" si="143"/>
        <v>25569.000381944443</v>
      </c>
      <c r="U1300">
        <f t="shared" si="144"/>
        <v>2016</v>
      </c>
      <c r="V1300">
        <f t="shared" si="145"/>
        <v>3</v>
      </c>
      <c r="W1300" t="str">
        <f t="shared" si="146"/>
        <v>Mar</v>
      </c>
    </row>
    <row r="1301" spans="1:23" customFormat="1" ht="43.2" x14ac:dyDescent="0.3">
      <c r="A1301">
        <v>1299</v>
      </c>
      <c r="B1301" s="2" t="s">
        <v>1300</v>
      </c>
      <c r="C1301" s="2" t="s">
        <v>5409</v>
      </c>
      <c r="D1301" s="7">
        <v>3500</v>
      </c>
      <c r="E1301" s="5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40"/>
        <v>124</v>
      </c>
      <c r="P1301">
        <f t="shared" si="141"/>
        <v>135.63</v>
      </c>
      <c r="Q1301" t="s">
        <v>8315</v>
      </c>
      <c r="R1301" t="s">
        <v>8316</v>
      </c>
      <c r="S1301" s="11">
        <f t="shared" si="142"/>
        <v>42169.814340277779</v>
      </c>
      <c r="T1301">
        <f t="shared" si="143"/>
        <v>25569.00037037037</v>
      </c>
      <c r="U1301">
        <f t="shared" si="144"/>
        <v>2015</v>
      </c>
      <c r="V1301">
        <f t="shared" si="145"/>
        <v>6</v>
      </c>
      <c r="W1301" t="str">
        <f t="shared" si="146"/>
        <v>Jun</v>
      </c>
    </row>
    <row r="1302" spans="1:23" customFormat="1" ht="43.2" x14ac:dyDescent="0.3">
      <c r="A1302">
        <v>1300</v>
      </c>
      <c r="B1302" s="2" t="s">
        <v>1301</v>
      </c>
      <c r="C1302" s="2" t="s">
        <v>5410</v>
      </c>
      <c r="D1302" s="7">
        <v>3000</v>
      </c>
      <c r="E1302" s="5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40"/>
        <v>135</v>
      </c>
      <c r="P1302">
        <f t="shared" si="141"/>
        <v>168.75</v>
      </c>
      <c r="Q1302" t="s">
        <v>8315</v>
      </c>
      <c r="R1302" t="s">
        <v>8316</v>
      </c>
      <c r="S1302" s="11">
        <f t="shared" si="142"/>
        <v>42483.675208333334</v>
      </c>
      <c r="T1302">
        <f t="shared" si="143"/>
        <v>25569.000277777777</v>
      </c>
      <c r="U1302">
        <f t="shared" si="144"/>
        <v>2016</v>
      </c>
      <c r="V1302">
        <f t="shared" si="145"/>
        <v>4</v>
      </c>
      <c r="W1302" t="str">
        <f t="shared" si="146"/>
        <v>Apr</v>
      </c>
    </row>
    <row r="1303" spans="1:23" customFormat="1" ht="43.2" x14ac:dyDescent="0.3">
      <c r="A1303">
        <v>1301</v>
      </c>
      <c r="B1303" s="2" t="s">
        <v>1302</v>
      </c>
      <c r="C1303" s="2" t="s">
        <v>5411</v>
      </c>
      <c r="D1303" s="7">
        <v>2000</v>
      </c>
      <c r="E1303" s="5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40"/>
        <v>103</v>
      </c>
      <c r="P1303">
        <f t="shared" si="141"/>
        <v>70.86</v>
      </c>
      <c r="Q1303" t="s">
        <v>8315</v>
      </c>
      <c r="R1303" t="s">
        <v>8316</v>
      </c>
      <c r="S1303" s="11">
        <f t="shared" si="142"/>
        <v>42195.749745370369</v>
      </c>
      <c r="T1303">
        <f t="shared" si="143"/>
        <v>25569.000335648147</v>
      </c>
      <c r="U1303">
        <f t="shared" si="144"/>
        <v>2015</v>
      </c>
      <c r="V1303">
        <f t="shared" si="145"/>
        <v>7</v>
      </c>
      <c r="W1303" t="str">
        <f t="shared" si="146"/>
        <v>Jul</v>
      </c>
    </row>
    <row r="1304" spans="1:23" customFormat="1" ht="43.2" x14ac:dyDescent="0.3">
      <c r="A1304">
        <v>1302</v>
      </c>
      <c r="B1304" s="2" t="s">
        <v>1303</v>
      </c>
      <c r="C1304" s="2" t="s">
        <v>5412</v>
      </c>
      <c r="D1304" s="7">
        <v>2500</v>
      </c>
      <c r="E1304" s="5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40"/>
        <v>100</v>
      </c>
      <c r="P1304">
        <f t="shared" si="141"/>
        <v>50</v>
      </c>
      <c r="Q1304" t="s">
        <v>8315</v>
      </c>
      <c r="R1304" t="s">
        <v>8316</v>
      </c>
      <c r="S1304" s="11">
        <f t="shared" si="142"/>
        <v>42675.057997685188</v>
      </c>
      <c r="T1304">
        <f t="shared" si="143"/>
        <v>25569.000578703704</v>
      </c>
      <c r="U1304">
        <f t="shared" si="144"/>
        <v>2016</v>
      </c>
      <c r="V1304">
        <f t="shared" si="145"/>
        <v>11</v>
      </c>
      <c r="W1304" t="str">
        <f t="shared" si="146"/>
        <v>Nov</v>
      </c>
    </row>
    <row r="1305" spans="1:23" customFormat="1" ht="28.8" x14ac:dyDescent="0.3">
      <c r="A1305">
        <v>1303</v>
      </c>
      <c r="B1305" s="2" t="s">
        <v>1304</v>
      </c>
      <c r="C1305" s="2" t="s">
        <v>5413</v>
      </c>
      <c r="D1305" s="7">
        <v>3500</v>
      </c>
      <c r="E1305" s="5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40"/>
        <v>130</v>
      </c>
      <c r="P1305">
        <f t="shared" si="141"/>
        <v>42.21</v>
      </c>
      <c r="Q1305" t="s">
        <v>8315</v>
      </c>
      <c r="R1305" t="s">
        <v>8316</v>
      </c>
      <c r="S1305" s="11">
        <f t="shared" si="142"/>
        <v>42566.441203703704</v>
      </c>
      <c r="T1305">
        <f t="shared" si="143"/>
        <v>25569.001250000001</v>
      </c>
      <c r="U1305">
        <f t="shared" si="144"/>
        <v>2016</v>
      </c>
      <c r="V1305">
        <f t="shared" si="145"/>
        <v>7</v>
      </c>
      <c r="W1305" t="str">
        <f t="shared" si="146"/>
        <v>Jul</v>
      </c>
    </row>
    <row r="1306" spans="1:23" customFormat="1" ht="43.2" hidden="1" x14ac:dyDescent="0.3">
      <c r="A1306">
        <v>1304</v>
      </c>
      <c r="B1306" s="2" t="s">
        <v>1305</v>
      </c>
      <c r="C1306" s="2" t="s">
        <v>5414</v>
      </c>
      <c r="D1306" s="7">
        <v>40000</v>
      </c>
      <c r="E1306" s="5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40"/>
        <v>40</v>
      </c>
      <c r="P1306">
        <f t="shared" si="141"/>
        <v>152.41</v>
      </c>
      <c r="Q1306" t="s">
        <v>8317</v>
      </c>
      <c r="R1306" t="s">
        <v>8319</v>
      </c>
      <c r="S1306" s="11">
        <f t="shared" si="142"/>
        <v>42747.194502314815</v>
      </c>
      <c r="T1306">
        <f t="shared" si="143"/>
        <v>25569.001203703705</v>
      </c>
      <c r="U1306">
        <f t="shared" si="144"/>
        <v>2017</v>
      </c>
      <c r="V1306">
        <f t="shared" si="145"/>
        <v>1</v>
      </c>
      <c r="W1306" t="str">
        <f t="shared" si="146"/>
        <v>Jan</v>
      </c>
    </row>
    <row r="1307" spans="1:23" customFormat="1" ht="43.2" hidden="1" x14ac:dyDescent="0.3">
      <c r="A1307">
        <v>1305</v>
      </c>
      <c r="B1307" s="2" t="s">
        <v>1306</v>
      </c>
      <c r="C1307" s="2" t="s">
        <v>5415</v>
      </c>
      <c r="D1307" s="7">
        <v>30000</v>
      </c>
      <c r="E1307" s="5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40"/>
        <v>26</v>
      </c>
      <c r="P1307">
        <f t="shared" si="141"/>
        <v>90.62</v>
      </c>
      <c r="Q1307" t="s">
        <v>8317</v>
      </c>
      <c r="R1307" t="s">
        <v>8319</v>
      </c>
      <c r="S1307" s="11">
        <f t="shared" si="142"/>
        <v>42543.665601851855</v>
      </c>
      <c r="T1307">
        <f t="shared" si="143"/>
        <v>25569.00099537037</v>
      </c>
      <c r="U1307">
        <f t="shared" si="144"/>
        <v>2016</v>
      </c>
      <c r="V1307">
        <f t="shared" si="145"/>
        <v>6</v>
      </c>
      <c r="W1307" t="str">
        <f t="shared" si="146"/>
        <v>Jun</v>
      </c>
    </row>
    <row r="1308" spans="1:23" customFormat="1" ht="57.6" hidden="1" x14ac:dyDescent="0.3">
      <c r="A1308">
        <v>1306</v>
      </c>
      <c r="B1308" s="2" t="s">
        <v>1307</v>
      </c>
      <c r="C1308" s="2" t="s">
        <v>5416</v>
      </c>
      <c r="D1308" s="7">
        <v>110000</v>
      </c>
      <c r="E1308" s="5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40"/>
        <v>65</v>
      </c>
      <c r="P1308">
        <f t="shared" si="141"/>
        <v>201.6</v>
      </c>
      <c r="Q1308" t="s">
        <v>8317</v>
      </c>
      <c r="R1308" t="s">
        <v>8319</v>
      </c>
      <c r="S1308" s="11">
        <f t="shared" si="142"/>
        <v>41947.457569444443</v>
      </c>
      <c r="T1308">
        <f t="shared" si="143"/>
        <v>25569.004120370369</v>
      </c>
      <c r="U1308">
        <f t="shared" si="144"/>
        <v>2014</v>
      </c>
      <c r="V1308">
        <f t="shared" si="145"/>
        <v>11</v>
      </c>
      <c r="W1308" t="str">
        <f t="shared" si="146"/>
        <v>Nov</v>
      </c>
    </row>
    <row r="1309" spans="1:23" customFormat="1" ht="28.8" hidden="1" x14ac:dyDescent="0.3">
      <c r="A1309">
        <v>1307</v>
      </c>
      <c r="B1309" s="2" t="s">
        <v>1308</v>
      </c>
      <c r="C1309" s="2" t="s">
        <v>5417</v>
      </c>
      <c r="D1309" s="7">
        <v>50000</v>
      </c>
      <c r="E1309" s="5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40"/>
        <v>12</v>
      </c>
      <c r="P1309">
        <f t="shared" si="141"/>
        <v>127.93</v>
      </c>
      <c r="Q1309" t="s">
        <v>8317</v>
      </c>
      <c r="R1309" t="s">
        <v>8319</v>
      </c>
      <c r="S1309" s="11">
        <f t="shared" si="142"/>
        <v>42387.503229166665</v>
      </c>
      <c r="T1309">
        <f t="shared" si="143"/>
        <v>25569.000520833335</v>
      </c>
      <c r="U1309">
        <f t="shared" si="144"/>
        <v>2016</v>
      </c>
      <c r="V1309">
        <f t="shared" si="145"/>
        <v>1</v>
      </c>
      <c r="W1309" t="str">
        <f t="shared" si="146"/>
        <v>Jan</v>
      </c>
    </row>
    <row r="1310" spans="1:23" customFormat="1" ht="28.8" hidden="1" x14ac:dyDescent="0.3">
      <c r="A1310">
        <v>1308</v>
      </c>
      <c r="B1310" s="2" t="s">
        <v>1309</v>
      </c>
      <c r="C1310" s="2" t="s">
        <v>5418</v>
      </c>
      <c r="D1310" s="7">
        <v>10000</v>
      </c>
      <c r="E1310" s="5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40"/>
        <v>11</v>
      </c>
      <c r="P1310">
        <f t="shared" si="141"/>
        <v>29.89</v>
      </c>
      <c r="Q1310" t="s">
        <v>8317</v>
      </c>
      <c r="R1310" t="s">
        <v>8319</v>
      </c>
      <c r="S1310" s="11">
        <f t="shared" si="142"/>
        <v>42611.613564814819</v>
      </c>
      <c r="T1310">
        <f t="shared" si="143"/>
        <v>25569.000439814816</v>
      </c>
      <c r="U1310">
        <f t="shared" si="144"/>
        <v>2016</v>
      </c>
      <c r="V1310">
        <f t="shared" si="145"/>
        <v>8</v>
      </c>
      <c r="W1310" t="str">
        <f t="shared" si="146"/>
        <v>Aug</v>
      </c>
    </row>
    <row r="1311" spans="1:23" customFormat="1" ht="43.2" hidden="1" x14ac:dyDescent="0.3">
      <c r="A1311">
        <v>1309</v>
      </c>
      <c r="B1311" s="2" t="s">
        <v>1310</v>
      </c>
      <c r="C1311" s="2" t="s">
        <v>5419</v>
      </c>
      <c r="D1311" s="7">
        <v>11500</v>
      </c>
      <c r="E1311" s="5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40"/>
        <v>112</v>
      </c>
      <c r="P1311">
        <f t="shared" si="141"/>
        <v>367.97</v>
      </c>
      <c r="Q1311" t="s">
        <v>8317</v>
      </c>
      <c r="R1311" t="s">
        <v>8319</v>
      </c>
      <c r="S1311" s="11">
        <f t="shared" si="142"/>
        <v>42257.882731481484</v>
      </c>
      <c r="T1311">
        <f t="shared" si="143"/>
        <v>25569.000405092593</v>
      </c>
      <c r="U1311">
        <f t="shared" si="144"/>
        <v>2015</v>
      </c>
      <c r="V1311">
        <f t="shared" si="145"/>
        <v>9</v>
      </c>
      <c r="W1311" t="str">
        <f t="shared" si="146"/>
        <v>Sep</v>
      </c>
    </row>
    <row r="1312" spans="1:23" customFormat="1" ht="43.2" hidden="1" x14ac:dyDescent="0.3">
      <c r="A1312">
        <v>1310</v>
      </c>
      <c r="B1312" s="2" t="s">
        <v>1311</v>
      </c>
      <c r="C1312" s="2" t="s">
        <v>5420</v>
      </c>
      <c r="D1312" s="7">
        <v>20000</v>
      </c>
      <c r="E1312" s="5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40"/>
        <v>16</v>
      </c>
      <c r="P1312">
        <f t="shared" si="141"/>
        <v>129.16999999999999</v>
      </c>
      <c r="Q1312" t="s">
        <v>8317</v>
      </c>
      <c r="R1312" t="s">
        <v>8319</v>
      </c>
      <c r="S1312" s="11">
        <f t="shared" si="142"/>
        <v>42556.667245370365</v>
      </c>
      <c r="T1312">
        <f t="shared" si="143"/>
        <v>25569.000277777777</v>
      </c>
      <c r="U1312">
        <f t="shared" si="144"/>
        <v>2016</v>
      </c>
      <c r="V1312">
        <f t="shared" si="145"/>
        <v>7</v>
      </c>
      <c r="W1312" t="str">
        <f t="shared" si="146"/>
        <v>Jul</v>
      </c>
    </row>
    <row r="1313" spans="1:23" customFormat="1" ht="43.2" hidden="1" x14ac:dyDescent="0.3">
      <c r="A1313">
        <v>1311</v>
      </c>
      <c r="B1313" s="2" t="s">
        <v>1312</v>
      </c>
      <c r="C1313" s="2" t="s">
        <v>5421</v>
      </c>
      <c r="D1313" s="7">
        <v>250000</v>
      </c>
      <c r="E1313" s="5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40"/>
        <v>32</v>
      </c>
      <c r="P1313">
        <f t="shared" si="141"/>
        <v>800.7</v>
      </c>
      <c r="Q1313" t="s">
        <v>8317</v>
      </c>
      <c r="R1313" t="s">
        <v>8319</v>
      </c>
      <c r="S1313" s="11">
        <f t="shared" si="142"/>
        <v>42669.802303240736</v>
      </c>
      <c r="T1313">
        <f t="shared" si="143"/>
        <v>25569.001157407409</v>
      </c>
      <c r="U1313">
        <f t="shared" si="144"/>
        <v>2016</v>
      </c>
      <c r="V1313">
        <f t="shared" si="145"/>
        <v>10</v>
      </c>
      <c r="W1313" t="str">
        <f t="shared" si="146"/>
        <v>Oct</v>
      </c>
    </row>
    <row r="1314" spans="1:23" customFormat="1" ht="43.2" hidden="1" x14ac:dyDescent="0.3">
      <c r="A1314">
        <v>1312</v>
      </c>
      <c r="B1314" s="2" t="s">
        <v>1313</v>
      </c>
      <c r="C1314" s="2" t="s">
        <v>5422</v>
      </c>
      <c r="D1314" s="7">
        <v>4600</v>
      </c>
      <c r="E1314" s="5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40"/>
        <v>1</v>
      </c>
      <c r="P1314">
        <f t="shared" si="141"/>
        <v>28</v>
      </c>
      <c r="Q1314" t="s">
        <v>8317</v>
      </c>
      <c r="R1314" t="s">
        <v>8319</v>
      </c>
      <c r="S1314" s="11">
        <f t="shared" si="142"/>
        <v>42082.702800925923</v>
      </c>
      <c r="T1314">
        <f t="shared" si="143"/>
        <v>25569.000011574073</v>
      </c>
      <c r="U1314">
        <f t="shared" si="144"/>
        <v>2015</v>
      </c>
      <c r="V1314">
        <f t="shared" si="145"/>
        <v>3</v>
      </c>
      <c r="W1314" t="str">
        <f t="shared" si="146"/>
        <v>Mar</v>
      </c>
    </row>
    <row r="1315" spans="1:23" customFormat="1" ht="43.2" hidden="1" x14ac:dyDescent="0.3">
      <c r="A1315">
        <v>1313</v>
      </c>
      <c r="B1315" s="2" t="s">
        <v>1314</v>
      </c>
      <c r="C1315" s="2" t="s">
        <v>5423</v>
      </c>
      <c r="D1315" s="7">
        <v>40000</v>
      </c>
      <c r="E1315" s="5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40"/>
        <v>31</v>
      </c>
      <c r="P1315">
        <f t="shared" si="141"/>
        <v>102.02</v>
      </c>
      <c r="Q1315" t="s">
        <v>8317</v>
      </c>
      <c r="R1315" t="s">
        <v>8319</v>
      </c>
      <c r="S1315" s="11">
        <f t="shared" si="142"/>
        <v>42402.709652777776</v>
      </c>
      <c r="T1315">
        <f t="shared" si="143"/>
        <v>25569.001412037036</v>
      </c>
      <c r="U1315">
        <f t="shared" si="144"/>
        <v>2016</v>
      </c>
      <c r="V1315">
        <f t="shared" si="145"/>
        <v>2</v>
      </c>
      <c r="W1315" t="str">
        <f t="shared" si="146"/>
        <v>Feb</v>
      </c>
    </row>
    <row r="1316" spans="1:23" customFormat="1" ht="43.2" hidden="1" x14ac:dyDescent="0.3">
      <c r="A1316">
        <v>1314</v>
      </c>
      <c r="B1316" s="2" t="s">
        <v>1315</v>
      </c>
      <c r="C1316" s="2" t="s">
        <v>5424</v>
      </c>
      <c r="D1316" s="7">
        <v>180000</v>
      </c>
      <c r="E1316" s="5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40"/>
        <v>1</v>
      </c>
      <c r="P1316">
        <f t="shared" si="141"/>
        <v>184.36</v>
      </c>
      <c r="Q1316" t="s">
        <v>8317</v>
      </c>
      <c r="R1316" t="s">
        <v>8319</v>
      </c>
      <c r="S1316" s="11">
        <f t="shared" si="142"/>
        <v>42604.669675925921</v>
      </c>
      <c r="T1316">
        <f t="shared" si="143"/>
        <v>25569.000127314815</v>
      </c>
      <c r="U1316">
        <f t="shared" si="144"/>
        <v>2016</v>
      </c>
      <c r="V1316">
        <f t="shared" si="145"/>
        <v>8</v>
      </c>
      <c r="W1316" t="str">
        <f t="shared" si="146"/>
        <v>Aug</v>
      </c>
    </row>
    <row r="1317" spans="1:23" customFormat="1" ht="28.8" hidden="1" x14ac:dyDescent="0.3">
      <c r="A1317">
        <v>1315</v>
      </c>
      <c r="B1317" s="2" t="s">
        <v>1316</v>
      </c>
      <c r="C1317" s="2" t="s">
        <v>5425</v>
      </c>
      <c r="D1317" s="7">
        <v>100000</v>
      </c>
      <c r="E1317" s="5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40"/>
        <v>40</v>
      </c>
      <c r="P1317">
        <f t="shared" si="141"/>
        <v>162.91999999999999</v>
      </c>
      <c r="Q1317" t="s">
        <v>8317</v>
      </c>
      <c r="R1317" t="s">
        <v>8319</v>
      </c>
      <c r="S1317" s="11">
        <f t="shared" si="142"/>
        <v>42278.498240740737</v>
      </c>
      <c r="T1317">
        <f t="shared" si="143"/>
        <v>25569.002870370372</v>
      </c>
      <c r="U1317">
        <f t="shared" si="144"/>
        <v>2015</v>
      </c>
      <c r="V1317">
        <f t="shared" si="145"/>
        <v>10</v>
      </c>
      <c r="W1317" t="str">
        <f t="shared" si="146"/>
        <v>Oct</v>
      </c>
    </row>
    <row r="1318" spans="1:23" customFormat="1" ht="43.2" hidden="1" x14ac:dyDescent="0.3">
      <c r="A1318">
        <v>1316</v>
      </c>
      <c r="B1318" s="2" t="s">
        <v>1317</v>
      </c>
      <c r="C1318" s="2" t="s">
        <v>5426</v>
      </c>
      <c r="D1318" s="7">
        <v>75000</v>
      </c>
      <c r="E1318" s="5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40"/>
        <v>0</v>
      </c>
      <c r="P1318">
        <f t="shared" si="141"/>
        <v>1</v>
      </c>
      <c r="Q1318" t="s">
        <v>8317</v>
      </c>
      <c r="R1318" t="s">
        <v>8319</v>
      </c>
      <c r="S1318" s="11">
        <f t="shared" si="142"/>
        <v>42393.961909722217</v>
      </c>
      <c r="T1318">
        <f t="shared" si="143"/>
        <v>25569.000011574073</v>
      </c>
      <c r="U1318">
        <f t="shared" si="144"/>
        <v>2016</v>
      </c>
      <c r="V1318">
        <f t="shared" si="145"/>
        <v>1</v>
      </c>
      <c r="W1318" t="str">
        <f t="shared" si="146"/>
        <v>Jan</v>
      </c>
    </row>
    <row r="1319" spans="1:23" customFormat="1" ht="57.6" hidden="1" x14ac:dyDescent="0.3">
      <c r="A1319">
        <v>1317</v>
      </c>
      <c r="B1319" s="2" t="s">
        <v>1318</v>
      </c>
      <c r="C1319" s="2" t="s">
        <v>5427</v>
      </c>
      <c r="D1319" s="7">
        <v>200000</v>
      </c>
      <c r="E1319" s="5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40"/>
        <v>6</v>
      </c>
      <c r="P1319">
        <f t="shared" si="141"/>
        <v>603.53</v>
      </c>
      <c r="Q1319" t="s">
        <v>8317</v>
      </c>
      <c r="R1319" t="s">
        <v>8319</v>
      </c>
      <c r="S1319" s="11">
        <f t="shared" si="142"/>
        <v>42520.235486111109</v>
      </c>
      <c r="T1319">
        <f t="shared" si="143"/>
        <v>25569.000219907408</v>
      </c>
      <c r="U1319">
        <f t="shared" si="144"/>
        <v>2016</v>
      </c>
      <c r="V1319">
        <f t="shared" si="145"/>
        <v>5</v>
      </c>
      <c r="W1319" t="str">
        <f t="shared" si="146"/>
        <v>May</v>
      </c>
    </row>
    <row r="1320" spans="1:23" customFormat="1" ht="43.2" hidden="1" x14ac:dyDescent="0.3">
      <c r="A1320">
        <v>1318</v>
      </c>
      <c r="B1320" s="2" t="s">
        <v>1319</v>
      </c>
      <c r="C1320" s="2" t="s">
        <v>5428</v>
      </c>
      <c r="D1320" s="7">
        <v>40000</v>
      </c>
      <c r="E1320" s="5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40"/>
        <v>15</v>
      </c>
      <c r="P1320">
        <f t="shared" si="141"/>
        <v>45.41</v>
      </c>
      <c r="Q1320" t="s">
        <v>8317</v>
      </c>
      <c r="R1320" t="s">
        <v>8319</v>
      </c>
      <c r="S1320" s="11">
        <f t="shared" si="142"/>
        <v>41985.043657407412</v>
      </c>
      <c r="T1320">
        <f t="shared" si="143"/>
        <v>25569.001562500001</v>
      </c>
      <c r="U1320">
        <f t="shared" si="144"/>
        <v>2014</v>
      </c>
      <c r="V1320">
        <f t="shared" si="145"/>
        <v>12</v>
      </c>
      <c r="W1320" t="str">
        <f t="shared" si="146"/>
        <v>Dec</v>
      </c>
    </row>
    <row r="1321" spans="1:23" customFormat="1" ht="43.2" hidden="1" x14ac:dyDescent="0.3">
      <c r="A1321">
        <v>1319</v>
      </c>
      <c r="B1321" s="2" t="s">
        <v>1320</v>
      </c>
      <c r="C1321" s="2" t="s">
        <v>5429</v>
      </c>
      <c r="D1321" s="7">
        <v>5800</v>
      </c>
      <c r="E1321" s="5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40"/>
        <v>15</v>
      </c>
      <c r="P1321">
        <f t="shared" si="141"/>
        <v>97.33</v>
      </c>
      <c r="Q1321" t="s">
        <v>8317</v>
      </c>
      <c r="R1321" t="s">
        <v>8319</v>
      </c>
      <c r="S1321" s="11">
        <f t="shared" si="142"/>
        <v>41816.812094907407</v>
      </c>
      <c r="T1321">
        <f t="shared" si="143"/>
        <v>25569.000104166666</v>
      </c>
      <c r="U1321">
        <f t="shared" si="144"/>
        <v>2014</v>
      </c>
      <c r="V1321">
        <f t="shared" si="145"/>
        <v>6</v>
      </c>
      <c r="W1321" t="str">
        <f t="shared" si="146"/>
        <v>Jun</v>
      </c>
    </row>
    <row r="1322" spans="1:23" customFormat="1" ht="43.2" hidden="1" x14ac:dyDescent="0.3">
      <c r="A1322">
        <v>1320</v>
      </c>
      <c r="B1322" s="2" t="s">
        <v>1321</v>
      </c>
      <c r="C1322" s="2" t="s">
        <v>5430</v>
      </c>
      <c r="D1322" s="7">
        <v>100000</v>
      </c>
      <c r="E1322" s="5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40"/>
        <v>1</v>
      </c>
      <c r="P1322">
        <f t="shared" si="141"/>
        <v>167.67</v>
      </c>
      <c r="Q1322" t="s">
        <v>8317</v>
      </c>
      <c r="R1322" t="s">
        <v>8319</v>
      </c>
      <c r="S1322" s="11">
        <f t="shared" si="142"/>
        <v>42705.690347222218</v>
      </c>
      <c r="T1322">
        <f t="shared" si="143"/>
        <v>25569.000034722223</v>
      </c>
      <c r="U1322">
        <f t="shared" si="144"/>
        <v>2016</v>
      </c>
      <c r="V1322">
        <f t="shared" si="145"/>
        <v>12</v>
      </c>
      <c r="W1322" t="str">
        <f t="shared" si="146"/>
        <v>Dec</v>
      </c>
    </row>
    <row r="1323" spans="1:23" customFormat="1" ht="57.6" hidden="1" x14ac:dyDescent="0.3">
      <c r="A1323">
        <v>1321</v>
      </c>
      <c r="B1323" s="2" t="s">
        <v>1322</v>
      </c>
      <c r="C1323" s="2" t="s">
        <v>5431</v>
      </c>
      <c r="D1323" s="7">
        <v>462000</v>
      </c>
      <c r="E1323" s="5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40"/>
        <v>1</v>
      </c>
      <c r="P1323">
        <f t="shared" si="141"/>
        <v>859.86</v>
      </c>
      <c r="Q1323" t="s">
        <v>8317</v>
      </c>
      <c r="R1323" t="s">
        <v>8319</v>
      </c>
      <c r="S1323" s="11">
        <f t="shared" si="142"/>
        <v>42697.74927083333</v>
      </c>
      <c r="T1323">
        <f t="shared" si="143"/>
        <v>25569.000081018519</v>
      </c>
      <c r="U1323">
        <f t="shared" si="144"/>
        <v>2016</v>
      </c>
      <c r="V1323">
        <f t="shared" si="145"/>
        <v>11</v>
      </c>
      <c r="W1323" t="str">
        <f t="shared" si="146"/>
        <v>Nov</v>
      </c>
    </row>
    <row r="1324" spans="1:23" customFormat="1" ht="43.2" hidden="1" x14ac:dyDescent="0.3">
      <c r="A1324">
        <v>1322</v>
      </c>
      <c r="B1324" s="2" t="s">
        <v>1323</v>
      </c>
      <c r="C1324" s="2" t="s">
        <v>5432</v>
      </c>
      <c r="D1324" s="7">
        <v>35000</v>
      </c>
      <c r="E1324" s="5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40"/>
        <v>0</v>
      </c>
      <c r="P1324">
        <f t="shared" si="141"/>
        <v>26.5</v>
      </c>
      <c r="Q1324" t="s">
        <v>8317</v>
      </c>
      <c r="R1324" t="s">
        <v>8319</v>
      </c>
      <c r="S1324" s="11">
        <f t="shared" si="142"/>
        <v>42115.656539351854</v>
      </c>
      <c r="T1324">
        <f t="shared" si="143"/>
        <v>25569.000046296296</v>
      </c>
      <c r="U1324">
        <f t="shared" si="144"/>
        <v>2015</v>
      </c>
      <c r="V1324">
        <f t="shared" si="145"/>
        <v>4</v>
      </c>
      <c r="W1324" t="str">
        <f t="shared" si="146"/>
        <v>Apr</v>
      </c>
    </row>
    <row r="1325" spans="1:23" customFormat="1" ht="43.2" hidden="1" x14ac:dyDescent="0.3">
      <c r="A1325">
        <v>1323</v>
      </c>
      <c r="B1325" s="2" t="s">
        <v>1324</v>
      </c>
      <c r="C1325" s="2" t="s">
        <v>5433</v>
      </c>
      <c r="D1325" s="7">
        <v>15000</v>
      </c>
      <c r="E1325" s="5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40"/>
        <v>9</v>
      </c>
      <c r="P1325">
        <f t="shared" si="141"/>
        <v>30.27</v>
      </c>
      <c r="Q1325" t="s">
        <v>8317</v>
      </c>
      <c r="R1325" t="s">
        <v>8319</v>
      </c>
      <c r="S1325" s="11">
        <f t="shared" si="142"/>
        <v>42451.698449074072</v>
      </c>
      <c r="T1325">
        <f t="shared" si="143"/>
        <v>25569.000509259258</v>
      </c>
      <c r="U1325">
        <f t="shared" si="144"/>
        <v>2016</v>
      </c>
      <c r="V1325">
        <f t="shared" si="145"/>
        <v>3</v>
      </c>
      <c r="W1325" t="str">
        <f t="shared" si="146"/>
        <v>Mar</v>
      </c>
    </row>
    <row r="1326" spans="1:23" customFormat="1" ht="43.2" hidden="1" x14ac:dyDescent="0.3">
      <c r="A1326">
        <v>1324</v>
      </c>
      <c r="B1326" s="2" t="s">
        <v>1325</v>
      </c>
      <c r="C1326" s="2" t="s">
        <v>5434</v>
      </c>
      <c r="D1326" s="7">
        <v>50000</v>
      </c>
      <c r="E1326" s="5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40"/>
        <v>10</v>
      </c>
      <c r="P1326">
        <f t="shared" si="141"/>
        <v>54.67</v>
      </c>
      <c r="Q1326" t="s">
        <v>8317</v>
      </c>
      <c r="R1326" t="s">
        <v>8319</v>
      </c>
      <c r="S1326" s="11">
        <f t="shared" si="142"/>
        <v>42626.633703703701</v>
      </c>
      <c r="T1326">
        <f t="shared" si="143"/>
        <v>25569.001041666666</v>
      </c>
      <c r="U1326">
        <f t="shared" si="144"/>
        <v>2016</v>
      </c>
      <c r="V1326">
        <f t="shared" si="145"/>
        <v>9</v>
      </c>
      <c r="W1326" t="str">
        <f t="shared" si="146"/>
        <v>Sep</v>
      </c>
    </row>
    <row r="1327" spans="1:23" customFormat="1" ht="43.2" hidden="1" x14ac:dyDescent="0.3">
      <c r="A1327">
        <v>1325</v>
      </c>
      <c r="B1327" s="2" t="s">
        <v>1326</v>
      </c>
      <c r="C1327" s="2" t="s">
        <v>5435</v>
      </c>
      <c r="D1327" s="7">
        <v>20000</v>
      </c>
      <c r="E1327" s="5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40"/>
        <v>2</v>
      </c>
      <c r="P1327">
        <f t="shared" si="141"/>
        <v>60.75</v>
      </c>
      <c r="Q1327" t="s">
        <v>8317</v>
      </c>
      <c r="R1327" t="s">
        <v>8319</v>
      </c>
      <c r="S1327" s="11">
        <f t="shared" si="142"/>
        <v>42704.086053240739</v>
      </c>
      <c r="T1327">
        <f t="shared" si="143"/>
        <v>25569.000092592592</v>
      </c>
      <c r="U1327">
        <f t="shared" si="144"/>
        <v>2016</v>
      </c>
      <c r="V1327">
        <f t="shared" si="145"/>
        <v>11</v>
      </c>
      <c r="W1327" t="str">
        <f t="shared" si="146"/>
        <v>Nov</v>
      </c>
    </row>
    <row r="1328" spans="1:23" customFormat="1" ht="43.2" hidden="1" x14ac:dyDescent="0.3">
      <c r="A1328">
        <v>1326</v>
      </c>
      <c r="B1328" s="2" t="s">
        <v>1327</v>
      </c>
      <c r="C1328" s="2" t="s">
        <v>5436</v>
      </c>
      <c r="D1328" s="7">
        <v>100000</v>
      </c>
      <c r="E1328" s="5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40"/>
        <v>1</v>
      </c>
      <c r="P1328">
        <f t="shared" si="141"/>
        <v>102.73</v>
      </c>
      <c r="Q1328" t="s">
        <v>8317</v>
      </c>
      <c r="R1328" t="s">
        <v>8319</v>
      </c>
      <c r="S1328" s="11">
        <f t="shared" si="142"/>
        <v>41974.791990740734</v>
      </c>
      <c r="T1328">
        <f t="shared" si="143"/>
        <v>25569.000127314815</v>
      </c>
      <c r="U1328">
        <f t="shared" si="144"/>
        <v>2014</v>
      </c>
      <c r="V1328">
        <f t="shared" si="145"/>
        <v>12</v>
      </c>
      <c r="W1328" t="str">
        <f t="shared" si="146"/>
        <v>Dec</v>
      </c>
    </row>
    <row r="1329" spans="1:23" customFormat="1" ht="43.2" hidden="1" x14ac:dyDescent="0.3">
      <c r="A1329">
        <v>1327</v>
      </c>
      <c r="B1329" s="2" t="s">
        <v>1328</v>
      </c>
      <c r="C1329" s="2" t="s">
        <v>5437</v>
      </c>
      <c r="D1329" s="7">
        <v>48000</v>
      </c>
      <c r="E1329" s="5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40"/>
        <v>4</v>
      </c>
      <c r="P1329">
        <f t="shared" si="141"/>
        <v>41.59</v>
      </c>
      <c r="Q1329" t="s">
        <v>8317</v>
      </c>
      <c r="R1329" t="s">
        <v>8319</v>
      </c>
      <c r="S1329" s="11">
        <f t="shared" si="142"/>
        <v>42123.678645833337</v>
      </c>
      <c r="T1329">
        <f t="shared" si="143"/>
        <v>25569.000474537039</v>
      </c>
      <c r="U1329">
        <f t="shared" si="144"/>
        <v>2015</v>
      </c>
      <c r="V1329">
        <f t="shared" si="145"/>
        <v>4</v>
      </c>
      <c r="W1329" t="str">
        <f t="shared" si="146"/>
        <v>Apr</v>
      </c>
    </row>
    <row r="1330" spans="1:23" customFormat="1" ht="43.2" hidden="1" x14ac:dyDescent="0.3">
      <c r="A1330">
        <v>1328</v>
      </c>
      <c r="B1330" s="2" t="s">
        <v>1329</v>
      </c>
      <c r="C1330" s="2" t="s">
        <v>5438</v>
      </c>
      <c r="D1330" s="7">
        <v>75000</v>
      </c>
      <c r="E1330" s="5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40"/>
        <v>2</v>
      </c>
      <c r="P1330">
        <f t="shared" si="141"/>
        <v>116.53</v>
      </c>
      <c r="Q1330" t="s">
        <v>8317</v>
      </c>
      <c r="R1330" t="s">
        <v>8319</v>
      </c>
      <c r="S1330" s="11">
        <f t="shared" si="142"/>
        <v>42612.642754629633</v>
      </c>
      <c r="T1330">
        <f t="shared" si="143"/>
        <v>25569.000173611112</v>
      </c>
      <c r="U1330">
        <f t="shared" si="144"/>
        <v>2016</v>
      </c>
      <c r="V1330">
        <f t="shared" si="145"/>
        <v>8</v>
      </c>
      <c r="W1330" t="str">
        <f t="shared" si="146"/>
        <v>Aug</v>
      </c>
    </row>
    <row r="1331" spans="1:23" customFormat="1" ht="43.2" hidden="1" x14ac:dyDescent="0.3">
      <c r="A1331">
        <v>1329</v>
      </c>
      <c r="B1331" s="2" t="s">
        <v>1330</v>
      </c>
      <c r="C1331" s="2" t="s">
        <v>5439</v>
      </c>
      <c r="D1331" s="7">
        <v>50000</v>
      </c>
      <c r="E1331" s="5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40"/>
        <v>1</v>
      </c>
      <c r="P1331">
        <f t="shared" si="141"/>
        <v>45.33</v>
      </c>
      <c r="Q1331" t="s">
        <v>8317</v>
      </c>
      <c r="R1331" t="s">
        <v>8319</v>
      </c>
      <c r="S1331" s="11">
        <f t="shared" si="142"/>
        <v>41935.221585648149</v>
      </c>
      <c r="T1331">
        <f t="shared" si="143"/>
        <v>25569.000104166666</v>
      </c>
      <c r="U1331">
        <f t="shared" si="144"/>
        <v>2014</v>
      </c>
      <c r="V1331">
        <f t="shared" si="145"/>
        <v>10</v>
      </c>
      <c r="W1331" t="str">
        <f t="shared" si="146"/>
        <v>Oct</v>
      </c>
    </row>
    <row r="1332" spans="1:23" customFormat="1" ht="43.2" hidden="1" x14ac:dyDescent="0.3">
      <c r="A1332">
        <v>1330</v>
      </c>
      <c r="B1332" s="2" t="s">
        <v>1331</v>
      </c>
      <c r="C1332" s="2" t="s">
        <v>5440</v>
      </c>
      <c r="D1332" s="7">
        <v>35000</v>
      </c>
      <c r="E1332" s="5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40"/>
        <v>22</v>
      </c>
      <c r="P1332">
        <f t="shared" si="141"/>
        <v>157.46</v>
      </c>
      <c r="Q1332" t="s">
        <v>8317</v>
      </c>
      <c r="R1332" t="s">
        <v>8319</v>
      </c>
      <c r="S1332" s="11">
        <f t="shared" si="142"/>
        <v>42522.276724537034</v>
      </c>
      <c r="T1332">
        <f t="shared" si="143"/>
        <v>25569.000578703704</v>
      </c>
      <c r="U1332">
        <f t="shared" si="144"/>
        <v>2016</v>
      </c>
      <c r="V1332">
        <f t="shared" si="145"/>
        <v>6</v>
      </c>
      <c r="W1332" t="str">
        <f t="shared" si="146"/>
        <v>Jun</v>
      </c>
    </row>
    <row r="1333" spans="1:23" customFormat="1" ht="43.2" hidden="1" x14ac:dyDescent="0.3">
      <c r="A1333">
        <v>1331</v>
      </c>
      <c r="B1333" s="2" t="s">
        <v>1332</v>
      </c>
      <c r="C1333" s="2" t="s">
        <v>5441</v>
      </c>
      <c r="D1333" s="7">
        <v>250000</v>
      </c>
      <c r="E1333" s="5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40"/>
        <v>1</v>
      </c>
      <c r="P1333">
        <f t="shared" si="141"/>
        <v>100.5</v>
      </c>
      <c r="Q1333" t="s">
        <v>8317</v>
      </c>
      <c r="R1333" t="s">
        <v>8319</v>
      </c>
      <c r="S1333" s="11">
        <f t="shared" si="142"/>
        <v>42569.50409722222</v>
      </c>
      <c r="T1333">
        <f t="shared" si="143"/>
        <v>25569.00039351852</v>
      </c>
      <c r="U1333">
        <f t="shared" si="144"/>
        <v>2016</v>
      </c>
      <c r="V1333">
        <f t="shared" si="145"/>
        <v>7</v>
      </c>
      <c r="W1333" t="str">
        <f t="shared" si="146"/>
        <v>Jul</v>
      </c>
    </row>
    <row r="1334" spans="1:23" customFormat="1" ht="43.2" hidden="1" x14ac:dyDescent="0.3">
      <c r="A1334">
        <v>1332</v>
      </c>
      <c r="B1334" s="2" t="s">
        <v>1333</v>
      </c>
      <c r="C1334" s="2" t="s">
        <v>5442</v>
      </c>
      <c r="D1334" s="7">
        <v>10115</v>
      </c>
      <c r="E1334" s="5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40"/>
        <v>0</v>
      </c>
      <c r="P1334">
        <f t="shared" si="141"/>
        <v>0</v>
      </c>
      <c r="Q1334" t="s">
        <v>8317</v>
      </c>
      <c r="R1334" t="s">
        <v>8319</v>
      </c>
      <c r="S1334" s="11">
        <f t="shared" si="142"/>
        <v>42732.060277777782</v>
      </c>
      <c r="T1334">
        <f t="shared" si="143"/>
        <v>25569</v>
      </c>
      <c r="U1334">
        <f t="shared" si="144"/>
        <v>2016</v>
      </c>
      <c r="V1334">
        <f t="shared" si="145"/>
        <v>12</v>
      </c>
      <c r="W1334" t="str">
        <f t="shared" si="146"/>
        <v>Dec</v>
      </c>
    </row>
    <row r="1335" spans="1:23" customFormat="1" ht="43.2" hidden="1" x14ac:dyDescent="0.3">
      <c r="A1335">
        <v>1333</v>
      </c>
      <c r="B1335" s="2" t="s">
        <v>1334</v>
      </c>
      <c r="C1335" s="2" t="s">
        <v>5443</v>
      </c>
      <c r="D1335" s="7">
        <v>2500</v>
      </c>
      <c r="E1335" s="5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40"/>
        <v>0</v>
      </c>
      <c r="P1335">
        <f t="shared" si="141"/>
        <v>0</v>
      </c>
      <c r="Q1335" t="s">
        <v>8317</v>
      </c>
      <c r="R1335" t="s">
        <v>8319</v>
      </c>
      <c r="S1335" s="11">
        <f t="shared" si="142"/>
        <v>41806.106770833336</v>
      </c>
      <c r="T1335">
        <f t="shared" si="143"/>
        <v>25569</v>
      </c>
      <c r="U1335">
        <f t="shared" si="144"/>
        <v>2014</v>
      </c>
      <c r="V1335">
        <f t="shared" si="145"/>
        <v>6</v>
      </c>
      <c r="W1335" t="str">
        <f t="shared" si="146"/>
        <v>Jun</v>
      </c>
    </row>
    <row r="1336" spans="1:23" customFormat="1" ht="43.2" hidden="1" x14ac:dyDescent="0.3">
      <c r="A1336">
        <v>1334</v>
      </c>
      <c r="B1336" s="2" t="s">
        <v>1335</v>
      </c>
      <c r="C1336" s="2" t="s">
        <v>5444</v>
      </c>
      <c r="D1336" s="7">
        <v>133000</v>
      </c>
      <c r="E1336" s="5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40"/>
        <v>11</v>
      </c>
      <c r="P1336">
        <f t="shared" si="141"/>
        <v>51.82</v>
      </c>
      <c r="Q1336" t="s">
        <v>8317</v>
      </c>
      <c r="R1336" t="s">
        <v>8319</v>
      </c>
      <c r="S1336" s="11">
        <f t="shared" si="142"/>
        <v>42410.774155092593</v>
      </c>
      <c r="T1336">
        <f t="shared" si="143"/>
        <v>25569.003194444445</v>
      </c>
      <c r="U1336">
        <f t="shared" si="144"/>
        <v>2016</v>
      </c>
      <c r="V1336">
        <f t="shared" si="145"/>
        <v>2</v>
      </c>
      <c r="W1336" t="str">
        <f t="shared" si="146"/>
        <v>Feb</v>
      </c>
    </row>
    <row r="1337" spans="1:23" customFormat="1" ht="43.2" hidden="1" x14ac:dyDescent="0.3">
      <c r="A1337">
        <v>1335</v>
      </c>
      <c r="B1337" s="2" t="s">
        <v>1336</v>
      </c>
      <c r="C1337" s="2" t="s">
        <v>5445</v>
      </c>
      <c r="D1337" s="7">
        <v>25000</v>
      </c>
      <c r="E1337" s="5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40"/>
        <v>20</v>
      </c>
      <c r="P1337">
        <f t="shared" si="141"/>
        <v>308.75</v>
      </c>
      <c r="Q1337" t="s">
        <v>8317</v>
      </c>
      <c r="R1337" t="s">
        <v>8319</v>
      </c>
      <c r="S1337" s="11">
        <f t="shared" si="142"/>
        <v>42313.936365740738</v>
      </c>
      <c r="T1337">
        <f t="shared" si="143"/>
        <v>25569.000185185185</v>
      </c>
      <c r="U1337">
        <f t="shared" si="144"/>
        <v>2015</v>
      </c>
      <c r="V1337">
        <f t="shared" si="145"/>
        <v>11</v>
      </c>
      <c r="W1337" t="str">
        <f t="shared" si="146"/>
        <v>Nov</v>
      </c>
    </row>
    <row r="1338" spans="1:23" customFormat="1" ht="43.2" hidden="1" x14ac:dyDescent="0.3">
      <c r="A1338">
        <v>1336</v>
      </c>
      <c r="B1338" s="2" t="s">
        <v>1337</v>
      </c>
      <c r="C1338" s="2" t="s">
        <v>5446</v>
      </c>
      <c r="D1338" s="7">
        <v>100000</v>
      </c>
      <c r="E1338" s="5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40"/>
        <v>85</v>
      </c>
      <c r="P1338">
        <f t="shared" si="141"/>
        <v>379.23</v>
      </c>
      <c r="Q1338" t="s">
        <v>8317</v>
      </c>
      <c r="R1338" t="s">
        <v>8319</v>
      </c>
      <c r="S1338" s="11">
        <f t="shared" si="142"/>
        <v>41955.863750000004</v>
      </c>
      <c r="T1338">
        <f t="shared" si="143"/>
        <v>25569.002592592591</v>
      </c>
      <c r="U1338">
        <f t="shared" si="144"/>
        <v>2014</v>
      </c>
      <c r="V1338">
        <f t="shared" si="145"/>
        <v>11</v>
      </c>
      <c r="W1338" t="str">
        <f t="shared" si="146"/>
        <v>Nov</v>
      </c>
    </row>
    <row r="1339" spans="1:23" customFormat="1" ht="43.2" hidden="1" x14ac:dyDescent="0.3">
      <c r="A1339">
        <v>1337</v>
      </c>
      <c r="B1339" s="2" t="s">
        <v>1338</v>
      </c>
      <c r="C1339" s="2" t="s">
        <v>5447</v>
      </c>
      <c r="D1339" s="7">
        <v>50000</v>
      </c>
      <c r="E1339" s="5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40"/>
        <v>49</v>
      </c>
      <c r="P1339">
        <f t="shared" si="141"/>
        <v>176.36</v>
      </c>
      <c r="Q1339" t="s">
        <v>8317</v>
      </c>
      <c r="R1339" t="s">
        <v>8319</v>
      </c>
      <c r="S1339" s="11">
        <f t="shared" si="142"/>
        <v>42767.577303240745</v>
      </c>
      <c r="T1339">
        <f t="shared" si="143"/>
        <v>25569.001620370371</v>
      </c>
      <c r="U1339">
        <f t="shared" si="144"/>
        <v>2017</v>
      </c>
      <c r="V1339">
        <f t="shared" si="145"/>
        <v>2</v>
      </c>
      <c r="W1339" t="str">
        <f t="shared" si="146"/>
        <v>Feb</v>
      </c>
    </row>
    <row r="1340" spans="1:23" customFormat="1" ht="57.6" hidden="1" x14ac:dyDescent="0.3">
      <c r="A1340">
        <v>1338</v>
      </c>
      <c r="B1340" s="2" t="s">
        <v>1339</v>
      </c>
      <c r="C1340" s="2" t="s">
        <v>5448</v>
      </c>
      <c r="D1340" s="7">
        <v>30000</v>
      </c>
      <c r="E1340" s="5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40"/>
        <v>3</v>
      </c>
      <c r="P1340">
        <f t="shared" si="141"/>
        <v>66.069999999999993</v>
      </c>
      <c r="Q1340" t="s">
        <v>8317</v>
      </c>
      <c r="R1340" t="s">
        <v>8319</v>
      </c>
      <c r="S1340" s="11">
        <f t="shared" si="142"/>
        <v>42188.803622685184</v>
      </c>
      <c r="T1340">
        <f t="shared" si="143"/>
        <v>25569.000173611112</v>
      </c>
      <c r="U1340">
        <f t="shared" si="144"/>
        <v>2015</v>
      </c>
      <c r="V1340">
        <f t="shared" si="145"/>
        <v>7</v>
      </c>
      <c r="W1340" t="str">
        <f t="shared" si="146"/>
        <v>Jul</v>
      </c>
    </row>
    <row r="1341" spans="1:23" customFormat="1" ht="28.8" hidden="1" x14ac:dyDescent="0.3">
      <c r="A1341">
        <v>1339</v>
      </c>
      <c r="B1341" s="2" t="s">
        <v>1340</v>
      </c>
      <c r="C1341" s="2" t="s">
        <v>5449</v>
      </c>
      <c r="D1341" s="7">
        <v>50000</v>
      </c>
      <c r="E1341" s="5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40"/>
        <v>7</v>
      </c>
      <c r="P1341">
        <f t="shared" si="141"/>
        <v>89.65</v>
      </c>
      <c r="Q1341" t="s">
        <v>8317</v>
      </c>
      <c r="R1341" t="s">
        <v>8319</v>
      </c>
      <c r="S1341" s="11">
        <f t="shared" si="142"/>
        <v>41936.647164351853</v>
      </c>
      <c r="T1341">
        <f t="shared" si="143"/>
        <v>25569.000428240739</v>
      </c>
      <c r="U1341">
        <f t="shared" si="144"/>
        <v>2014</v>
      </c>
      <c r="V1341">
        <f t="shared" si="145"/>
        <v>10</v>
      </c>
      <c r="W1341" t="str">
        <f t="shared" si="146"/>
        <v>Oct</v>
      </c>
    </row>
    <row r="1342" spans="1:23" customFormat="1" ht="43.2" hidden="1" x14ac:dyDescent="0.3">
      <c r="A1342">
        <v>1340</v>
      </c>
      <c r="B1342" s="2" t="s">
        <v>1341</v>
      </c>
      <c r="C1342" s="2" t="s">
        <v>5450</v>
      </c>
      <c r="D1342" s="7">
        <v>1680</v>
      </c>
      <c r="E1342" s="5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40"/>
        <v>0</v>
      </c>
      <c r="P1342">
        <f t="shared" si="141"/>
        <v>0</v>
      </c>
      <c r="Q1342" t="s">
        <v>8317</v>
      </c>
      <c r="R1342" t="s">
        <v>8319</v>
      </c>
      <c r="S1342" s="11">
        <f t="shared" si="142"/>
        <v>41836.595520833333</v>
      </c>
      <c r="T1342">
        <f t="shared" si="143"/>
        <v>25569</v>
      </c>
      <c r="U1342">
        <f t="shared" si="144"/>
        <v>2014</v>
      </c>
      <c r="V1342">
        <f t="shared" si="145"/>
        <v>7</v>
      </c>
      <c r="W1342" t="str">
        <f t="shared" si="146"/>
        <v>Jul</v>
      </c>
    </row>
    <row r="1343" spans="1:23" customFormat="1" ht="57.6" hidden="1" x14ac:dyDescent="0.3">
      <c r="A1343">
        <v>1341</v>
      </c>
      <c r="B1343" s="2" t="s">
        <v>1342</v>
      </c>
      <c r="C1343" s="2" t="s">
        <v>5451</v>
      </c>
      <c r="D1343" s="7">
        <v>25000</v>
      </c>
      <c r="E1343" s="5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40"/>
        <v>70</v>
      </c>
      <c r="P1343">
        <f t="shared" si="141"/>
        <v>382.39</v>
      </c>
      <c r="Q1343" t="s">
        <v>8317</v>
      </c>
      <c r="R1343" t="s">
        <v>8319</v>
      </c>
      <c r="S1343" s="11">
        <f t="shared" si="142"/>
        <v>42612.624039351853</v>
      </c>
      <c r="T1343">
        <f t="shared" si="143"/>
        <v>25569.000532407408</v>
      </c>
      <c r="U1343">
        <f t="shared" si="144"/>
        <v>2016</v>
      </c>
      <c r="V1343">
        <f t="shared" si="145"/>
        <v>8</v>
      </c>
      <c r="W1343" t="str">
        <f t="shared" si="146"/>
        <v>Aug</v>
      </c>
    </row>
    <row r="1344" spans="1:23" customFormat="1" ht="43.2" hidden="1" x14ac:dyDescent="0.3">
      <c r="A1344">
        <v>1342</v>
      </c>
      <c r="B1344" s="2" t="s">
        <v>1343</v>
      </c>
      <c r="C1344" s="2" t="s">
        <v>5452</v>
      </c>
      <c r="D1344" s="7">
        <v>50000</v>
      </c>
      <c r="E1344" s="5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40"/>
        <v>0</v>
      </c>
      <c r="P1344">
        <f t="shared" si="141"/>
        <v>100</v>
      </c>
      <c r="Q1344" t="s">
        <v>8317</v>
      </c>
      <c r="R1344" t="s">
        <v>8319</v>
      </c>
      <c r="S1344" s="11">
        <f t="shared" si="142"/>
        <v>42172.816423611104</v>
      </c>
      <c r="T1344">
        <f t="shared" si="143"/>
        <v>25569.000011574073</v>
      </c>
      <c r="U1344">
        <f t="shared" si="144"/>
        <v>2015</v>
      </c>
      <c r="V1344">
        <f t="shared" si="145"/>
        <v>6</v>
      </c>
      <c r="W1344" t="str">
        <f t="shared" si="146"/>
        <v>Jun</v>
      </c>
    </row>
    <row r="1345" spans="1:23" customFormat="1" ht="43.2" hidden="1" x14ac:dyDescent="0.3">
      <c r="A1345">
        <v>1343</v>
      </c>
      <c r="B1345" s="2" t="s">
        <v>1344</v>
      </c>
      <c r="C1345" s="2" t="s">
        <v>5453</v>
      </c>
      <c r="D1345" s="7">
        <v>50000</v>
      </c>
      <c r="E1345" s="5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40"/>
        <v>102</v>
      </c>
      <c r="P1345">
        <f t="shared" si="141"/>
        <v>158.36000000000001</v>
      </c>
      <c r="Q1345" t="s">
        <v>8317</v>
      </c>
      <c r="R1345" t="s">
        <v>8319</v>
      </c>
      <c r="S1345" s="11">
        <f t="shared" si="142"/>
        <v>42542.526423611111</v>
      </c>
      <c r="T1345">
        <f t="shared" si="143"/>
        <v>25569.003738425927</v>
      </c>
      <c r="U1345">
        <f t="shared" si="144"/>
        <v>2016</v>
      </c>
      <c r="V1345">
        <f t="shared" si="145"/>
        <v>6</v>
      </c>
      <c r="W1345" t="str">
        <f t="shared" si="146"/>
        <v>Jun</v>
      </c>
    </row>
    <row r="1346" spans="1:23" customFormat="1" ht="43.2" hidden="1" x14ac:dyDescent="0.3">
      <c r="A1346">
        <v>1344</v>
      </c>
      <c r="B1346" s="2" t="s">
        <v>1345</v>
      </c>
      <c r="C1346" s="2" t="s">
        <v>5454</v>
      </c>
      <c r="D1346" s="7">
        <v>1500</v>
      </c>
      <c r="E1346" s="5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47">ROUND(E1346/D1346*100,0)</f>
        <v>378</v>
      </c>
      <c r="P1346">
        <f t="shared" si="141"/>
        <v>40.76</v>
      </c>
      <c r="Q1346" t="s">
        <v>8320</v>
      </c>
      <c r="R1346" t="s">
        <v>8321</v>
      </c>
      <c r="S1346" s="11">
        <f t="shared" si="142"/>
        <v>42522.789803240739</v>
      </c>
      <c r="T1346">
        <f t="shared" si="143"/>
        <v>25569.001608796298</v>
      </c>
      <c r="U1346">
        <f t="shared" si="144"/>
        <v>2016</v>
      </c>
      <c r="V1346">
        <f t="shared" si="145"/>
        <v>6</v>
      </c>
      <c r="W1346" t="str">
        <f t="shared" si="146"/>
        <v>Jun</v>
      </c>
    </row>
    <row r="1347" spans="1:23" customFormat="1" ht="43.2" hidden="1" x14ac:dyDescent="0.3">
      <c r="A1347">
        <v>1345</v>
      </c>
      <c r="B1347" s="2" t="s">
        <v>1346</v>
      </c>
      <c r="C1347" s="2" t="s">
        <v>5455</v>
      </c>
      <c r="D1347" s="7">
        <v>300</v>
      </c>
      <c r="E1347" s="5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47"/>
        <v>125</v>
      </c>
      <c r="P1347">
        <f t="shared" ref="P1347:P1410" si="148">IFERROR(ROUND(E1347/L1347,2),0)</f>
        <v>53.57</v>
      </c>
      <c r="Q1347" t="s">
        <v>8320</v>
      </c>
      <c r="R1347" t="s">
        <v>8321</v>
      </c>
      <c r="S1347" s="11">
        <f t="shared" ref="S1347:S1410" si="149">(((J1347/60)/60)/24)+DATE(1970,1,1)</f>
        <v>41799.814340277779</v>
      </c>
      <c r="T1347">
        <f t="shared" ref="T1347:T1410" si="150">(((L1347/60)/60)/24)+DATE(1970,1,1)</f>
        <v>25569.000081018519</v>
      </c>
      <c r="U1347">
        <f t="shared" ref="U1347:U1410" si="151">YEAR(S1347)</f>
        <v>2014</v>
      </c>
      <c r="V1347">
        <f t="shared" ref="V1347:V1410" si="152">MONTH(S1347)</f>
        <v>6</v>
      </c>
      <c r="W1347" t="str">
        <f t="shared" ref="W1347:W1410" si="153">IF(V1347=1,"Jan",IF(V1347=2,"Feb",IF(V1347=3,"Mar",IF(V1347=4,"Apr",IF(V1347=5,"May",IF(V1347=6,"Jun",IF(V1347=7,"Jul",IF(V1347=8,"Aug",IF(V1347=9,"Sep",IF(V1347=10,"Oct",IF(V1347=11,"Nov",IF(V1347=12,"Dec"))))))))))))</f>
        <v>Jun</v>
      </c>
    </row>
    <row r="1348" spans="1:23" customFormat="1" ht="43.2" hidden="1" x14ac:dyDescent="0.3">
      <c r="A1348">
        <v>1346</v>
      </c>
      <c r="B1348" s="2" t="s">
        <v>1347</v>
      </c>
      <c r="C1348" s="2" t="s">
        <v>5456</v>
      </c>
      <c r="D1348" s="7">
        <v>4900</v>
      </c>
      <c r="E1348" s="5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47"/>
        <v>147</v>
      </c>
      <c r="P1348">
        <f t="shared" si="148"/>
        <v>48.45</v>
      </c>
      <c r="Q1348" t="s">
        <v>8320</v>
      </c>
      <c r="R1348" t="s">
        <v>8321</v>
      </c>
      <c r="S1348" s="11">
        <f t="shared" si="149"/>
        <v>41422.075821759259</v>
      </c>
      <c r="T1348">
        <f t="shared" si="150"/>
        <v>25569.001724537036</v>
      </c>
      <c r="U1348">
        <f t="shared" si="151"/>
        <v>2013</v>
      </c>
      <c r="V1348">
        <f t="shared" si="152"/>
        <v>5</v>
      </c>
      <c r="W1348" t="str">
        <f t="shared" si="153"/>
        <v>May</v>
      </c>
    </row>
    <row r="1349" spans="1:23" customFormat="1" ht="43.2" hidden="1" x14ac:dyDescent="0.3">
      <c r="A1349">
        <v>1347</v>
      </c>
      <c r="B1349" s="2" t="s">
        <v>1348</v>
      </c>
      <c r="C1349" s="2" t="s">
        <v>5457</v>
      </c>
      <c r="D1349" s="7">
        <v>2500</v>
      </c>
      <c r="E1349" s="5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47"/>
        <v>102</v>
      </c>
      <c r="P1349">
        <f t="shared" si="148"/>
        <v>82.42</v>
      </c>
      <c r="Q1349" t="s">
        <v>8320</v>
      </c>
      <c r="R1349" t="s">
        <v>8321</v>
      </c>
      <c r="S1349" s="11">
        <f t="shared" si="149"/>
        <v>42040.638020833328</v>
      </c>
      <c r="T1349">
        <f t="shared" si="150"/>
        <v>25569.000358796296</v>
      </c>
      <c r="U1349">
        <f t="shared" si="151"/>
        <v>2015</v>
      </c>
      <c r="V1349">
        <f t="shared" si="152"/>
        <v>2</v>
      </c>
      <c r="W1349" t="str">
        <f t="shared" si="153"/>
        <v>Feb</v>
      </c>
    </row>
    <row r="1350" spans="1:23" customFormat="1" ht="43.2" hidden="1" x14ac:dyDescent="0.3">
      <c r="A1350">
        <v>1348</v>
      </c>
      <c r="B1350" s="2" t="s">
        <v>1349</v>
      </c>
      <c r="C1350" s="2" t="s">
        <v>5458</v>
      </c>
      <c r="D1350" s="7">
        <v>5875</v>
      </c>
      <c r="E1350" s="5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47"/>
        <v>102</v>
      </c>
      <c r="P1350">
        <f t="shared" si="148"/>
        <v>230.19</v>
      </c>
      <c r="Q1350" t="s">
        <v>8320</v>
      </c>
      <c r="R1350" t="s">
        <v>8321</v>
      </c>
      <c r="S1350" s="11">
        <f t="shared" si="149"/>
        <v>41963.506168981476</v>
      </c>
      <c r="T1350">
        <f t="shared" si="150"/>
        <v>25569.000300925927</v>
      </c>
      <c r="U1350">
        <f t="shared" si="151"/>
        <v>2014</v>
      </c>
      <c r="V1350">
        <f t="shared" si="152"/>
        <v>11</v>
      </c>
      <c r="W1350" t="str">
        <f t="shared" si="153"/>
        <v>Nov</v>
      </c>
    </row>
    <row r="1351" spans="1:23" customFormat="1" ht="43.2" hidden="1" x14ac:dyDescent="0.3">
      <c r="A1351">
        <v>1349</v>
      </c>
      <c r="B1351" s="2" t="s">
        <v>1350</v>
      </c>
      <c r="C1351" s="2" t="s">
        <v>5459</v>
      </c>
      <c r="D1351" s="7">
        <v>5000</v>
      </c>
      <c r="E1351" s="5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47"/>
        <v>204</v>
      </c>
      <c r="P1351">
        <f t="shared" si="148"/>
        <v>59.36</v>
      </c>
      <c r="Q1351" t="s">
        <v>8320</v>
      </c>
      <c r="R1351" t="s">
        <v>8321</v>
      </c>
      <c r="S1351" s="11">
        <f t="shared" si="149"/>
        <v>42317.33258101852</v>
      </c>
      <c r="T1351">
        <f t="shared" si="150"/>
        <v>25569.00199074074</v>
      </c>
      <c r="U1351">
        <f t="shared" si="151"/>
        <v>2015</v>
      </c>
      <c r="V1351">
        <f t="shared" si="152"/>
        <v>11</v>
      </c>
      <c r="W1351" t="str">
        <f t="shared" si="153"/>
        <v>Nov</v>
      </c>
    </row>
    <row r="1352" spans="1:23" customFormat="1" ht="43.2" hidden="1" x14ac:dyDescent="0.3">
      <c r="A1352">
        <v>1350</v>
      </c>
      <c r="B1352" s="2" t="s">
        <v>1351</v>
      </c>
      <c r="C1352" s="2" t="s">
        <v>5460</v>
      </c>
      <c r="D1352" s="7">
        <v>5000</v>
      </c>
      <c r="E1352" s="5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47"/>
        <v>104</v>
      </c>
      <c r="P1352">
        <f t="shared" si="148"/>
        <v>66.7</v>
      </c>
      <c r="Q1352" t="s">
        <v>8320</v>
      </c>
      <c r="R1352" t="s">
        <v>8321</v>
      </c>
      <c r="S1352" s="11">
        <f t="shared" si="149"/>
        <v>42334.013124999998</v>
      </c>
      <c r="T1352">
        <f t="shared" si="150"/>
        <v>25569.000902777778</v>
      </c>
      <c r="U1352">
        <f t="shared" si="151"/>
        <v>2015</v>
      </c>
      <c r="V1352">
        <f t="shared" si="152"/>
        <v>11</v>
      </c>
      <c r="W1352" t="str">
        <f t="shared" si="153"/>
        <v>Nov</v>
      </c>
    </row>
    <row r="1353" spans="1:23" customFormat="1" ht="28.8" hidden="1" x14ac:dyDescent="0.3">
      <c r="A1353">
        <v>1351</v>
      </c>
      <c r="B1353" s="2" t="s">
        <v>1352</v>
      </c>
      <c r="C1353" s="2" t="s">
        <v>5461</v>
      </c>
      <c r="D1353" s="7">
        <v>20000</v>
      </c>
      <c r="E1353" s="5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47"/>
        <v>101</v>
      </c>
      <c r="P1353">
        <f t="shared" si="148"/>
        <v>168.78</v>
      </c>
      <c r="Q1353" t="s">
        <v>8320</v>
      </c>
      <c r="R1353" t="s">
        <v>8321</v>
      </c>
      <c r="S1353" s="11">
        <f t="shared" si="149"/>
        <v>42382.74009259259</v>
      </c>
      <c r="T1353">
        <f t="shared" si="150"/>
        <v>25569.00138888889</v>
      </c>
      <c r="U1353">
        <f t="shared" si="151"/>
        <v>2016</v>
      </c>
      <c r="V1353">
        <f t="shared" si="152"/>
        <v>1</v>
      </c>
      <c r="W1353" t="str">
        <f t="shared" si="153"/>
        <v>Jan</v>
      </c>
    </row>
    <row r="1354" spans="1:23" customFormat="1" ht="43.2" hidden="1" x14ac:dyDescent="0.3">
      <c r="A1354">
        <v>1352</v>
      </c>
      <c r="B1354" s="2" t="s">
        <v>1353</v>
      </c>
      <c r="C1354" s="2" t="s">
        <v>5462</v>
      </c>
      <c r="D1354" s="7">
        <v>10000</v>
      </c>
      <c r="E1354" s="5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47"/>
        <v>136</v>
      </c>
      <c r="P1354">
        <f t="shared" si="148"/>
        <v>59.97</v>
      </c>
      <c r="Q1354" t="s">
        <v>8320</v>
      </c>
      <c r="R1354" t="s">
        <v>8321</v>
      </c>
      <c r="S1354" s="11">
        <f t="shared" si="149"/>
        <v>42200.578310185185</v>
      </c>
      <c r="T1354">
        <f t="shared" si="150"/>
        <v>25569.002627314814</v>
      </c>
      <c r="U1354">
        <f t="shared" si="151"/>
        <v>2015</v>
      </c>
      <c r="V1354">
        <f t="shared" si="152"/>
        <v>7</v>
      </c>
      <c r="W1354" t="str">
        <f t="shared" si="153"/>
        <v>Jul</v>
      </c>
    </row>
    <row r="1355" spans="1:23" customFormat="1" ht="43.2" hidden="1" x14ac:dyDescent="0.3">
      <c r="A1355">
        <v>1353</v>
      </c>
      <c r="B1355" s="2" t="s">
        <v>1354</v>
      </c>
      <c r="C1355" s="2" t="s">
        <v>5463</v>
      </c>
      <c r="D1355" s="7">
        <v>1000</v>
      </c>
      <c r="E1355" s="5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47"/>
        <v>134</v>
      </c>
      <c r="P1355">
        <f t="shared" si="148"/>
        <v>31.81</v>
      </c>
      <c r="Q1355" t="s">
        <v>8320</v>
      </c>
      <c r="R1355" t="s">
        <v>8321</v>
      </c>
      <c r="S1355" s="11">
        <f t="shared" si="149"/>
        <v>41309.11791666667</v>
      </c>
      <c r="T1355">
        <f t="shared" si="150"/>
        <v>25569.000486111112</v>
      </c>
      <c r="U1355">
        <f t="shared" si="151"/>
        <v>2013</v>
      </c>
      <c r="V1355">
        <f t="shared" si="152"/>
        <v>2</v>
      </c>
      <c r="W1355" t="str">
        <f t="shared" si="153"/>
        <v>Feb</v>
      </c>
    </row>
    <row r="1356" spans="1:23" customFormat="1" ht="43.2" hidden="1" x14ac:dyDescent="0.3">
      <c r="A1356">
        <v>1354</v>
      </c>
      <c r="B1356" s="2" t="s">
        <v>1355</v>
      </c>
      <c r="C1356" s="2" t="s">
        <v>5464</v>
      </c>
      <c r="D1356" s="7">
        <v>1200</v>
      </c>
      <c r="E1356" s="5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47"/>
        <v>130</v>
      </c>
      <c r="P1356">
        <f t="shared" si="148"/>
        <v>24.42</v>
      </c>
      <c r="Q1356" t="s">
        <v>8320</v>
      </c>
      <c r="R1356" t="s">
        <v>8321</v>
      </c>
      <c r="S1356" s="11">
        <f t="shared" si="149"/>
        <v>42502.807627314818</v>
      </c>
      <c r="T1356">
        <f t="shared" si="150"/>
        <v>25569.000740740739</v>
      </c>
      <c r="U1356">
        <f t="shared" si="151"/>
        <v>2016</v>
      </c>
      <c r="V1356">
        <f t="shared" si="152"/>
        <v>5</v>
      </c>
      <c r="W1356" t="str">
        <f t="shared" si="153"/>
        <v>May</v>
      </c>
    </row>
    <row r="1357" spans="1:23" customFormat="1" ht="57.6" hidden="1" x14ac:dyDescent="0.3">
      <c r="A1357">
        <v>1355</v>
      </c>
      <c r="B1357" s="2" t="s">
        <v>1356</v>
      </c>
      <c r="C1357" s="2" t="s">
        <v>5465</v>
      </c>
      <c r="D1357" s="7">
        <v>2500</v>
      </c>
      <c r="E1357" s="5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47"/>
        <v>123</v>
      </c>
      <c r="P1357">
        <f t="shared" si="148"/>
        <v>25.35</v>
      </c>
      <c r="Q1357" t="s">
        <v>8320</v>
      </c>
      <c r="R1357" t="s">
        <v>8321</v>
      </c>
      <c r="S1357" s="11">
        <f t="shared" si="149"/>
        <v>41213.254687499997</v>
      </c>
      <c r="T1357">
        <f t="shared" si="150"/>
        <v>25569.001400462963</v>
      </c>
      <c r="U1357">
        <f t="shared" si="151"/>
        <v>2012</v>
      </c>
      <c r="V1357">
        <f t="shared" si="152"/>
        <v>10</v>
      </c>
      <c r="W1357" t="str">
        <f t="shared" si="153"/>
        <v>Oct</v>
      </c>
    </row>
    <row r="1358" spans="1:23" customFormat="1" ht="43.2" hidden="1" x14ac:dyDescent="0.3">
      <c r="A1358">
        <v>1356</v>
      </c>
      <c r="B1358" s="2" t="s">
        <v>1357</v>
      </c>
      <c r="C1358" s="2" t="s">
        <v>5466</v>
      </c>
      <c r="D1358" s="7">
        <v>3400</v>
      </c>
      <c r="E1358" s="5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47"/>
        <v>183</v>
      </c>
      <c r="P1358">
        <f t="shared" si="148"/>
        <v>71.44</v>
      </c>
      <c r="Q1358" t="s">
        <v>8320</v>
      </c>
      <c r="R1358" t="s">
        <v>8321</v>
      </c>
      <c r="S1358" s="11">
        <f t="shared" si="149"/>
        <v>41430.038888888892</v>
      </c>
      <c r="T1358">
        <f t="shared" si="150"/>
        <v>25569.001006944443</v>
      </c>
      <c r="U1358">
        <f t="shared" si="151"/>
        <v>2013</v>
      </c>
      <c r="V1358">
        <f t="shared" si="152"/>
        <v>6</v>
      </c>
      <c r="W1358" t="str">
        <f t="shared" si="153"/>
        <v>Jun</v>
      </c>
    </row>
    <row r="1359" spans="1:23" customFormat="1" ht="43.2" hidden="1" x14ac:dyDescent="0.3">
      <c r="A1359">
        <v>1357</v>
      </c>
      <c r="B1359" s="2" t="s">
        <v>1358</v>
      </c>
      <c r="C1359" s="2" t="s">
        <v>5467</v>
      </c>
      <c r="D1359" s="7">
        <v>2000</v>
      </c>
      <c r="E1359" s="5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47"/>
        <v>125</v>
      </c>
      <c r="P1359">
        <f t="shared" si="148"/>
        <v>38.549999999999997</v>
      </c>
      <c r="Q1359" t="s">
        <v>8320</v>
      </c>
      <c r="R1359" t="s">
        <v>8321</v>
      </c>
      <c r="S1359" s="11">
        <f t="shared" si="149"/>
        <v>41304.962233796294</v>
      </c>
      <c r="T1359">
        <f t="shared" si="150"/>
        <v>25569.000752314816</v>
      </c>
      <c r="U1359">
        <f t="shared" si="151"/>
        <v>2013</v>
      </c>
      <c r="V1359">
        <f t="shared" si="152"/>
        <v>1</v>
      </c>
      <c r="W1359" t="str">
        <f t="shared" si="153"/>
        <v>Jan</v>
      </c>
    </row>
    <row r="1360" spans="1:23" customFormat="1" ht="43.2" hidden="1" x14ac:dyDescent="0.3">
      <c r="A1360">
        <v>1358</v>
      </c>
      <c r="B1360" s="2" t="s">
        <v>1359</v>
      </c>
      <c r="C1360" s="2" t="s">
        <v>5468</v>
      </c>
      <c r="D1360" s="7">
        <v>3000</v>
      </c>
      <c r="E1360" s="5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47"/>
        <v>112</v>
      </c>
      <c r="P1360">
        <f t="shared" si="148"/>
        <v>68.37</v>
      </c>
      <c r="Q1360" t="s">
        <v>8320</v>
      </c>
      <c r="R1360" t="s">
        <v>8321</v>
      </c>
      <c r="S1360" s="11">
        <f t="shared" si="149"/>
        <v>40689.570868055554</v>
      </c>
      <c r="T1360">
        <f t="shared" si="150"/>
        <v>25569.000567129631</v>
      </c>
      <c r="U1360">
        <f t="shared" si="151"/>
        <v>2011</v>
      </c>
      <c r="V1360">
        <f t="shared" si="152"/>
        <v>5</v>
      </c>
      <c r="W1360" t="str">
        <f t="shared" si="153"/>
        <v>May</v>
      </c>
    </row>
    <row r="1361" spans="1:23" customFormat="1" ht="43.2" hidden="1" x14ac:dyDescent="0.3">
      <c r="A1361">
        <v>1359</v>
      </c>
      <c r="B1361" s="2" t="s">
        <v>1360</v>
      </c>
      <c r="C1361" s="2" t="s">
        <v>5469</v>
      </c>
      <c r="D1361" s="7">
        <v>660</v>
      </c>
      <c r="E1361" s="5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47"/>
        <v>116</v>
      </c>
      <c r="P1361">
        <f t="shared" si="148"/>
        <v>40.21</v>
      </c>
      <c r="Q1361" t="s">
        <v>8320</v>
      </c>
      <c r="R1361" t="s">
        <v>8321</v>
      </c>
      <c r="S1361" s="11">
        <f t="shared" si="149"/>
        <v>40668.814699074072</v>
      </c>
      <c r="T1361">
        <f t="shared" si="150"/>
        <v>25569.000219907408</v>
      </c>
      <c r="U1361">
        <f t="shared" si="151"/>
        <v>2011</v>
      </c>
      <c r="V1361">
        <f t="shared" si="152"/>
        <v>5</v>
      </c>
      <c r="W1361" t="str">
        <f t="shared" si="153"/>
        <v>May</v>
      </c>
    </row>
    <row r="1362" spans="1:23" customFormat="1" ht="28.8" hidden="1" x14ac:dyDescent="0.3">
      <c r="A1362">
        <v>1360</v>
      </c>
      <c r="B1362" s="2" t="s">
        <v>1361</v>
      </c>
      <c r="C1362" s="2" t="s">
        <v>5470</v>
      </c>
      <c r="D1362" s="7">
        <v>1500</v>
      </c>
      <c r="E1362" s="5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47"/>
        <v>173</v>
      </c>
      <c r="P1362">
        <f t="shared" si="148"/>
        <v>32.07</v>
      </c>
      <c r="Q1362" t="s">
        <v>8320</v>
      </c>
      <c r="R1362" t="s">
        <v>8321</v>
      </c>
      <c r="S1362" s="11">
        <f t="shared" si="149"/>
        <v>41095.900694444441</v>
      </c>
      <c r="T1362">
        <f t="shared" si="150"/>
        <v>25569.000937500001</v>
      </c>
      <c r="U1362">
        <f t="shared" si="151"/>
        <v>2012</v>
      </c>
      <c r="V1362">
        <f t="shared" si="152"/>
        <v>7</v>
      </c>
      <c r="W1362" t="str">
        <f t="shared" si="153"/>
        <v>Jul</v>
      </c>
    </row>
    <row r="1363" spans="1:23" customFormat="1" ht="43.2" hidden="1" x14ac:dyDescent="0.3">
      <c r="A1363">
        <v>1361</v>
      </c>
      <c r="B1363" s="2" t="s">
        <v>1362</v>
      </c>
      <c r="C1363" s="2" t="s">
        <v>5471</v>
      </c>
      <c r="D1363" s="7">
        <v>6000</v>
      </c>
      <c r="E1363" s="5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47"/>
        <v>126</v>
      </c>
      <c r="P1363">
        <f t="shared" si="148"/>
        <v>28.63</v>
      </c>
      <c r="Q1363" t="s">
        <v>8320</v>
      </c>
      <c r="R1363" t="s">
        <v>8321</v>
      </c>
      <c r="S1363" s="11">
        <f t="shared" si="149"/>
        <v>41781.717268518521</v>
      </c>
      <c r="T1363">
        <f t="shared" si="150"/>
        <v>25569.003055555557</v>
      </c>
      <c r="U1363">
        <f t="shared" si="151"/>
        <v>2014</v>
      </c>
      <c r="V1363">
        <f t="shared" si="152"/>
        <v>5</v>
      </c>
      <c r="W1363" t="str">
        <f t="shared" si="153"/>
        <v>May</v>
      </c>
    </row>
    <row r="1364" spans="1:23" customFormat="1" ht="28.8" hidden="1" x14ac:dyDescent="0.3">
      <c r="A1364">
        <v>1362</v>
      </c>
      <c r="B1364" s="2" t="s">
        <v>1363</v>
      </c>
      <c r="C1364" s="2" t="s">
        <v>5472</v>
      </c>
      <c r="D1364" s="7">
        <v>1000</v>
      </c>
      <c r="E1364" s="5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47"/>
        <v>109</v>
      </c>
      <c r="P1364">
        <f t="shared" si="148"/>
        <v>43.64</v>
      </c>
      <c r="Q1364" t="s">
        <v>8320</v>
      </c>
      <c r="R1364" t="s">
        <v>8321</v>
      </c>
      <c r="S1364" s="11">
        <f t="shared" si="149"/>
        <v>41464.934386574074</v>
      </c>
      <c r="T1364">
        <f t="shared" si="150"/>
        <v>25569.00028935185</v>
      </c>
      <c r="U1364">
        <f t="shared" si="151"/>
        <v>2013</v>
      </c>
      <c r="V1364">
        <f t="shared" si="152"/>
        <v>7</v>
      </c>
      <c r="W1364" t="str">
        <f t="shared" si="153"/>
        <v>Jul</v>
      </c>
    </row>
    <row r="1365" spans="1:23" customFormat="1" ht="43.2" hidden="1" x14ac:dyDescent="0.3">
      <c r="A1365">
        <v>1363</v>
      </c>
      <c r="B1365" s="2" t="s">
        <v>1364</v>
      </c>
      <c r="C1365" s="2" t="s">
        <v>5473</v>
      </c>
      <c r="D1365" s="7">
        <v>200</v>
      </c>
      <c r="E1365" s="5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47"/>
        <v>100</v>
      </c>
      <c r="P1365">
        <f t="shared" si="148"/>
        <v>40</v>
      </c>
      <c r="Q1365" t="s">
        <v>8320</v>
      </c>
      <c r="R1365" t="s">
        <v>8321</v>
      </c>
      <c r="S1365" s="11">
        <f t="shared" si="149"/>
        <v>42396.8440625</v>
      </c>
      <c r="T1365">
        <f t="shared" si="150"/>
        <v>25569.000057870369</v>
      </c>
      <c r="U1365">
        <f t="shared" si="151"/>
        <v>2016</v>
      </c>
      <c r="V1365">
        <f t="shared" si="152"/>
        <v>1</v>
      </c>
      <c r="W1365" t="str">
        <f t="shared" si="153"/>
        <v>Jan</v>
      </c>
    </row>
    <row r="1366" spans="1:23" customFormat="1" ht="57.6" hidden="1" x14ac:dyDescent="0.3">
      <c r="A1366">
        <v>1364</v>
      </c>
      <c r="B1366" s="2" t="s">
        <v>1365</v>
      </c>
      <c r="C1366" s="2" t="s">
        <v>5474</v>
      </c>
      <c r="D1366" s="7">
        <v>42000</v>
      </c>
      <c r="E1366" s="5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47"/>
        <v>119</v>
      </c>
      <c r="P1366">
        <f t="shared" si="148"/>
        <v>346.04</v>
      </c>
      <c r="Q1366" t="s">
        <v>8323</v>
      </c>
      <c r="R1366" t="s">
        <v>8324</v>
      </c>
      <c r="S1366" s="11">
        <f t="shared" si="149"/>
        <v>41951.695671296293</v>
      </c>
      <c r="T1366">
        <f t="shared" si="150"/>
        <v>25569.001666666667</v>
      </c>
      <c r="U1366">
        <f t="shared" si="151"/>
        <v>2014</v>
      </c>
      <c r="V1366">
        <f t="shared" si="152"/>
        <v>11</v>
      </c>
      <c r="W1366" t="str">
        <f t="shared" si="153"/>
        <v>Nov</v>
      </c>
    </row>
    <row r="1367" spans="1:23" customFormat="1" ht="43.2" hidden="1" x14ac:dyDescent="0.3">
      <c r="A1367">
        <v>1365</v>
      </c>
      <c r="B1367" s="2" t="s">
        <v>1366</v>
      </c>
      <c r="C1367" s="2" t="s">
        <v>5475</v>
      </c>
      <c r="D1367" s="7">
        <v>7500</v>
      </c>
      <c r="E1367" s="5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47"/>
        <v>100</v>
      </c>
      <c r="P1367">
        <f t="shared" si="148"/>
        <v>81.739999999999995</v>
      </c>
      <c r="Q1367" t="s">
        <v>8323</v>
      </c>
      <c r="R1367" t="s">
        <v>8324</v>
      </c>
      <c r="S1367" s="11">
        <f t="shared" si="149"/>
        <v>42049.733240740738</v>
      </c>
      <c r="T1367">
        <f t="shared" si="150"/>
        <v>25569.001064814816</v>
      </c>
      <c r="U1367">
        <f t="shared" si="151"/>
        <v>2015</v>
      </c>
      <c r="V1367">
        <f t="shared" si="152"/>
        <v>2</v>
      </c>
      <c r="W1367" t="str">
        <f t="shared" si="153"/>
        <v>Feb</v>
      </c>
    </row>
    <row r="1368" spans="1:23" customFormat="1" hidden="1" x14ac:dyDescent="0.3">
      <c r="A1368">
        <v>1366</v>
      </c>
      <c r="B1368" s="2" t="s">
        <v>1367</v>
      </c>
      <c r="C1368" s="2" t="s">
        <v>5476</v>
      </c>
      <c r="D1368" s="7">
        <v>7500</v>
      </c>
      <c r="E1368" s="5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47"/>
        <v>126</v>
      </c>
      <c r="P1368">
        <f t="shared" si="148"/>
        <v>64.540000000000006</v>
      </c>
      <c r="Q1368" t="s">
        <v>8323</v>
      </c>
      <c r="R1368" t="s">
        <v>8324</v>
      </c>
      <c r="S1368" s="11">
        <f t="shared" si="149"/>
        <v>41924.996099537035</v>
      </c>
      <c r="T1368">
        <f t="shared" si="150"/>
        <v>25569.00170138889</v>
      </c>
      <c r="U1368">
        <f t="shared" si="151"/>
        <v>2014</v>
      </c>
      <c r="V1368">
        <f t="shared" si="152"/>
        <v>10</v>
      </c>
      <c r="W1368" t="str">
        <f t="shared" si="153"/>
        <v>Oct</v>
      </c>
    </row>
    <row r="1369" spans="1:23" customFormat="1" ht="43.2" hidden="1" x14ac:dyDescent="0.3">
      <c r="A1369">
        <v>1367</v>
      </c>
      <c r="B1369" s="2" t="s">
        <v>1368</v>
      </c>
      <c r="C1369" s="2" t="s">
        <v>5477</v>
      </c>
      <c r="D1369" s="7">
        <v>5000</v>
      </c>
      <c r="E1369" s="5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47"/>
        <v>114</v>
      </c>
      <c r="P1369">
        <f t="shared" si="148"/>
        <v>63.48</v>
      </c>
      <c r="Q1369" t="s">
        <v>8323</v>
      </c>
      <c r="R1369" t="s">
        <v>8324</v>
      </c>
      <c r="S1369" s="11">
        <f t="shared" si="149"/>
        <v>42292.002893518518</v>
      </c>
      <c r="T1369">
        <f t="shared" si="150"/>
        <v>25569.001041666666</v>
      </c>
      <c r="U1369">
        <f t="shared" si="151"/>
        <v>2015</v>
      </c>
      <c r="V1369">
        <f t="shared" si="152"/>
        <v>10</v>
      </c>
      <c r="W1369" t="str">
        <f t="shared" si="153"/>
        <v>Oct</v>
      </c>
    </row>
    <row r="1370" spans="1:23" customFormat="1" ht="43.2" hidden="1" x14ac:dyDescent="0.3">
      <c r="A1370">
        <v>1368</v>
      </c>
      <c r="B1370" s="2" t="s">
        <v>1369</v>
      </c>
      <c r="C1370" s="2" t="s">
        <v>5478</v>
      </c>
      <c r="D1370" s="7">
        <v>5000</v>
      </c>
      <c r="E1370" s="5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47"/>
        <v>111</v>
      </c>
      <c r="P1370">
        <f t="shared" si="148"/>
        <v>63.62</v>
      </c>
      <c r="Q1370" t="s">
        <v>8323</v>
      </c>
      <c r="R1370" t="s">
        <v>8324</v>
      </c>
      <c r="S1370" s="11">
        <f t="shared" si="149"/>
        <v>42146.190902777773</v>
      </c>
      <c r="T1370">
        <f t="shared" si="150"/>
        <v>25569.001006944443</v>
      </c>
      <c r="U1370">
        <f t="shared" si="151"/>
        <v>2015</v>
      </c>
      <c r="V1370">
        <f t="shared" si="152"/>
        <v>5</v>
      </c>
      <c r="W1370" t="str">
        <f t="shared" si="153"/>
        <v>May</v>
      </c>
    </row>
    <row r="1371" spans="1:23" customFormat="1" ht="43.2" hidden="1" x14ac:dyDescent="0.3">
      <c r="A1371">
        <v>1369</v>
      </c>
      <c r="B1371" s="2" t="s">
        <v>1370</v>
      </c>
      <c r="C1371" s="2" t="s">
        <v>5479</v>
      </c>
      <c r="D1371" s="7">
        <v>32360</v>
      </c>
      <c r="E1371" s="5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47"/>
        <v>105</v>
      </c>
      <c r="P1371">
        <f t="shared" si="148"/>
        <v>83.97</v>
      </c>
      <c r="Q1371" t="s">
        <v>8323</v>
      </c>
      <c r="R1371" t="s">
        <v>8324</v>
      </c>
      <c r="S1371" s="11">
        <f t="shared" si="149"/>
        <v>41710.594282407408</v>
      </c>
      <c r="T1371">
        <f t="shared" si="150"/>
        <v>25569.004699074074</v>
      </c>
      <c r="U1371">
        <f t="shared" si="151"/>
        <v>2014</v>
      </c>
      <c r="V1371">
        <f t="shared" si="152"/>
        <v>3</v>
      </c>
      <c r="W1371" t="str">
        <f t="shared" si="153"/>
        <v>Mar</v>
      </c>
    </row>
    <row r="1372" spans="1:23" customFormat="1" ht="28.8" hidden="1" x14ac:dyDescent="0.3">
      <c r="A1372">
        <v>1370</v>
      </c>
      <c r="B1372" s="2" t="s">
        <v>1371</v>
      </c>
      <c r="C1372" s="2" t="s">
        <v>5480</v>
      </c>
      <c r="D1372" s="7">
        <v>1500</v>
      </c>
      <c r="E1372" s="5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47"/>
        <v>104</v>
      </c>
      <c r="P1372">
        <f t="shared" si="148"/>
        <v>77.75</v>
      </c>
      <c r="Q1372" t="s">
        <v>8323</v>
      </c>
      <c r="R1372" t="s">
        <v>8324</v>
      </c>
      <c r="S1372" s="11">
        <f t="shared" si="149"/>
        <v>41548.00335648148</v>
      </c>
      <c r="T1372">
        <f t="shared" si="150"/>
        <v>25569.000231481481</v>
      </c>
      <c r="U1372">
        <f t="shared" si="151"/>
        <v>2013</v>
      </c>
      <c r="V1372">
        <f t="shared" si="152"/>
        <v>10</v>
      </c>
      <c r="W1372" t="str">
        <f t="shared" si="153"/>
        <v>Oct</v>
      </c>
    </row>
    <row r="1373" spans="1:23" customFormat="1" ht="43.2" hidden="1" x14ac:dyDescent="0.3">
      <c r="A1373">
        <v>1371</v>
      </c>
      <c r="B1373" s="2" t="s">
        <v>1372</v>
      </c>
      <c r="C1373" s="2" t="s">
        <v>5481</v>
      </c>
      <c r="D1373" s="7">
        <v>6999</v>
      </c>
      <c r="E1373" s="5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47"/>
        <v>107</v>
      </c>
      <c r="P1373">
        <f t="shared" si="148"/>
        <v>107.07</v>
      </c>
      <c r="Q1373" t="s">
        <v>8323</v>
      </c>
      <c r="R1373" t="s">
        <v>8324</v>
      </c>
      <c r="S1373" s="11">
        <f t="shared" si="149"/>
        <v>42101.758587962962</v>
      </c>
      <c r="T1373">
        <f t="shared" si="150"/>
        <v>25569.000810185185</v>
      </c>
      <c r="U1373">
        <f t="shared" si="151"/>
        <v>2015</v>
      </c>
      <c r="V1373">
        <f t="shared" si="152"/>
        <v>4</v>
      </c>
      <c r="W1373" t="str">
        <f t="shared" si="153"/>
        <v>Apr</v>
      </c>
    </row>
    <row r="1374" spans="1:23" customFormat="1" hidden="1" x14ac:dyDescent="0.3">
      <c r="A1374">
        <v>1372</v>
      </c>
      <c r="B1374" s="2" t="s">
        <v>1373</v>
      </c>
      <c r="C1374" s="2" t="s">
        <v>5482</v>
      </c>
      <c r="D1374" s="7">
        <v>500</v>
      </c>
      <c r="E1374" s="5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47"/>
        <v>124</v>
      </c>
      <c r="P1374">
        <f t="shared" si="148"/>
        <v>38.75</v>
      </c>
      <c r="Q1374" t="s">
        <v>8323</v>
      </c>
      <c r="R1374" t="s">
        <v>8324</v>
      </c>
      <c r="S1374" s="11">
        <f t="shared" si="149"/>
        <v>41072.739953703705</v>
      </c>
      <c r="T1374">
        <f t="shared" si="150"/>
        <v>25569.000185185185</v>
      </c>
      <c r="U1374">
        <f t="shared" si="151"/>
        <v>2012</v>
      </c>
      <c r="V1374">
        <f t="shared" si="152"/>
        <v>6</v>
      </c>
      <c r="W1374" t="str">
        <f t="shared" si="153"/>
        <v>Jun</v>
      </c>
    </row>
    <row r="1375" spans="1:23" customFormat="1" ht="28.8" hidden="1" x14ac:dyDescent="0.3">
      <c r="A1375">
        <v>1373</v>
      </c>
      <c r="B1375" s="2" t="s">
        <v>1374</v>
      </c>
      <c r="C1375" s="2" t="s">
        <v>5483</v>
      </c>
      <c r="D1375" s="7">
        <v>10000</v>
      </c>
      <c r="E1375" s="5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47"/>
        <v>105</v>
      </c>
      <c r="P1375">
        <f t="shared" si="148"/>
        <v>201.94</v>
      </c>
      <c r="Q1375" t="s">
        <v>8323</v>
      </c>
      <c r="R1375" t="s">
        <v>8324</v>
      </c>
      <c r="S1375" s="11">
        <f t="shared" si="149"/>
        <v>42704.95177083333</v>
      </c>
      <c r="T1375">
        <f t="shared" si="150"/>
        <v>25569.000601851851</v>
      </c>
      <c r="U1375">
        <f t="shared" si="151"/>
        <v>2016</v>
      </c>
      <c r="V1375">
        <f t="shared" si="152"/>
        <v>11</v>
      </c>
      <c r="W1375" t="str">
        <f t="shared" si="153"/>
        <v>Nov</v>
      </c>
    </row>
    <row r="1376" spans="1:23" customFormat="1" ht="43.2" hidden="1" x14ac:dyDescent="0.3">
      <c r="A1376">
        <v>1374</v>
      </c>
      <c r="B1376" s="2" t="s">
        <v>1375</v>
      </c>
      <c r="C1376" s="2" t="s">
        <v>5484</v>
      </c>
      <c r="D1376" s="7">
        <v>1500</v>
      </c>
      <c r="E1376" s="5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47"/>
        <v>189</v>
      </c>
      <c r="P1376">
        <f t="shared" si="148"/>
        <v>43.06</v>
      </c>
      <c r="Q1376" t="s">
        <v>8323</v>
      </c>
      <c r="R1376" t="s">
        <v>8324</v>
      </c>
      <c r="S1376" s="11">
        <f t="shared" si="149"/>
        <v>42424.161898148144</v>
      </c>
      <c r="T1376">
        <f t="shared" si="150"/>
        <v>25569.000763888889</v>
      </c>
      <c r="U1376">
        <f t="shared" si="151"/>
        <v>2016</v>
      </c>
      <c r="V1376">
        <f t="shared" si="152"/>
        <v>2</v>
      </c>
      <c r="W1376" t="str">
        <f t="shared" si="153"/>
        <v>Feb</v>
      </c>
    </row>
    <row r="1377" spans="1:23" customFormat="1" ht="43.2" hidden="1" x14ac:dyDescent="0.3">
      <c r="A1377">
        <v>1375</v>
      </c>
      <c r="B1377" s="2" t="s">
        <v>1376</v>
      </c>
      <c r="C1377" s="2" t="s">
        <v>5485</v>
      </c>
      <c r="D1377" s="7">
        <v>4000</v>
      </c>
      <c r="E1377" s="5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47"/>
        <v>171</v>
      </c>
      <c r="P1377">
        <f t="shared" si="148"/>
        <v>62.87</v>
      </c>
      <c r="Q1377" t="s">
        <v>8323</v>
      </c>
      <c r="R1377" t="s">
        <v>8324</v>
      </c>
      <c r="S1377" s="11">
        <f t="shared" si="149"/>
        <v>42720.066192129627</v>
      </c>
      <c r="T1377">
        <f t="shared" si="150"/>
        <v>25569.001261574074</v>
      </c>
      <c r="U1377">
        <f t="shared" si="151"/>
        <v>2016</v>
      </c>
      <c r="V1377">
        <f t="shared" si="152"/>
        <v>12</v>
      </c>
      <c r="W1377" t="str">
        <f t="shared" si="153"/>
        <v>Dec</v>
      </c>
    </row>
    <row r="1378" spans="1:23" customFormat="1" ht="28.8" hidden="1" x14ac:dyDescent="0.3">
      <c r="A1378">
        <v>1376</v>
      </c>
      <c r="B1378" s="2" t="s">
        <v>1377</v>
      </c>
      <c r="C1378" s="2" t="s">
        <v>5486</v>
      </c>
      <c r="D1378" s="7">
        <v>3700</v>
      </c>
      <c r="E1378" s="5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47"/>
        <v>252</v>
      </c>
      <c r="P1378">
        <f t="shared" si="148"/>
        <v>55.61</v>
      </c>
      <c r="Q1378" t="s">
        <v>8323</v>
      </c>
      <c r="R1378" t="s">
        <v>8324</v>
      </c>
      <c r="S1378" s="11">
        <f t="shared" si="149"/>
        <v>42677.669050925921</v>
      </c>
      <c r="T1378">
        <f t="shared" si="150"/>
        <v>25569.001944444444</v>
      </c>
      <c r="U1378">
        <f t="shared" si="151"/>
        <v>2016</v>
      </c>
      <c r="V1378">
        <f t="shared" si="152"/>
        <v>11</v>
      </c>
      <c r="W1378" t="str">
        <f t="shared" si="153"/>
        <v>Nov</v>
      </c>
    </row>
    <row r="1379" spans="1:23" customFormat="1" ht="43.2" hidden="1" x14ac:dyDescent="0.3">
      <c r="A1379">
        <v>1377</v>
      </c>
      <c r="B1379" s="2" t="s">
        <v>1378</v>
      </c>
      <c r="C1379" s="2" t="s">
        <v>5487</v>
      </c>
      <c r="D1379" s="7">
        <v>1300</v>
      </c>
      <c r="E1379" s="5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47"/>
        <v>116</v>
      </c>
      <c r="P1379">
        <f t="shared" si="148"/>
        <v>48.71</v>
      </c>
      <c r="Q1379" t="s">
        <v>8323</v>
      </c>
      <c r="R1379" t="s">
        <v>8324</v>
      </c>
      <c r="S1379" s="11">
        <f t="shared" si="149"/>
        <v>42747.219560185185</v>
      </c>
      <c r="T1379">
        <f t="shared" si="150"/>
        <v>25569.000358796296</v>
      </c>
      <c r="U1379">
        <f t="shared" si="151"/>
        <v>2017</v>
      </c>
      <c r="V1379">
        <f t="shared" si="152"/>
        <v>1</v>
      </c>
      <c r="W1379" t="str">
        <f t="shared" si="153"/>
        <v>Jan</v>
      </c>
    </row>
    <row r="1380" spans="1:23" customFormat="1" hidden="1" x14ac:dyDescent="0.3">
      <c r="A1380">
        <v>1378</v>
      </c>
      <c r="B1380" s="2" t="s">
        <v>1379</v>
      </c>
      <c r="C1380" s="2" t="s">
        <v>5488</v>
      </c>
      <c r="D1380" s="7">
        <v>2000</v>
      </c>
      <c r="E1380" s="5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47"/>
        <v>203</v>
      </c>
      <c r="P1380">
        <f t="shared" si="148"/>
        <v>30.58</v>
      </c>
      <c r="Q1380" t="s">
        <v>8323</v>
      </c>
      <c r="R1380" t="s">
        <v>8324</v>
      </c>
      <c r="S1380" s="11">
        <f t="shared" si="149"/>
        <v>42568.759374999994</v>
      </c>
      <c r="T1380">
        <f t="shared" si="150"/>
        <v>25569.001539351852</v>
      </c>
      <c r="U1380">
        <f t="shared" si="151"/>
        <v>2016</v>
      </c>
      <c r="V1380">
        <f t="shared" si="152"/>
        <v>7</v>
      </c>
      <c r="W1380" t="str">
        <f t="shared" si="153"/>
        <v>Jul</v>
      </c>
    </row>
    <row r="1381" spans="1:23" customFormat="1" ht="28.8" hidden="1" x14ac:dyDescent="0.3">
      <c r="A1381">
        <v>1379</v>
      </c>
      <c r="B1381" s="2" t="s">
        <v>1380</v>
      </c>
      <c r="C1381" s="2" t="s">
        <v>5489</v>
      </c>
      <c r="D1381" s="7">
        <v>10000</v>
      </c>
      <c r="E1381" s="5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47"/>
        <v>112</v>
      </c>
      <c r="P1381">
        <f t="shared" si="148"/>
        <v>73.91</v>
      </c>
      <c r="Q1381" t="s">
        <v>8323</v>
      </c>
      <c r="R1381" t="s">
        <v>8324</v>
      </c>
      <c r="S1381" s="11">
        <f t="shared" si="149"/>
        <v>42130.491620370376</v>
      </c>
      <c r="T1381">
        <f t="shared" si="150"/>
        <v>25569.001747685186</v>
      </c>
      <c r="U1381">
        <f t="shared" si="151"/>
        <v>2015</v>
      </c>
      <c r="V1381">
        <f t="shared" si="152"/>
        <v>5</v>
      </c>
      <c r="W1381" t="str">
        <f t="shared" si="153"/>
        <v>May</v>
      </c>
    </row>
    <row r="1382" spans="1:23" customFormat="1" ht="43.2" hidden="1" x14ac:dyDescent="0.3">
      <c r="A1382">
        <v>1380</v>
      </c>
      <c r="B1382" s="2" t="s">
        <v>1381</v>
      </c>
      <c r="C1382" s="2" t="s">
        <v>5490</v>
      </c>
      <c r="D1382" s="7">
        <v>25</v>
      </c>
      <c r="E1382" s="5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47"/>
        <v>424</v>
      </c>
      <c r="P1382">
        <f t="shared" si="148"/>
        <v>21.2</v>
      </c>
      <c r="Q1382" t="s">
        <v>8323</v>
      </c>
      <c r="R1382" t="s">
        <v>8324</v>
      </c>
      <c r="S1382" s="11">
        <f t="shared" si="149"/>
        <v>42141.762800925921</v>
      </c>
      <c r="T1382">
        <f t="shared" si="150"/>
        <v>25569.000057870369</v>
      </c>
      <c r="U1382">
        <f t="shared" si="151"/>
        <v>2015</v>
      </c>
      <c r="V1382">
        <f t="shared" si="152"/>
        <v>5</v>
      </c>
      <c r="W1382" t="str">
        <f t="shared" si="153"/>
        <v>May</v>
      </c>
    </row>
    <row r="1383" spans="1:23" customFormat="1" ht="57.6" hidden="1" x14ac:dyDescent="0.3">
      <c r="A1383">
        <v>1381</v>
      </c>
      <c r="B1383" s="2" t="s">
        <v>1382</v>
      </c>
      <c r="C1383" s="2" t="s">
        <v>5491</v>
      </c>
      <c r="D1383" s="7">
        <v>5000</v>
      </c>
      <c r="E1383" s="5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47"/>
        <v>107</v>
      </c>
      <c r="P1383">
        <f t="shared" si="148"/>
        <v>73.36</v>
      </c>
      <c r="Q1383" t="s">
        <v>8323</v>
      </c>
      <c r="R1383" t="s">
        <v>8324</v>
      </c>
      <c r="S1383" s="11">
        <f t="shared" si="149"/>
        <v>42703.214409722219</v>
      </c>
      <c r="T1383">
        <f t="shared" si="150"/>
        <v>25569.000844907408</v>
      </c>
      <c r="U1383">
        <f t="shared" si="151"/>
        <v>2016</v>
      </c>
      <c r="V1383">
        <f t="shared" si="152"/>
        <v>11</v>
      </c>
      <c r="W1383" t="str">
        <f t="shared" si="153"/>
        <v>Nov</v>
      </c>
    </row>
    <row r="1384" spans="1:23" customFormat="1" ht="43.2" hidden="1" x14ac:dyDescent="0.3">
      <c r="A1384">
        <v>1382</v>
      </c>
      <c r="B1384" s="2" t="s">
        <v>1383</v>
      </c>
      <c r="C1384" s="2" t="s">
        <v>5492</v>
      </c>
      <c r="D1384" s="7">
        <v>8000</v>
      </c>
      <c r="E1384" s="5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47"/>
        <v>104</v>
      </c>
      <c r="P1384">
        <f t="shared" si="148"/>
        <v>56.41</v>
      </c>
      <c r="Q1384" t="s">
        <v>8323</v>
      </c>
      <c r="R1384" t="s">
        <v>8324</v>
      </c>
      <c r="S1384" s="11">
        <f t="shared" si="149"/>
        <v>41370.800185185188</v>
      </c>
      <c r="T1384">
        <f t="shared" si="150"/>
        <v>25569.001712962963</v>
      </c>
      <c r="U1384">
        <f t="shared" si="151"/>
        <v>2013</v>
      </c>
      <c r="V1384">
        <f t="shared" si="152"/>
        <v>4</v>
      </c>
      <c r="W1384" t="str">
        <f t="shared" si="153"/>
        <v>Apr</v>
      </c>
    </row>
    <row r="1385" spans="1:23" customFormat="1" ht="43.2" hidden="1" x14ac:dyDescent="0.3">
      <c r="A1385">
        <v>1383</v>
      </c>
      <c r="B1385" s="2" t="s">
        <v>1384</v>
      </c>
      <c r="C1385" s="2" t="s">
        <v>5493</v>
      </c>
      <c r="D1385" s="7">
        <v>2200</v>
      </c>
      <c r="E1385" s="5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47"/>
        <v>212</v>
      </c>
      <c r="P1385">
        <f t="shared" si="148"/>
        <v>50.25</v>
      </c>
      <c r="Q1385" t="s">
        <v>8323</v>
      </c>
      <c r="R1385" t="s">
        <v>8324</v>
      </c>
      <c r="S1385" s="11">
        <f t="shared" si="149"/>
        <v>42707.074976851851</v>
      </c>
      <c r="T1385">
        <f t="shared" si="150"/>
        <v>25569.001076388889</v>
      </c>
      <c r="U1385">
        <f t="shared" si="151"/>
        <v>2016</v>
      </c>
      <c r="V1385">
        <f t="shared" si="152"/>
        <v>12</v>
      </c>
      <c r="W1385" t="str">
        <f t="shared" si="153"/>
        <v>Dec</v>
      </c>
    </row>
    <row r="1386" spans="1:23" customFormat="1" ht="43.2" hidden="1" x14ac:dyDescent="0.3">
      <c r="A1386">
        <v>1384</v>
      </c>
      <c r="B1386" s="2" t="s">
        <v>1385</v>
      </c>
      <c r="C1386" s="2" t="s">
        <v>5494</v>
      </c>
      <c r="D1386" s="7">
        <v>3500</v>
      </c>
      <c r="E1386" s="5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47"/>
        <v>124</v>
      </c>
      <c r="P1386">
        <f t="shared" si="148"/>
        <v>68.94</v>
      </c>
      <c r="Q1386" t="s">
        <v>8323</v>
      </c>
      <c r="R1386" t="s">
        <v>8324</v>
      </c>
      <c r="S1386" s="11">
        <f t="shared" si="149"/>
        <v>42160.735208333332</v>
      </c>
      <c r="T1386">
        <f t="shared" si="150"/>
        <v>25569.000729166666</v>
      </c>
      <c r="U1386">
        <f t="shared" si="151"/>
        <v>2015</v>
      </c>
      <c r="V1386">
        <f t="shared" si="152"/>
        <v>6</v>
      </c>
      <c r="W1386" t="str">
        <f t="shared" si="153"/>
        <v>Jun</v>
      </c>
    </row>
    <row r="1387" spans="1:23" customFormat="1" ht="43.2" hidden="1" x14ac:dyDescent="0.3">
      <c r="A1387">
        <v>1385</v>
      </c>
      <c r="B1387" s="2" t="s">
        <v>1386</v>
      </c>
      <c r="C1387" s="2" t="s">
        <v>5495</v>
      </c>
      <c r="D1387" s="7">
        <v>8000</v>
      </c>
      <c r="E1387" s="5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47"/>
        <v>110</v>
      </c>
      <c r="P1387">
        <f t="shared" si="148"/>
        <v>65.91</v>
      </c>
      <c r="Q1387" t="s">
        <v>8323</v>
      </c>
      <c r="R1387" t="s">
        <v>8324</v>
      </c>
      <c r="S1387" s="11">
        <f t="shared" si="149"/>
        <v>42433.688900462963</v>
      </c>
      <c r="T1387">
        <f t="shared" si="150"/>
        <v>25569.001550925925</v>
      </c>
      <c r="U1387">
        <f t="shared" si="151"/>
        <v>2016</v>
      </c>
      <c r="V1387">
        <f t="shared" si="152"/>
        <v>3</v>
      </c>
      <c r="W1387" t="str">
        <f t="shared" si="153"/>
        <v>Mar</v>
      </c>
    </row>
    <row r="1388" spans="1:23" customFormat="1" ht="28.8" hidden="1" x14ac:dyDescent="0.3">
      <c r="A1388">
        <v>1386</v>
      </c>
      <c r="B1388" s="2" t="s">
        <v>1387</v>
      </c>
      <c r="C1388" s="2" t="s">
        <v>5496</v>
      </c>
      <c r="D1388" s="7">
        <v>400</v>
      </c>
      <c r="E1388" s="5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47"/>
        <v>219</v>
      </c>
      <c r="P1388">
        <f t="shared" si="148"/>
        <v>62.5</v>
      </c>
      <c r="Q1388" t="s">
        <v>8323</v>
      </c>
      <c r="R1388" t="s">
        <v>8324</v>
      </c>
      <c r="S1388" s="11">
        <f t="shared" si="149"/>
        <v>42184.646863425922</v>
      </c>
      <c r="T1388">
        <f t="shared" si="150"/>
        <v>25569.000162037039</v>
      </c>
      <c r="U1388">
        <f t="shared" si="151"/>
        <v>2015</v>
      </c>
      <c r="V1388">
        <f t="shared" si="152"/>
        <v>6</v>
      </c>
      <c r="W1388" t="str">
        <f t="shared" si="153"/>
        <v>Jun</v>
      </c>
    </row>
    <row r="1389" spans="1:23" customFormat="1" ht="43.2" hidden="1" x14ac:dyDescent="0.3">
      <c r="A1389">
        <v>1387</v>
      </c>
      <c r="B1389" s="2" t="s">
        <v>1388</v>
      </c>
      <c r="C1389" s="2" t="s">
        <v>5497</v>
      </c>
      <c r="D1389" s="7">
        <v>4000</v>
      </c>
      <c r="E1389" s="5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47"/>
        <v>137</v>
      </c>
      <c r="P1389">
        <f t="shared" si="148"/>
        <v>70.06</v>
      </c>
      <c r="Q1389" t="s">
        <v>8323</v>
      </c>
      <c r="R1389" t="s">
        <v>8324</v>
      </c>
      <c r="S1389" s="11">
        <f t="shared" si="149"/>
        <v>42126.92123842593</v>
      </c>
      <c r="T1389">
        <f t="shared" si="150"/>
        <v>25569.000902777778</v>
      </c>
      <c r="U1389">
        <f t="shared" si="151"/>
        <v>2015</v>
      </c>
      <c r="V1389">
        <f t="shared" si="152"/>
        <v>5</v>
      </c>
      <c r="W1389" t="str">
        <f t="shared" si="153"/>
        <v>May</v>
      </c>
    </row>
    <row r="1390" spans="1:23" customFormat="1" ht="43.2" hidden="1" x14ac:dyDescent="0.3">
      <c r="A1390">
        <v>1388</v>
      </c>
      <c r="B1390" s="2" t="s">
        <v>1389</v>
      </c>
      <c r="C1390" s="2" t="s">
        <v>5498</v>
      </c>
      <c r="D1390" s="7">
        <v>5000</v>
      </c>
      <c r="E1390" s="5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47"/>
        <v>135</v>
      </c>
      <c r="P1390">
        <f t="shared" si="148"/>
        <v>60.18</v>
      </c>
      <c r="Q1390" t="s">
        <v>8323</v>
      </c>
      <c r="R1390" t="s">
        <v>8324</v>
      </c>
      <c r="S1390" s="11">
        <f t="shared" si="149"/>
        <v>42634.614780092597</v>
      </c>
      <c r="T1390">
        <f t="shared" si="150"/>
        <v>25569.001296296297</v>
      </c>
      <c r="U1390">
        <f t="shared" si="151"/>
        <v>2016</v>
      </c>
      <c r="V1390">
        <f t="shared" si="152"/>
        <v>9</v>
      </c>
      <c r="W1390" t="str">
        <f t="shared" si="153"/>
        <v>Sep</v>
      </c>
    </row>
    <row r="1391" spans="1:23" customFormat="1" ht="28.8" hidden="1" x14ac:dyDescent="0.3">
      <c r="A1391">
        <v>1389</v>
      </c>
      <c r="B1391" s="2" t="s">
        <v>1390</v>
      </c>
      <c r="C1391" s="2" t="s">
        <v>5499</v>
      </c>
      <c r="D1391" s="7">
        <v>500</v>
      </c>
      <c r="E1391" s="5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47"/>
        <v>145</v>
      </c>
      <c r="P1391">
        <f t="shared" si="148"/>
        <v>21.38</v>
      </c>
      <c r="Q1391" t="s">
        <v>8323</v>
      </c>
      <c r="R1391" t="s">
        <v>8324</v>
      </c>
      <c r="S1391" s="11">
        <f t="shared" si="149"/>
        <v>42565.480983796297</v>
      </c>
      <c r="T1391">
        <f t="shared" si="150"/>
        <v>25569.00039351852</v>
      </c>
      <c r="U1391">
        <f t="shared" si="151"/>
        <v>2016</v>
      </c>
      <c r="V1391">
        <f t="shared" si="152"/>
        <v>7</v>
      </c>
      <c r="W1391" t="str">
        <f t="shared" si="153"/>
        <v>Jul</v>
      </c>
    </row>
    <row r="1392" spans="1:23" customFormat="1" ht="43.2" hidden="1" x14ac:dyDescent="0.3">
      <c r="A1392">
        <v>1390</v>
      </c>
      <c r="B1392" s="2" t="s">
        <v>1391</v>
      </c>
      <c r="C1392" s="2" t="s">
        <v>5500</v>
      </c>
      <c r="D1392" s="7">
        <v>2800</v>
      </c>
      <c r="E1392" s="5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47"/>
        <v>109</v>
      </c>
      <c r="P1392">
        <f t="shared" si="148"/>
        <v>160.79</v>
      </c>
      <c r="Q1392" t="s">
        <v>8323</v>
      </c>
      <c r="R1392" t="s">
        <v>8324</v>
      </c>
      <c r="S1392" s="11">
        <f t="shared" si="149"/>
        <v>42087.803310185183</v>
      </c>
      <c r="T1392">
        <f t="shared" si="150"/>
        <v>25569.000219907408</v>
      </c>
      <c r="U1392">
        <f t="shared" si="151"/>
        <v>2015</v>
      </c>
      <c r="V1392">
        <f t="shared" si="152"/>
        <v>3</v>
      </c>
      <c r="W1392" t="str">
        <f t="shared" si="153"/>
        <v>Mar</v>
      </c>
    </row>
    <row r="1393" spans="1:23" customFormat="1" ht="43.2" hidden="1" x14ac:dyDescent="0.3">
      <c r="A1393">
        <v>1391</v>
      </c>
      <c r="B1393" s="2" t="s">
        <v>1392</v>
      </c>
      <c r="C1393" s="2" t="s">
        <v>5501</v>
      </c>
      <c r="D1393" s="7">
        <v>500</v>
      </c>
      <c r="E1393" s="5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47"/>
        <v>110</v>
      </c>
      <c r="P1393">
        <f t="shared" si="148"/>
        <v>42.38</v>
      </c>
      <c r="Q1393" t="s">
        <v>8323</v>
      </c>
      <c r="R1393" t="s">
        <v>8324</v>
      </c>
      <c r="S1393" s="11">
        <f t="shared" si="149"/>
        <v>42193.650671296295</v>
      </c>
      <c r="T1393">
        <f t="shared" si="150"/>
        <v>25569.000150462962</v>
      </c>
      <c r="U1393">
        <f t="shared" si="151"/>
        <v>2015</v>
      </c>
      <c r="V1393">
        <f t="shared" si="152"/>
        <v>7</v>
      </c>
      <c r="W1393" t="str">
        <f t="shared" si="153"/>
        <v>Jul</v>
      </c>
    </row>
    <row r="1394" spans="1:23" customFormat="1" ht="43.2" hidden="1" x14ac:dyDescent="0.3">
      <c r="A1394">
        <v>1392</v>
      </c>
      <c r="B1394" s="2" t="s">
        <v>1393</v>
      </c>
      <c r="C1394" s="2" t="s">
        <v>5502</v>
      </c>
      <c r="D1394" s="7">
        <v>2500</v>
      </c>
      <c r="E1394" s="5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47"/>
        <v>114</v>
      </c>
      <c r="P1394">
        <f t="shared" si="148"/>
        <v>27.32</v>
      </c>
      <c r="Q1394" t="s">
        <v>8323</v>
      </c>
      <c r="R1394" t="s">
        <v>8324</v>
      </c>
      <c r="S1394" s="11">
        <f t="shared" si="149"/>
        <v>42401.154930555553</v>
      </c>
      <c r="T1394">
        <f t="shared" si="150"/>
        <v>25569.001203703705</v>
      </c>
      <c r="U1394">
        <f t="shared" si="151"/>
        <v>2016</v>
      </c>
      <c r="V1394">
        <f t="shared" si="152"/>
        <v>2</v>
      </c>
      <c r="W1394" t="str">
        <f t="shared" si="153"/>
        <v>Feb</v>
      </c>
    </row>
    <row r="1395" spans="1:23" customFormat="1" hidden="1" x14ac:dyDescent="0.3">
      <c r="A1395">
        <v>1393</v>
      </c>
      <c r="B1395" s="2" t="s">
        <v>1394</v>
      </c>
      <c r="C1395" s="2" t="s">
        <v>5503</v>
      </c>
      <c r="D1395" s="7">
        <v>10000</v>
      </c>
      <c r="E1395" s="5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47"/>
        <v>102</v>
      </c>
      <c r="P1395">
        <f t="shared" si="148"/>
        <v>196.83</v>
      </c>
      <c r="Q1395" t="s">
        <v>8323</v>
      </c>
      <c r="R1395" t="s">
        <v>8324</v>
      </c>
      <c r="S1395" s="11">
        <f t="shared" si="149"/>
        <v>42553.681979166664</v>
      </c>
      <c r="T1395">
        <f t="shared" si="150"/>
        <v>25569.000601851851</v>
      </c>
      <c r="U1395">
        <f t="shared" si="151"/>
        <v>2016</v>
      </c>
      <c r="V1395">
        <f t="shared" si="152"/>
        <v>7</v>
      </c>
      <c r="W1395" t="str">
        <f t="shared" si="153"/>
        <v>Jul</v>
      </c>
    </row>
    <row r="1396" spans="1:23" customFormat="1" ht="43.2" hidden="1" x14ac:dyDescent="0.3">
      <c r="A1396">
        <v>1394</v>
      </c>
      <c r="B1396" s="2" t="s">
        <v>1395</v>
      </c>
      <c r="C1396" s="2" t="s">
        <v>5504</v>
      </c>
      <c r="D1396" s="7">
        <v>750</v>
      </c>
      <c r="E1396" s="5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47"/>
        <v>122</v>
      </c>
      <c r="P1396">
        <f t="shared" si="148"/>
        <v>53.88</v>
      </c>
      <c r="Q1396" t="s">
        <v>8323</v>
      </c>
      <c r="R1396" t="s">
        <v>8324</v>
      </c>
      <c r="S1396" s="11">
        <f t="shared" si="149"/>
        <v>42752.144976851851</v>
      </c>
      <c r="T1396">
        <f t="shared" si="150"/>
        <v>25569.000196759258</v>
      </c>
      <c r="U1396">
        <f t="shared" si="151"/>
        <v>2017</v>
      </c>
      <c r="V1396">
        <f t="shared" si="152"/>
        <v>1</v>
      </c>
      <c r="W1396" t="str">
        <f t="shared" si="153"/>
        <v>Jan</v>
      </c>
    </row>
    <row r="1397" spans="1:23" customFormat="1" hidden="1" x14ac:dyDescent="0.3">
      <c r="A1397">
        <v>1395</v>
      </c>
      <c r="B1397" s="2" t="s">
        <v>1396</v>
      </c>
      <c r="C1397" s="2" t="s">
        <v>5505</v>
      </c>
      <c r="D1397" s="7">
        <v>3500</v>
      </c>
      <c r="E1397" s="5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47"/>
        <v>112</v>
      </c>
      <c r="P1397">
        <f t="shared" si="148"/>
        <v>47.76</v>
      </c>
      <c r="Q1397" t="s">
        <v>8323</v>
      </c>
      <c r="R1397" t="s">
        <v>8324</v>
      </c>
      <c r="S1397" s="11">
        <f t="shared" si="149"/>
        <v>42719.90834490741</v>
      </c>
      <c r="T1397">
        <f t="shared" si="150"/>
        <v>25569.000949074074</v>
      </c>
      <c r="U1397">
        <f t="shared" si="151"/>
        <v>2016</v>
      </c>
      <c r="V1397">
        <f t="shared" si="152"/>
        <v>12</v>
      </c>
      <c r="W1397" t="str">
        <f t="shared" si="153"/>
        <v>Dec</v>
      </c>
    </row>
    <row r="1398" spans="1:23" customFormat="1" ht="43.2" hidden="1" x14ac:dyDescent="0.3">
      <c r="A1398">
        <v>1396</v>
      </c>
      <c r="B1398" s="2" t="s">
        <v>1397</v>
      </c>
      <c r="C1398" s="2" t="s">
        <v>5506</v>
      </c>
      <c r="D1398" s="7">
        <v>6000</v>
      </c>
      <c r="E1398" s="5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47"/>
        <v>107</v>
      </c>
      <c r="P1398">
        <f t="shared" si="148"/>
        <v>88.19</v>
      </c>
      <c r="Q1398" t="s">
        <v>8323</v>
      </c>
      <c r="R1398" t="s">
        <v>8324</v>
      </c>
      <c r="S1398" s="11">
        <f t="shared" si="149"/>
        <v>42018.99863425926</v>
      </c>
      <c r="T1398">
        <f t="shared" si="150"/>
        <v>25569.000844907408</v>
      </c>
      <c r="U1398">
        <f t="shared" si="151"/>
        <v>2015</v>
      </c>
      <c r="V1398">
        <f t="shared" si="152"/>
        <v>1</v>
      </c>
      <c r="W1398" t="str">
        <f t="shared" si="153"/>
        <v>Jan</v>
      </c>
    </row>
    <row r="1399" spans="1:23" customFormat="1" ht="43.2" hidden="1" x14ac:dyDescent="0.3">
      <c r="A1399">
        <v>1397</v>
      </c>
      <c r="B1399" s="2" t="s">
        <v>1398</v>
      </c>
      <c r="C1399" s="2" t="s">
        <v>5507</v>
      </c>
      <c r="D1399" s="7">
        <v>10000</v>
      </c>
      <c r="E1399" s="5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47"/>
        <v>114</v>
      </c>
      <c r="P1399">
        <f t="shared" si="148"/>
        <v>72.06</v>
      </c>
      <c r="Q1399" t="s">
        <v>8323</v>
      </c>
      <c r="R1399" t="s">
        <v>8324</v>
      </c>
      <c r="S1399" s="11">
        <f t="shared" si="149"/>
        <v>42640.917939814812</v>
      </c>
      <c r="T1399">
        <f t="shared" si="150"/>
        <v>25569.001828703702</v>
      </c>
      <c r="U1399">
        <f t="shared" si="151"/>
        <v>2016</v>
      </c>
      <c r="V1399">
        <f t="shared" si="152"/>
        <v>9</v>
      </c>
      <c r="W1399" t="str">
        <f t="shared" si="153"/>
        <v>Sep</v>
      </c>
    </row>
    <row r="1400" spans="1:23" customFormat="1" ht="43.2" hidden="1" x14ac:dyDescent="0.3">
      <c r="A1400">
        <v>1398</v>
      </c>
      <c r="B1400" s="2" t="s">
        <v>1399</v>
      </c>
      <c r="C1400" s="2" t="s">
        <v>5508</v>
      </c>
      <c r="D1400" s="7">
        <v>4400</v>
      </c>
      <c r="E1400" s="5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47"/>
        <v>110</v>
      </c>
      <c r="P1400">
        <f t="shared" si="148"/>
        <v>74.25</v>
      </c>
      <c r="Q1400" t="s">
        <v>8323</v>
      </c>
      <c r="R1400" t="s">
        <v>8324</v>
      </c>
      <c r="S1400" s="11">
        <f t="shared" si="149"/>
        <v>42526.874236111107</v>
      </c>
      <c r="T1400">
        <f t="shared" si="150"/>
        <v>25569.000752314816</v>
      </c>
      <c r="U1400">
        <f t="shared" si="151"/>
        <v>2016</v>
      </c>
      <c r="V1400">
        <f t="shared" si="152"/>
        <v>6</v>
      </c>
      <c r="W1400" t="str">
        <f t="shared" si="153"/>
        <v>Jun</v>
      </c>
    </row>
    <row r="1401" spans="1:23" customFormat="1" ht="43.2" hidden="1" x14ac:dyDescent="0.3">
      <c r="A1401">
        <v>1399</v>
      </c>
      <c r="B1401" s="2" t="s">
        <v>1400</v>
      </c>
      <c r="C1401" s="2" t="s">
        <v>5509</v>
      </c>
      <c r="D1401" s="7">
        <v>9000</v>
      </c>
      <c r="E1401" s="5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47"/>
        <v>126</v>
      </c>
      <c r="P1401">
        <f t="shared" si="148"/>
        <v>61.7</v>
      </c>
      <c r="Q1401" t="s">
        <v>8323</v>
      </c>
      <c r="R1401" t="s">
        <v>8324</v>
      </c>
      <c r="S1401" s="11">
        <f t="shared" si="149"/>
        <v>41889.004317129627</v>
      </c>
      <c r="T1401">
        <f t="shared" si="150"/>
        <v>25569.002129629629</v>
      </c>
      <c r="U1401">
        <f t="shared" si="151"/>
        <v>2014</v>
      </c>
      <c r="V1401">
        <f t="shared" si="152"/>
        <v>9</v>
      </c>
      <c r="W1401" t="str">
        <f t="shared" si="153"/>
        <v>Sep</v>
      </c>
    </row>
    <row r="1402" spans="1:23" customFormat="1" ht="43.2" hidden="1" x14ac:dyDescent="0.3">
      <c r="A1402">
        <v>1400</v>
      </c>
      <c r="B1402" s="2" t="s">
        <v>1401</v>
      </c>
      <c r="C1402" s="2" t="s">
        <v>5510</v>
      </c>
      <c r="D1402" s="7">
        <v>350</v>
      </c>
      <c r="E1402" s="5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47"/>
        <v>167</v>
      </c>
      <c r="P1402">
        <f t="shared" si="148"/>
        <v>17.239999999999998</v>
      </c>
      <c r="Q1402" t="s">
        <v>8323</v>
      </c>
      <c r="R1402" t="s">
        <v>8324</v>
      </c>
      <c r="S1402" s="11">
        <f t="shared" si="149"/>
        <v>42498.341122685189</v>
      </c>
      <c r="T1402">
        <f t="shared" si="150"/>
        <v>25569.00039351852</v>
      </c>
      <c r="U1402">
        <f t="shared" si="151"/>
        <v>2016</v>
      </c>
      <c r="V1402">
        <f t="shared" si="152"/>
        <v>5</v>
      </c>
      <c r="W1402" t="str">
        <f t="shared" si="153"/>
        <v>May</v>
      </c>
    </row>
    <row r="1403" spans="1:23" customFormat="1" ht="57.6" hidden="1" x14ac:dyDescent="0.3">
      <c r="A1403">
        <v>1401</v>
      </c>
      <c r="B1403" s="2" t="s">
        <v>1402</v>
      </c>
      <c r="C1403" s="2" t="s">
        <v>5511</v>
      </c>
      <c r="D1403" s="7">
        <v>2500</v>
      </c>
      <c r="E1403" s="5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47"/>
        <v>497</v>
      </c>
      <c r="P1403">
        <f t="shared" si="148"/>
        <v>51.72</v>
      </c>
      <c r="Q1403" t="s">
        <v>8323</v>
      </c>
      <c r="R1403" t="s">
        <v>8324</v>
      </c>
      <c r="S1403" s="11">
        <f t="shared" si="149"/>
        <v>41399.99622685185</v>
      </c>
      <c r="T1403">
        <f t="shared" si="150"/>
        <v>25569.00277777778</v>
      </c>
      <c r="U1403">
        <f t="shared" si="151"/>
        <v>2013</v>
      </c>
      <c r="V1403">
        <f t="shared" si="152"/>
        <v>5</v>
      </c>
      <c r="W1403" t="str">
        <f t="shared" si="153"/>
        <v>May</v>
      </c>
    </row>
    <row r="1404" spans="1:23" customFormat="1" ht="43.2" hidden="1" x14ac:dyDescent="0.3">
      <c r="A1404">
        <v>1402</v>
      </c>
      <c r="B1404" s="2" t="s">
        <v>1403</v>
      </c>
      <c r="C1404" s="2" t="s">
        <v>5512</v>
      </c>
      <c r="D1404" s="7">
        <v>2500</v>
      </c>
      <c r="E1404" s="5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47"/>
        <v>109</v>
      </c>
      <c r="P1404">
        <f t="shared" si="148"/>
        <v>24.15</v>
      </c>
      <c r="Q1404" t="s">
        <v>8323</v>
      </c>
      <c r="R1404" t="s">
        <v>8324</v>
      </c>
      <c r="S1404" s="11">
        <f t="shared" si="149"/>
        <v>42065.053368055553</v>
      </c>
      <c r="T1404">
        <f t="shared" si="150"/>
        <v>25569.001307870371</v>
      </c>
      <c r="U1404">
        <f t="shared" si="151"/>
        <v>2015</v>
      </c>
      <c r="V1404">
        <f t="shared" si="152"/>
        <v>3</v>
      </c>
      <c r="W1404" t="str">
        <f t="shared" si="153"/>
        <v>Mar</v>
      </c>
    </row>
    <row r="1405" spans="1:23" customFormat="1" ht="43.2" hidden="1" x14ac:dyDescent="0.3">
      <c r="A1405">
        <v>1403</v>
      </c>
      <c r="B1405" s="2" t="s">
        <v>1404</v>
      </c>
      <c r="C1405" s="2" t="s">
        <v>5513</v>
      </c>
      <c r="D1405" s="7">
        <v>4000</v>
      </c>
      <c r="E1405" s="5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47"/>
        <v>103</v>
      </c>
      <c r="P1405">
        <f t="shared" si="148"/>
        <v>62.17</v>
      </c>
      <c r="Q1405" t="s">
        <v>8323</v>
      </c>
      <c r="R1405" t="s">
        <v>8324</v>
      </c>
      <c r="S1405" s="11">
        <f t="shared" si="149"/>
        <v>41451.062905092593</v>
      </c>
      <c r="T1405">
        <f t="shared" si="150"/>
        <v>25569.000763888889</v>
      </c>
      <c r="U1405">
        <f t="shared" si="151"/>
        <v>2013</v>
      </c>
      <c r="V1405">
        <f t="shared" si="152"/>
        <v>6</v>
      </c>
      <c r="W1405" t="str">
        <f t="shared" si="153"/>
        <v>Jun</v>
      </c>
    </row>
    <row r="1406" spans="1:23" customFormat="1" ht="43.2" hidden="1" x14ac:dyDescent="0.3">
      <c r="A1406">
        <v>1404</v>
      </c>
      <c r="B1406" s="2" t="s">
        <v>1405</v>
      </c>
      <c r="C1406" s="2" t="s">
        <v>5514</v>
      </c>
      <c r="D1406" s="7">
        <v>14500</v>
      </c>
      <c r="E1406" s="5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47"/>
        <v>2</v>
      </c>
      <c r="P1406">
        <f t="shared" si="148"/>
        <v>48.2</v>
      </c>
      <c r="Q1406" t="s">
        <v>8320</v>
      </c>
      <c r="R1406" t="s">
        <v>8339</v>
      </c>
      <c r="S1406" s="11">
        <f t="shared" si="149"/>
        <v>42032.510243055556</v>
      </c>
      <c r="T1406">
        <f t="shared" si="150"/>
        <v>25569.000057870369</v>
      </c>
      <c r="U1406">
        <f t="shared" si="151"/>
        <v>2015</v>
      </c>
      <c r="V1406">
        <f t="shared" si="152"/>
        <v>1</v>
      </c>
      <c r="W1406" t="str">
        <f t="shared" si="153"/>
        <v>Jan</v>
      </c>
    </row>
    <row r="1407" spans="1:23" customFormat="1" ht="28.8" hidden="1" x14ac:dyDescent="0.3">
      <c r="A1407">
        <v>1405</v>
      </c>
      <c r="B1407" s="2" t="s">
        <v>1406</v>
      </c>
      <c r="C1407" s="2" t="s">
        <v>5515</v>
      </c>
      <c r="D1407" s="7">
        <v>25000</v>
      </c>
      <c r="E1407" s="5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47"/>
        <v>0</v>
      </c>
      <c r="P1407">
        <f t="shared" si="148"/>
        <v>6.18</v>
      </c>
      <c r="Q1407" t="s">
        <v>8320</v>
      </c>
      <c r="R1407" t="s">
        <v>8339</v>
      </c>
      <c r="S1407" s="11">
        <f t="shared" si="149"/>
        <v>41941.680567129632</v>
      </c>
      <c r="T1407">
        <f t="shared" si="150"/>
        <v>25569.000196759258</v>
      </c>
      <c r="U1407">
        <f t="shared" si="151"/>
        <v>2014</v>
      </c>
      <c r="V1407">
        <f t="shared" si="152"/>
        <v>10</v>
      </c>
      <c r="W1407" t="str">
        <f t="shared" si="153"/>
        <v>Oct</v>
      </c>
    </row>
    <row r="1408" spans="1:23" customFormat="1" hidden="1" x14ac:dyDescent="0.3">
      <c r="A1408">
        <v>1406</v>
      </c>
      <c r="B1408" s="2" t="s">
        <v>1407</v>
      </c>
      <c r="C1408" s="2" t="s">
        <v>5516</v>
      </c>
      <c r="D1408" s="7">
        <v>12000</v>
      </c>
      <c r="E1408" s="5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47"/>
        <v>0</v>
      </c>
      <c r="P1408">
        <f t="shared" si="148"/>
        <v>5</v>
      </c>
      <c r="Q1408" t="s">
        <v>8320</v>
      </c>
      <c r="R1408" t="s">
        <v>8339</v>
      </c>
      <c r="S1408" s="11">
        <f t="shared" si="149"/>
        <v>42297.432951388888</v>
      </c>
      <c r="T1408">
        <f t="shared" si="150"/>
        <v>25569.000034722223</v>
      </c>
      <c r="U1408">
        <f t="shared" si="151"/>
        <v>2015</v>
      </c>
      <c r="V1408">
        <f t="shared" si="152"/>
        <v>10</v>
      </c>
      <c r="W1408" t="str">
        <f t="shared" si="153"/>
        <v>Oct</v>
      </c>
    </row>
    <row r="1409" spans="1:23" customFormat="1" ht="43.2" hidden="1" x14ac:dyDescent="0.3">
      <c r="A1409">
        <v>1407</v>
      </c>
      <c r="B1409" s="2" t="s">
        <v>1408</v>
      </c>
      <c r="C1409" s="2" t="s">
        <v>5517</v>
      </c>
      <c r="D1409" s="7">
        <v>3000</v>
      </c>
      <c r="E1409" s="5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47"/>
        <v>1</v>
      </c>
      <c r="P1409">
        <f t="shared" si="148"/>
        <v>7.5</v>
      </c>
      <c r="Q1409" t="s">
        <v>8320</v>
      </c>
      <c r="R1409" t="s">
        <v>8339</v>
      </c>
      <c r="S1409" s="11">
        <f t="shared" si="149"/>
        <v>41838.536782407406</v>
      </c>
      <c r="T1409">
        <f t="shared" si="150"/>
        <v>25569.00002314815</v>
      </c>
      <c r="U1409">
        <f t="shared" si="151"/>
        <v>2014</v>
      </c>
      <c r="V1409">
        <f t="shared" si="152"/>
        <v>7</v>
      </c>
      <c r="W1409" t="str">
        <f t="shared" si="153"/>
        <v>Jul</v>
      </c>
    </row>
    <row r="1410" spans="1:23" customFormat="1" ht="43.2" hidden="1" x14ac:dyDescent="0.3">
      <c r="A1410">
        <v>1408</v>
      </c>
      <c r="B1410" s="2" t="s">
        <v>1409</v>
      </c>
      <c r="C1410" s="2" t="s">
        <v>5518</v>
      </c>
      <c r="D1410" s="7">
        <v>1000</v>
      </c>
      <c r="E1410" s="5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54">ROUND(E1410/D1410*100,0)</f>
        <v>7</v>
      </c>
      <c r="P1410">
        <f t="shared" si="148"/>
        <v>12</v>
      </c>
      <c r="Q1410" t="s">
        <v>8320</v>
      </c>
      <c r="R1410" t="s">
        <v>8339</v>
      </c>
      <c r="S1410" s="11">
        <f t="shared" si="149"/>
        <v>42291.872175925921</v>
      </c>
      <c r="T1410">
        <f t="shared" si="150"/>
        <v>25569.000069444446</v>
      </c>
      <c r="U1410">
        <f t="shared" si="151"/>
        <v>2015</v>
      </c>
      <c r="V1410">
        <f t="shared" si="152"/>
        <v>10</v>
      </c>
      <c r="W1410" t="str">
        <f t="shared" si="153"/>
        <v>Oct</v>
      </c>
    </row>
    <row r="1411" spans="1:23" customFormat="1" ht="43.2" hidden="1" x14ac:dyDescent="0.3">
      <c r="A1411">
        <v>1409</v>
      </c>
      <c r="B1411" s="2" t="s">
        <v>1410</v>
      </c>
      <c r="C1411" s="2" t="s">
        <v>5519</v>
      </c>
      <c r="D1411" s="7">
        <v>4000</v>
      </c>
      <c r="E1411" s="5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54"/>
        <v>0</v>
      </c>
      <c r="P1411">
        <f t="shared" ref="P1411:P1474" si="155">IFERROR(ROUND(E1411/L1411,2),0)</f>
        <v>0</v>
      </c>
      <c r="Q1411" t="s">
        <v>8320</v>
      </c>
      <c r="R1411" t="s">
        <v>8339</v>
      </c>
      <c r="S1411" s="11">
        <f t="shared" ref="S1411:S1474" si="156">(((J1411/60)/60)/24)+DATE(1970,1,1)</f>
        <v>41945.133506944447</v>
      </c>
      <c r="T1411">
        <f t="shared" ref="T1411:T1474" si="157">(((L1411/60)/60)/24)+DATE(1970,1,1)</f>
        <v>25569</v>
      </c>
      <c r="U1411">
        <f t="shared" ref="U1411:U1474" si="158">YEAR(S1411)</f>
        <v>2014</v>
      </c>
      <c r="V1411">
        <f t="shared" ref="V1411:V1474" si="159">MONTH(S1411)</f>
        <v>11</v>
      </c>
      <c r="W1411" t="str">
        <f t="shared" ref="W1411:W1474" si="160">IF(V1411=1,"Jan",IF(V1411=2,"Feb",IF(V1411=3,"Mar",IF(V1411=4,"Apr",IF(V1411=5,"May",IF(V1411=6,"Jun",IF(V1411=7,"Jul",IF(V1411=8,"Aug",IF(V1411=9,"Sep",IF(V1411=10,"Oct",IF(V1411=11,"Nov",IF(V1411=12,"Dec"))))))))))))</f>
        <v>Nov</v>
      </c>
    </row>
    <row r="1412" spans="1:23" customFormat="1" ht="43.2" hidden="1" x14ac:dyDescent="0.3">
      <c r="A1412">
        <v>1410</v>
      </c>
      <c r="B1412" s="2" t="s">
        <v>1411</v>
      </c>
      <c r="C1412" s="2" t="s">
        <v>5520</v>
      </c>
      <c r="D1412" s="7">
        <v>6000</v>
      </c>
      <c r="E1412" s="5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54"/>
        <v>0</v>
      </c>
      <c r="P1412">
        <f t="shared" si="155"/>
        <v>1</v>
      </c>
      <c r="Q1412" t="s">
        <v>8320</v>
      </c>
      <c r="R1412" t="s">
        <v>8339</v>
      </c>
      <c r="S1412" s="11">
        <f t="shared" si="156"/>
        <v>42479.318518518514</v>
      </c>
      <c r="T1412">
        <f t="shared" si="157"/>
        <v>25569.000011574073</v>
      </c>
      <c r="U1412">
        <f t="shared" si="158"/>
        <v>2016</v>
      </c>
      <c r="V1412">
        <f t="shared" si="159"/>
        <v>4</v>
      </c>
      <c r="W1412" t="str">
        <f t="shared" si="160"/>
        <v>Apr</v>
      </c>
    </row>
    <row r="1413" spans="1:23" customFormat="1" ht="57.6" hidden="1" x14ac:dyDescent="0.3">
      <c r="A1413">
        <v>1411</v>
      </c>
      <c r="B1413" s="2" t="s">
        <v>1412</v>
      </c>
      <c r="C1413" s="2" t="s">
        <v>5521</v>
      </c>
      <c r="D1413" s="7">
        <v>3000</v>
      </c>
      <c r="E1413" s="5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54"/>
        <v>0</v>
      </c>
      <c r="P1413">
        <f t="shared" si="155"/>
        <v>2.33</v>
      </c>
      <c r="Q1413" t="s">
        <v>8320</v>
      </c>
      <c r="R1413" t="s">
        <v>8339</v>
      </c>
      <c r="S1413" s="11">
        <f t="shared" si="156"/>
        <v>42013.059027777781</v>
      </c>
      <c r="T1413">
        <f t="shared" si="157"/>
        <v>25569.000034722223</v>
      </c>
      <c r="U1413">
        <f t="shared" si="158"/>
        <v>2015</v>
      </c>
      <c r="V1413">
        <f t="shared" si="159"/>
        <v>1</v>
      </c>
      <c r="W1413" t="str">
        <f t="shared" si="160"/>
        <v>Jan</v>
      </c>
    </row>
    <row r="1414" spans="1:23" customFormat="1" ht="28.8" hidden="1" x14ac:dyDescent="0.3">
      <c r="A1414">
        <v>1412</v>
      </c>
      <c r="B1414" s="2" t="s">
        <v>1413</v>
      </c>
      <c r="C1414" s="2" t="s">
        <v>5522</v>
      </c>
      <c r="D1414" s="7">
        <v>7000</v>
      </c>
      <c r="E1414" s="5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54"/>
        <v>5</v>
      </c>
      <c r="P1414">
        <f t="shared" si="155"/>
        <v>24.62</v>
      </c>
      <c r="Q1414" t="s">
        <v>8320</v>
      </c>
      <c r="R1414" t="s">
        <v>8339</v>
      </c>
      <c r="S1414" s="11">
        <f t="shared" si="156"/>
        <v>41947.063645833332</v>
      </c>
      <c r="T1414">
        <f t="shared" si="157"/>
        <v>25569.000150462962</v>
      </c>
      <c r="U1414">
        <f t="shared" si="158"/>
        <v>2014</v>
      </c>
      <c r="V1414">
        <f t="shared" si="159"/>
        <v>11</v>
      </c>
      <c r="W1414" t="str">
        <f t="shared" si="160"/>
        <v>Nov</v>
      </c>
    </row>
    <row r="1415" spans="1:23" customFormat="1" ht="57.6" hidden="1" x14ac:dyDescent="0.3">
      <c r="A1415">
        <v>1413</v>
      </c>
      <c r="B1415" s="2" t="s">
        <v>1414</v>
      </c>
      <c r="C1415" s="2" t="s">
        <v>5523</v>
      </c>
      <c r="D1415" s="7">
        <v>2000</v>
      </c>
      <c r="E1415" s="5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54"/>
        <v>5</v>
      </c>
      <c r="P1415">
        <f t="shared" si="155"/>
        <v>100</v>
      </c>
      <c r="Q1415" t="s">
        <v>8320</v>
      </c>
      <c r="R1415" t="s">
        <v>8339</v>
      </c>
      <c r="S1415" s="11">
        <f t="shared" si="156"/>
        <v>42360.437152777777</v>
      </c>
      <c r="T1415">
        <f t="shared" si="157"/>
        <v>25569.000011574073</v>
      </c>
      <c r="U1415">
        <f t="shared" si="158"/>
        <v>2015</v>
      </c>
      <c r="V1415">
        <f t="shared" si="159"/>
        <v>12</v>
      </c>
      <c r="W1415" t="str">
        <f t="shared" si="160"/>
        <v>Dec</v>
      </c>
    </row>
    <row r="1416" spans="1:23" customFormat="1" ht="43.2" hidden="1" x14ac:dyDescent="0.3">
      <c r="A1416">
        <v>1414</v>
      </c>
      <c r="B1416" s="2" t="s">
        <v>1415</v>
      </c>
      <c r="C1416" s="2" t="s">
        <v>5524</v>
      </c>
      <c r="D1416" s="7">
        <v>500</v>
      </c>
      <c r="E1416" s="5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54"/>
        <v>0</v>
      </c>
      <c r="P1416">
        <f t="shared" si="155"/>
        <v>1</v>
      </c>
      <c r="Q1416" t="s">
        <v>8320</v>
      </c>
      <c r="R1416" t="s">
        <v>8339</v>
      </c>
      <c r="S1416" s="11">
        <f t="shared" si="156"/>
        <v>42708.25309027778</v>
      </c>
      <c r="T1416">
        <f t="shared" si="157"/>
        <v>25569.000011574073</v>
      </c>
      <c r="U1416">
        <f t="shared" si="158"/>
        <v>2016</v>
      </c>
      <c r="V1416">
        <f t="shared" si="159"/>
        <v>12</v>
      </c>
      <c r="W1416" t="str">
        <f t="shared" si="160"/>
        <v>Dec</v>
      </c>
    </row>
    <row r="1417" spans="1:23" customFormat="1" ht="43.2" hidden="1" x14ac:dyDescent="0.3">
      <c r="A1417">
        <v>1415</v>
      </c>
      <c r="B1417" s="2" t="s">
        <v>1416</v>
      </c>
      <c r="C1417" s="2" t="s">
        <v>5525</v>
      </c>
      <c r="D1417" s="7">
        <v>4400</v>
      </c>
      <c r="E1417" s="5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54"/>
        <v>18</v>
      </c>
      <c r="P1417">
        <f t="shared" si="155"/>
        <v>88.89</v>
      </c>
      <c r="Q1417" t="s">
        <v>8320</v>
      </c>
      <c r="R1417" t="s">
        <v>8339</v>
      </c>
      <c r="S1417" s="11">
        <f t="shared" si="156"/>
        <v>42192.675821759258</v>
      </c>
      <c r="T1417">
        <f t="shared" si="157"/>
        <v>25569.000104166666</v>
      </c>
      <c r="U1417">
        <f t="shared" si="158"/>
        <v>2015</v>
      </c>
      <c r="V1417">
        <f t="shared" si="159"/>
        <v>7</v>
      </c>
      <c r="W1417" t="str">
        <f t="shared" si="160"/>
        <v>Jul</v>
      </c>
    </row>
    <row r="1418" spans="1:23" customFormat="1" ht="43.2" hidden="1" x14ac:dyDescent="0.3">
      <c r="A1418">
        <v>1416</v>
      </c>
      <c r="B1418" s="2" t="s">
        <v>1417</v>
      </c>
      <c r="C1418" s="2" t="s">
        <v>5526</v>
      </c>
      <c r="D1418" s="7">
        <v>50000</v>
      </c>
      <c r="E1418" s="5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54"/>
        <v>0</v>
      </c>
      <c r="P1418">
        <f t="shared" si="155"/>
        <v>0</v>
      </c>
      <c r="Q1418" t="s">
        <v>8320</v>
      </c>
      <c r="R1418" t="s">
        <v>8339</v>
      </c>
      <c r="S1418" s="11">
        <f t="shared" si="156"/>
        <v>42299.926145833335</v>
      </c>
      <c r="T1418">
        <f t="shared" si="157"/>
        <v>25569</v>
      </c>
      <c r="U1418">
        <f t="shared" si="158"/>
        <v>2015</v>
      </c>
      <c r="V1418">
        <f t="shared" si="159"/>
        <v>10</v>
      </c>
      <c r="W1418" t="str">
        <f t="shared" si="160"/>
        <v>Oct</v>
      </c>
    </row>
    <row r="1419" spans="1:23" customFormat="1" ht="43.2" hidden="1" x14ac:dyDescent="0.3">
      <c r="A1419">
        <v>1417</v>
      </c>
      <c r="B1419" s="2" t="s">
        <v>1418</v>
      </c>
      <c r="C1419" s="2" t="s">
        <v>5527</v>
      </c>
      <c r="D1419" s="7">
        <v>4500</v>
      </c>
      <c r="E1419" s="5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54"/>
        <v>1</v>
      </c>
      <c r="P1419">
        <f t="shared" si="155"/>
        <v>27.5</v>
      </c>
      <c r="Q1419" t="s">
        <v>8320</v>
      </c>
      <c r="R1419" t="s">
        <v>8339</v>
      </c>
      <c r="S1419" s="11">
        <f t="shared" si="156"/>
        <v>42232.15016203704</v>
      </c>
      <c r="T1419">
        <f t="shared" si="157"/>
        <v>25569.00002314815</v>
      </c>
      <c r="U1419">
        <f t="shared" si="158"/>
        <v>2015</v>
      </c>
      <c r="V1419">
        <f t="shared" si="159"/>
        <v>8</v>
      </c>
      <c r="W1419" t="str">
        <f t="shared" si="160"/>
        <v>Aug</v>
      </c>
    </row>
    <row r="1420" spans="1:23" customFormat="1" ht="57.6" hidden="1" x14ac:dyDescent="0.3">
      <c r="A1420">
        <v>1418</v>
      </c>
      <c r="B1420" s="2" t="s">
        <v>1419</v>
      </c>
      <c r="C1420" s="2" t="s">
        <v>5528</v>
      </c>
      <c r="D1420" s="7">
        <v>3000</v>
      </c>
      <c r="E1420" s="5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54"/>
        <v>0</v>
      </c>
      <c r="P1420">
        <f t="shared" si="155"/>
        <v>6</v>
      </c>
      <c r="Q1420" t="s">
        <v>8320</v>
      </c>
      <c r="R1420" t="s">
        <v>8339</v>
      </c>
      <c r="S1420" s="11">
        <f t="shared" si="156"/>
        <v>42395.456412037034</v>
      </c>
      <c r="T1420">
        <f t="shared" si="157"/>
        <v>25569.000011574073</v>
      </c>
      <c r="U1420">
        <f t="shared" si="158"/>
        <v>2016</v>
      </c>
      <c r="V1420">
        <f t="shared" si="159"/>
        <v>1</v>
      </c>
      <c r="W1420" t="str">
        <f t="shared" si="160"/>
        <v>Jan</v>
      </c>
    </row>
    <row r="1421" spans="1:23" customFormat="1" ht="43.2" hidden="1" x14ac:dyDescent="0.3">
      <c r="A1421">
        <v>1419</v>
      </c>
      <c r="B1421" s="2" t="s">
        <v>1420</v>
      </c>
      <c r="C1421" s="2" t="s">
        <v>5529</v>
      </c>
      <c r="D1421" s="7">
        <v>6300</v>
      </c>
      <c r="E1421" s="5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54"/>
        <v>7</v>
      </c>
      <c r="P1421">
        <f t="shared" si="155"/>
        <v>44.5</v>
      </c>
      <c r="Q1421" t="s">
        <v>8320</v>
      </c>
      <c r="R1421" t="s">
        <v>8339</v>
      </c>
      <c r="S1421" s="11">
        <f t="shared" si="156"/>
        <v>42622.456238425926</v>
      </c>
      <c r="T1421">
        <f t="shared" si="157"/>
        <v>25569.000115740742</v>
      </c>
      <c r="U1421">
        <f t="shared" si="158"/>
        <v>2016</v>
      </c>
      <c r="V1421">
        <f t="shared" si="159"/>
        <v>9</v>
      </c>
      <c r="W1421" t="str">
        <f t="shared" si="160"/>
        <v>Sep</v>
      </c>
    </row>
    <row r="1422" spans="1:23" customFormat="1" ht="28.8" hidden="1" x14ac:dyDescent="0.3">
      <c r="A1422">
        <v>1420</v>
      </c>
      <c r="B1422" s="2" t="s">
        <v>1421</v>
      </c>
      <c r="C1422" s="2" t="s">
        <v>5530</v>
      </c>
      <c r="D1422" s="7">
        <v>110</v>
      </c>
      <c r="E1422" s="5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54"/>
        <v>3</v>
      </c>
      <c r="P1422">
        <f t="shared" si="155"/>
        <v>1</v>
      </c>
      <c r="Q1422" t="s">
        <v>8320</v>
      </c>
      <c r="R1422" t="s">
        <v>8339</v>
      </c>
      <c r="S1422" s="11">
        <f t="shared" si="156"/>
        <v>42524.667662037042</v>
      </c>
      <c r="T1422">
        <f t="shared" si="157"/>
        <v>25569.000034722223</v>
      </c>
      <c r="U1422">
        <f t="shared" si="158"/>
        <v>2016</v>
      </c>
      <c r="V1422">
        <f t="shared" si="159"/>
        <v>6</v>
      </c>
      <c r="W1422" t="str">
        <f t="shared" si="160"/>
        <v>Jun</v>
      </c>
    </row>
    <row r="1423" spans="1:23" customFormat="1" ht="57.6" hidden="1" x14ac:dyDescent="0.3">
      <c r="A1423">
        <v>1421</v>
      </c>
      <c r="B1423" s="2" t="s">
        <v>1422</v>
      </c>
      <c r="C1423" s="2" t="s">
        <v>5531</v>
      </c>
      <c r="D1423" s="7">
        <v>200000</v>
      </c>
      <c r="E1423" s="5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54"/>
        <v>0</v>
      </c>
      <c r="P1423">
        <f t="shared" si="155"/>
        <v>100</v>
      </c>
      <c r="Q1423" t="s">
        <v>8320</v>
      </c>
      <c r="R1423" t="s">
        <v>8339</v>
      </c>
      <c r="S1423" s="11">
        <f t="shared" si="156"/>
        <v>42013.915613425925</v>
      </c>
      <c r="T1423">
        <f t="shared" si="157"/>
        <v>25569.00002314815</v>
      </c>
      <c r="U1423">
        <f t="shared" si="158"/>
        <v>2015</v>
      </c>
      <c r="V1423">
        <f t="shared" si="159"/>
        <v>1</v>
      </c>
      <c r="W1423" t="str">
        <f t="shared" si="160"/>
        <v>Jan</v>
      </c>
    </row>
    <row r="1424" spans="1:23" customFormat="1" ht="43.2" hidden="1" x14ac:dyDescent="0.3">
      <c r="A1424">
        <v>1422</v>
      </c>
      <c r="B1424" s="2" t="s">
        <v>1423</v>
      </c>
      <c r="C1424" s="2" t="s">
        <v>5532</v>
      </c>
      <c r="D1424" s="7">
        <v>25000</v>
      </c>
      <c r="E1424" s="5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54"/>
        <v>0</v>
      </c>
      <c r="P1424">
        <f t="shared" si="155"/>
        <v>13</v>
      </c>
      <c r="Q1424" t="s">
        <v>8320</v>
      </c>
      <c r="R1424" t="s">
        <v>8339</v>
      </c>
      <c r="S1424" s="11">
        <f t="shared" si="156"/>
        <v>42604.239629629628</v>
      </c>
      <c r="T1424">
        <f t="shared" si="157"/>
        <v>25569.00002314815</v>
      </c>
      <c r="U1424">
        <f t="shared" si="158"/>
        <v>2016</v>
      </c>
      <c r="V1424">
        <f t="shared" si="159"/>
        <v>8</v>
      </c>
      <c r="W1424" t="str">
        <f t="shared" si="160"/>
        <v>Aug</v>
      </c>
    </row>
    <row r="1425" spans="1:23" customFormat="1" ht="43.2" hidden="1" x14ac:dyDescent="0.3">
      <c r="A1425">
        <v>1423</v>
      </c>
      <c r="B1425" s="2" t="s">
        <v>1424</v>
      </c>
      <c r="C1425" s="2" t="s">
        <v>5533</v>
      </c>
      <c r="D1425" s="7">
        <v>30000</v>
      </c>
      <c r="E1425" s="5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54"/>
        <v>0</v>
      </c>
      <c r="P1425">
        <f t="shared" si="155"/>
        <v>100</v>
      </c>
      <c r="Q1425" t="s">
        <v>8320</v>
      </c>
      <c r="R1425" t="s">
        <v>8339</v>
      </c>
      <c r="S1425" s="11">
        <f t="shared" si="156"/>
        <v>42340.360312500001</v>
      </c>
      <c r="T1425">
        <f t="shared" si="157"/>
        <v>25569.000011574073</v>
      </c>
      <c r="U1425">
        <f t="shared" si="158"/>
        <v>2015</v>
      </c>
      <c r="V1425">
        <f t="shared" si="159"/>
        <v>12</v>
      </c>
      <c r="W1425" t="str">
        <f t="shared" si="160"/>
        <v>Dec</v>
      </c>
    </row>
    <row r="1426" spans="1:23" customFormat="1" ht="43.2" hidden="1" x14ac:dyDescent="0.3">
      <c r="A1426">
        <v>1424</v>
      </c>
      <c r="B1426" s="2" t="s">
        <v>1425</v>
      </c>
      <c r="C1426" s="2" t="s">
        <v>5534</v>
      </c>
      <c r="D1426" s="7">
        <v>7500</v>
      </c>
      <c r="E1426" s="5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54"/>
        <v>20</v>
      </c>
      <c r="P1426">
        <f t="shared" si="155"/>
        <v>109.07</v>
      </c>
      <c r="Q1426" t="s">
        <v>8320</v>
      </c>
      <c r="R1426" t="s">
        <v>8339</v>
      </c>
      <c r="S1426" s="11">
        <f t="shared" si="156"/>
        <v>42676.717615740738</v>
      </c>
      <c r="T1426">
        <f t="shared" si="157"/>
        <v>25569.000162037039</v>
      </c>
      <c r="U1426">
        <f t="shared" si="158"/>
        <v>2016</v>
      </c>
      <c r="V1426">
        <f t="shared" si="159"/>
        <v>11</v>
      </c>
      <c r="W1426" t="str">
        <f t="shared" si="160"/>
        <v>Nov</v>
      </c>
    </row>
    <row r="1427" spans="1:23" customFormat="1" ht="43.2" hidden="1" x14ac:dyDescent="0.3">
      <c r="A1427">
        <v>1425</v>
      </c>
      <c r="B1427" s="2" t="s">
        <v>1426</v>
      </c>
      <c r="C1427" s="2" t="s">
        <v>5535</v>
      </c>
      <c r="D1427" s="7">
        <v>13000</v>
      </c>
      <c r="E1427" s="5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54"/>
        <v>0</v>
      </c>
      <c r="P1427">
        <f t="shared" si="155"/>
        <v>0</v>
      </c>
      <c r="Q1427" t="s">
        <v>8320</v>
      </c>
      <c r="R1427" t="s">
        <v>8339</v>
      </c>
      <c r="S1427" s="11">
        <f t="shared" si="156"/>
        <v>42093.131469907406</v>
      </c>
      <c r="T1427">
        <f t="shared" si="157"/>
        <v>25569</v>
      </c>
      <c r="U1427">
        <f t="shared" si="158"/>
        <v>2015</v>
      </c>
      <c r="V1427">
        <f t="shared" si="159"/>
        <v>3</v>
      </c>
      <c r="W1427" t="str">
        <f t="shared" si="160"/>
        <v>Mar</v>
      </c>
    </row>
    <row r="1428" spans="1:23" customFormat="1" ht="43.2" hidden="1" x14ac:dyDescent="0.3">
      <c r="A1428">
        <v>1426</v>
      </c>
      <c r="B1428" s="2" t="s">
        <v>1427</v>
      </c>
      <c r="C1428" s="2" t="s">
        <v>5536</v>
      </c>
      <c r="D1428" s="7">
        <v>1000</v>
      </c>
      <c r="E1428" s="5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54"/>
        <v>0</v>
      </c>
      <c r="P1428">
        <f t="shared" si="155"/>
        <v>0</v>
      </c>
      <c r="Q1428" t="s">
        <v>8320</v>
      </c>
      <c r="R1428" t="s">
        <v>8339</v>
      </c>
      <c r="S1428" s="11">
        <f t="shared" si="156"/>
        <v>42180.390277777777</v>
      </c>
      <c r="T1428">
        <f t="shared" si="157"/>
        <v>25569</v>
      </c>
      <c r="U1428">
        <f t="shared" si="158"/>
        <v>2015</v>
      </c>
      <c r="V1428">
        <f t="shared" si="159"/>
        <v>6</v>
      </c>
      <c r="W1428" t="str">
        <f t="shared" si="160"/>
        <v>Jun</v>
      </c>
    </row>
    <row r="1429" spans="1:23" customFormat="1" ht="43.2" hidden="1" x14ac:dyDescent="0.3">
      <c r="A1429">
        <v>1427</v>
      </c>
      <c r="B1429" s="2" t="s">
        <v>1428</v>
      </c>
      <c r="C1429" s="2" t="s">
        <v>5537</v>
      </c>
      <c r="D1429" s="7">
        <v>5000</v>
      </c>
      <c r="E1429" s="5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54"/>
        <v>8</v>
      </c>
      <c r="P1429">
        <f t="shared" si="155"/>
        <v>104.75</v>
      </c>
      <c r="Q1429" t="s">
        <v>8320</v>
      </c>
      <c r="R1429" t="s">
        <v>8339</v>
      </c>
      <c r="S1429" s="11">
        <f t="shared" si="156"/>
        <v>42601.851678240739</v>
      </c>
      <c r="T1429">
        <f t="shared" si="157"/>
        <v>25569.000046296296</v>
      </c>
      <c r="U1429">
        <f t="shared" si="158"/>
        <v>2016</v>
      </c>
      <c r="V1429">
        <f t="shared" si="159"/>
        <v>8</v>
      </c>
      <c r="W1429" t="str">
        <f t="shared" si="160"/>
        <v>Aug</v>
      </c>
    </row>
    <row r="1430" spans="1:23" customFormat="1" ht="43.2" hidden="1" x14ac:dyDescent="0.3">
      <c r="A1430">
        <v>1428</v>
      </c>
      <c r="B1430" s="2" t="s">
        <v>1429</v>
      </c>
      <c r="C1430" s="2" t="s">
        <v>5538</v>
      </c>
      <c r="D1430" s="7">
        <v>1000</v>
      </c>
      <c r="E1430" s="5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54"/>
        <v>5</v>
      </c>
      <c r="P1430">
        <f t="shared" si="155"/>
        <v>15</v>
      </c>
      <c r="Q1430" t="s">
        <v>8320</v>
      </c>
      <c r="R1430" t="s">
        <v>8339</v>
      </c>
      <c r="S1430" s="11">
        <f t="shared" si="156"/>
        <v>42432.379826388889</v>
      </c>
      <c r="T1430">
        <f t="shared" si="157"/>
        <v>25569.000034722223</v>
      </c>
      <c r="U1430">
        <f t="shared" si="158"/>
        <v>2016</v>
      </c>
      <c r="V1430">
        <f t="shared" si="159"/>
        <v>3</v>
      </c>
      <c r="W1430" t="str">
        <f t="shared" si="160"/>
        <v>Mar</v>
      </c>
    </row>
    <row r="1431" spans="1:23" customFormat="1" ht="43.2" hidden="1" x14ac:dyDescent="0.3">
      <c r="A1431">
        <v>1429</v>
      </c>
      <c r="B1431" s="2" t="s">
        <v>1430</v>
      </c>
      <c r="C1431" s="2" t="s">
        <v>5539</v>
      </c>
      <c r="D1431" s="7">
        <v>10000</v>
      </c>
      <c r="E1431" s="5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54"/>
        <v>0</v>
      </c>
      <c r="P1431">
        <f t="shared" si="155"/>
        <v>0</v>
      </c>
      <c r="Q1431" t="s">
        <v>8320</v>
      </c>
      <c r="R1431" t="s">
        <v>8339</v>
      </c>
      <c r="S1431" s="11">
        <f t="shared" si="156"/>
        <v>42074.060671296291</v>
      </c>
      <c r="T1431">
        <f t="shared" si="157"/>
        <v>25569</v>
      </c>
      <c r="U1431">
        <f t="shared" si="158"/>
        <v>2015</v>
      </c>
      <c r="V1431">
        <f t="shared" si="159"/>
        <v>3</v>
      </c>
      <c r="W1431" t="str">
        <f t="shared" si="160"/>
        <v>Mar</v>
      </c>
    </row>
    <row r="1432" spans="1:23" customFormat="1" ht="43.2" hidden="1" x14ac:dyDescent="0.3">
      <c r="A1432">
        <v>1430</v>
      </c>
      <c r="B1432" s="2" t="s">
        <v>1431</v>
      </c>
      <c r="C1432" s="2" t="s">
        <v>5540</v>
      </c>
      <c r="D1432" s="7">
        <v>5000</v>
      </c>
      <c r="E1432" s="5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54"/>
        <v>8</v>
      </c>
      <c r="P1432">
        <f t="shared" si="155"/>
        <v>80.599999999999994</v>
      </c>
      <c r="Q1432" t="s">
        <v>8320</v>
      </c>
      <c r="R1432" t="s">
        <v>8339</v>
      </c>
      <c r="S1432" s="11">
        <f t="shared" si="156"/>
        <v>41961.813518518517</v>
      </c>
      <c r="T1432">
        <f t="shared" si="157"/>
        <v>25569.000057870369</v>
      </c>
      <c r="U1432">
        <f t="shared" si="158"/>
        <v>2014</v>
      </c>
      <c r="V1432">
        <f t="shared" si="159"/>
        <v>11</v>
      </c>
      <c r="W1432" t="str">
        <f t="shared" si="160"/>
        <v>Nov</v>
      </c>
    </row>
    <row r="1433" spans="1:23" customFormat="1" ht="43.2" hidden="1" x14ac:dyDescent="0.3">
      <c r="A1433">
        <v>1431</v>
      </c>
      <c r="B1433" s="2" t="s">
        <v>1432</v>
      </c>
      <c r="C1433" s="2" t="s">
        <v>5541</v>
      </c>
      <c r="D1433" s="7">
        <v>17000</v>
      </c>
      <c r="E1433" s="5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54"/>
        <v>32</v>
      </c>
      <c r="P1433">
        <f t="shared" si="155"/>
        <v>115.55</v>
      </c>
      <c r="Q1433" t="s">
        <v>8320</v>
      </c>
      <c r="R1433" t="s">
        <v>8339</v>
      </c>
      <c r="S1433" s="11">
        <f t="shared" si="156"/>
        <v>42304.210833333331</v>
      </c>
      <c r="T1433">
        <f t="shared" si="157"/>
        <v>25569.000543981481</v>
      </c>
      <c r="U1433">
        <f t="shared" si="158"/>
        <v>2015</v>
      </c>
      <c r="V1433">
        <f t="shared" si="159"/>
        <v>10</v>
      </c>
      <c r="W1433" t="str">
        <f t="shared" si="160"/>
        <v>Oct</v>
      </c>
    </row>
    <row r="1434" spans="1:23" customFormat="1" ht="43.2" hidden="1" x14ac:dyDescent="0.3">
      <c r="A1434">
        <v>1432</v>
      </c>
      <c r="B1434" s="2" t="s">
        <v>1433</v>
      </c>
      <c r="C1434" s="2" t="s">
        <v>5542</v>
      </c>
      <c r="D1434" s="7">
        <v>40000</v>
      </c>
      <c r="E1434" s="5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54"/>
        <v>0</v>
      </c>
      <c r="P1434">
        <f t="shared" si="155"/>
        <v>0</v>
      </c>
      <c r="Q1434" t="s">
        <v>8320</v>
      </c>
      <c r="R1434" t="s">
        <v>8339</v>
      </c>
      <c r="S1434" s="11">
        <f t="shared" si="156"/>
        <v>42175.780416666668</v>
      </c>
      <c r="T1434">
        <f t="shared" si="157"/>
        <v>25569</v>
      </c>
      <c r="U1434">
        <f t="shared" si="158"/>
        <v>2015</v>
      </c>
      <c r="V1434">
        <f t="shared" si="159"/>
        <v>6</v>
      </c>
      <c r="W1434" t="str">
        <f t="shared" si="160"/>
        <v>Jun</v>
      </c>
    </row>
    <row r="1435" spans="1:23" customFormat="1" ht="43.2" hidden="1" x14ac:dyDescent="0.3">
      <c r="A1435">
        <v>1433</v>
      </c>
      <c r="B1435" s="2" t="s">
        <v>1434</v>
      </c>
      <c r="C1435" s="2" t="s">
        <v>5543</v>
      </c>
      <c r="D1435" s="7">
        <v>12000</v>
      </c>
      <c r="E1435" s="5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54"/>
        <v>7</v>
      </c>
      <c r="P1435">
        <f t="shared" si="155"/>
        <v>80.5</v>
      </c>
      <c r="Q1435" t="s">
        <v>8320</v>
      </c>
      <c r="R1435" t="s">
        <v>8339</v>
      </c>
      <c r="S1435" s="11">
        <f t="shared" si="156"/>
        <v>42673.625868055555</v>
      </c>
      <c r="T1435">
        <f t="shared" si="157"/>
        <v>25569.000115740742</v>
      </c>
      <c r="U1435">
        <f t="shared" si="158"/>
        <v>2016</v>
      </c>
      <c r="V1435">
        <f t="shared" si="159"/>
        <v>10</v>
      </c>
      <c r="W1435" t="str">
        <f t="shared" si="160"/>
        <v>Oct</v>
      </c>
    </row>
    <row r="1436" spans="1:23" customFormat="1" ht="43.2" hidden="1" x14ac:dyDescent="0.3">
      <c r="A1436">
        <v>1434</v>
      </c>
      <c r="B1436" s="2" t="s">
        <v>1435</v>
      </c>
      <c r="C1436" s="2" t="s">
        <v>5544</v>
      </c>
      <c r="D1436" s="7">
        <v>82000</v>
      </c>
      <c r="E1436" s="5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54"/>
        <v>10</v>
      </c>
      <c r="P1436">
        <f t="shared" si="155"/>
        <v>744.55</v>
      </c>
      <c r="Q1436" t="s">
        <v>8320</v>
      </c>
      <c r="R1436" t="s">
        <v>8339</v>
      </c>
      <c r="S1436" s="11">
        <f t="shared" si="156"/>
        <v>42142.767106481479</v>
      </c>
      <c r="T1436">
        <f t="shared" si="157"/>
        <v>25569.000127314815</v>
      </c>
      <c r="U1436">
        <f t="shared" si="158"/>
        <v>2015</v>
      </c>
      <c r="V1436">
        <f t="shared" si="159"/>
        <v>5</v>
      </c>
      <c r="W1436" t="str">
        <f t="shared" si="160"/>
        <v>May</v>
      </c>
    </row>
    <row r="1437" spans="1:23" customFormat="1" ht="43.2" hidden="1" x14ac:dyDescent="0.3">
      <c r="A1437">
        <v>1435</v>
      </c>
      <c r="B1437" s="2" t="s">
        <v>1436</v>
      </c>
      <c r="C1437" s="2" t="s">
        <v>5545</v>
      </c>
      <c r="D1437" s="7">
        <v>15000</v>
      </c>
      <c r="E1437" s="5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54"/>
        <v>0</v>
      </c>
      <c r="P1437">
        <f t="shared" si="155"/>
        <v>7.5</v>
      </c>
      <c r="Q1437" t="s">
        <v>8320</v>
      </c>
      <c r="R1437" t="s">
        <v>8339</v>
      </c>
      <c r="S1437" s="11">
        <f t="shared" si="156"/>
        <v>42258.780324074076</v>
      </c>
      <c r="T1437">
        <f t="shared" si="157"/>
        <v>25569.00002314815</v>
      </c>
      <c r="U1437">
        <f t="shared" si="158"/>
        <v>2015</v>
      </c>
      <c r="V1437">
        <f t="shared" si="159"/>
        <v>9</v>
      </c>
      <c r="W1437" t="str">
        <f t="shared" si="160"/>
        <v>Sep</v>
      </c>
    </row>
    <row r="1438" spans="1:23" customFormat="1" ht="43.2" hidden="1" x14ac:dyDescent="0.3">
      <c r="A1438">
        <v>1436</v>
      </c>
      <c r="B1438" s="2" t="s">
        <v>1437</v>
      </c>
      <c r="C1438" s="2" t="s">
        <v>5546</v>
      </c>
      <c r="D1438" s="7">
        <v>10000</v>
      </c>
      <c r="E1438" s="5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54"/>
        <v>1</v>
      </c>
      <c r="P1438">
        <f t="shared" si="155"/>
        <v>38.5</v>
      </c>
      <c r="Q1438" t="s">
        <v>8320</v>
      </c>
      <c r="R1438" t="s">
        <v>8339</v>
      </c>
      <c r="S1438" s="11">
        <f t="shared" si="156"/>
        <v>42391.35019675926</v>
      </c>
      <c r="T1438">
        <f t="shared" si="157"/>
        <v>25569.00002314815</v>
      </c>
      <c r="U1438">
        <f t="shared" si="158"/>
        <v>2016</v>
      </c>
      <c r="V1438">
        <f t="shared" si="159"/>
        <v>1</v>
      </c>
      <c r="W1438" t="str">
        <f t="shared" si="160"/>
        <v>Jan</v>
      </c>
    </row>
    <row r="1439" spans="1:23" customFormat="1" ht="57.6" hidden="1" x14ac:dyDescent="0.3">
      <c r="A1439">
        <v>1437</v>
      </c>
      <c r="B1439" s="2" t="s">
        <v>1438</v>
      </c>
      <c r="C1439" s="2" t="s">
        <v>5547</v>
      </c>
      <c r="D1439" s="7">
        <v>3000</v>
      </c>
      <c r="E1439" s="5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54"/>
        <v>27</v>
      </c>
      <c r="P1439">
        <f t="shared" si="155"/>
        <v>36.68</v>
      </c>
      <c r="Q1439" t="s">
        <v>8320</v>
      </c>
      <c r="R1439" t="s">
        <v>8339</v>
      </c>
      <c r="S1439" s="11">
        <f t="shared" si="156"/>
        <v>41796.531701388885</v>
      </c>
      <c r="T1439">
        <f t="shared" si="157"/>
        <v>25569.000254629631</v>
      </c>
      <c r="U1439">
        <f t="shared" si="158"/>
        <v>2014</v>
      </c>
      <c r="V1439">
        <f t="shared" si="159"/>
        <v>6</v>
      </c>
      <c r="W1439" t="str">
        <f t="shared" si="160"/>
        <v>Jun</v>
      </c>
    </row>
    <row r="1440" spans="1:23" customFormat="1" ht="43.2" hidden="1" x14ac:dyDescent="0.3">
      <c r="A1440">
        <v>1438</v>
      </c>
      <c r="B1440" s="2" t="s">
        <v>1439</v>
      </c>
      <c r="C1440" s="2" t="s">
        <v>5548</v>
      </c>
      <c r="D1440" s="7">
        <v>20000</v>
      </c>
      <c r="E1440" s="5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54"/>
        <v>3</v>
      </c>
      <c r="P1440">
        <f t="shared" si="155"/>
        <v>75</v>
      </c>
      <c r="Q1440" t="s">
        <v>8320</v>
      </c>
      <c r="R1440" t="s">
        <v>8339</v>
      </c>
      <c r="S1440" s="11">
        <f t="shared" si="156"/>
        <v>42457.871516203704</v>
      </c>
      <c r="T1440">
        <f t="shared" si="157"/>
        <v>25569.000092592592</v>
      </c>
      <c r="U1440">
        <f t="shared" si="158"/>
        <v>2016</v>
      </c>
      <c r="V1440">
        <f t="shared" si="159"/>
        <v>3</v>
      </c>
      <c r="W1440" t="str">
        <f t="shared" si="160"/>
        <v>Mar</v>
      </c>
    </row>
    <row r="1441" spans="1:23" customFormat="1" ht="43.2" hidden="1" x14ac:dyDescent="0.3">
      <c r="A1441">
        <v>1439</v>
      </c>
      <c r="B1441" s="2" t="s">
        <v>1440</v>
      </c>
      <c r="C1441" s="2" t="s">
        <v>5549</v>
      </c>
      <c r="D1441" s="7">
        <v>2725</v>
      </c>
      <c r="E1441" s="5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54"/>
        <v>7</v>
      </c>
      <c r="P1441">
        <f t="shared" si="155"/>
        <v>30</v>
      </c>
      <c r="Q1441" t="s">
        <v>8320</v>
      </c>
      <c r="R1441" t="s">
        <v>8339</v>
      </c>
      <c r="S1441" s="11">
        <f t="shared" si="156"/>
        <v>42040.829872685179</v>
      </c>
      <c r="T1441">
        <f t="shared" si="157"/>
        <v>25569.000069444446</v>
      </c>
      <c r="U1441">
        <f t="shared" si="158"/>
        <v>2015</v>
      </c>
      <c r="V1441">
        <f t="shared" si="159"/>
        <v>2</v>
      </c>
      <c r="W1441" t="str">
        <f t="shared" si="160"/>
        <v>Feb</v>
      </c>
    </row>
    <row r="1442" spans="1:23" customFormat="1" ht="43.2" hidden="1" x14ac:dyDescent="0.3">
      <c r="A1442">
        <v>1440</v>
      </c>
      <c r="B1442" s="2" t="s">
        <v>1441</v>
      </c>
      <c r="C1442" s="2" t="s">
        <v>5550</v>
      </c>
      <c r="D1442" s="7">
        <v>13000</v>
      </c>
      <c r="E1442" s="5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54"/>
        <v>0</v>
      </c>
      <c r="P1442">
        <f t="shared" si="155"/>
        <v>1</v>
      </c>
      <c r="Q1442" t="s">
        <v>8320</v>
      </c>
      <c r="R1442" t="s">
        <v>8339</v>
      </c>
      <c r="S1442" s="11">
        <f t="shared" si="156"/>
        <v>42486.748414351852</v>
      </c>
      <c r="T1442">
        <f t="shared" si="157"/>
        <v>25569.000011574073</v>
      </c>
      <c r="U1442">
        <f t="shared" si="158"/>
        <v>2016</v>
      </c>
      <c r="V1442">
        <f t="shared" si="159"/>
        <v>4</v>
      </c>
      <c r="W1442" t="str">
        <f t="shared" si="160"/>
        <v>Apr</v>
      </c>
    </row>
    <row r="1443" spans="1:23" customFormat="1" ht="43.2" hidden="1" x14ac:dyDescent="0.3">
      <c r="A1443">
        <v>1441</v>
      </c>
      <c r="B1443" s="2" t="s">
        <v>1442</v>
      </c>
      <c r="C1443" s="2" t="s">
        <v>5551</v>
      </c>
      <c r="D1443" s="7">
        <v>180000</v>
      </c>
      <c r="E1443" s="5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54"/>
        <v>1</v>
      </c>
      <c r="P1443">
        <f t="shared" si="155"/>
        <v>673.33</v>
      </c>
      <c r="Q1443" t="s">
        <v>8320</v>
      </c>
      <c r="R1443" t="s">
        <v>8339</v>
      </c>
      <c r="S1443" s="11">
        <f t="shared" si="156"/>
        <v>42198.765844907408</v>
      </c>
      <c r="T1443">
        <f t="shared" si="157"/>
        <v>25569.000034722223</v>
      </c>
      <c r="U1443">
        <f t="shared" si="158"/>
        <v>2015</v>
      </c>
      <c r="V1443">
        <f t="shared" si="159"/>
        <v>7</v>
      </c>
      <c r="W1443" t="str">
        <f t="shared" si="160"/>
        <v>Jul</v>
      </c>
    </row>
    <row r="1444" spans="1:23" customFormat="1" ht="43.2" hidden="1" x14ac:dyDescent="0.3">
      <c r="A1444">
        <v>1442</v>
      </c>
      <c r="B1444" s="2" t="s">
        <v>1443</v>
      </c>
      <c r="C1444" s="2" t="s">
        <v>5552</v>
      </c>
      <c r="D1444" s="7">
        <v>1500</v>
      </c>
      <c r="E1444" s="5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54"/>
        <v>0</v>
      </c>
      <c r="P1444">
        <f t="shared" si="155"/>
        <v>0</v>
      </c>
      <c r="Q1444" t="s">
        <v>8320</v>
      </c>
      <c r="R1444" t="s">
        <v>8339</v>
      </c>
      <c r="S1444" s="11">
        <f t="shared" si="156"/>
        <v>42485.64534722222</v>
      </c>
      <c r="T1444">
        <f t="shared" si="157"/>
        <v>25569</v>
      </c>
      <c r="U1444">
        <f t="shared" si="158"/>
        <v>2016</v>
      </c>
      <c r="V1444">
        <f t="shared" si="159"/>
        <v>4</v>
      </c>
      <c r="W1444" t="str">
        <f t="shared" si="160"/>
        <v>Apr</v>
      </c>
    </row>
    <row r="1445" spans="1:23" customFormat="1" ht="43.2" hidden="1" x14ac:dyDescent="0.3">
      <c r="A1445">
        <v>1443</v>
      </c>
      <c r="B1445" s="2" t="s">
        <v>1444</v>
      </c>
      <c r="C1445" s="2" t="s">
        <v>5553</v>
      </c>
      <c r="D1445" s="7">
        <v>13000</v>
      </c>
      <c r="E1445" s="5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54"/>
        <v>0</v>
      </c>
      <c r="P1445">
        <f t="shared" si="155"/>
        <v>0</v>
      </c>
      <c r="Q1445" t="s">
        <v>8320</v>
      </c>
      <c r="R1445" t="s">
        <v>8339</v>
      </c>
      <c r="S1445" s="11">
        <f t="shared" si="156"/>
        <v>42707.926030092596</v>
      </c>
      <c r="T1445">
        <f t="shared" si="157"/>
        <v>25569</v>
      </c>
      <c r="U1445">
        <f t="shared" si="158"/>
        <v>2016</v>
      </c>
      <c r="V1445">
        <f t="shared" si="159"/>
        <v>12</v>
      </c>
      <c r="W1445" t="str">
        <f t="shared" si="160"/>
        <v>Dec</v>
      </c>
    </row>
    <row r="1446" spans="1:23" customFormat="1" ht="43.2" hidden="1" x14ac:dyDescent="0.3">
      <c r="A1446">
        <v>1444</v>
      </c>
      <c r="B1446" s="2" t="s">
        <v>1445</v>
      </c>
      <c r="C1446" s="2" t="s">
        <v>5554</v>
      </c>
      <c r="D1446" s="7">
        <v>4950</v>
      </c>
      <c r="E1446" s="5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54"/>
        <v>0</v>
      </c>
      <c r="P1446">
        <f t="shared" si="155"/>
        <v>0</v>
      </c>
      <c r="Q1446" t="s">
        <v>8320</v>
      </c>
      <c r="R1446" t="s">
        <v>8339</v>
      </c>
      <c r="S1446" s="11">
        <f t="shared" si="156"/>
        <v>42199.873402777783</v>
      </c>
      <c r="T1446">
        <f t="shared" si="157"/>
        <v>25569</v>
      </c>
      <c r="U1446">
        <f t="shared" si="158"/>
        <v>2015</v>
      </c>
      <c r="V1446">
        <f t="shared" si="159"/>
        <v>7</v>
      </c>
      <c r="W1446" t="str">
        <f t="shared" si="160"/>
        <v>Jul</v>
      </c>
    </row>
    <row r="1447" spans="1:23" customFormat="1" ht="43.2" hidden="1" x14ac:dyDescent="0.3">
      <c r="A1447">
        <v>1445</v>
      </c>
      <c r="B1447" s="2" t="s">
        <v>1446</v>
      </c>
      <c r="C1447" s="2" t="s">
        <v>5555</v>
      </c>
      <c r="D1447" s="7">
        <v>130000</v>
      </c>
      <c r="E1447" s="5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54"/>
        <v>0</v>
      </c>
      <c r="P1447">
        <f t="shared" si="155"/>
        <v>0</v>
      </c>
      <c r="Q1447" t="s">
        <v>8320</v>
      </c>
      <c r="R1447" t="s">
        <v>8339</v>
      </c>
      <c r="S1447" s="11">
        <f t="shared" si="156"/>
        <v>42139.542303240742</v>
      </c>
      <c r="T1447">
        <f t="shared" si="157"/>
        <v>25569</v>
      </c>
      <c r="U1447">
        <f t="shared" si="158"/>
        <v>2015</v>
      </c>
      <c r="V1447">
        <f t="shared" si="159"/>
        <v>5</v>
      </c>
      <c r="W1447" t="str">
        <f t="shared" si="160"/>
        <v>May</v>
      </c>
    </row>
    <row r="1448" spans="1:23" customFormat="1" ht="43.2" hidden="1" x14ac:dyDescent="0.3">
      <c r="A1448">
        <v>1446</v>
      </c>
      <c r="B1448" s="2" t="s">
        <v>1447</v>
      </c>
      <c r="C1448" s="2" t="s">
        <v>5556</v>
      </c>
      <c r="D1448" s="7">
        <v>900</v>
      </c>
      <c r="E1448" s="5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54"/>
        <v>0</v>
      </c>
      <c r="P1448">
        <f t="shared" si="155"/>
        <v>0</v>
      </c>
      <c r="Q1448" t="s">
        <v>8320</v>
      </c>
      <c r="R1448" t="s">
        <v>8339</v>
      </c>
      <c r="S1448" s="11">
        <f t="shared" si="156"/>
        <v>42461.447662037041</v>
      </c>
      <c r="T1448">
        <f t="shared" si="157"/>
        <v>25569</v>
      </c>
      <c r="U1448">
        <f t="shared" si="158"/>
        <v>2016</v>
      </c>
      <c r="V1448">
        <f t="shared" si="159"/>
        <v>4</v>
      </c>
      <c r="W1448" t="str">
        <f t="shared" si="160"/>
        <v>Apr</v>
      </c>
    </row>
    <row r="1449" spans="1:23" customFormat="1" ht="28.8" hidden="1" x14ac:dyDescent="0.3">
      <c r="A1449">
        <v>1447</v>
      </c>
      <c r="B1449" s="2" t="s">
        <v>1448</v>
      </c>
      <c r="C1449" s="2" t="s">
        <v>5557</v>
      </c>
      <c r="D1449" s="7">
        <v>500000</v>
      </c>
      <c r="E1449" s="5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54"/>
        <v>0</v>
      </c>
      <c r="P1449">
        <f t="shared" si="155"/>
        <v>25</v>
      </c>
      <c r="Q1449" t="s">
        <v>8320</v>
      </c>
      <c r="R1449" t="s">
        <v>8339</v>
      </c>
      <c r="S1449" s="11">
        <f t="shared" si="156"/>
        <v>42529.730717592596</v>
      </c>
      <c r="T1449">
        <f t="shared" si="157"/>
        <v>25569.000034722223</v>
      </c>
      <c r="U1449">
        <f t="shared" si="158"/>
        <v>2016</v>
      </c>
      <c r="V1449">
        <f t="shared" si="159"/>
        <v>6</v>
      </c>
      <c r="W1449" t="str">
        <f t="shared" si="160"/>
        <v>Jun</v>
      </c>
    </row>
    <row r="1450" spans="1:23" customFormat="1" ht="43.2" hidden="1" x14ac:dyDescent="0.3">
      <c r="A1450">
        <v>1448</v>
      </c>
      <c r="B1450" s="2" t="s">
        <v>1449</v>
      </c>
      <c r="C1450" s="2" t="s">
        <v>5558</v>
      </c>
      <c r="D1450" s="7">
        <v>200000</v>
      </c>
      <c r="E1450" s="5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54"/>
        <v>0</v>
      </c>
      <c r="P1450">
        <f t="shared" si="155"/>
        <v>0</v>
      </c>
      <c r="Q1450" t="s">
        <v>8320</v>
      </c>
      <c r="R1450" t="s">
        <v>8339</v>
      </c>
      <c r="S1450" s="11">
        <f t="shared" si="156"/>
        <v>42115.936550925922</v>
      </c>
      <c r="T1450">
        <f t="shared" si="157"/>
        <v>25569</v>
      </c>
      <c r="U1450">
        <f t="shared" si="158"/>
        <v>2015</v>
      </c>
      <c r="V1450">
        <f t="shared" si="159"/>
        <v>4</v>
      </c>
      <c r="W1450" t="str">
        <f t="shared" si="160"/>
        <v>Apr</v>
      </c>
    </row>
    <row r="1451" spans="1:23" customFormat="1" ht="43.2" hidden="1" x14ac:dyDescent="0.3">
      <c r="A1451">
        <v>1449</v>
      </c>
      <c r="B1451" s="2" t="s">
        <v>1450</v>
      </c>
      <c r="C1451" s="2" t="s">
        <v>5559</v>
      </c>
      <c r="D1451" s="7">
        <v>8888</v>
      </c>
      <c r="E1451" s="5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54"/>
        <v>0</v>
      </c>
      <c r="P1451">
        <f t="shared" si="155"/>
        <v>0</v>
      </c>
      <c r="Q1451" t="s">
        <v>8320</v>
      </c>
      <c r="R1451" t="s">
        <v>8339</v>
      </c>
      <c r="S1451" s="11">
        <f t="shared" si="156"/>
        <v>42086.811400462961</v>
      </c>
      <c r="T1451">
        <f t="shared" si="157"/>
        <v>25569</v>
      </c>
      <c r="U1451">
        <f t="shared" si="158"/>
        <v>2015</v>
      </c>
      <c r="V1451">
        <f t="shared" si="159"/>
        <v>3</v>
      </c>
      <c r="W1451" t="str">
        <f t="shared" si="160"/>
        <v>Mar</v>
      </c>
    </row>
    <row r="1452" spans="1:23" customFormat="1" ht="57.6" hidden="1" x14ac:dyDescent="0.3">
      <c r="A1452">
        <v>1450</v>
      </c>
      <c r="B1452" s="2" t="s">
        <v>1451</v>
      </c>
      <c r="C1452" s="2" t="s">
        <v>5560</v>
      </c>
      <c r="D1452" s="7">
        <v>100000</v>
      </c>
      <c r="E1452" s="5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54"/>
        <v>0</v>
      </c>
      <c r="P1452">
        <f t="shared" si="155"/>
        <v>1</v>
      </c>
      <c r="Q1452" t="s">
        <v>8320</v>
      </c>
      <c r="R1452" t="s">
        <v>8339</v>
      </c>
      <c r="S1452" s="11">
        <f t="shared" si="156"/>
        <v>42390.171261574069</v>
      </c>
      <c r="T1452">
        <f t="shared" si="157"/>
        <v>25569.000011574073</v>
      </c>
      <c r="U1452">
        <f t="shared" si="158"/>
        <v>2016</v>
      </c>
      <c r="V1452">
        <f t="shared" si="159"/>
        <v>1</v>
      </c>
      <c r="W1452" t="str">
        <f t="shared" si="160"/>
        <v>Jan</v>
      </c>
    </row>
    <row r="1453" spans="1:23" customFormat="1" ht="43.2" hidden="1" x14ac:dyDescent="0.3">
      <c r="A1453">
        <v>1451</v>
      </c>
      <c r="B1453" s="2" t="s">
        <v>1452</v>
      </c>
      <c r="C1453" s="2" t="s">
        <v>5561</v>
      </c>
      <c r="D1453" s="7">
        <v>18950</v>
      </c>
      <c r="E1453" s="5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54"/>
        <v>0</v>
      </c>
      <c r="P1453">
        <f t="shared" si="155"/>
        <v>1</v>
      </c>
      <c r="Q1453" t="s">
        <v>8320</v>
      </c>
      <c r="R1453" t="s">
        <v>8339</v>
      </c>
      <c r="S1453" s="11">
        <f t="shared" si="156"/>
        <v>41931.959016203706</v>
      </c>
      <c r="T1453">
        <f t="shared" si="157"/>
        <v>25569.00002314815</v>
      </c>
      <c r="U1453">
        <f t="shared" si="158"/>
        <v>2014</v>
      </c>
      <c r="V1453">
        <f t="shared" si="159"/>
        <v>10</v>
      </c>
      <c r="W1453" t="str">
        <f t="shared" si="160"/>
        <v>Oct</v>
      </c>
    </row>
    <row r="1454" spans="1:23" customFormat="1" ht="28.8" hidden="1" x14ac:dyDescent="0.3">
      <c r="A1454">
        <v>1452</v>
      </c>
      <c r="B1454" s="2" t="s">
        <v>1453</v>
      </c>
      <c r="C1454" s="2" t="s">
        <v>5562</v>
      </c>
      <c r="D1454" s="7">
        <v>14000</v>
      </c>
      <c r="E1454" s="5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54"/>
        <v>0</v>
      </c>
      <c r="P1454">
        <f t="shared" si="155"/>
        <v>0</v>
      </c>
      <c r="Q1454" t="s">
        <v>8320</v>
      </c>
      <c r="R1454" t="s">
        <v>8339</v>
      </c>
      <c r="S1454" s="11">
        <f t="shared" si="156"/>
        <v>41818.703275462962</v>
      </c>
      <c r="T1454">
        <f t="shared" si="157"/>
        <v>25569</v>
      </c>
      <c r="U1454">
        <f t="shared" si="158"/>
        <v>2014</v>
      </c>
      <c r="V1454">
        <f t="shared" si="159"/>
        <v>6</v>
      </c>
      <c r="W1454" t="str">
        <f t="shared" si="160"/>
        <v>Jun</v>
      </c>
    </row>
    <row r="1455" spans="1:23" customFormat="1" ht="43.2" hidden="1" x14ac:dyDescent="0.3">
      <c r="A1455">
        <v>1453</v>
      </c>
      <c r="B1455" s="2" t="s">
        <v>1454</v>
      </c>
      <c r="C1455" s="2" t="s">
        <v>5563</v>
      </c>
      <c r="D1455" s="7">
        <v>25000</v>
      </c>
      <c r="E1455" s="5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54"/>
        <v>0</v>
      </c>
      <c r="P1455">
        <f t="shared" si="155"/>
        <v>0</v>
      </c>
      <c r="Q1455" t="s">
        <v>8320</v>
      </c>
      <c r="R1455" t="s">
        <v>8339</v>
      </c>
      <c r="S1455" s="11">
        <f t="shared" si="156"/>
        <v>42795.696145833332</v>
      </c>
      <c r="T1455">
        <f t="shared" si="157"/>
        <v>25569</v>
      </c>
      <c r="U1455">
        <f t="shared" si="158"/>
        <v>2017</v>
      </c>
      <c r="V1455">
        <f t="shared" si="159"/>
        <v>3</v>
      </c>
      <c r="W1455" t="str">
        <f t="shared" si="160"/>
        <v>Mar</v>
      </c>
    </row>
    <row r="1456" spans="1:23" customFormat="1" ht="43.2" hidden="1" x14ac:dyDescent="0.3">
      <c r="A1456">
        <v>1454</v>
      </c>
      <c r="B1456" s="2" t="s">
        <v>1455</v>
      </c>
      <c r="C1456" s="2" t="s">
        <v>5564</v>
      </c>
      <c r="D1456" s="7">
        <v>1750</v>
      </c>
      <c r="E1456" s="5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54"/>
        <v>1</v>
      </c>
      <c r="P1456">
        <f t="shared" si="155"/>
        <v>15</v>
      </c>
      <c r="Q1456" t="s">
        <v>8320</v>
      </c>
      <c r="R1456" t="s">
        <v>8339</v>
      </c>
      <c r="S1456" s="11">
        <f t="shared" si="156"/>
        <v>42463.866666666669</v>
      </c>
      <c r="T1456">
        <f t="shared" si="157"/>
        <v>25569.000011574073</v>
      </c>
      <c r="U1456">
        <f t="shared" si="158"/>
        <v>2016</v>
      </c>
      <c r="V1456">
        <f t="shared" si="159"/>
        <v>4</v>
      </c>
      <c r="W1456" t="str">
        <f t="shared" si="160"/>
        <v>Apr</v>
      </c>
    </row>
    <row r="1457" spans="1:23" customFormat="1" ht="43.2" hidden="1" x14ac:dyDescent="0.3">
      <c r="A1457">
        <v>1455</v>
      </c>
      <c r="B1457" s="2" t="s">
        <v>1456</v>
      </c>
      <c r="C1457" s="2" t="s">
        <v>5565</v>
      </c>
      <c r="D1457" s="7">
        <v>15000</v>
      </c>
      <c r="E1457" s="5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54"/>
        <v>11</v>
      </c>
      <c r="P1457">
        <f t="shared" si="155"/>
        <v>225</v>
      </c>
      <c r="Q1457" t="s">
        <v>8320</v>
      </c>
      <c r="R1457" t="s">
        <v>8339</v>
      </c>
      <c r="S1457" s="11">
        <f t="shared" si="156"/>
        <v>41832.672685185185</v>
      </c>
      <c r="T1457">
        <f t="shared" si="157"/>
        <v>25569.000081018519</v>
      </c>
      <c r="U1457">
        <f t="shared" si="158"/>
        <v>2014</v>
      </c>
      <c r="V1457">
        <f t="shared" si="159"/>
        <v>7</v>
      </c>
      <c r="W1457" t="str">
        <f t="shared" si="160"/>
        <v>Jul</v>
      </c>
    </row>
    <row r="1458" spans="1:23" customFormat="1" hidden="1" x14ac:dyDescent="0.3">
      <c r="A1458">
        <v>1456</v>
      </c>
      <c r="B1458" s="2" t="s">
        <v>1457</v>
      </c>
      <c r="C1458" s="2" t="s">
        <v>5566</v>
      </c>
      <c r="D1458" s="7">
        <v>5000</v>
      </c>
      <c r="E1458" s="5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54"/>
        <v>3</v>
      </c>
      <c r="P1458">
        <f t="shared" si="155"/>
        <v>48.33</v>
      </c>
      <c r="Q1458" t="s">
        <v>8320</v>
      </c>
      <c r="R1458" t="s">
        <v>8339</v>
      </c>
      <c r="S1458" s="11">
        <f t="shared" si="156"/>
        <v>42708.668576388889</v>
      </c>
      <c r="T1458">
        <f t="shared" si="157"/>
        <v>25569.000034722223</v>
      </c>
      <c r="U1458">
        <f t="shared" si="158"/>
        <v>2016</v>
      </c>
      <c r="V1458">
        <f t="shared" si="159"/>
        <v>12</v>
      </c>
      <c r="W1458" t="str">
        <f t="shared" si="160"/>
        <v>Dec</v>
      </c>
    </row>
    <row r="1459" spans="1:23" customFormat="1" ht="28.8" hidden="1" x14ac:dyDescent="0.3">
      <c r="A1459">
        <v>1457</v>
      </c>
      <c r="B1459" s="2" t="s">
        <v>1458</v>
      </c>
      <c r="C1459" s="2" t="s">
        <v>5567</v>
      </c>
      <c r="D1459" s="7">
        <v>6000</v>
      </c>
      <c r="E1459" s="5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54"/>
        <v>0</v>
      </c>
      <c r="P1459">
        <f t="shared" si="155"/>
        <v>0</v>
      </c>
      <c r="Q1459" t="s">
        <v>8320</v>
      </c>
      <c r="R1459" t="s">
        <v>8339</v>
      </c>
      <c r="S1459" s="11">
        <f t="shared" si="156"/>
        <v>42289.89634259259</v>
      </c>
      <c r="T1459">
        <f t="shared" si="157"/>
        <v>25569</v>
      </c>
      <c r="U1459">
        <f t="shared" si="158"/>
        <v>2015</v>
      </c>
      <c r="V1459">
        <f t="shared" si="159"/>
        <v>10</v>
      </c>
      <c r="W1459" t="str">
        <f t="shared" si="160"/>
        <v>Oct</v>
      </c>
    </row>
    <row r="1460" spans="1:23" customFormat="1" ht="43.2" hidden="1" x14ac:dyDescent="0.3">
      <c r="A1460">
        <v>1458</v>
      </c>
      <c r="B1460" s="2" t="s">
        <v>1459</v>
      </c>
      <c r="C1460" s="2" t="s">
        <v>5568</v>
      </c>
      <c r="D1460" s="7">
        <v>5000</v>
      </c>
      <c r="E1460" s="5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54"/>
        <v>0</v>
      </c>
      <c r="P1460">
        <f t="shared" si="155"/>
        <v>0</v>
      </c>
      <c r="Q1460" t="s">
        <v>8320</v>
      </c>
      <c r="R1460" t="s">
        <v>8339</v>
      </c>
      <c r="S1460" s="11">
        <f t="shared" si="156"/>
        <v>41831.705555555556</v>
      </c>
      <c r="T1460">
        <f t="shared" si="157"/>
        <v>25569</v>
      </c>
      <c r="U1460">
        <f t="shared" si="158"/>
        <v>2014</v>
      </c>
      <c r="V1460">
        <f t="shared" si="159"/>
        <v>7</v>
      </c>
      <c r="W1460" t="str">
        <f t="shared" si="160"/>
        <v>Jul</v>
      </c>
    </row>
    <row r="1461" spans="1:23" customFormat="1" ht="43.2" hidden="1" x14ac:dyDescent="0.3">
      <c r="A1461">
        <v>1459</v>
      </c>
      <c r="B1461" s="2" t="s">
        <v>1460</v>
      </c>
      <c r="C1461" s="2" t="s">
        <v>5569</v>
      </c>
      <c r="D1461" s="7">
        <v>37000</v>
      </c>
      <c r="E1461" s="5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54"/>
        <v>0</v>
      </c>
      <c r="P1461">
        <f t="shared" si="155"/>
        <v>0</v>
      </c>
      <c r="Q1461" t="s">
        <v>8320</v>
      </c>
      <c r="R1461" t="s">
        <v>8339</v>
      </c>
      <c r="S1461" s="11">
        <f t="shared" si="156"/>
        <v>42312.204814814817</v>
      </c>
      <c r="T1461">
        <f t="shared" si="157"/>
        <v>25569</v>
      </c>
      <c r="U1461">
        <f t="shared" si="158"/>
        <v>2015</v>
      </c>
      <c r="V1461">
        <f t="shared" si="159"/>
        <v>11</v>
      </c>
      <c r="W1461" t="str">
        <f t="shared" si="160"/>
        <v>Nov</v>
      </c>
    </row>
    <row r="1462" spans="1:23" customFormat="1" ht="43.2" hidden="1" x14ac:dyDescent="0.3">
      <c r="A1462">
        <v>1460</v>
      </c>
      <c r="B1462" s="2" t="s">
        <v>1461</v>
      </c>
      <c r="C1462" s="2" t="s">
        <v>5570</v>
      </c>
      <c r="D1462" s="7">
        <v>25000000</v>
      </c>
      <c r="E1462" s="5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54"/>
        <v>0</v>
      </c>
      <c r="P1462">
        <f t="shared" si="155"/>
        <v>0</v>
      </c>
      <c r="Q1462" t="s">
        <v>8320</v>
      </c>
      <c r="R1462" t="s">
        <v>8339</v>
      </c>
      <c r="S1462" s="11">
        <f t="shared" si="156"/>
        <v>41915.896967592591</v>
      </c>
      <c r="T1462">
        <f t="shared" si="157"/>
        <v>25569</v>
      </c>
      <c r="U1462">
        <f t="shared" si="158"/>
        <v>2014</v>
      </c>
      <c r="V1462">
        <f t="shared" si="159"/>
        <v>10</v>
      </c>
      <c r="W1462" t="str">
        <f t="shared" si="160"/>
        <v>Oct</v>
      </c>
    </row>
    <row r="1463" spans="1:23" customFormat="1" ht="28.8" hidden="1" x14ac:dyDescent="0.3">
      <c r="A1463">
        <v>1461</v>
      </c>
      <c r="B1463" s="2" t="s">
        <v>1462</v>
      </c>
      <c r="C1463" s="2" t="s">
        <v>5571</v>
      </c>
      <c r="D1463" s="7">
        <v>15000</v>
      </c>
      <c r="E1463" s="5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54"/>
        <v>101</v>
      </c>
      <c r="P1463">
        <f t="shared" si="155"/>
        <v>44.67</v>
      </c>
      <c r="Q1463" t="s">
        <v>8320</v>
      </c>
      <c r="R1463" t="s">
        <v>8340</v>
      </c>
      <c r="S1463" s="11">
        <f t="shared" si="156"/>
        <v>41899.645300925928</v>
      </c>
      <c r="T1463">
        <f t="shared" si="157"/>
        <v>25569.003935185185</v>
      </c>
      <c r="U1463">
        <f t="shared" si="158"/>
        <v>2014</v>
      </c>
      <c r="V1463">
        <f t="shared" si="159"/>
        <v>9</v>
      </c>
      <c r="W1463" t="str">
        <f t="shared" si="160"/>
        <v>Sep</v>
      </c>
    </row>
    <row r="1464" spans="1:23" customFormat="1" ht="28.8" hidden="1" x14ac:dyDescent="0.3">
      <c r="A1464">
        <v>1462</v>
      </c>
      <c r="B1464" s="2" t="s">
        <v>1463</v>
      </c>
      <c r="C1464" s="2" t="s">
        <v>5572</v>
      </c>
      <c r="D1464" s="7">
        <v>4000</v>
      </c>
      <c r="E1464" s="5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54"/>
        <v>109</v>
      </c>
      <c r="P1464">
        <f t="shared" si="155"/>
        <v>28.94</v>
      </c>
      <c r="Q1464" t="s">
        <v>8320</v>
      </c>
      <c r="R1464" t="s">
        <v>8340</v>
      </c>
      <c r="S1464" s="11">
        <f t="shared" si="156"/>
        <v>41344.662858796299</v>
      </c>
      <c r="T1464">
        <f t="shared" si="157"/>
        <v>25569.001736111109</v>
      </c>
      <c r="U1464">
        <f t="shared" si="158"/>
        <v>2013</v>
      </c>
      <c r="V1464">
        <f t="shared" si="159"/>
        <v>3</v>
      </c>
      <c r="W1464" t="str">
        <f t="shared" si="160"/>
        <v>Mar</v>
      </c>
    </row>
    <row r="1465" spans="1:23" customFormat="1" ht="43.2" hidden="1" x14ac:dyDescent="0.3">
      <c r="A1465">
        <v>1463</v>
      </c>
      <c r="B1465" s="2" t="s">
        <v>1464</v>
      </c>
      <c r="C1465" s="2" t="s">
        <v>5573</v>
      </c>
      <c r="D1465" s="7">
        <v>600</v>
      </c>
      <c r="E1465" s="5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54"/>
        <v>148</v>
      </c>
      <c r="P1465">
        <f t="shared" si="155"/>
        <v>35.44</v>
      </c>
      <c r="Q1465" t="s">
        <v>8320</v>
      </c>
      <c r="R1465" t="s">
        <v>8340</v>
      </c>
      <c r="S1465" s="11">
        <f t="shared" si="156"/>
        <v>41326.911319444444</v>
      </c>
      <c r="T1465">
        <f t="shared" si="157"/>
        <v>25569.00028935185</v>
      </c>
      <c r="U1465">
        <f t="shared" si="158"/>
        <v>2013</v>
      </c>
      <c r="V1465">
        <f t="shared" si="159"/>
        <v>2</v>
      </c>
      <c r="W1465" t="str">
        <f t="shared" si="160"/>
        <v>Feb</v>
      </c>
    </row>
    <row r="1466" spans="1:23" customFormat="1" hidden="1" x14ac:dyDescent="0.3">
      <c r="A1466">
        <v>1464</v>
      </c>
      <c r="B1466" s="2" t="s">
        <v>1465</v>
      </c>
      <c r="C1466" s="2" t="s">
        <v>5574</v>
      </c>
      <c r="D1466" s="7">
        <v>5000</v>
      </c>
      <c r="E1466" s="5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54"/>
        <v>163</v>
      </c>
      <c r="P1466">
        <f t="shared" si="155"/>
        <v>34.869999999999997</v>
      </c>
      <c r="Q1466" t="s">
        <v>8320</v>
      </c>
      <c r="R1466" t="s">
        <v>8340</v>
      </c>
      <c r="S1466" s="11">
        <f t="shared" si="156"/>
        <v>41291.661550925928</v>
      </c>
      <c r="T1466">
        <f t="shared" si="157"/>
        <v>25569.002708333333</v>
      </c>
      <c r="U1466">
        <f t="shared" si="158"/>
        <v>2013</v>
      </c>
      <c r="V1466">
        <f t="shared" si="159"/>
        <v>1</v>
      </c>
      <c r="W1466" t="str">
        <f t="shared" si="160"/>
        <v>Jan</v>
      </c>
    </row>
    <row r="1467" spans="1:23" customFormat="1" ht="43.2" hidden="1" x14ac:dyDescent="0.3">
      <c r="A1467">
        <v>1465</v>
      </c>
      <c r="B1467" s="2" t="s">
        <v>1466</v>
      </c>
      <c r="C1467" s="2" t="s">
        <v>5575</v>
      </c>
      <c r="D1467" s="7">
        <v>30000</v>
      </c>
      <c r="E1467" s="5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54"/>
        <v>456</v>
      </c>
      <c r="P1467">
        <f t="shared" si="155"/>
        <v>52.62</v>
      </c>
      <c r="Q1467" t="s">
        <v>8320</v>
      </c>
      <c r="R1467" t="s">
        <v>8340</v>
      </c>
      <c r="S1467" s="11">
        <f t="shared" si="156"/>
        <v>40959.734398148146</v>
      </c>
      <c r="T1467">
        <f t="shared" si="157"/>
        <v>25569.030115740741</v>
      </c>
      <c r="U1467">
        <f t="shared" si="158"/>
        <v>2012</v>
      </c>
      <c r="V1467">
        <f t="shared" si="159"/>
        <v>2</v>
      </c>
      <c r="W1467" t="str">
        <f t="shared" si="160"/>
        <v>Feb</v>
      </c>
    </row>
    <row r="1468" spans="1:23" customFormat="1" ht="43.2" hidden="1" x14ac:dyDescent="0.3">
      <c r="A1468">
        <v>1466</v>
      </c>
      <c r="B1468" s="2" t="s">
        <v>1467</v>
      </c>
      <c r="C1468" s="2" t="s">
        <v>5576</v>
      </c>
      <c r="D1468" s="7">
        <v>16000</v>
      </c>
      <c r="E1468" s="5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54"/>
        <v>108</v>
      </c>
      <c r="P1468">
        <f t="shared" si="155"/>
        <v>69.599999999999994</v>
      </c>
      <c r="Q1468" t="s">
        <v>8320</v>
      </c>
      <c r="R1468" t="s">
        <v>8340</v>
      </c>
      <c r="S1468" s="11">
        <f t="shared" si="156"/>
        <v>42340.172060185185</v>
      </c>
      <c r="T1468">
        <f t="shared" si="157"/>
        <v>25569.002870370372</v>
      </c>
      <c r="U1468">
        <f t="shared" si="158"/>
        <v>2015</v>
      </c>
      <c r="V1468">
        <f t="shared" si="159"/>
        <v>12</v>
      </c>
      <c r="W1468" t="str">
        <f t="shared" si="160"/>
        <v>Dec</v>
      </c>
    </row>
    <row r="1469" spans="1:23" customFormat="1" ht="28.8" hidden="1" x14ac:dyDescent="0.3">
      <c r="A1469">
        <v>1467</v>
      </c>
      <c r="B1469" s="2" t="s">
        <v>1468</v>
      </c>
      <c r="C1469" s="2" t="s">
        <v>5577</v>
      </c>
      <c r="D1469" s="7">
        <v>40000</v>
      </c>
      <c r="E1469" s="5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54"/>
        <v>115</v>
      </c>
      <c r="P1469">
        <f t="shared" si="155"/>
        <v>76.72</v>
      </c>
      <c r="Q1469" t="s">
        <v>8320</v>
      </c>
      <c r="R1469" t="s">
        <v>8340</v>
      </c>
      <c r="S1469" s="11">
        <f t="shared" si="156"/>
        <v>40933.80190972222</v>
      </c>
      <c r="T1469">
        <f t="shared" si="157"/>
        <v>25569.006944444445</v>
      </c>
      <c r="U1469">
        <f t="shared" si="158"/>
        <v>2012</v>
      </c>
      <c r="V1469">
        <f t="shared" si="159"/>
        <v>1</v>
      </c>
      <c r="W1469" t="str">
        <f t="shared" si="160"/>
        <v>Jan</v>
      </c>
    </row>
    <row r="1470" spans="1:23" customFormat="1" ht="43.2" hidden="1" x14ac:dyDescent="0.3">
      <c r="A1470">
        <v>1468</v>
      </c>
      <c r="B1470" s="2" t="s">
        <v>1469</v>
      </c>
      <c r="C1470" s="2" t="s">
        <v>5578</v>
      </c>
      <c r="D1470" s="7">
        <v>9500</v>
      </c>
      <c r="E1470" s="5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54"/>
        <v>102</v>
      </c>
      <c r="P1470">
        <f t="shared" si="155"/>
        <v>33.19</v>
      </c>
      <c r="Q1470" t="s">
        <v>8320</v>
      </c>
      <c r="R1470" t="s">
        <v>8340</v>
      </c>
      <c r="S1470" s="11">
        <f t="shared" si="156"/>
        <v>40646.014456018522</v>
      </c>
      <c r="T1470">
        <f t="shared" si="157"/>
        <v>25569.003391203703</v>
      </c>
      <c r="U1470">
        <f t="shared" si="158"/>
        <v>2011</v>
      </c>
      <c r="V1470">
        <f t="shared" si="159"/>
        <v>4</v>
      </c>
      <c r="W1470" t="str">
        <f t="shared" si="160"/>
        <v>Apr</v>
      </c>
    </row>
    <row r="1471" spans="1:23" customFormat="1" ht="43.2" hidden="1" x14ac:dyDescent="0.3">
      <c r="A1471">
        <v>1469</v>
      </c>
      <c r="B1471" s="2" t="s">
        <v>1470</v>
      </c>
      <c r="C1471" s="2" t="s">
        <v>5579</v>
      </c>
      <c r="D1471" s="7">
        <v>44250</v>
      </c>
      <c r="E1471" s="5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54"/>
        <v>108</v>
      </c>
      <c r="P1471">
        <f t="shared" si="155"/>
        <v>149.46</v>
      </c>
      <c r="Q1471" t="s">
        <v>8320</v>
      </c>
      <c r="R1471" t="s">
        <v>8340</v>
      </c>
      <c r="S1471" s="11">
        <f t="shared" si="156"/>
        <v>41290.598483796297</v>
      </c>
      <c r="T1471">
        <f t="shared" si="157"/>
        <v>25569.003715277777</v>
      </c>
      <c r="U1471">
        <f t="shared" si="158"/>
        <v>2013</v>
      </c>
      <c r="V1471">
        <f t="shared" si="159"/>
        <v>1</v>
      </c>
      <c r="W1471" t="str">
        <f t="shared" si="160"/>
        <v>Jan</v>
      </c>
    </row>
    <row r="1472" spans="1:23" customFormat="1" ht="57.6" hidden="1" x14ac:dyDescent="0.3">
      <c r="A1472">
        <v>1470</v>
      </c>
      <c r="B1472" s="2" t="s">
        <v>1471</v>
      </c>
      <c r="C1472" s="2" t="s">
        <v>5580</v>
      </c>
      <c r="D1472" s="7">
        <v>1500</v>
      </c>
      <c r="E1472" s="5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54"/>
        <v>125</v>
      </c>
      <c r="P1472">
        <f t="shared" si="155"/>
        <v>23.17</v>
      </c>
      <c r="Q1472" t="s">
        <v>8320</v>
      </c>
      <c r="R1472" t="s">
        <v>8340</v>
      </c>
      <c r="S1472" s="11">
        <f t="shared" si="156"/>
        <v>41250.827118055553</v>
      </c>
      <c r="T1472">
        <f t="shared" si="157"/>
        <v>25569.000937500001</v>
      </c>
      <c r="U1472">
        <f t="shared" si="158"/>
        <v>2012</v>
      </c>
      <c r="V1472">
        <f t="shared" si="159"/>
        <v>12</v>
      </c>
      <c r="W1472" t="str">
        <f t="shared" si="160"/>
        <v>Dec</v>
      </c>
    </row>
    <row r="1473" spans="1:23" customFormat="1" ht="43.2" hidden="1" x14ac:dyDescent="0.3">
      <c r="A1473">
        <v>1471</v>
      </c>
      <c r="B1473" s="2" t="s">
        <v>1472</v>
      </c>
      <c r="C1473" s="2" t="s">
        <v>5581</v>
      </c>
      <c r="D1473" s="7">
        <v>32000</v>
      </c>
      <c r="E1473" s="5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54"/>
        <v>104</v>
      </c>
      <c r="P1473">
        <f t="shared" si="155"/>
        <v>96.88</v>
      </c>
      <c r="Q1473" t="s">
        <v>8320</v>
      </c>
      <c r="R1473" t="s">
        <v>8340</v>
      </c>
      <c r="S1473" s="11">
        <f t="shared" si="156"/>
        <v>42073.957569444443</v>
      </c>
      <c r="T1473">
        <f t="shared" si="157"/>
        <v>25569.003969907408</v>
      </c>
      <c r="U1473">
        <f t="shared" si="158"/>
        <v>2015</v>
      </c>
      <c r="V1473">
        <f t="shared" si="159"/>
        <v>3</v>
      </c>
      <c r="W1473" t="str">
        <f t="shared" si="160"/>
        <v>Mar</v>
      </c>
    </row>
    <row r="1474" spans="1:23" customFormat="1" ht="57.6" hidden="1" x14ac:dyDescent="0.3">
      <c r="A1474">
        <v>1472</v>
      </c>
      <c r="B1474" s="2" t="s">
        <v>1473</v>
      </c>
      <c r="C1474" s="2" t="s">
        <v>5582</v>
      </c>
      <c r="D1474" s="7">
        <v>25000</v>
      </c>
      <c r="E1474" s="5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61">ROUND(E1474/D1474*100,0)</f>
        <v>139</v>
      </c>
      <c r="P1474">
        <f t="shared" si="155"/>
        <v>103.2</v>
      </c>
      <c r="Q1474" t="s">
        <v>8320</v>
      </c>
      <c r="R1474" t="s">
        <v>8340</v>
      </c>
      <c r="S1474" s="11">
        <f t="shared" si="156"/>
        <v>41533.542858796296</v>
      </c>
      <c r="T1474">
        <f t="shared" si="157"/>
        <v>25569.003888888888</v>
      </c>
      <c r="U1474">
        <f t="shared" si="158"/>
        <v>2013</v>
      </c>
      <c r="V1474">
        <f t="shared" si="159"/>
        <v>9</v>
      </c>
      <c r="W1474" t="str">
        <f t="shared" si="160"/>
        <v>Sep</v>
      </c>
    </row>
    <row r="1475" spans="1:23" customFormat="1" hidden="1" x14ac:dyDescent="0.3">
      <c r="A1475">
        <v>1473</v>
      </c>
      <c r="B1475" s="2" t="s">
        <v>1474</v>
      </c>
      <c r="C1475" s="2" t="s">
        <v>5583</v>
      </c>
      <c r="D1475" s="7">
        <v>1500</v>
      </c>
      <c r="E1475" s="5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61"/>
        <v>121</v>
      </c>
      <c r="P1475">
        <f t="shared" ref="P1475:P1538" si="162">IFERROR(ROUND(E1475/L1475,2),0)</f>
        <v>38.46</v>
      </c>
      <c r="Q1475" t="s">
        <v>8320</v>
      </c>
      <c r="R1475" t="s">
        <v>8340</v>
      </c>
      <c r="S1475" s="11">
        <f t="shared" ref="S1475:S1538" si="163">(((J1475/60)/60)/24)+DATE(1970,1,1)</f>
        <v>40939.979618055557</v>
      </c>
      <c r="T1475">
        <f t="shared" ref="T1475:T1538" si="164">(((L1475/60)/60)/24)+DATE(1970,1,1)</f>
        <v>25569.000543981481</v>
      </c>
      <c r="U1475">
        <f t="shared" ref="U1475:U1538" si="165">YEAR(S1475)</f>
        <v>2012</v>
      </c>
      <c r="V1475">
        <f t="shared" ref="V1475:V1538" si="166">MONTH(S1475)</f>
        <v>1</v>
      </c>
      <c r="W1475" t="str">
        <f t="shared" ref="W1475:W1538" si="167">IF(V1475=1,"Jan",IF(V1475=2,"Feb",IF(V1475=3,"Mar",IF(V1475=4,"Apr",IF(V1475=5,"May",IF(V1475=6,"Jun",IF(V1475=7,"Jul",IF(V1475=8,"Aug",IF(V1475=9,"Sep",IF(V1475=10,"Oct",IF(V1475=11,"Nov",IF(V1475=12,"Dec"))))))))))))</f>
        <v>Jan</v>
      </c>
    </row>
    <row r="1476" spans="1:23" customFormat="1" ht="43.2" hidden="1" x14ac:dyDescent="0.3">
      <c r="A1476">
        <v>1474</v>
      </c>
      <c r="B1476" s="2" t="s">
        <v>1475</v>
      </c>
      <c r="C1476" s="2" t="s">
        <v>5584</v>
      </c>
      <c r="D1476" s="7">
        <v>3000</v>
      </c>
      <c r="E1476" s="5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61"/>
        <v>112</v>
      </c>
      <c r="P1476">
        <f t="shared" si="162"/>
        <v>44.32</v>
      </c>
      <c r="Q1476" t="s">
        <v>8320</v>
      </c>
      <c r="R1476" t="s">
        <v>8340</v>
      </c>
      <c r="S1476" s="11">
        <f t="shared" si="163"/>
        <v>41500.727916666663</v>
      </c>
      <c r="T1476">
        <f t="shared" si="164"/>
        <v>25569.000879629628</v>
      </c>
      <c r="U1476">
        <f t="shared" si="165"/>
        <v>2013</v>
      </c>
      <c r="V1476">
        <f t="shared" si="166"/>
        <v>8</v>
      </c>
      <c r="W1476" t="str">
        <f t="shared" si="167"/>
        <v>Aug</v>
      </c>
    </row>
    <row r="1477" spans="1:23" customFormat="1" ht="43.2" hidden="1" x14ac:dyDescent="0.3">
      <c r="A1477">
        <v>1475</v>
      </c>
      <c r="B1477" s="2" t="s">
        <v>1476</v>
      </c>
      <c r="C1477" s="2" t="s">
        <v>5585</v>
      </c>
      <c r="D1477" s="7">
        <v>15000</v>
      </c>
      <c r="E1477" s="5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61"/>
        <v>189</v>
      </c>
      <c r="P1477">
        <f t="shared" si="162"/>
        <v>64.17</v>
      </c>
      <c r="Q1477" t="s">
        <v>8320</v>
      </c>
      <c r="R1477" t="s">
        <v>8340</v>
      </c>
      <c r="S1477" s="11">
        <f t="shared" si="163"/>
        <v>41960.722951388889</v>
      </c>
      <c r="T1477">
        <f t="shared" si="164"/>
        <v>25569.005104166667</v>
      </c>
      <c r="U1477">
        <f t="shared" si="165"/>
        <v>2014</v>
      </c>
      <c r="V1477">
        <f t="shared" si="166"/>
        <v>11</v>
      </c>
      <c r="W1477" t="str">
        <f t="shared" si="167"/>
        <v>Nov</v>
      </c>
    </row>
    <row r="1478" spans="1:23" customFormat="1" ht="28.8" hidden="1" x14ac:dyDescent="0.3">
      <c r="A1478">
        <v>1476</v>
      </c>
      <c r="B1478" s="2" t="s">
        <v>1477</v>
      </c>
      <c r="C1478" s="2" t="s">
        <v>5586</v>
      </c>
      <c r="D1478" s="7">
        <v>6000</v>
      </c>
      <c r="E1478" s="5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61"/>
        <v>662</v>
      </c>
      <c r="P1478">
        <f t="shared" si="162"/>
        <v>43.33</v>
      </c>
      <c r="Q1478" t="s">
        <v>8320</v>
      </c>
      <c r="R1478" t="s">
        <v>8340</v>
      </c>
      <c r="S1478" s="11">
        <f t="shared" si="163"/>
        <v>40766.041921296295</v>
      </c>
      <c r="T1478">
        <f t="shared" si="164"/>
        <v>25569.010601851853</v>
      </c>
      <c r="U1478">
        <f t="shared" si="165"/>
        <v>2011</v>
      </c>
      <c r="V1478">
        <f t="shared" si="166"/>
        <v>8</v>
      </c>
      <c r="W1478" t="str">
        <f t="shared" si="167"/>
        <v>Aug</v>
      </c>
    </row>
    <row r="1479" spans="1:23" customFormat="1" ht="43.2" hidden="1" x14ac:dyDescent="0.3">
      <c r="A1479">
        <v>1477</v>
      </c>
      <c r="B1479" s="2" t="s">
        <v>1478</v>
      </c>
      <c r="C1479" s="2" t="s">
        <v>5587</v>
      </c>
      <c r="D1479" s="7">
        <v>30000</v>
      </c>
      <c r="E1479" s="5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61"/>
        <v>111</v>
      </c>
      <c r="P1479">
        <f t="shared" si="162"/>
        <v>90.5</v>
      </c>
      <c r="Q1479" t="s">
        <v>8320</v>
      </c>
      <c r="R1479" t="s">
        <v>8340</v>
      </c>
      <c r="S1479" s="11">
        <f t="shared" si="163"/>
        <v>40840.615787037037</v>
      </c>
      <c r="T1479">
        <f t="shared" si="164"/>
        <v>25569.004270833335</v>
      </c>
      <c r="U1479">
        <f t="shared" si="165"/>
        <v>2011</v>
      </c>
      <c r="V1479">
        <f t="shared" si="166"/>
        <v>10</v>
      </c>
      <c r="W1479" t="str">
        <f t="shared" si="167"/>
        <v>Oct</v>
      </c>
    </row>
    <row r="1480" spans="1:23" customFormat="1" ht="43.2" hidden="1" x14ac:dyDescent="0.3">
      <c r="A1480">
        <v>1478</v>
      </c>
      <c r="B1480" s="2" t="s">
        <v>1479</v>
      </c>
      <c r="C1480" s="2" t="s">
        <v>5588</v>
      </c>
      <c r="D1480" s="7">
        <v>50000</v>
      </c>
      <c r="E1480" s="5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61"/>
        <v>1182</v>
      </c>
      <c r="P1480">
        <f t="shared" si="162"/>
        <v>29.19</v>
      </c>
      <c r="Q1480" t="s">
        <v>8320</v>
      </c>
      <c r="R1480" t="s">
        <v>8340</v>
      </c>
      <c r="S1480" s="11">
        <f t="shared" si="163"/>
        <v>41394.871678240743</v>
      </c>
      <c r="T1480">
        <f t="shared" si="164"/>
        <v>25569.234282407408</v>
      </c>
      <c r="U1480">
        <f t="shared" si="165"/>
        <v>2013</v>
      </c>
      <c r="V1480">
        <f t="shared" si="166"/>
        <v>4</v>
      </c>
      <c r="W1480" t="str">
        <f t="shared" si="167"/>
        <v>Apr</v>
      </c>
    </row>
    <row r="1481" spans="1:23" customFormat="1" ht="43.2" hidden="1" x14ac:dyDescent="0.3">
      <c r="A1481">
        <v>1479</v>
      </c>
      <c r="B1481" s="2" t="s">
        <v>1480</v>
      </c>
      <c r="C1481" s="2" t="s">
        <v>5589</v>
      </c>
      <c r="D1481" s="7">
        <v>1600</v>
      </c>
      <c r="E1481" s="5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61"/>
        <v>137</v>
      </c>
      <c r="P1481">
        <f t="shared" si="162"/>
        <v>30.96</v>
      </c>
      <c r="Q1481" t="s">
        <v>8320</v>
      </c>
      <c r="R1481" t="s">
        <v>8340</v>
      </c>
      <c r="S1481" s="11">
        <f t="shared" si="163"/>
        <v>41754.745243055557</v>
      </c>
      <c r="T1481">
        <f t="shared" si="164"/>
        <v>25569.000821759259</v>
      </c>
      <c r="U1481">
        <f t="shared" si="165"/>
        <v>2014</v>
      </c>
      <c r="V1481">
        <f t="shared" si="166"/>
        <v>4</v>
      </c>
      <c r="W1481" t="str">
        <f t="shared" si="167"/>
        <v>Apr</v>
      </c>
    </row>
    <row r="1482" spans="1:23" customFormat="1" ht="43.2" hidden="1" x14ac:dyDescent="0.3">
      <c r="A1482">
        <v>1480</v>
      </c>
      <c r="B1482" s="2" t="s">
        <v>1481</v>
      </c>
      <c r="C1482" s="2" t="s">
        <v>5590</v>
      </c>
      <c r="D1482" s="7">
        <v>50000</v>
      </c>
      <c r="E1482" s="5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61"/>
        <v>117</v>
      </c>
      <c r="P1482">
        <f t="shared" si="162"/>
        <v>92.16</v>
      </c>
      <c r="Q1482" t="s">
        <v>8320</v>
      </c>
      <c r="R1482" t="s">
        <v>8340</v>
      </c>
      <c r="S1482" s="11">
        <f t="shared" si="163"/>
        <v>41464.934016203704</v>
      </c>
      <c r="T1482">
        <f t="shared" si="164"/>
        <v>25569.007349537038</v>
      </c>
      <c r="U1482">
        <f t="shared" si="165"/>
        <v>2013</v>
      </c>
      <c r="V1482">
        <f t="shared" si="166"/>
        <v>7</v>
      </c>
      <c r="W1482" t="str">
        <f t="shared" si="167"/>
        <v>Jul</v>
      </c>
    </row>
    <row r="1483" spans="1:23" customFormat="1" ht="43.2" hidden="1" x14ac:dyDescent="0.3">
      <c r="A1483">
        <v>1481</v>
      </c>
      <c r="B1483" s="2" t="s">
        <v>1482</v>
      </c>
      <c r="C1483" s="2" t="s">
        <v>5591</v>
      </c>
      <c r="D1483" s="7">
        <v>5000</v>
      </c>
      <c r="E1483" s="5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61"/>
        <v>2</v>
      </c>
      <c r="P1483">
        <f t="shared" si="162"/>
        <v>17.5</v>
      </c>
      <c r="Q1483" t="s">
        <v>8320</v>
      </c>
      <c r="R1483" t="s">
        <v>8322</v>
      </c>
      <c r="S1483" s="11">
        <f t="shared" si="163"/>
        <v>41550.922974537039</v>
      </c>
      <c r="T1483">
        <f t="shared" si="164"/>
        <v>25569.000069444446</v>
      </c>
      <c r="U1483">
        <f t="shared" si="165"/>
        <v>2013</v>
      </c>
      <c r="V1483">
        <f t="shared" si="166"/>
        <v>10</v>
      </c>
      <c r="W1483" t="str">
        <f t="shared" si="167"/>
        <v>Oct</v>
      </c>
    </row>
    <row r="1484" spans="1:23" customFormat="1" ht="43.2" hidden="1" x14ac:dyDescent="0.3">
      <c r="A1484">
        <v>1482</v>
      </c>
      <c r="B1484" s="2" t="s">
        <v>1483</v>
      </c>
      <c r="C1484" s="2" t="s">
        <v>5592</v>
      </c>
      <c r="D1484" s="7">
        <v>5000</v>
      </c>
      <c r="E1484" s="5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61"/>
        <v>0</v>
      </c>
      <c r="P1484">
        <f t="shared" si="162"/>
        <v>5</v>
      </c>
      <c r="Q1484" t="s">
        <v>8320</v>
      </c>
      <c r="R1484" t="s">
        <v>8322</v>
      </c>
      <c r="S1484" s="11">
        <f t="shared" si="163"/>
        <v>41136.85805555556</v>
      </c>
      <c r="T1484">
        <f t="shared" si="164"/>
        <v>25569.000011574073</v>
      </c>
      <c r="U1484">
        <f t="shared" si="165"/>
        <v>2012</v>
      </c>
      <c r="V1484">
        <f t="shared" si="166"/>
        <v>8</v>
      </c>
      <c r="W1484" t="str">
        <f t="shared" si="167"/>
        <v>Aug</v>
      </c>
    </row>
    <row r="1485" spans="1:23" customFormat="1" ht="43.2" hidden="1" x14ac:dyDescent="0.3">
      <c r="A1485">
        <v>1483</v>
      </c>
      <c r="B1485" s="2" t="s">
        <v>1484</v>
      </c>
      <c r="C1485" s="2" t="s">
        <v>5593</v>
      </c>
      <c r="D1485" s="7">
        <v>7000</v>
      </c>
      <c r="E1485" s="5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61"/>
        <v>1</v>
      </c>
      <c r="P1485">
        <f t="shared" si="162"/>
        <v>25</v>
      </c>
      <c r="Q1485" t="s">
        <v>8320</v>
      </c>
      <c r="R1485" t="s">
        <v>8322</v>
      </c>
      <c r="S1485" s="11">
        <f t="shared" si="163"/>
        <v>42548.192997685182</v>
      </c>
      <c r="T1485">
        <f t="shared" si="164"/>
        <v>25569.00002314815</v>
      </c>
      <c r="U1485">
        <f t="shared" si="165"/>
        <v>2016</v>
      </c>
      <c r="V1485">
        <f t="shared" si="166"/>
        <v>6</v>
      </c>
      <c r="W1485" t="str">
        <f t="shared" si="167"/>
        <v>Jun</v>
      </c>
    </row>
    <row r="1486" spans="1:23" customFormat="1" hidden="1" x14ac:dyDescent="0.3">
      <c r="A1486">
        <v>1484</v>
      </c>
      <c r="B1486" s="2" t="s">
        <v>1485</v>
      </c>
      <c r="C1486" s="2" t="s">
        <v>5594</v>
      </c>
      <c r="D1486" s="7">
        <v>2000</v>
      </c>
      <c r="E1486" s="5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61"/>
        <v>0</v>
      </c>
      <c r="P1486">
        <f t="shared" si="162"/>
        <v>0</v>
      </c>
      <c r="Q1486" t="s">
        <v>8320</v>
      </c>
      <c r="R1486" t="s">
        <v>8322</v>
      </c>
      <c r="S1486" s="11">
        <f t="shared" si="163"/>
        <v>41053.200960648144</v>
      </c>
      <c r="T1486">
        <f t="shared" si="164"/>
        <v>25569</v>
      </c>
      <c r="U1486">
        <f t="shared" si="165"/>
        <v>2012</v>
      </c>
      <c r="V1486">
        <f t="shared" si="166"/>
        <v>5</v>
      </c>
      <c r="W1486" t="str">
        <f t="shared" si="167"/>
        <v>May</v>
      </c>
    </row>
    <row r="1487" spans="1:23" customFormat="1" ht="43.2" hidden="1" x14ac:dyDescent="0.3">
      <c r="A1487">
        <v>1485</v>
      </c>
      <c r="B1487" s="2" t="s">
        <v>1486</v>
      </c>
      <c r="C1487" s="2" t="s">
        <v>5595</v>
      </c>
      <c r="D1487" s="7">
        <v>6700</v>
      </c>
      <c r="E1487" s="5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61"/>
        <v>2</v>
      </c>
      <c r="P1487">
        <f t="shared" si="162"/>
        <v>50</v>
      </c>
      <c r="Q1487" t="s">
        <v>8320</v>
      </c>
      <c r="R1487" t="s">
        <v>8322</v>
      </c>
      <c r="S1487" s="11">
        <f t="shared" si="163"/>
        <v>42130.795983796299</v>
      </c>
      <c r="T1487">
        <f t="shared" si="164"/>
        <v>25569.000034722223</v>
      </c>
      <c r="U1487">
        <f t="shared" si="165"/>
        <v>2015</v>
      </c>
      <c r="V1487">
        <f t="shared" si="166"/>
        <v>5</v>
      </c>
      <c r="W1487" t="str">
        <f t="shared" si="167"/>
        <v>May</v>
      </c>
    </row>
    <row r="1488" spans="1:23" customFormat="1" ht="57.6" hidden="1" x14ac:dyDescent="0.3">
      <c r="A1488">
        <v>1486</v>
      </c>
      <c r="B1488" s="2" t="s">
        <v>1487</v>
      </c>
      <c r="C1488" s="2" t="s">
        <v>5596</v>
      </c>
      <c r="D1488" s="7">
        <v>20000</v>
      </c>
      <c r="E1488" s="5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61"/>
        <v>0</v>
      </c>
      <c r="P1488">
        <f t="shared" si="162"/>
        <v>16</v>
      </c>
      <c r="Q1488" t="s">
        <v>8320</v>
      </c>
      <c r="R1488" t="s">
        <v>8322</v>
      </c>
      <c r="S1488" s="11">
        <f t="shared" si="163"/>
        <v>42032.168530092589</v>
      </c>
      <c r="T1488">
        <f t="shared" si="164"/>
        <v>25569.000034722223</v>
      </c>
      <c r="U1488">
        <f t="shared" si="165"/>
        <v>2015</v>
      </c>
      <c r="V1488">
        <f t="shared" si="166"/>
        <v>1</v>
      </c>
      <c r="W1488" t="str">
        <f t="shared" si="167"/>
        <v>Jan</v>
      </c>
    </row>
    <row r="1489" spans="1:23" customFormat="1" ht="43.2" hidden="1" x14ac:dyDescent="0.3">
      <c r="A1489">
        <v>1487</v>
      </c>
      <c r="B1489" s="2" t="s">
        <v>1488</v>
      </c>
      <c r="C1489" s="2" t="s">
        <v>5597</v>
      </c>
      <c r="D1489" s="7">
        <v>10000</v>
      </c>
      <c r="E1489" s="5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61"/>
        <v>0</v>
      </c>
      <c r="P1489">
        <f t="shared" si="162"/>
        <v>0</v>
      </c>
      <c r="Q1489" t="s">
        <v>8320</v>
      </c>
      <c r="R1489" t="s">
        <v>8322</v>
      </c>
      <c r="S1489" s="11">
        <f t="shared" si="163"/>
        <v>42554.917488425926</v>
      </c>
      <c r="T1489">
        <f t="shared" si="164"/>
        <v>25569</v>
      </c>
      <c r="U1489">
        <f t="shared" si="165"/>
        <v>2016</v>
      </c>
      <c r="V1489">
        <f t="shared" si="166"/>
        <v>7</v>
      </c>
      <c r="W1489" t="str">
        <f t="shared" si="167"/>
        <v>Jul</v>
      </c>
    </row>
    <row r="1490" spans="1:23" customFormat="1" ht="43.2" hidden="1" x14ac:dyDescent="0.3">
      <c r="A1490">
        <v>1488</v>
      </c>
      <c r="B1490" s="2" t="s">
        <v>1489</v>
      </c>
      <c r="C1490" s="2" t="s">
        <v>5598</v>
      </c>
      <c r="D1490" s="7">
        <v>15000</v>
      </c>
      <c r="E1490" s="5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61"/>
        <v>2</v>
      </c>
      <c r="P1490">
        <f t="shared" si="162"/>
        <v>60</v>
      </c>
      <c r="Q1490" t="s">
        <v>8320</v>
      </c>
      <c r="R1490" t="s">
        <v>8322</v>
      </c>
      <c r="S1490" s="11">
        <f t="shared" si="163"/>
        <v>41614.563194444447</v>
      </c>
      <c r="T1490">
        <f t="shared" si="164"/>
        <v>25569.000069444446</v>
      </c>
      <c r="U1490">
        <f t="shared" si="165"/>
        <v>2013</v>
      </c>
      <c r="V1490">
        <f t="shared" si="166"/>
        <v>12</v>
      </c>
      <c r="W1490" t="str">
        <f t="shared" si="167"/>
        <v>Dec</v>
      </c>
    </row>
    <row r="1491" spans="1:23" customFormat="1" ht="43.2" hidden="1" x14ac:dyDescent="0.3">
      <c r="A1491">
        <v>1489</v>
      </c>
      <c r="B1491" s="2" t="s">
        <v>1490</v>
      </c>
      <c r="C1491" s="2" t="s">
        <v>5599</v>
      </c>
      <c r="D1491" s="7">
        <v>5000</v>
      </c>
      <c r="E1491" s="5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61"/>
        <v>0</v>
      </c>
      <c r="P1491">
        <f t="shared" si="162"/>
        <v>0</v>
      </c>
      <c r="Q1491" t="s">
        <v>8320</v>
      </c>
      <c r="R1491" t="s">
        <v>8322</v>
      </c>
      <c r="S1491" s="11">
        <f t="shared" si="163"/>
        <v>41198.611712962964</v>
      </c>
      <c r="T1491">
        <f t="shared" si="164"/>
        <v>25569</v>
      </c>
      <c r="U1491">
        <f t="shared" si="165"/>
        <v>2012</v>
      </c>
      <c r="V1491">
        <f t="shared" si="166"/>
        <v>10</v>
      </c>
      <c r="W1491" t="str">
        <f t="shared" si="167"/>
        <v>Oct</v>
      </c>
    </row>
    <row r="1492" spans="1:23" customFormat="1" ht="43.2" hidden="1" x14ac:dyDescent="0.3">
      <c r="A1492">
        <v>1490</v>
      </c>
      <c r="B1492" s="2" t="s">
        <v>1491</v>
      </c>
      <c r="C1492" s="2" t="s">
        <v>5600</v>
      </c>
      <c r="D1492" s="7">
        <v>2900</v>
      </c>
      <c r="E1492" s="5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61"/>
        <v>31</v>
      </c>
      <c r="P1492">
        <f t="shared" si="162"/>
        <v>47.11</v>
      </c>
      <c r="Q1492" t="s">
        <v>8320</v>
      </c>
      <c r="R1492" t="s">
        <v>8322</v>
      </c>
      <c r="S1492" s="11">
        <f t="shared" si="163"/>
        <v>41520.561041666668</v>
      </c>
      <c r="T1492">
        <f t="shared" si="164"/>
        <v>25569.000219907408</v>
      </c>
      <c r="U1492">
        <f t="shared" si="165"/>
        <v>2013</v>
      </c>
      <c r="V1492">
        <f t="shared" si="166"/>
        <v>9</v>
      </c>
      <c r="W1492" t="str">
        <f t="shared" si="167"/>
        <v>Sep</v>
      </c>
    </row>
    <row r="1493" spans="1:23" customFormat="1" ht="43.2" hidden="1" x14ac:dyDescent="0.3">
      <c r="A1493">
        <v>1491</v>
      </c>
      <c r="B1493" s="2" t="s">
        <v>1492</v>
      </c>
      <c r="C1493" s="2" t="s">
        <v>5601</v>
      </c>
      <c r="D1493" s="7">
        <v>1200</v>
      </c>
      <c r="E1493" s="5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61"/>
        <v>8</v>
      </c>
      <c r="P1493">
        <f t="shared" si="162"/>
        <v>100</v>
      </c>
      <c r="Q1493" t="s">
        <v>8320</v>
      </c>
      <c r="R1493" t="s">
        <v>8322</v>
      </c>
      <c r="S1493" s="11">
        <f t="shared" si="163"/>
        <v>41991.713460648149</v>
      </c>
      <c r="T1493">
        <f t="shared" si="164"/>
        <v>25569.000011574073</v>
      </c>
      <c r="U1493">
        <f t="shared" si="165"/>
        <v>2014</v>
      </c>
      <c r="V1493">
        <f t="shared" si="166"/>
        <v>12</v>
      </c>
      <c r="W1493" t="str">
        <f t="shared" si="167"/>
        <v>Dec</v>
      </c>
    </row>
    <row r="1494" spans="1:23" customFormat="1" ht="57.6" hidden="1" x14ac:dyDescent="0.3">
      <c r="A1494">
        <v>1492</v>
      </c>
      <c r="B1494" s="2" t="s">
        <v>1493</v>
      </c>
      <c r="C1494" s="2" t="s">
        <v>5602</v>
      </c>
      <c r="D1494" s="7">
        <v>4000</v>
      </c>
      <c r="E1494" s="5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61"/>
        <v>1</v>
      </c>
      <c r="P1494">
        <f t="shared" si="162"/>
        <v>15</v>
      </c>
      <c r="Q1494" t="s">
        <v>8320</v>
      </c>
      <c r="R1494" t="s">
        <v>8322</v>
      </c>
      <c r="S1494" s="11">
        <f t="shared" si="163"/>
        <v>40682.884791666671</v>
      </c>
      <c r="T1494">
        <f t="shared" si="164"/>
        <v>25569.00002314815</v>
      </c>
      <c r="U1494">
        <f t="shared" si="165"/>
        <v>2011</v>
      </c>
      <c r="V1494">
        <f t="shared" si="166"/>
        <v>5</v>
      </c>
      <c r="W1494" t="str">
        <f t="shared" si="167"/>
        <v>May</v>
      </c>
    </row>
    <row r="1495" spans="1:23" customFormat="1" ht="28.8" hidden="1" x14ac:dyDescent="0.3">
      <c r="A1495">
        <v>1493</v>
      </c>
      <c r="B1495" s="2" t="s">
        <v>1494</v>
      </c>
      <c r="C1495" s="2" t="s">
        <v>5603</v>
      </c>
      <c r="D1495" s="7">
        <v>2400</v>
      </c>
      <c r="E1495" s="5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61"/>
        <v>0</v>
      </c>
      <c r="P1495">
        <f t="shared" si="162"/>
        <v>0</v>
      </c>
      <c r="Q1495" t="s">
        <v>8320</v>
      </c>
      <c r="R1495" t="s">
        <v>8322</v>
      </c>
      <c r="S1495" s="11">
        <f t="shared" si="163"/>
        <v>41411.866608796299</v>
      </c>
      <c r="T1495">
        <f t="shared" si="164"/>
        <v>25569</v>
      </c>
      <c r="U1495">
        <f t="shared" si="165"/>
        <v>2013</v>
      </c>
      <c r="V1495">
        <f t="shared" si="166"/>
        <v>5</v>
      </c>
      <c r="W1495" t="str">
        <f t="shared" si="167"/>
        <v>May</v>
      </c>
    </row>
    <row r="1496" spans="1:23" customFormat="1" ht="43.2" hidden="1" x14ac:dyDescent="0.3">
      <c r="A1496">
        <v>1494</v>
      </c>
      <c r="B1496" s="2" t="s">
        <v>1495</v>
      </c>
      <c r="C1496" s="2" t="s">
        <v>5604</v>
      </c>
      <c r="D1496" s="7">
        <v>5000</v>
      </c>
      <c r="E1496" s="5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61"/>
        <v>9</v>
      </c>
      <c r="P1496">
        <f t="shared" si="162"/>
        <v>40.450000000000003</v>
      </c>
      <c r="Q1496" t="s">
        <v>8320</v>
      </c>
      <c r="R1496" t="s">
        <v>8322</v>
      </c>
      <c r="S1496" s="11">
        <f t="shared" si="163"/>
        <v>42067.722372685181</v>
      </c>
      <c r="T1496">
        <f t="shared" si="164"/>
        <v>25569.000127314815</v>
      </c>
      <c r="U1496">
        <f t="shared" si="165"/>
        <v>2015</v>
      </c>
      <c r="V1496">
        <f t="shared" si="166"/>
        <v>3</v>
      </c>
      <c r="W1496" t="str">
        <f t="shared" si="167"/>
        <v>Mar</v>
      </c>
    </row>
    <row r="1497" spans="1:23" customFormat="1" ht="28.8" hidden="1" x14ac:dyDescent="0.3">
      <c r="A1497">
        <v>1495</v>
      </c>
      <c r="B1497" s="2" t="s">
        <v>1496</v>
      </c>
      <c r="C1497" s="2" t="s">
        <v>5605</v>
      </c>
      <c r="D1497" s="7">
        <v>2000</v>
      </c>
      <c r="E1497" s="5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61"/>
        <v>0</v>
      </c>
      <c r="P1497">
        <f t="shared" si="162"/>
        <v>0</v>
      </c>
      <c r="Q1497" t="s">
        <v>8320</v>
      </c>
      <c r="R1497" t="s">
        <v>8322</v>
      </c>
      <c r="S1497" s="11">
        <f t="shared" si="163"/>
        <v>40752.789710648147</v>
      </c>
      <c r="T1497">
        <f t="shared" si="164"/>
        <v>25569</v>
      </c>
      <c r="U1497">
        <f t="shared" si="165"/>
        <v>2011</v>
      </c>
      <c r="V1497">
        <f t="shared" si="166"/>
        <v>7</v>
      </c>
      <c r="W1497" t="str">
        <f t="shared" si="167"/>
        <v>Jul</v>
      </c>
    </row>
    <row r="1498" spans="1:23" customFormat="1" ht="43.2" hidden="1" x14ac:dyDescent="0.3">
      <c r="A1498">
        <v>1496</v>
      </c>
      <c r="B1498" s="2" t="s">
        <v>1497</v>
      </c>
      <c r="C1498" s="2" t="s">
        <v>5606</v>
      </c>
      <c r="D1498" s="7">
        <v>1500</v>
      </c>
      <c r="E1498" s="5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61"/>
        <v>0</v>
      </c>
      <c r="P1498">
        <f t="shared" si="162"/>
        <v>0</v>
      </c>
      <c r="Q1498" t="s">
        <v>8320</v>
      </c>
      <c r="R1498" t="s">
        <v>8322</v>
      </c>
      <c r="S1498" s="11">
        <f t="shared" si="163"/>
        <v>41838.475219907406</v>
      </c>
      <c r="T1498">
        <f t="shared" si="164"/>
        <v>25569</v>
      </c>
      <c r="U1498">
        <f t="shared" si="165"/>
        <v>2014</v>
      </c>
      <c r="V1498">
        <f t="shared" si="166"/>
        <v>7</v>
      </c>
      <c r="W1498" t="str">
        <f t="shared" si="167"/>
        <v>Jul</v>
      </c>
    </row>
    <row r="1499" spans="1:23" customFormat="1" ht="43.2" hidden="1" x14ac:dyDescent="0.3">
      <c r="A1499">
        <v>1497</v>
      </c>
      <c r="B1499" s="2" t="s">
        <v>1498</v>
      </c>
      <c r="C1499" s="2" t="s">
        <v>5607</v>
      </c>
      <c r="D1499" s="7">
        <v>15000</v>
      </c>
      <c r="E1499" s="5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61"/>
        <v>0</v>
      </c>
      <c r="P1499">
        <f t="shared" si="162"/>
        <v>1</v>
      </c>
      <c r="Q1499" t="s">
        <v>8320</v>
      </c>
      <c r="R1499" t="s">
        <v>8322</v>
      </c>
      <c r="S1499" s="11">
        <f t="shared" si="163"/>
        <v>41444.64261574074</v>
      </c>
      <c r="T1499">
        <f t="shared" si="164"/>
        <v>25569.000011574073</v>
      </c>
      <c r="U1499">
        <f t="shared" si="165"/>
        <v>2013</v>
      </c>
      <c r="V1499">
        <f t="shared" si="166"/>
        <v>6</v>
      </c>
      <c r="W1499" t="str">
        <f t="shared" si="167"/>
        <v>Jun</v>
      </c>
    </row>
    <row r="1500" spans="1:23" customFormat="1" ht="43.2" hidden="1" x14ac:dyDescent="0.3">
      <c r="A1500">
        <v>1498</v>
      </c>
      <c r="B1500" s="2" t="s">
        <v>1499</v>
      </c>
      <c r="C1500" s="2" t="s">
        <v>5608</v>
      </c>
      <c r="D1500" s="7">
        <v>3000</v>
      </c>
      <c r="E1500" s="5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61"/>
        <v>2</v>
      </c>
      <c r="P1500">
        <f t="shared" si="162"/>
        <v>19</v>
      </c>
      <c r="Q1500" t="s">
        <v>8320</v>
      </c>
      <c r="R1500" t="s">
        <v>8322</v>
      </c>
      <c r="S1500" s="11">
        <f t="shared" si="163"/>
        <v>41840.983541666668</v>
      </c>
      <c r="T1500">
        <f t="shared" si="164"/>
        <v>25569.000034722223</v>
      </c>
      <c r="U1500">
        <f t="shared" si="165"/>
        <v>2014</v>
      </c>
      <c r="V1500">
        <f t="shared" si="166"/>
        <v>7</v>
      </c>
      <c r="W1500" t="str">
        <f t="shared" si="167"/>
        <v>Jul</v>
      </c>
    </row>
    <row r="1501" spans="1:23" customFormat="1" ht="43.2" hidden="1" x14ac:dyDescent="0.3">
      <c r="A1501">
        <v>1499</v>
      </c>
      <c r="B1501" s="2" t="s">
        <v>1500</v>
      </c>
      <c r="C1501" s="2" t="s">
        <v>5609</v>
      </c>
      <c r="D1501" s="7">
        <v>2000</v>
      </c>
      <c r="E1501" s="5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61"/>
        <v>0</v>
      </c>
      <c r="P1501">
        <f t="shared" si="162"/>
        <v>5</v>
      </c>
      <c r="Q1501" t="s">
        <v>8320</v>
      </c>
      <c r="R1501" t="s">
        <v>8322</v>
      </c>
      <c r="S1501" s="11">
        <f t="shared" si="163"/>
        <v>42527.007326388892</v>
      </c>
      <c r="T1501">
        <f t="shared" si="164"/>
        <v>25569.000011574073</v>
      </c>
      <c r="U1501">
        <f t="shared" si="165"/>
        <v>2016</v>
      </c>
      <c r="V1501">
        <f t="shared" si="166"/>
        <v>6</v>
      </c>
      <c r="W1501" t="str">
        <f t="shared" si="167"/>
        <v>Jun</v>
      </c>
    </row>
    <row r="1502" spans="1:23" customFormat="1" ht="43.2" hidden="1" x14ac:dyDescent="0.3">
      <c r="A1502">
        <v>1500</v>
      </c>
      <c r="B1502" s="2" t="s">
        <v>1501</v>
      </c>
      <c r="C1502" s="2" t="s">
        <v>5610</v>
      </c>
      <c r="D1502" s="7">
        <v>2800</v>
      </c>
      <c r="E1502" s="5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61"/>
        <v>25</v>
      </c>
      <c r="P1502">
        <f t="shared" si="162"/>
        <v>46.73</v>
      </c>
      <c r="Q1502" t="s">
        <v>8320</v>
      </c>
      <c r="R1502" t="s">
        <v>8322</v>
      </c>
      <c r="S1502" s="11">
        <f t="shared" si="163"/>
        <v>41365.904594907406</v>
      </c>
      <c r="T1502">
        <f t="shared" si="164"/>
        <v>25569.000173611112</v>
      </c>
      <c r="U1502">
        <f t="shared" si="165"/>
        <v>2013</v>
      </c>
      <c r="V1502">
        <f t="shared" si="166"/>
        <v>4</v>
      </c>
      <c r="W1502" t="str">
        <f t="shared" si="167"/>
        <v>Apr</v>
      </c>
    </row>
    <row r="1503" spans="1:23" customFormat="1" ht="28.8" hidden="1" x14ac:dyDescent="0.3">
      <c r="A1503">
        <v>1501</v>
      </c>
      <c r="B1503" s="2" t="s">
        <v>1502</v>
      </c>
      <c r="C1503" s="2" t="s">
        <v>5611</v>
      </c>
      <c r="D1503" s="7">
        <v>52000</v>
      </c>
      <c r="E1503" s="5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61"/>
        <v>166</v>
      </c>
      <c r="P1503">
        <f t="shared" si="162"/>
        <v>97.73</v>
      </c>
      <c r="Q1503" t="s">
        <v>8336</v>
      </c>
      <c r="R1503" t="s">
        <v>8337</v>
      </c>
      <c r="S1503" s="11">
        <f t="shared" si="163"/>
        <v>42163.583599537036</v>
      </c>
      <c r="T1503">
        <f t="shared" si="164"/>
        <v>25569.010243055556</v>
      </c>
      <c r="U1503">
        <f t="shared" si="165"/>
        <v>2015</v>
      </c>
      <c r="V1503">
        <f t="shared" si="166"/>
        <v>6</v>
      </c>
      <c r="W1503" t="str">
        <f t="shared" si="167"/>
        <v>Jun</v>
      </c>
    </row>
    <row r="1504" spans="1:23" customFormat="1" ht="43.2" hidden="1" x14ac:dyDescent="0.3">
      <c r="A1504">
        <v>1502</v>
      </c>
      <c r="B1504" s="2" t="s">
        <v>1503</v>
      </c>
      <c r="C1504" s="2" t="s">
        <v>5612</v>
      </c>
      <c r="D1504" s="7">
        <v>22000</v>
      </c>
      <c r="E1504" s="5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61"/>
        <v>101</v>
      </c>
      <c r="P1504">
        <f t="shared" si="162"/>
        <v>67.84</v>
      </c>
      <c r="Q1504" t="s">
        <v>8336</v>
      </c>
      <c r="R1504" t="s">
        <v>8337</v>
      </c>
      <c r="S1504" s="11">
        <f t="shared" si="163"/>
        <v>42426.542592592596</v>
      </c>
      <c r="T1504">
        <f t="shared" si="164"/>
        <v>25569.003807870369</v>
      </c>
      <c r="U1504">
        <f t="shared" si="165"/>
        <v>2016</v>
      </c>
      <c r="V1504">
        <f t="shared" si="166"/>
        <v>2</v>
      </c>
      <c r="W1504" t="str">
        <f t="shared" si="167"/>
        <v>Feb</v>
      </c>
    </row>
    <row r="1505" spans="1:23" customFormat="1" ht="43.2" hidden="1" x14ac:dyDescent="0.3">
      <c r="A1505">
        <v>1503</v>
      </c>
      <c r="B1505" s="2" t="s">
        <v>1504</v>
      </c>
      <c r="C1505" s="2" t="s">
        <v>5613</v>
      </c>
      <c r="D1505" s="7">
        <v>3750</v>
      </c>
      <c r="E1505" s="5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61"/>
        <v>108</v>
      </c>
      <c r="P1505">
        <f t="shared" si="162"/>
        <v>56.98</v>
      </c>
      <c r="Q1505" t="s">
        <v>8336</v>
      </c>
      <c r="R1505" t="s">
        <v>8337</v>
      </c>
      <c r="S1505" s="11">
        <f t="shared" si="163"/>
        <v>42606.347233796296</v>
      </c>
      <c r="T1505">
        <f t="shared" si="164"/>
        <v>25569.000821759259</v>
      </c>
      <c r="U1505">
        <f t="shared" si="165"/>
        <v>2016</v>
      </c>
      <c r="V1505">
        <f t="shared" si="166"/>
        <v>8</v>
      </c>
      <c r="W1505" t="str">
        <f t="shared" si="167"/>
        <v>Aug</v>
      </c>
    </row>
    <row r="1506" spans="1:23" customFormat="1" ht="43.2" hidden="1" x14ac:dyDescent="0.3">
      <c r="A1506">
        <v>1504</v>
      </c>
      <c r="B1506" s="2" t="s">
        <v>1505</v>
      </c>
      <c r="C1506" s="2" t="s">
        <v>5614</v>
      </c>
      <c r="D1506" s="7">
        <v>6500</v>
      </c>
      <c r="E1506" s="5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61"/>
        <v>278</v>
      </c>
      <c r="P1506">
        <f t="shared" si="162"/>
        <v>67.16</v>
      </c>
      <c r="Q1506" t="s">
        <v>8336</v>
      </c>
      <c r="R1506" t="s">
        <v>8337</v>
      </c>
      <c r="S1506" s="11">
        <f t="shared" si="163"/>
        <v>41772.657685185186</v>
      </c>
      <c r="T1506">
        <f t="shared" si="164"/>
        <v>25569.003113425926</v>
      </c>
      <c r="U1506">
        <f t="shared" si="165"/>
        <v>2014</v>
      </c>
      <c r="V1506">
        <f t="shared" si="166"/>
        <v>5</v>
      </c>
      <c r="W1506" t="str">
        <f t="shared" si="167"/>
        <v>May</v>
      </c>
    </row>
    <row r="1507" spans="1:23" customFormat="1" ht="57.6" hidden="1" x14ac:dyDescent="0.3">
      <c r="A1507">
        <v>1505</v>
      </c>
      <c r="B1507" s="2" t="s">
        <v>1506</v>
      </c>
      <c r="C1507" s="2" t="s">
        <v>5615</v>
      </c>
      <c r="D1507" s="7">
        <v>16000</v>
      </c>
      <c r="E1507" s="5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61"/>
        <v>104</v>
      </c>
      <c r="P1507">
        <f t="shared" si="162"/>
        <v>48.04</v>
      </c>
      <c r="Q1507" t="s">
        <v>8336</v>
      </c>
      <c r="R1507" t="s">
        <v>8337</v>
      </c>
      <c r="S1507" s="11">
        <f t="shared" si="163"/>
        <v>42414.44332175926</v>
      </c>
      <c r="T1507">
        <f t="shared" si="164"/>
        <v>25569.003993055554</v>
      </c>
      <c r="U1507">
        <f t="shared" si="165"/>
        <v>2016</v>
      </c>
      <c r="V1507">
        <f t="shared" si="166"/>
        <v>2</v>
      </c>
      <c r="W1507" t="str">
        <f t="shared" si="167"/>
        <v>Feb</v>
      </c>
    </row>
    <row r="1508" spans="1:23" customFormat="1" ht="43.2" hidden="1" x14ac:dyDescent="0.3">
      <c r="A1508">
        <v>1506</v>
      </c>
      <c r="B1508" s="2" t="s">
        <v>1507</v>
      </c>
      <c r="C1508" s="2" t="s">
        <v>5616</v>
      </c>
      <c r="D1508" s="7">
        <v>1500</v>
      </c>
      <c r="E1508" s="5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61"/>
        <v>111</v>
      </c>
      <c r="P1508">
        <f t="shared" si="162"/>
        <v>38.86</v>
      </c>
      <c r="Q1508" t="s">
        <v>8336</v>
      </c>
      <c r="R1508" t="s">
        <v>8337</v>
      </c>
      <c r="S1508" s="11">
        <f t="shared" si="163"/>
        <v>41814.785925925928</v>
      </c>
      <c r="T1508">
        <f t="shared" si="164"/>
        <v>25569.000497685185</v>
      </c>
      <c r="U1508">
        <f t="shared" si="165"/>
        <v>2014</v>
      </c>
      <c r="V1508">
        <f t="shared" si="166"/>
        <v>6</v>
      </c>
      <c r="W1508" t="str">
        <f t="shared" si="167"/>
        <v>Jun</v>
      </c>
    </row>
    <row r="1509" spans="1:23" customFormat="1" ht="57.6" hidden="1" x14ac:dyDescent="0.3">
      <c r="A1509">
        <v>1507</v>
      </c>
      <c r="B1509" s="2" t="s">
        <v>1508</v>
      </c>
      <c r="C1509" s="2" t="s">
        <v>5617</v>
      </c>
      <c r="D1509" s="7">
        <v>1200</v>
      </c>
      <c r="E1509" s="5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61"/>
        <v>215</v>
      </c>
      <c r="P1509">
        <f t="shared" si="162"/>
        <v>78.180000000000007</v>
      </c>
      <c r="Q1509" t="s">
        <v>8336</v>
      </c>
      <c r="R1509" t="s">
        <v>8337</v>
      </c>
      <c r="S1509" s="11">
        <f t="shared" si="163"/>
        <v>40254.450335648151</v>
      </c>
      <c r="T1509">
        <f t="shared" si="164"/>
        <v>25569.000381944443</v>
      </c>
      <c r="U1509">
        <f t="shared" si="165"/>
        <v>2010</v>
      </c>
      <c r="V1509">
        <f t="shared" si="166"/>
        <v>3</v>
      </c>
      <c r="W1509" t="str">
        <f t="shared" si="167"/>
        <v>Mar</v>
      </c>
    </row>
    <row r="1510" spans="1:23" customFormat="1" ht="43.2" hidden="1" x14ac:dyDescent="0.3">
      <c r="A1510">
        <v>1508</v>
      </c>
      <c r="B1510" s="2" t="s">
        <v>1509</v>
      </c>
      <c r="C1510" s="2" t="s">
        <v>5618</v>
      </c>
      <c r="D1510" s="7">
        <v>18500</v>
      </c>
      <c r="E1510" s="5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61"/>
        <v>111</v>
      </c>
      <c r="P1510">
        <f t="shared" si="162"/>
        <v>97.11</v>
      </c>
      <c r="Q1510" t="s">
        <v>8336</v>
      </c>
      <c r="R1510" t="s">
        <v>8337</v>
      </c>
      <c r="S1510" s="11">
        <f t="shared" si="163"/>
        <v>41786.614363425928</v>
      </c>
      <c r="T1510">
        <f t="shared" si="164"/>
        <v>25569.002442129629</v>
      </c>
      <c r="U1510">
        <f t="shared" si="165"/>
        <v>2014</v>
      </c>
      <c r="V1510">
        <f t="shared" si="166"/>
        <v>5</v>
      </c>
      <c r="W1510" t="str">
        <f t="shared" si="167"/>
        <v>May</v>
      </c>
    </row>
    <row r="1511" spans="1:23" customFormat="1" ht="43.2" hidden="1" x14ac:dyDescent="0.3">
      <c r="A1511">
        <v>1509</v>
      </c>
      <c r="B1511" s="2" t="s">
        <v>1510</v>
      </c>
      <c r="C1511" s="2" t="s">
        <v>5619</v>
      </c>
      <c r="D1511" s="7">
        <v>17500</v>
      </c>
      <c r="E1511" s="5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61"/>
        <v>124</v>
      </c>
      <c r="P1511">
        <f t="shared" si="162"/>
        <v>110.39</v>
      </c>
      <c r="Q1511" t="s">
        <v>8336</v>
      </c>
      <c r="R1511" t="s">
        <v>8337</v>
      </c>
      <c r="S1511" s="11">
        <f t="shared" si="163"/>
        <v>42751.533391203702</v>
      </c>
      <c r="T1511">
        <f t="shared" si="164"/>
        <v>25569.002268518518</v>
      </c>
      <c r="U1511">
        <f t="shared" si="165"/>
        <v>2017</v>
      </c>
      <c r="V1511">
        <f t="shared" si="166"/>
        <v>1</v>
      </c>
      <c r="W1511" t="str">
        <f t="shared" si="167"/>
        <v>Jan</v>
      </c>
    </row>
    <row r="1512" spans="1:23" customFormat="1" ht="43.2" hidden="1" x14ac:dyDescent="0.3">
      <c r="A1512">
        <v>1510</v>
      </c>
      <c r="B1512" s="2" t="s">
        <v>1511</v>
      </c>
      <c r="C1512" s="2" t="s">
        <v>5620</v>
      </c>
      <c r="D1512" s="7">
        <v>16000</v>
      </c>
      <c r="E1512" s="5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61"/>
        <v>101</v>
      </c>
      <c r="P1512">
        <f t="shared" si="162"/>
        <v>39.92</v>
      </c>
      <c r="Q1512" t="s">
        <v>8336</v>
      </c>
      <c r="R1512" t="s">
        <v>8337</v>
      </c>
      <c r="S1512" s="11">
        <f t="shared" si="163"/>
        <v>41809.385162037033</v>
      </c>
      <c r="T1512">
        <f t="shared" si="164"/>
        <v>25569.004687500001</v>
      </c>
      <c r="U1512">
        <f t="shared" si="165"/>
        <v>2014</v>
      </c>
      <c r="V1512">
        <f t="shared" si="166"/>
        <v>6</v>
      </c>
      <c r="W1512" t="str">
        <f t="shared" si="167"/>
        <v>Jun</v>
      </c>
    </row>
    <row r="1513" spans="1:23" customFormat="1" ht="57.6" hidden="1" x14ac:dyDescent="0.3">
      <c r="A1513">
        <v>1511</v>
      </c>
      <c r="B1513" s="2" t="s">
        <v>1512</v>
      </c>
      <c r="C1513" s="2" t="s">
        <v>5621</v>
      </c>
      <c r="D1513" s="7">
        <v>14000</v>
      </c>
      <c r="E1513" s="5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61"/>
        <v>112</v>
      </c>
      <c r="P1513">
        <f t="shared" si="162"/>
        <v>75.98</v>
      </c>
      <c r="Q1513" t="s">
        <v>8336</v>
      </c>
      <c r="R1513" t="s">
        <v>8337</v>
      </c>
      <c r="S1513" s="11">
        <f t="shared" si="163"/>
        <v>42296.583379629628</v>
      </c>
      <c r="T1513">
        <f t="shared" si="164"/>
        <v>25569.00238425926</v>
      </c>
      <c r="U1513">
        <f t="shared" si="165"/>
        <v>2015</v>
      </c>
      <c r="V1513">
        <f t="shared" si="166"/>
        <v>10</v>
      </c>
      <c r="W1513" t="str">
        <f t="shared" si="167"/>
        <v>Oct</v>
      </c>
    </row>
    <row r="1514" spans="1:23" customFormat="1" ht="43.2" hidden="1" x14ac:dyDescent="0.3">
      <c r="A1514">
        <v>1512</v>
      </c>
      <c r="B1514" s="2" t="s">
        <v>1513</v>
      </c>
      <c r="C1514" s="2" t="s">
        <v>5622</v>
      </c>
      <c r="D1514" s="7">
        <v>3500</v>
      </c>
      <c r="E1514" s="5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61"/>
        <v>559</v>
      </c>
      <c r="P1514">
        <f t="shared" si="162"/>
        <v>58.38</v>
      </c>
      <c r="Q1514" t="s">
        <v>8336</v>
      </c>
      <c r="R1514" t="s">
        <v>8337</v>
      </c>
      <c r="S1514" s="11">
        <f t="shared" si="163"/>
        <v>42741.684479166666</v>
      </c>
      <c r="T1514">
        <f t="shared" si="164"/>
        <v>25569.003877314815</v>
      </c>
      <c r="U1514">
        <f t="shared" si="165"/>
        <v>2017</v>
      </c>
      <c r="V1514">
        <f t="shared" si="166"/>
        <v>1</v>
      </c>
      <c r="W1514" t="str">
        <f t="shared" si="167"/>
        <v>Jan</v>
      </c>
    </row>
    <row r="1515" spans="1:23" customFormat="1" ht="43.2" hidden="1" x14ac:dyDescent="0.3">
      <c r="A1515">
        <v>1513</v>
      </c>
      <c r="B1515" s="2" t="s">
        <v>1514</v>
      </c>
      <c r="C1515" s="2" t="s">
        <v>5623</v>
      </c>
      <c r="D1515" s="7">
        <v>8000</v>
      </c>
      <c r="E1515" s="5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61"/>
        <v>150</v>
      </c>
      <c r="P1515">
        <f t="shared" si="162"/>
        <v>55.82</v>
      </c>
      <c r="Q1515" t="s">
        <v>8336</v>
      </c>
      <c r="R1515" t="s">
        <v>8337</v>
      </c>
      <c r="S1515" s="11">
        <f t="shared" si="163"/>
        <v>41806.637337962966</v>
      </c>
      <c r="T1515">
        <f t="shared" si="164"/>
        <v>25569.002488425926</v>
      </c>
      <c r="U1515">
        <f t="shared" si="165"/>
        <v>2014</v>
      </c>
      <c r="V1515">
        <f t="shared" si="166"/>
        <v>6</v>
      </c>
      <c r="W1515" t="str">
        <f t="shared" si="167"/>
        <v>Jun</v>
      </c>
    </row>
    <row r="1516" spans="1:23" customFormat="1" ht="43.2" hidden="1" x14ac:dyDescent="0.3">
      <c r="A1516">
        <v>1514</v>
      </c>
      <c r="B1516" s="2" t="s">
        <v>1515</v>
      </c>
      <c r="C1516" s="2" t="s">
        <v>5624</v>
      </c>
      <c r="D1516" s="7">
        <v>25000</v>
      </c>
      <c r="E1516" s="5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61"/>
        <v>106</v>
      </c>
      <c r="P1516">
        <f t="shared" si="162"/>
        <v>151.24</v>
      </c>
      <c r="Q1516" t="s">
        <v>8336</v>
      </c>
      <c r="R1516" t="s">
        <v>8337</v>
      </c>
      <c r="S1516" s="11">
        <f t="shared" si="163"/>
        <v>42234.597685185188</v>
      </c>
      <c r="T1516">
        <f t="shared" si="164"/>
        <v>25569.002037037037</v>
      </c>
      <c r="U1516">
        <f t="shared" si="165"/>
        <v>2015</v>
      </c>
      <c r="V1516">
        <f t="shared" si="166"/>
        <v>8</v>
      </c>
      <c r="W1516" t="str">
        <f t="shared" si="167"/>
        <v>Aug</v>
      </c>
    </row>
    <row r="1517" spans="1:23" customFormat="1" ht="43.2" hidden="1" x14ac:dyDescent="0.3">
      <c r="A1517">
        <v>1515</v>
      </c>
      <c r="B1517" s="2" t="s">
        <v>1516</v>
      </c>
      <c r="C1517" s="2" t="s">
        <v>5625</v>
      </c>
      <c r="D1517" s="7">
        <v>300000</v>
      </c>
      <c r="E1517" s="5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61"/>
        <v>157</v>
      </c>
      <c r="P1517">
        <f t="shared" si="162"/>
        <v>849.67</v>
      </c>
      <c r="Q1517" t="s">
        <v>8336</v>
      </c>
      <c r="R1517" t="s">
        <v>8337</v>
      </c>
      <c r="S1517" s="11">
        <f t="shared" si="163"/>
        <v>42415.253437499996</v>
      </c>
      <c r="T1517">
        <f t="shared" si="164"/>
        <v>25569.00642361111</v>
      </c>
      <c r="U1517">
        <f t="shared" si="165"/>
        <v>2016</v>
      </c>
      <c r="V1517">
        <f t="shared" si="166"/>
        <v>2</v>
      </c>
      <c r="W1517" t="str">
        <f t="shared" si="167"/>
        <v>Feb</v>
      </c>
    </row>
    <row r="1518" spans="1:23" customFormat="1" ht="43.2" hidden="1" x14ac:dyDescent="0.3">
      <c r="A1518">
        <v>1516</v>
      </c>
      <c r="B1518" s="2" t="s">
        <v>1517</v>
      </c>
      <c r="C1518" s="2" t="s">
        <v>5626</v>
      </c>
      <c r="D1518" s="7">
        <v>17000</v>
      </c>
      <c r="E1518" s="5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61"/>
        <v>109</v>
      </c>
      <c r="P1518">
        <f t="shared" si="162"/>
        <v>159.24</v>
      </c>
      <c r="Q1518" t="s">
        <v>8336</v>
      </c>
      <c r="R1518" t="s">
        <v>8337</v>
      </c>
      <c r="S1518" s="11">
        <f t="shared" si="163"/>
        <v>42619.466342592597</v>
      </c>
      <c r="T1518">
        <f t="shared" si="164"/>
        <v>25569.001342592594</v>
      </c>
      <c r="U1518">
        <f t="shared" si="165"/>
        <v>2016</v>
      </c>
      <c r="V1518">
        <f t="shared" si="166"/>
        <v>9</v>
      </c>
      <c r="W1518" t="str">
        <f t="shared" si="167"/>
        <v>Sep</v>
      </c>
    </row>
    <row r="1519" spans="1:23" customFormat="1" ht="43.2" hidden="1" x14ac:dyDescent="0.3">
      <c r="A1519">
        <v>1517</v>
      </c>
      <c r="B1519" s="2" t="s">
        <v>1518</v>
      </c>
      <c r="C1519" s="2" t="s">
        <v>5627</v>
      </c>
      <c r="D1519" s="7">
        <v>15000</v>
      </c>
      <c r="E1519" s="5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61"/>
        <v>162</v>
      </c>
      <c r="P1519">
        <f t="shared" si="162"/>
        <v>39.51</v>
      </c>
      <c r="Q1519" t="s">
        <v>8336</v>
      </c>
      <c r="R1519" t="s">
        <v>8337</v>
      </c>
      <c r="S1519" s="11">
        <f t="shared" si="163"/>
        <v>41948.56658564815</v>
      </c>
      <c r="T1519">
        <f t="shared" si="164"/>
        <v>25569.007118055557</v>
      </c>
      <c r="U1519">
        <f t="shared" si="165"/>
        <v>2014</v>
      </c>
      <c r="V1519">
        <f t="shared" si="166"/>
        <v>11</v>
      </c>
      <c r="W1519" t="str">
        <f t="shared" si="167"/>
        <v>Nov</v>
      </c>
    </row>
    <row r="1520" spans="1:23" customFormat="1" ht="28.8" hidden="1" x14ac:dyDescent="0.3">
      <c r="A1520">
        <v>1518</v>
      </c>
      <c r="B1520" s="2" t="s">
        <v>1519</v>
      </c>
      <c r="C1520" s="2" t="s">
        <v>5628</v>
      </c>
      <c r="D1520" s="7">
        <v>15000</v>
      </c>
      <c r="E1520" s="5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61"/>
        <v>205</v>
      </c>
      <c r="P1520">
        <f t="shared" si="162"/>
        <v>130.53</v>
      </c>
      <c r="Q1520" t="s">
        <v>8336</v>
      </c>
      <c r="R1520" t="s">
        <v>8337</v>
      </c>
      <c r="S1520" s="11">
        <f t="shared" si="163"/>
        <v>41760.8200462963</v>
      </c>
      <c r="T1520">
        <f t="shared" si="164"/>
        <v>25569.00273148148</v>
      </c>
      <c r="U1520">
        <f t="shared" si="165"/>
        <v>2014</v>
      </c>
      <c r="V1520">
        <f t="shared" si="166"/>
        <v>5</v>
      </c>
      <c r="W1520" t="str">
        <f t="shared" si="167"/>
        <v>May</v>
      </c>
    </row>
    <row r="1521" spans="1:23" customFormat="1" ht="43.2" hidden="1" x14ac:dyDescent="0.3">
      <c r="A1521">
        <v>1519</v>
      </c>
      <c r="B1521" s="2" t="s">
        <v>1520</v>
      </c>
      <c r="C1521" s="2" t="s">
        <v>5629</v>
      </c>
      <c r="D1521" s="7">
        <v>9000</v>
      </c>
      <c r="E1521" s="5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61"/>
        <v>103</v>
      </c>
      <c r="P1521">
        <f t="shared" si="162"/>
        <v>64.16</v>
      </c>
      <c r="Q1521" t="s">
        <v>8336</v>
      </c>
      <c r="R1521" t="s">
        <v>8337</v>
      </c>
      <c r="S1521" s="11">
        <f t="shared" si="163"/>
        <v>41782.741701388892</v>
      </c>
      <c r="T1521">
        <f t="shared" si="164"/>
        <v>25569.00167824074</v>
      </c>
      <c r="U1521">
        <f t="shared" si="165"/>
        <v>2014</v>
      </c>
      <c r="V1521">
        <f t="shared" si="166"/>
        <v>5</v>
      </c>
      <c r="W1521" t="str">
        <f t="shared" si="167"/>
        <v>May</v>
      </c>
    </row>
    <row r="1522" spans="1:23" customFormat="1" ht="28.8" hidden="1" x14ac:dyDescent="0.3">
      <c r="A1522">
        <v>1520</v>
      </c>
      <c r="B1522" s="2" t="s">
        <v>1521</v>
      </c>
      <c r="C1522" s="2" t="s">
        <v>5630</v>
      </c>
      <c r="D1522" s="7">
        <v>18000</v>
      </c>
      <c r="E1522" s="5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61"/>
        <v>103</v>
      </c>
      <c r="P1522">
        <f t="shared" si="162"/>
        <v>111.53</v>
      </c>
      <c r="Q1522" t="s">
        <v>8336</v>
      </c>
      <c r="R1522" t="s">
        <v>8337</v>
      </c>
      <c r="S1522" s="11">
        <f t="shared" si="163"/>
        <v>41955.857789351852</v>
      </c>
      <c r="T1522">
        <f t="shared" si="164"/>
        <v>25569.001932870371</v>
      </c>
      <c r="U1522">
        <f t="shared" si="165"/>
        <v>2014</v>
      </c>
      <c r="V1522">
        <f t="shared" si="166"/>
        <v>11</v>
      </c>
      <c r="W1522" t="str">
        <f t="shared" si="167"/>
        <v>Nov</v>
      </c>
    </row>
    <row r="1523" spans="1:23" customFormat="1" ht="43.2" hidden="1" x14ac:dyDescent="0.3">
      <c r="A1523">
        <v>1521</v>
      </c>
      <c r="B1523" s="2" t="s">
        <v>1522</v>
      </c>
      <c r="C1523" s="2" t="s">
        <v>5631</v>
      </c>
      <c r="D1523" s="7">
        <v>37500</v>
      </c>
      <c r="E1523" s="5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61"/>
        <v>107</v>
      </c>
      <c r="P1523">
        <f t="shared" si="162"/>
        <v>170.45</v>
      </c>
      <c r="Q1523" t="s">
        <v>8336</v>
      </c>
      <c r="R1523" t="s">
        <v>8337</v>
      </c>
      <c r="S1523" s="11">
        <f t="shared" si="163"/>
        <v>42493.167719907404</v>
      </c>
      <c r="T1523">
        <f t="shared" si="164"/>
        <v>25569.002719907407</v>
      </c>
      <c r="U1523">
        <f t="shared" si="165"/>
        <v>2016</v>
      </c>
      <c r="V1523">
        <f t="shared" si="166"/>
        <v>5</v>
      </c>
      <c r="W1523" t="str">
        <f t="shared" si="167"/>
        <v>May</v>
      </c>
    </row>
    <row r="1524" spans="1:23" customFormat="1" ht="57.6" hidden="1" x14ac:dyDescent="0.3">
      <c r="A1524">
        <v>1522</v>
      </c>
      <c r="B1524" s="2" t="s">
        <v>1523</v>
      </c>
      <c r="C1524" s="2" t="s">
        <v>5632</v>
      </c>
      <c r="D1524" s="7">
        <v>43500</v>
      </c>
      <c r="E1524" s="5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61"/>
        <v>139</v>
      </c>
      <c r="P1524">
        <f t="shared" si="162"/>
        <v>133.74</v>
      </c>
      <c r="Q1524" t="s">
        <v>8336</v>
      </c>
      <c r="R1524" t="s">
        <v>8337</v>
      </c>
      <c r="S1524" s="11">
        <f t="shared" si="163"/>
        <v>41899.830312500002</v>
      </c>
      <c r="T1524">
        <f t="shared" si="164"/>
        <v>25569.005231481482</v>
      </c>
      <c r="U1524">
        <f t="shared" si="165"/>
        <v>2014</v>
      </c>
      <c r="V1524">
        <f t="shared" si="166"/>
        <v>9</v>
      </c>
      <c r="W1524" t="str">
        <f t="shared" si="167"/>
        <v>Sep</v>
      </c>
    </row>
    <row r="1525" spans="1:23" customFormat="1" ht="43.2" hidden="1" x14ac:dyDescent="0.3">
      <c r="A1525">
        <v>1523</v>
      </c>
      <c r="B1525" s="2" t="s">
        <v>1524</v>
      </c>
      <c r="C1525" s="2" t="s">
        <v>5633</v>
      </c>
      <c r="D1525" s="7">
        <v>18500</v>
      </c>
      <c r="E1525" s="5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61"/>
        <v>125</v>
      </c>
      <c r="P1525">
        <f t="shared" si="162"/>
        <v>95.83</v>
      </c>
      <c r="Q1525" t="s">
        <v>8336</v>
      </c>
      <c r="R1525" t="s">
        <v>8337</v>
      </c>
      <c r="S1525" s="11">
        <f t="shared" si="163"/>
        <v>41964.751342592594</v>
      </c>
      <c r="T1525">
        <f t="shared" si="164"/>
        <v>25569.002789351853</v>
      </c>
      <c r="U1525">
        <f t="shared" si="165"/>
        <v>2014</v>
      </c>
      <c r="V1525">
        <f t="shared" si="166"/>
        <v>11</v>
      </c>
      <c r="W1525" t="str">
        <f t="shared" si="167"/>
        <v>Nov</v>
      </c>
    </row>
    <row r="1526" spans="1:23" customFormat="1" ht="43.2" hidden="1" x14ac:dyDescent="0.3">
      <c r="A1526">
        <v>1524</v>
      </c>
      <c r="B1526" s="2" t="s">
        <v>1525</v>
      </c>
      <c r="C1526" s="2" t="s">
        <v>5634</v>
      </c>
      <c r="D1526" s="7">
        <v>3000</v>
      </c>
      <c r="E1526" s="5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61"/>
        <v>207</v>
      </c>
      <c r="P1526">
        <f t="shared" si="162"/>
        <v>221.79</v>
      </c>
      <c r="Q1526" t="s">
        <v>8336</v>
      </c>
      <c r="R1526" t="s">
        <v>8337</v>
      </c>
      <c r="S1526" s="11">
        <f t="shared" si="163"/>
        <v>42756.501041666663</v>
      </c>
      <c r="T1526">
        <f t="shared" si="164"/>
        <v>25569.000324074073</v>
      </c>
      <c r="U1526">
        <f t="shared" si="165"/>
        <v>2017</v>
      </c>
      <c r="V1526">
        <f t="shared" si="166"/>
        <v>1</v>
      </c>
      <c r="W1526" t="str">
        <f t="shared" si="167"/>
        <v>Jan</v>
      </c>
    </row>
    <row r="1527" spans="1:23" customFormat="1" ht="43.2" hidden="1" x14ac:dyDescent="0.3">
      <c r="A1527">
        <v>1525</v>
      </c>
      <c r="B1527" s="2" t="s">
        <v>1526</v>
      </c>
      <c r="C1527" s="2" t="s">
        <v>5635</v>
      </c>
      <c r="D1527" s="7">
        <v>2600</v>
      </c>
      <c r="E1527" s="5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61"/>
        <v>174</v>
      </c>
      <c r="P1527">
        <f t="shared" si="162"/>
        <v>32.32</v>
      </c>
      <c r="Q1527" t="s">
        <v>8336</v>
      </c>
      <c r="R1527" t="s">
        <v>8337</v>
      </c>
      <c r="S1527" s="11">
        <f t="shared" si="163"/>
        <v>42570.702986111108</v>
      </c>
      <c r="T1527">
        <f t="shared" si="164"/>
        <v>25569.001620370371</v>
      </c>
      <c r="U1527">
        <f t="shared" si="165"/>
        <v>2016</v>
      </c>
      <c r="V1527">
        <f t="shared" si="166"/>
        <v>7</v>
      </c>
      <c r="W1527" t="str">
        <f t="shared" si="167"/>
        <v>Jul</v>
      </c>
    </row>
    <row r="1528" spans="1:23" customFormat="1" ht="43.2" hidden="1" x14ac:dyDescent="0.3">
      <c r="A1528">
        <v>1526</v>
      </c>
      <c r="B1528" s="2" t="s">
        <v>1527</v>
      </c>
      <c r="C1528" s="2" t="s">
        <v>5636</v>
      </c>
      <c r="D1528" s="7">
        <v>23000</v>
      </c>
      <c r="E1528" s="5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61"/>
        <v>120</v>
      </c>
      <c r="P1528">
        <f t="shared" si="162"/>
        <v>98.84</v>
      </c>
      <c r="Q1528" t="s">
        <v>8336</v>
      </c>
      <c r="R1528" t="s">
        <v>8337</v>
      </c>
      <c r="S1528" s="11">
        <f t="shared" si="163"/>
        <v>42339.276006944448</v>
      </c>
      <c r="T1528">
        <f t="shared" si="164"/>
        <v>25569.003240740742</v>
      </c>
      <c r="U1528">
        <f t="shared" si="165"/>
        <v>2015</v>
      </c>
      <c r="V1528">
        <f t="shared" si="166"/>
        <v>12</v>
      </c>
      <c r="W1528" t="str">
        <f t="shared" si="167"/>
        <v>Dec</v>
      </c>
    </row>
    <row r="1529" spans="1:23" customFormat="1" ht="43.2" hidden="1" x14ac:dyDescent="0.3">
      <c r="A1529">
        <v>1527</v>
      </c>
      <c r="B1529" s="2" t="s">
        <v>1528</v>
      </c>
      <c r="C1529" s="2" t="s">
        <v>5637</v>
      </c>
      <c r="D1529" s="7">
        <v>3500</v>
      </c>
      <c r="E1529" s="5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61"/>
        <v>110</v>
      </c>
      <c r="P1529">
        <f t="shared" si="162"/>
        <v>55.22</v>
      </c>
      <c r="Q1529" t="s">
        <v>8336</v>
      </c>
      <c r="R1529" t="s">
        <v>8337</v>
      </c>
      <c r="S1529" s="11">
        <f t="shared" si="163"/>
        <v>42780.600532407407</v>
      </c>
      <c r="T1529">
        <f t="shared" si="164"/>
        <v>25569.000810185185</v>
      </c>
      <c r="U1529">
        <f t="shared" si="165"/>
        <v>2017</v>
      </c>
      <c r="V1529">
        <f t="shared" si="166"/>
        <v>2</v>
      </c>
      <c r="W1529" t="str">
        <f t="shared" si="167"/>
        <v>Feb</v>
      </c>
    </row>
    <row r="1530" spans="1:23" customFormat="1" ht="28.8" hidden="1" x14ac:dyDescent="0.3">
      <c r="A1530">
        <v>1528</v>
      </c>
      <c r="B1530" s="2" t="s">
        <v>1529</v>
      </c>
      <c r="C1530" s="2" t="s">
        <v>5638</v>
      </c>
      <c r="D1530" s="7">
        <v>3000</v>
      </c>
      <c r="E1530" s="5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61"/>
        <v>282</v>
      </c>
      <c r="P1530">
        <f t="shared" si="162"/>
        <v>52.79</v>
      </c>
      <c r="Q1530" t="s">
        <v>8336</v>
      </c>
      <c r="R1530" t="s">
        <v>8337</v>
      </c>
      <c r="S1530" s="11">
        <f t="shared" si="163"/>
        <v>42736.732893518521</v>
      </c>
      <c r="T1530">
        <f t="shared" si="164"/>
        <v>25569.001851851852</v>
      </c>
      <c r="U1530">
        <f t="shared" si="165"/>
        <v>2017</v>
      </c>
      <c r="V1530">
        <f t="shared" si="166"/>
        <v>1</v>
      </c>
      <c r="W1530" t="str">
        <f t="shared" si="167"/>
        <v>Jan</v>
      </c>
    </row>
    <row r="1531" spans="1:23" customFormat="1" ht="28.8" hidden="1" x14ac:dyDescent="0.3">
      <c r="A1531">
        <v>1529</v>
      </c>
      <c r="B1531" s="2" t="s">
        <v>1530</v>
      </c>
      <c r="C1531" s="2" t="s">
        <v>5639</v>
      </c>
      <c r="D1531" s="7">
        <v>19000</v>
      </c>
      <c r="E1531" s="5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61"/>
        <v>101</v>
      </c>
      <c r="P1531">
        <f t="shared" si="162"/>
        <v>135.66999999999999</v>
      </c>
      <c r="Q1531" t="s">
        <v>8336</v>
      </c>
      <c r="R1531" t="s">
        <v>8337</v>
      </c>
      <c r="S1531" s="11">
        <f t="shared" si="163"/>
        <v>42052.628703703704</v>
      </c>
      <c r="T1531">
        <f t="shared" si="164"/>
        <v>25569.001631944444</v>
      </c>
      <c r="U1531">
        <f t="shared" si="165"/>
        <v>2015</v>
      </c>
      <c r="V1531">
        <f t="shared" si="166"/>
        <v>2</v>
      </c>
      <c r="W1531" t="str">
        <f t="shared" si="167"/>
        <v>Feb</v>
      </c>
    </row>
    <row r="1532" spans="1:23" customFormat="1" ht="57.6" hidden="1" x14ac:dyDescent="0.3">
      <c r="A1532">
        <v>1530</v>
      </c>
      <c r="B1532" s="2" t="s">
        <v>1531</v>
      </c>
      <c r="C1532" s="2" t="s">
        <v>5640</v>
      </c>
      <c r="D1532" s="7">
        <v>35000</v>
      </c>
      <c r="E1532" s="5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61"/>
        <v>135</v>
      </c>
      <c r="P1532">
        <f t="shared" si="162"/>
        <v>53.99</v>
      </c>
      <c r="Q1532" t="s">
        <v>8336</v>
      </c>
      <c r="R1532" t="s">
        <v>8337</v>
      </c>
      <c r="S1532" s="11">
        <f t="shared" si="163"/>
        <v>42275.767303240747</v>
      </c>
      <c r="T1532">
        <f t="shared" si="164"/>
        <v>25569.010115740741</v>
      </c>
      <c r="U1532">
        <f t="shared" si="165"/>
        <v>2015</v>
      </c>
      <c r="V1532">
        <f t="shared" si="166"/>
        <v>9</v>
      </c>
      <c r="W1532" t="str">
        <f t="shared" si="167"/>
        <v>Sep</v>
      </c>
    </row>
    <row r="1533" spans="1:23" customFormat="1" ht="43.2" hidden="1" x14ac:dyDescent="0.3">
      <c r="A1533">
        <v>1531</v>
      </c>
      <c r="B1533" s="2" t="s">
        <v>1532</v>
      </c>
      <c r="C1533" s="2" t="s">
        <v>5641</v>
      </c>
      <c r="D1533" s="7">
        <v>2350</v>
      </c>
      <c r="E1533" s="5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61"/>
        <v>176</v>
      </c>
      <c r="P1533">
        <f t="shared" si="162"/>
        <v>56.64</v>
      </c>
      <c r="Q1533" t="s">
        <v>8336</v>
      </c>
      <c r="R1533" t="s">
        <v>8337</v>
      </c>
      <c r="S1533" s="11">
        <f t="shared" si="163"/>
        <v>41941.802384259259</v>
      </c>
      <c r="T1533">
        <f t="shared" si="164"/>
        <v>25569.000844907408</v>
      </c>
      <c r="U1533">
        <f t="shared" si="165"/>
        <v>2014</v>
      </c>
      <c r="V1533">
        <f t="shared" si="166"/>
        <v>10</v>
      </c>
      <c r="W1533" t="str">
        <f t="shared" si="167"/>
        <v>Oct</v>
      </c>
    </row>
    <row r="1534" spans="1:23" customFormat="1" ht="43.2" hidden="1" x14ac:dyDescent="0.3">
      <c r="A1534">
        <v>1532</v>
      </c>
      <c r="B1534" s="2" t="s">
        <v>1533</v>
      </c>
      <c r="C1534" s="2" t="s">
        <v>5642</v>
      </c>
      <c r="D1534" s="7">
        <v>5000</v>
      </c>
      <c r="E1534" s="5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61"/>
        <v>484</v>
      </c>
      <c r="P1534">
        <f t="shared" si="162"/>
        <v>82.32</v>
      </c>
      <c r="Q1534" t="s">
        <v>8336</v>
      </c>
      <c r="R1534" t="s">
        <v>8337</v>
      </c>
      <c r="S1534" s="11">
        <f t="shared" si="163"/>
        <v>42391.475289351853</v>
      </c>
      <c r="T1534">
        <f t="shared" si="164"/>
        <v>25569.003402777777</v>
      </c>
      <c r="U1534">
        <f t="shared" si="165"/>
        <v>2016</v>
      </c>
      <c r="V1534">
        <f t="shared" si="166"/>
        <v>1</v>
      </c>
      <c r="W1534" t="str">
        <f t="shared" si="167"/>
        <v>Jan</v>
      </c>
    </row>
    <row r="1535" spans="1:23" customFormat="1" ht="43.2" hidden="1" x14ac:dyDescent="0.3">
      <c r="A1535">
        <v>1533</v>
      </c>
      <c r="B1535" s="2" t="s">
        <v>1534</v>
      </c>
      <c r="C1535" s="2" t="s">
        <v>5643</v>
      </c>
      <c r="D1535" s="7">
        <v>45000</v>
      </c>
      <c r="E1535" s="5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61"/>
        <v>145</v>
      </c>
      <c r="P1535">
        <f t="shared" si="162"/>
        <v>88.26</v>
      </c>
      <c r="Q1535" t="s">
        <v>8336</v>
      </c>
      <c r="R1535" t="s">
        <v>8337</v>
      </c>
      <c r="S1535" s="11">
        <f t="shared" si="163"/>
        <v>42443.00204861111</v>
      </c>
      <c r="T1535">
        <f t="shared" si="164"/>
        <v>25569.008564814816</v>
      </c>
      <c r="U1535">
        <f t="shared" si="165"/>
        <v>2016</v>
      </c>
      <c r="V1535">
        <f t="shared" si="166"/>
        <v>3</v>
      </c>
      <c r="W1535" t="str">
        <f t="shared" si="167"/>
        <v>Mar</v>
      </c>
    </row>
    <row r="1536" spans="1:23" customFormat="1" ht="43.2" hidden="1" x14ac:dyDescent="0.3">
      <c r="A1536">
        <v>1534</v>
      </c>
      <c r="B1536" s="2" t="s">
        <v>1535</v>
      </c>
      <c r="C1536" s="2" t="s">
        <v>5644</v>
      </c>
      <c r="D1536" s="7">
        <v>7500</v>
      </c>
      <c r="E1536" s="5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61"/>
        <v>418</v>
      </c>
      <c r="P1536">
        <f t="shared" si="162"/>
        <v>84.91</v>
      </c>
      <c r="Q1536" t="s">
        <v>8336</v>
      </c>
      <c r="R1536" t="s">
        <v>8337</v>
      </c>
      <c r="S1536" s="11">
        <f t="shared" si="163"/>
        <v>42221.67432870371</v>
      </c>
      <c r="T1536">
        <f t="shared" si="164"/>
        <v>25569.004270833335</v>
      </c>
      <c r="U1536">
        <f t="shared" si="165"/>
        <v>2015</v>
      </c>
      <c r="V1536">
        <f t="shared" si="166"/>
        <v>8</v>
      </c>
      <c r="W1536" t="str">
        <f t="shared" si="167"/>
        <v>Aug</v>
      </c>
    </row>
    <row r="1537" spans="1:23" customFormat="1" ht="43.2" hidden="1" x14ac:dyDescent="0.3">
      <c r="A1537">
        <v>1535</v>
      </c>
      <c r="B1537" s="2" t="s">
        <v>1536</v>
      </c>
      <c r="C1537" s="2" t="s">
        <v>5645</v>
      </c>
      <c r="D1537" s="7">
        <v>4000</v>
      </c>
      <c r="E1537" s="5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61"/>
        <v>132</v>
      </c>
      <c r="P1537">
        <f t="shared" si="162"/>
        <v>48.15</v>
      </c>
      <c r="Q1537" t="s">
        <v>8336</v>
      </c>
      <c r="R1537" t="s">
        <v>8337</v>
      </c>
      <c r="S1537" s="11">
        <f t="shared" si="163"/>
        <v>42484.829062500001</v>
      </c>
      <c r="T1537">
        <f t="shared" si="164"/>
        <v>25569.001273148147</v>
      </c>
      <c r="U1537">
        <f t="shared" si="165"/>
        <v>2016</v>
      </c>
      <c r="V1537">
        <f t="shared" si="166"/>
        <v>4</v>
      </c>
      <c r="W1537" t="str">
        <f t="shared" si="167"/>
        <v>Apr</v>
      </c>
    </row>
    <row r="1538" spans="1:23" customFormat="1" ht="57.6" hidden="1" x14ac:dyDescent="0.3">
      <c r="A1538">
        <v>1536</v>
      </c>
      <c r="B1538" s="2" t="s">
        <v>1537</v>
      </c>
      <c r="C1538" s="2" t="s">
        <v>5646</v>
      </c>
      <c r="D1538" s="7">
        <v>12000</v>
      </c>
      <c r="E1538" s="5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68">ROUND(E1538/D1538*100,0)</f>
        <v>250</v>
      </c>
      <c r="P1538">
        <f t="shared" si="162"/>
        <v>66.02</v>
      </c>
      <c r="Q1538" t="s">
        <v>8336</v>
      </c>
      <c r="R1538" t="s">
        <v>8337</v>
      </c>
      <c r="S1538" s="11">
        <f t="shared" si="163"/>
        <v>42213.802199074074</v>
      </c>
      <c r="T1538">
        <f t="shared" si="164"/>
        <v>25569.005266203705</v>
      </c>
      <c r="U1538">
        <f t="shared" si="165"/>
        <v>2015</v>
      </c>
      <c r="V1538">
        <f t="shared" si="166"/>
        <v>7</v>
      </c>
      <c r="W1538" t="str">
        <f t="shared" si="167"/>
        <v>Jul</v>
      </c>
    </row>
    <row r="1539" spans="1:23" customFormat="1" ht="43.2" hidden="1" x14ac:dyDescent="0.3">
      <c r="A1539">
        <v>1537</v>
      </c>
      <c r="B1539" s="2" t="s">
        <v>1538</v>
      </c>
      <c r="C1539" s="2" t="s">
        <v>5647</v>
      </c>
      <c r="D1539" s="7">
        <v>12000</v>
      </c>
      <c r="E1539" s="5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68"/>
        <v>180</v>
      </c>
      <c r="P1539">
        <f t="shared" ref="P1539:P1602" si="169">IFERROR(ROUND(E1539/L1539,2),0)</f>
        <v>96.38</v>
      </c>
      <c r="Q1539" t="s">
        <v>8336</v>
      </c>
      <c r="R1539" t="s">
        <v>8337</v>
      </c>
      <c r="S1539" s="11">
        <f t="shared" ref="S1539:S1602" si="170">(((J1539/60)/60)/24)+DATE(1970,1,1)</f>
        <v>42552.315127314811</v>
      </c>
      <c r="T1539">
        <f t="shared" ref="T1539:T1602" si="171">(((L1539/60)/60)/24)+DATE(1970,1,1)</f>
        <v>25569.002592592591</v>
      </c>
      <c r="U1539">
        <f t="shared" ref="U1539:U1602" si="172">YEAR(S1539)</f>
        <v>2016</v>
      </c>
      <c r="V1539">
        <f t="shared" ref="V1539:V1602" si="173">MONTH(S1539)</f>
        <v>7</v>
      </c>
      <c r="W1539" t="str">
        <f t="shared" ref="W1539:W1602" si="174">IF(V1539=1,"Jan",IF(V1539=2,"Feb",IF(V1539=3,"Mar",IF(V1539=4,"Apr",IF(V1539=5,"May",IF(V1539=6,"Jun",IF(V1539=7,"Jul",IF(V1539=8,"Aug",IF(V1539=9,"Sep",IF(V1539=10,"Oct",IF(V1539=11,"Nov",IF(V1539=12,"Dec"))))))))))))</f>
        <v>Jul</v>
      </c>
    </row>
    <row r="1540" spans="1:23" customFormat="1" ht="43.2" hidden="1" x14ac:dyDescent="0.3">
      <c r="A1540">
        <v>1538</v>
      </c>
      <c r="B1540" s="2" t="s">
        <v>1539</v>
      </c>
      <c r="C1540" s="2" t="s">
        <v>5648</v>
      </c>
      <c r="D1540" s="7">
        <v>7000</v>
      </c>
      <c r="E1540" s="5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68"/>
        <v>103</v>
      </c>
      <c r="P1540">
        <f t="shared" si="169"/>
        <v>156.16999999999999</v>
      </c>
      <c r="Q1540" t="s">
        <v>8336</v>
      </c>
      <c r="R1540" t="s">
        <v>8337</v>
      </c>
      <c r="S1540" s="11">
        <f t="shared" si="170"/>
        <v>41981.782060185185</v>
      </c>
      <c r="T1540">
        <f t="shared" si="171"/>
        <v>25569.000532407408</v>
      </c>
      <c r="U1540">
        <f t="shared" si="172"/>
        <v>2014</v>
      </c>
      <c r="V1540">
        <f t="shared" si="173"/>
        <v>12</v>
      </c>
      <c r="W1540" t="str">
        <f t="shared" si="174"/>
        <v>Dec</v>
      </c>
    </row>
    <row r="1541" spans="1:23" customFormat="1" ht="43.2" hidden="1" x14ac:dyDescent="0.3">
      <c r="A1541">
        <v>1539</v>
      </c>
      <c r="B1541" s="2" t="s">
        <v>1540</v>
      </c>
      <c r="C1541" s="2" t="s">
        <v>5649</v>
      </c>
      <c r="D1541" s="7">
        <v>20000</v>
      </c>
      <c r="E1541" s="5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68"/>
        <v>136</v>
      </c>
      <c r="P1541">
        <f t="shared" si="169"/>
        <v>95.76</v>
      </c>
      <c r="Q1541" t="s">
        <v>8336</v>
      </c>
      <c r="R1541" t="s">
        <v>8337</v>
      </c>
      <c r="S1541" s="11">
        <f t="shared" si="170"/>
        <v>42705.919201388882</v>
      </c>
      <c r="T1541">
        <f t="shared" si="171"/>
        <v>25569.003287037038</v>
      </c>
      <c r="U1541">
        <f t="shared" si="172"/>
        <v>2016</v>
      </c>
      <c r="V1541">
        <f t="shared" si="173"/>
        <v>12</v>
      </c>
      <c r="W1541" t="str">
        <f t="shared" si="174"/>
        <v>Dec</v>
      </c>
    </row>
    <row r="1542" spans="1:23" customFormat="1" ht="43.2" hidden="1" x14ac:dyDescent="0.3">
      <c r="A1542">
        <v>1540</v>
      </c>
      <c r="B1542" s="2" t="s">
        <v>1541</v>
      </c>
      <c r="C1542" s="2" t="s">
        <v>5650</v>
      </c>
      <c r="D1542" s="7">
        <v>15000</v>
      </c>
      <c r="E1542" s="5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68"/>
        <v>118</v>
      </c>
      <c r="P1542">
        <f t="shared" si="169"/>
        <v>180.41</v>
      </c>
      <c r="Q1542" t="s">
        <v>8336</v>
      </c>
      <c r="R1542" t="s">
        <v>8337</v>
      </c>
      <c r="S1542" s="11">
        <f t="shared" si="170"/>
        <v>41939.00712962963</v>
      </c>
      <c r="T1542">
        <f t="shared" si="171"/>
        <v>25569.001134259259</v>
      </c>
      <c r="U1542">
        <f t="shared" si="172"/>
        <v>2014</v>
      </c>
      <c r="V1542">
        <f t="shared" si="173"/>
        <v>10</v>
      </c>
      <c r="W1542" t="str">
        <f t="shared" si="174"/>
        <v>Oct</v>
      </c>
    </row>
    <row r="1543" spans="1:23" customFormat="1" ht="43.2" hidden="1" x14ac:dyDescent="0.3">
      <c r="A1543">
        <v>1541</v>
      </c>
      <c r="B1543" s="2" t="s">
        <v>1542</v>
      </c>
      <c r="C1543" s="2" t="s">
        <v>5651</v>
      </c>
      <c r="D1543" s="7">
        <v>18000</v>
      </c>
      <c r="E1543" s="5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68"/>
        <v>0</v>
      </c>
      <c r="P1543">
        <f t="shared" si="169"/>
        <v>3</v>
      </c>
      <c r="Q1543" t="s">
        <v>8336</v>
      </c>
      <c r="R1543" t="s">
        <v>8341</v>
      </c>
      <c r="S1543" s="11">
        <f t="shared" si="170"/>
        <v>41974.712245370371</v>
      </c>
      <c r="T1543">
        <f t="shared" si="171"/>
        <v>25569.00002314815</v>
      </c>
      <c r="U1543">
        <f t="shared" si="172"/>
        <v>2014</v>
      </c>
      <c r="V1543">
        <f t="shared" si="173"/>
        <v>12</v>
      </c>
      <c r="W1543" t="str">
        <f t="shared" si="174"/>
        <v>Dec</v>
      </c>
    </row>
    <row r="1544" spans="1:23" customFormat="1" ht="43.2" hidden="1" x14ac:dyDescent="0.3">
      <c r="A1544">
        <v>1542</v>
      </c>
      <c r="B1544" s="2" t="s">
        <v>1543</v>
      </c>
      <c r="C1544" s="2" t="s">
        <v>5652</v>
      </c>
      <c r="D1544" s="7">
        <v>500</v>
      </c>
      <c r="E1544" s="5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68"/>
        <v>4</v>
      </c>
      <c r="P1544">
        <f t="shared" si="169"/>
        <v>20</v>
      </c>
      <c r="Q1544" t="s">
        <v>8336</v>
      </c>
      <c r="R1544" t="s">
        <v>8341</v>
      </c>
      <c r="S1544" s="11">
        <f t="shared" si="170"/>
        <v>42170.996527777781</v>
      </c>
      <c r="T1544">
        <f t="shared" si="171"/>
        <v>25569.000011574073</v>
      </c>
      <c r="U1544">
        <f t="shared" si="172"/>
        <v>2015</v>
      </c>
      <c r="V1544">
        <f t="shared" si="173"/>
        <v>6</v>
      </c>
      <c r="W1544" t="str">
        <f t="shared" si="174"/>
        <v>Jun</v>
      </c>
    </row>
    <row r="1545" spans="1:23" customFormat="1" ht="43.2" hidden="1" x14ac:dyDescent="0.3">
      <c r="A1545">
        <v>1543</v>
      </c>
      <c r="B1545" s="2" t="s">
        <v>1544</v>
      </c>
      <c r="C1545" s="2" t="s">
        <v>5653</v>
      </c>
      <c r="D1545" s="7">
        <v>2250</v>
      </c>
      <c r="E1545" s="5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68"/>
        <v>0</v>
      </c>
      <c r="P1545">
        <f t="shared" si="169"/>
        <v>10</v>
      </c>
      <c r="Q1545" t="s">
        <v>8336</v>
      </c>
      <c r="R1545" t="s">
        <v>8341</v>
      </c>
      <c r="S1545" s="11">
        <f t="shared" si="170"/>
        <v>41935.509652777779</v>
      </c>
      <c r="T1545">
        <f t="shared" si="171"/>
        <v>25569.000011574073</v>
      </c>
      <c r="U1545">
        <f t="shared" si="172"/>
        <v>2014</v>
      </c>
      <c r="V1545">
        <f t="shared" si="173"/>
        <v>10</v>
      </c>
      <c r="W1545" t="str">
        <f t="shared" si="174"/>
        <v>Oct</v>
      </c>
    </row>
    <row r="1546" spans="1:23" customFormat="1" ht="43.2" hidden="1" x14ac:dyDescent="0.3">
      <c r="A1546">
        <v>1544</v>
      </c>
      <c r="B1546" s="2" t="s">
        <v>1545</v>
      </c>
      <c r="C1546" s="2" t="s">
        <v>5654</v>
      </c>
      <c r="D1546" s="7">
        <v>1000</v>
      </c>
      <c r="E1546" s="5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68"/>
        <v>0</v>
      </c>
      <c r="P1546">
        <f t="shared" si="169"/>
        <v>0</v>
      </c>
      <c r="Q1546" t="s">
        <v>8336</v>
      </c>
      <c r="R1546" t="s">
        <v>8341</v>
      </c>
      <c r="S1546" s="11">
        <f t="shared" si="170"/>
        <v>42053.051203703704</v>
      </c>
      <c r="T1546">
        <f t="shared" si="171"/>
        <v>25569</v>
      </c>
      <c r="U1546">
        <f t="shared" si="172"/>
        <v>2015</v>
      </c>
      <c r="V1546">
        <f t="shared" si="173"/>
        <v>2</v>
      </c>
      <c r="W1546" t="str">
        <f t="shared" si="174"/>
        <v>Feb</v>
      </c>
    </row>
    <row r="1547" spans="1:23" customFormat="1" ht="43.2" hidden="1" x14ac:dyDescent="0.3">
      <c r="A1547">
        <v>1545</v>
      </c>
      <c r="B1547" s="2" t="s">
        <v>1546</v>
      </c>
      <c r="C1547" s="2" t="s">
        <v>5655</v>
      </c>
      <c r="D1547" s="7">
        <v>3000</v>
      </c>
      <c r="E1547" s="5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68"/>
        <v>0</v>
      </c>
      <c r="P1547">
        <f t="shared" si="169"/>
        <v>1</v>
      </c>
      <c r="Q1547" t="s">
        <v>8336</v>
      </c>
      <c r="R1547" t="s">
        <v>8341</v>
      </c>
      <c r="S1547" s="11">
        <f t="shared" si="170"/>
        <v>42031.884652777779</v>
      </c>
      <c r="T1547">
        <f t="shared" si="171"/>
        <v>25569.000011574073</v>
      </c>
      <c r="U1547">
        <f t="shared" si="172"/>
        <v>2015</v>
      </c>
      <c r="V1547">
        <f t="shared" si="173"/>
        <v>1</v>
      </c>
      <c r="W1547" t="str">
        <f t="shared" si="174"/>
        <v>Jan</v>
      </c>
    </row>
    <row r="1548" spans="1:23" customFormat="1" ht="43.2" hidden="1" x14ac:dyDescent="0.3">
      <c r="A1548">
        <v>1546</v>
      </c>
      <c r="B1548" s="2" t="s">
        <v>1547</v>
      </c>
      <c r="C1548" s="2" t="s">
        <v>5656</v>
      </c>
      <c r="D1548" s="7">
        <v>1000</v>
      </c>
      <c r="E1548" s="5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68"/>
        <v>29</v>
      </c>
      <c r="P1548">
        <f t="shared" si="169"/>
        <v>26.27</v>
      </c>
      <c r="Q1548" t="s">
        <v>8336</v>
      </c>
      <c r="R1548" t="s">
        <v>8341</v>
      </c>
      <c r="S1548" s="11">
        <f t="shared" si="170"/>
        <v>41839.212951388887</v>
      </c>
      <c r="T1548">
        <f t="shared" si="171"/>
        <v>25569.000127314815</v>
      </c>
      <c r="U1548">
        <f t="shared" si="172"/>
        <v>2014</v>
      </c>
      <c r="V1548">
        <f t="shared" si="173"/>
        <v>7</v>
      </c>
      <c r="W1548" t="str">
        <f t="shared" si="174"/>
        <v>Jul</v>
      </c>
    </row>
    <row r="1549" spans="1:23" customFormat="1" ht="43.2" hidden="1" x14ac:dyDescent="0.3">
      <c r="A1549">
        <v>1547</v>
      </c>
      <c r="B1549" s="2" t="s">
        <v>1548</v>
      </c>
      <c r="C1549" s="2" t="s">
        <v>5657</v>
      </c>
      <c r="D1549" s="7">
        <v>20</v>
      </c>
      <c r="E1549" s="5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68"/>
        <v>0</v>
      </c>
      <c r="P1549">
        <f t="shared" si="169"/>
        <v>0</v>
      </c>
      <c r="Q1549" t="s">
        <v>8336</v>
      </c>
      <c r="R1549" t="s">
        <v>8341</v>
      </c>
      <c r="S1549" s="11">
        <f t="shared" si="170"/>
        <v>42782.426875000005</v>
      </c>
      <c r="T1549">
        <f t="shared" si="171"/>
        <v>25569</v>
      </c>
      <c r="U1549">
        <f t="shared" si="172"/>
        <v>2017</v>
      </c>
      <c r="V1549">
        <f t="shared" si="173"/>
        <v>2</v>
      </c>
      <c r="W1549" t="str">
        <f t="shared" si="174"/>
        <v>Feb</v>
      </c>
    </row>
    <row r="1550" spans="1:23" customFormat="1" ht="28.8" hidden="1" x14ac:dyDescent="0.3">
      <c r="A1550">
        <v>1548</v>
      </c>
      <c r="B1550" s="2" t="s">
        <v>1549</v>
      </c>
      <c r="C1550" s="2" t="s">
        <v>5658</v>
      </c>
      <c r="D1550" s="7">
        <v>700</v>
      </c>
      <c r="E1550" s="5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68"/>
        <v>9</v>
      </c>
      <c r="P1550">
        <f t="shared" si="169"/>
        <v>60</v>
      </c>
      <c r="Q1550" t="s">
        <v>8336</v>
      </c>
      <c r="R1550" t="s">
        <v>8341</v>
      </c>
      <c r="S1550" s="11">
        <f t="shared" si="170"/>
        <v>42286.88217592593</v>
      </c>
      <c r="T1550">
        <f t="shared" si="171"/>
        <v>25569.000011574073</v>
      </c>
      <c r="U1550">
        <f t="shared" si="172"/>
        <v>2015</v>
      </c>
      <c r="V1550">
        <f t="shared" si="173"/>
        <v>10</v>
      </c>
      <c r="W1550" t="str">
        <f t="shared" si="174"/>
        <v>Oct</v>
      </c>
    </row>
    <row r="1551" spans="1:23" customFormat="1" ht="43.2" hidden="1" x14ac:dyDescent="0.3">
      <c r="A1551">
        <v>1549</v>
      </c>
      <c r="B1551" s="2" t="s">
        <v>1550</v>
      </c>
      <c r="C1551" s="2" t="s">
        <v>5659</v>
      </c>
      <c r="D1551" s="7">
        <v>500</v>
      </c>
      <c r="E1551" s="5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68"/>
        <v>34</v>
      </c>
      <c r="P1551">
        <f t="shared" si="169"/>
        <v>28.33</v>
      </c>
      <c r="Q1551" t="s">
        <v>8336</v>
      </c>
      <c r="R1551" t="s">
        <v>8341</v>
      </c>
      <c r="S1551" s="11">
        <f t="shared" si="170"/>
        <v>42281.136099537034</v>
      </c>
      <c r="T1551">
        <f t="shared" si="171"/>
        <v>25569.000069444446</v>
      </c>
      <c r="U1551">
        <f t="shared" si="172"/>
        <v>2015</v>
      </c>
      <c r="V1551">
        <f t="shared" si="173"/>
        <v>10</v>
      </c>
      <c r="W1551" t="str">
        <f t="shared" si="174"/>
        <v>Oct</v>
      </c>
    </row>
    <row r="1552" spans="1:23" customFormat="1" ht="57.6" hidden="1" x14ac:dyDescent="0.3">
      <c r="A1552">
        <v>1550</v>
      </c>
      <c r="B1552" s="2" t="s">
        <v>1551</v>
      </c>
      <c r="C1552" s="2" t="s">
        <v>5660</v>
      </c>
      <c r="D1552" s="7">
        <v>750</v>
      </c>
      <c r="E1552" s="5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68"/>
        <v>13</v>
      </c>
      <c r="P1552">
        <f t="shared" si="169"/>
        <v>14.43</v>
      </c>
      <c r="Q1552" t="s">
        <v>8336</v>
      </c>
      <c r="R1552" t="s">
        <v>8341</v>
      </c>
      <c r="S1552" s="11">
        <f t="shared" si="170"/>
        <v>42472.449467592596</v>
      </c>
      <c r="T1552">
        <f t="shared" si="171"/>
        <v>25569.000081018519</v>
      </c>
      <c r="U1552">
        <f t="shared" si="172"/>
        <v>2016</v>
      </c>
      <c r="V1552">
        <f t="shared" si="173"/>
        <v>4</v>
      </c>
      <c r="W1552" t="str">
        <f t="shared" si="174"/>
        <v>Apr</v>
      </c>
    </row>
    <row r="1553" spans="1:23" customFormat="1" ht="43.2" hidden="1" x14ac:dyDescent="0.3">
      <c r="A1553">
        <v>1551</v>
      </c>
      <c r="B1553" s="2" t="s">
        <v>1552</v>
      </c>
      <c r="C1553" s="2" t="s">
        <v>5661</v>
      </c>
      <c r="D1553" s="7">
        <v>3500</v>
      </c>
      <c r="E1553" s="5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68"/>
        <v>0</v>
      </c>
      <c r="P1553">
        <f t="shared" si="169"/>
        <v>0</v>
      </c>
      <c r="Q1553" t="s">
        <v>8336</v>
      </c>
      <c r="R1553" t="s">
        <v>8341</v>
      </c>
      <c r="S1553" s="11">
        <f t="shared" si="170"/>
        <v>42121.824525462958</v>
      </c>
      <c r="T1553">
        <f t="shared" si="171"/>
        <v>25569</v>
      </c>
      <c r="U1553">
        <f t="shared" si="172"/>
        <v>2015</v>
      </c>
      <c r="V1553">
        <f t="shared" si="173"/>
        <v>4</v>
      </c>
      <c r="W1553" t="str">
        <f t="shared" si="174"/>
        <v>Apr</v>
      </c>
    </row>
    <row r="1554" spans="1:23" customFormat="1" ht="43.2" hidden="1" x14ac:dyDescent="0.3">
      <c r="A1554">
        <v>1552</v>
      </c>
      <c r="B1554" s="2" t="s">
        <v>1553</v>
      </c>
      <c r="C1554" s="2" t="s">
        <v>5662</v>
      </c>
      <c r="D1554" s="7">
        <v>4300</v>
      </c>
      <c r="E1554" s="5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68"/>
        <v>49</v>
      </c>
      <c r="P1554">
        <f t="shared" si="169"/>
        <v>132.19</v>
      </c>
      <c r="Q1554" t="s">
        <v>8336</v>
      </c>
      <c r="R1554" t="s">
        <v>8341</v>
      </c>
      <c r="S1554" s="11">
        <f t="shared" si="170"/>
        <v>41892.688750000001</v>
      </c>
      <c r="T1554">
        <f t="shared" si="171"/>
        <v>25569.000185185185</v>
      </c>
      <c r="U1554">
        <f t="shared" si="172"/>
        <v>2014</v>
      </c>
      <c r="V1554">
        <f t="shared" si="173"/>
        <v>9</v>
      </c>
      <c r="W1554" t="str">
        <f t="shared" si="174"/>
        <v>Sep</v>
      </c>
    </row>
    <row r="1555" spans="1:23" customFormat="1" ht="43.2" hidden="1" x14ac:dyDescent="0.3">
      <c r="A1555">
        <v>1553</v>
      </c>
      <c r="B1555" s="2" t="s">
        <v>1554</v>
      </c>
      <c r="C1555" s="2" t="s">
        <v>5663</v>
      </c>
      <c r="D1555" s="7">
        <v>6000</v>
      </c>
      <c r="E1555" s="5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68"/>
        <v>0</v>
      </c>
      <c r="P1555">
        <f t="shared" si="169"/>
        <v>0</v>
      </c>
      <c r="Q1555" t="s">
        <v>8336</v>
      </c>
      <c r="R1555" t="s">
        <v>8341</v>
      </c>
      <c r="S1555" s="11">
        <f t="shared" si="170"/>
        <v>42219.282951388886</v>
      </c>
      <c r="T1555">
        <f t="shared" si="171"/>
        <v>25569</v>
      </c>
      <c r="U1555">
        <f t="shared" si="172"/>
        <v>2015</v>
      </c>
      <c r="V1555">
        <f t="shared" si="173"/>
        <v>8</v>
      </c>
      <c r="W1555" t="str">
        <f t="shared" si="174"/>
        <v>Aug</v>
      </c>
    </row>
    <row r="1556" spans="1:23" customFormat="1" ht="57.6" hidden="1" x14ac:dyDescent="0.3">
      <c r="A1556">
        <v>1554</v>
      </c>
      <c r="B1556" s="2" t="s">
        <v>1555</v>
      </c>
      <c r="C1556" s="2" t="s">
        <v>5664</v>
      </c>
      <c r="D1556" s="7">
        <v>20000</v>
      </c>
      <c r="E1556" s="5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68"/>
        <v>0</v>
      </c>
      <c r="P1556">
        <f t="shared" si="169"/>
        <v>0</v>
      </c>
      <c r="Q1556" t="s">
        <v>8336</v>
      </c>
      <c r="R1556" t="s">
        <v>8341</v>
      </c>
      <c r="S1556" s="11">
        <f t="shared" si="170"/>
        <v>42188.252199074079</v>
      </c>
      <c r="T1556">
        <f t="shared" si="171"/>
        <v>25569</v>
      </c>
      <c r="U1556">
        <f t="shared" si="172"/>
        <v>2015</v>
      </c>
      <c r="V1556">
        <f t="shared" si="173"/>
        <v>7</v>
      </c>
      <c r="W1556" t="str">
        <f t="shared" si="174"/>
        <v>Jul</v>
      </c>
    </row>
    <row r="1557" spans="1:23" customFormat="1" ht="43.2" hidden="1" x14ac:dyDescent="0.3">
      <c r="A1557">
        <v>1555</v>
      </c>
      <c r="B1557" s="2" t="s">
        <v>1556</v>
      </c>
      <c r="C1557" s="2" t="s">
        <v>5665</v>
      </c>
      <c r="D1557" s="7">
        <v>750</v>
      </c>
      <c r="E1557" s="5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68"/>
        <v>0</v>
      </c>
      <c r="P1557">
        <f t="shared" si="169"/>
        <v>0</v>
      </c>
      <c r="Q1557" t="s">
        <v>8336</v>
      </c>
      <c r="R1557" t="s">
        <v>8341</v>
      </c>
      <c r="S1557" s="11">
        <f t="shared" si="170"/>
        <v>42241.613796296297</v>
      </c>
      <c r="T1557">
        <f t="shared" si="171"/>
        <v>25569</v>
      </c>
      <c r="U1557">
        <f t="shared" si="172"/>
        <v>2015</v>
      </c>
      <c r="V1557">
        <f t="shared" si="173"/>
        <v>8</v>
      </c>
      <c r="W1557" t="str">
        <f t="shared" si="174"/>
        <v>Aug</v>
      </c>
    </row>
    <row r="1558" spans="1:23" customFormat="1" ht="43.2" hidden="1" x14ac:dyDescent="0.3">
      <c r="A1558">
        <v>1556</v>
      </c>
      <c r="B1558" s="2" t="s">
        <v>1557</v>
      </c>
      <c r="C1558" s="2" t="s">
        <v>5666</v>
      </c>
      <c r="D1558" s="7">
        <v>1500</v>
      </c>
      <c r="E1558" s="5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68"/>
        <v>45</v>
      </c>
      <c r="P1558">
        <f t="shared" si="169"/>
        <v>56.42</v>
      </c>
      <c r="Q1558" t="s">
        <v>8336</v>
      </c>
      <c r="R1558" t="s">
        <v>8341</v>
      </c>
      <c r="S1558" s="11">
        <f t="shared" si="170"/>
        <v>42525.153055555551</v>
      </c>
      <c r="T1558">
        <f t="shared" si="171"/>
        <v>25569.000138888889</v>
      </c>
      <c r="U1558">
        <f t="shared" si="172"/>
        <v>2016</v>
      </c>
      <c r="V1558">
        <f t="shared" si="173"/>
        <v>6</v>
      </c>
      <c r="W1558" t="str">
        <f t="shared" si="174"/>
        <v>Jun</v>
      </c>
    </row>
    <row r="1559" spans="1:23" customFormat="1" ht="43.2" hidden="1" x14ac:dyDescent="0.3">
      <c r="A1559">
        <v>1557</v>
      </c>
      <c r="B1559" s="2" t="s">
        <v>1558</v>
      </c>
      <c r="C1559" s="2" t="s">
        <v>5667</v>
      </c>
      <c r="D1559" s="7">
        <v>2500</v>
      </c>
      <c r="E1559" s="5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68"/>
        <v>4</v>
      </c>
      <c r="P1559">
        <f t="shared" si="169"/>
        <v>100</v>
      </c>
      <c r="Q1559" t="s">
        <v>8336</v>
      </c>
      <c r="R1559" t="s">
        <v>8341</v>
      </c>
      <c r="S1559" s="11">
        <f t="shared" si="170"/>
        <v>41871.65315972222</v>
      </c>
      <c r="T1559">
        <f t="shared" si="171"/>
        <v>25569.000011574073</v>
      </c>
      <c r="U1559">
        <f t="shared" si="172"/>
        <v>2014</v>
      </c>
      <c r="V1559">
        <f t="shared" si="173"/>
        <v>8</v>
      </c>
      <c r="W1559" t="str">
        <f t="shared" si="174"/>
        <v>Aug</v>
      </c>
    </row>
    <row r="1560" spans="1:23" customFormat="1" ht="43.2" hidden="1" x14ac:dyDescent="0.3">
      <c r="A1560">
        <v>1558</v>
      </c>
      <c r="B1560" s="2" t="s">
        <v>1559</v>
      </c>
      <c r="C1560" s="2" t="s">
        <v>5668</v>
      </c>
      <c r="D1560" s="7">
        <v>750</v>
      </c>
      <c r="E1560" s="5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68"/>
        <v>5</v>
      </c>
      <c r="P1560">
        <f t="shared" si="169"/>
        <v>11.67</v>
      </c>
      <c r="Q1560" t="s">
        <v>8336</v>
      </c>
      <c r="R1560" t="s">
        <v>8341</v>
      </c>
      <c r="S1560" s="11">
        <f t="shared" si="170"/>
        <v>42185.397673611107</v>
      </c>
      <c r="T1560">
        <f t="shared" si="171"/>
        <v>25569.000034722223</v>
      </c>
      <c r="U1560">
        <f t="shared" si="172"/>
        <v>2015</v>
      </c>
      <c r="V1560">
        <f t="shared" si="173"/>
        <v>6</v>
      </c>
      <c r="W1560" t="str">
        <f t="shared" si="174"/>
        <v>Jun</v>
      </c>
    </row>
    <row r="1561" spans="1:23" customFormat="1" ht="28.8" hidden="1" x14ac:dyDescent="0.3">
      <c r="A1561">
        <v>1559</v>
      </c>
      <c r="B1561" s="2" t="s">
        <v>1560</v>
      </c>
      <c r="C1561" s="2" t="s">
        <v>5669</v>
      </c>
      <c r="D1561" s="7">
        <v>15000</v>
      </c>
      <c r="E1561" s="5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68"/>
        <v>0</v>
      </c>
      <c r="P1561">
        <f t="shared" si="169"/>
        <v>50</v>
      </c>
      <c r="Q1561" t="s">
        <v>8336</v>
      </c>
      <c r="R1561" t="s">
        <v>8341</v>
      </c>
      <c r="S1561" s="11">
        <f t="shared" si="170"/>
        <v>42108.05322916666</v>
      </c>
      <c r="T1561">
        <f t="shared" si="171"/>
        <v>25569.000011574073</v>
      </c>
      <c r="U1561">
        <f t="shared" si="172"/>
        <v>2015</v>
      </c>
      <c r="V1561">
        <f t="shared" si="173"/>
        <v>4</v>
      </c>
      <c r="W1561" t="str">
        <f t="shared" si="174"/>
        <v>Apr</v>
      </c>
    </row>
    <row r="1562" spans="1:23" customFormat="1" ht="43.2" hidden="1" x14ac:dyDescent="0.3">
      <c r="A1562">
        <v>1560</v>
      </c>
      <c r="B1562" s="2" t="s">
        <v>1561</v>
      </c>
      <c r="C1562" s="2" t="s">
        <v>5670</v>
      </c>
      <c r="D1562" s="7">
        <v>2500</v>
      </c>
      <c r="E1562" s="5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68"/>
        <v>4</v>
      </c>
      <c r="P1562">
        <f t="shared" si="169"/>
        <v>23.5</v>
      </c>
      <c r="Q1562" t="s">
        <v>8336</v>
      </c>
      <c r="R1562" t="s">
        <v>8341</v>
      </c>
      <c r="S1562" s="11">
        <f t="shared" si="170"/>
        <v>41936.020752314813</v>
      </c>
      <c r="T1562">
        <f t="shared" si="171"/>
        <v>25569.000046296296</v>
      </c>
      <c r="U1562">
        <f t="shared" si="172"/>
        <v>2014</v>
      </c>
      <c r="V1562">
        <f t="shared" si="173"/>
        <v>10</v>
      </c>
      <c r="W1562" t="str">
        <f t="shared" si="174"/>
        <v>Oct</v>
      </c>
    </row>
    <row r="1563" spans="1:23" customFormat="1" ht="43.2" hidden="1" x14ac:dyDescent="0.3">
      <c r="A1563">
        <v>1561</v>
      </c>
      <c r="B1563" s="2" t="s">
        <v>1562</v>
      </c>
      <c r="C1563" s="2" t="s">
        <v>5671</v>
      </c>
      <c r="D1563" s="7">
        <v>10000</v>
      </c>
      <c r="E1563" s="5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68"/>
        <v>1</v>
      </c>
      <c r="P1563">
        <f t="shared" si="169"/>
        <v>67</v>
      </c>
      <c r="Q1563" t="s">
        <v>8320</v>
      </c>
      <c r="R1563" t="s">
        <v>8342</v>
      </c>
      <c r="S1563" s="11">
        <f t="shared" si="170"/>
        <v>41555.041701388887</v>
      </c>
      <c r="T1563">
        <f t="shared" si="171"/>
        <v>25569.000011574073</v>
      </c>
      <c r="U1563">
        <f t="shared" si="172"/>
        <v>2013</v>
      </c>
      <c r="V1563">
        <f t="shared" si="173"/>
        <v>10</v>
      </c>
      <c r="W1563" t="str">
        <f t="shared" si="174"/>
        <v>Oct</v>
      </c>
    </row>
    <row r="1564" spans="1:23" customFormat="1" ht="57.6" hidden="1" x14ac:dyDescent="0.3">
      <c r="A1564">
        <v>1562</v>
      </c>
      <c r="B1564" s="2" t="s">
        <v>1563</v>
      </c>
      <c r="C1564" s="2" t="s">
        <v>5672</v>
      </c>
      <c r="D1564" s="7">
        <v>4000</v>
      </c>
      <c r="E1564" s="5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68"/>
        <v>0</v>
      </c>
      <c r="P1564">
        <f t="shared" si="169"/>
        <v>0</v>
      </c>
      <c r="Q1564" t="s">
        <v>8320</v>
      </c>
      <c r="R1564" t="s">
        <v>8342</v>
      </c>
      <c r="S1564" s="11">
        <f t="shared" si="170"/>
        <v>40079.566157407404</v>
      </c>
      <c r="T1564">
        <f t="shared" si="171"/>
        <v>25569</v>
      </c>
      <c r="U1564">
        <f t="shared" si="172"/>
        <v>2009</v>
      </c>
      <c r="V1564">
        <f t="shared" si="173"/>
        <v>9</v>
      </c>
      <c r="W1564" t="str">
        <f t="shared" si="174"/>
        <v>Sep</v>
      </c>
    </row>
    <row r="1565" spans="1:23" customFormat="1" ht="43.2" hidden="1" x14ac:dyDescent="0.3">
      <c r="A1565">
        <v>1563</v>
      </c>
      <c r="B1565" s="2" t="s">
        <v>1564</v>
      </c>
      <c r="C1565" s="2" t="s">
        <v>5673</v>
      </c>
      <c r="D1565" s="7">
        <v>6000</v>
      </c>
      <c r="E1565" s="5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68"/>
        <v>1</v>
      </c>
      <c r="P1565">
        <f t="shared" si="169"/>
        <v>42.5</v>
      </c>
      <c r="Q1565" t="s">
        <v>8320</v>
      </c>
      <c r="R1565" t="s">
        <v>8342</v>
      </c>
      <c r="S1565" s="11">
        <f t="shared" si="170"/>
        <v>41652.742488425924</v>
      </c>
      <c r="T1565">
        <f t="shared" si="171"/>
        <v>25569.00002314815</v>
      </c>
      <c r="U1565">
        <f t="shared" si="172"/>
        <v>2014</v>
      </c>
      <c r="V1565">
        <f t="shared" si="173"/>
        <v>1</v>
      </c>
      <c r="W1565" t="str">
        <f t="shared" si="174"/>
        <v>Jan</v>
      </c>
    </row>
    <row r="1566" spans="1:23" customFormat="1" ht="43.2" hidden="1" x14ac:dyDescent="0.3">
      <c r="A1566">
        <v>1564</v>
      </c>
      <c r="B1566" s="2" t="s">
        <v>1565</v>
      </c>
      <c r="C1566" s="2" t="s">
        <v>5674</v>
      </c>
      <c r="D1566" s="7">
        <v>10000</v>
      </c>
      <c r="E1566" s="5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68"/>
        <v>0</v>
      </c>
      <c r="P1566">
        <f t="shared" si="169"/>
        <v>10</v>
      </c>
      <c r="Q1566" t="s">
        <v>8320</v>
      </c>
      <c r="R1566" t="s">
        <v>8342</v>
      </c>
      <c r="S1566" s="11">
        <f t="shared" si="170"/>
        <v>42121.367002314815</v>
      </c>
      <c r="T1566">
        <f t="shared" si="171"/>
        <v>25569.000011574073</v>
      </c>
      <c r="U1566">
        <f t="shared" si="172"/>
        <v>2015</v>
      </c>
      <c r="V1566">
        <f t="shared" si="173"/>
        <v>4</v>
      </c>
      <c r="W1566" t="str">
        <f t="shared" si="174"/>
        <v>Apr</v>
      </c>
    </row>
    <row r="1567" spans="1:23" customFormat="1" ht="43.2" hidden="1" x14ac:dyDescent="0.3">
      <c r="A1567">
        <v>1565</v>
      </c>
      <c r="B1567" s="2" t="s">
        <v>1566</v>
      </c>
      <c r="C1567" s="2" t="s">
        <v>5675</v>
      </c>
      <c r="D1567" s="7">
        <v>4000</v>
      </c>
      <c r="E1567" s="5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68"/>
        <v>3</v>
      </c>
      <c r="P1567">
        <f t="shared" si="169"/>
        <v>100</v>
      </c>
      <c r="Q1567" t="s">
        <v>8320</v>
      </c>
      <c r="R1567" t="s">
        <v>8342</v>
      </c>
      <c r="S1567" s="11">
        <f t="shared" si="170"/>
        <v>40672.729872685188</v>
      </c>
      <c r="T1567">
        <f t="shared" si="171"/>
        <v>25569.000011574073</v>
      </c>
      <c r="U1567">
        <f t="shared" si="172"/>
        <v>2011</v>
      </c>
      <c r="V1567">
        <f t="shared" si="173"/>
        <v>5</v>
      </c>
      <c r="W1567" t="str">
        <f t="shared" si="174"/>
        <v>May</v>
      </c>
    </row>
    <row r="1568" spans="1:23" customFormat="1" ht="43.2" hidden="1" x14ac:dyDescent="0.3">
      <c r="A1568">
        <v>1566</v>
      </c>
      <c r="B1568" s="2" t="s">
        <v>1567</v>
      </c>
      <c r="C1568" s="2" t="s">
        <v>5676</v>
      </c>
      <c r="D1568" s="7">
        <v>30000</v>
      </c>
      <c r="E1568" s="5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68"/>
        <v>21</v>
      </c>
      <c r="P1568">
        <f t="shared" si="169"/>
        <v>108.05</v>
      </c>
      <c r="Q1568" t="s">
        <v>8320</v>
      </c>
      <c r="R1568" t="s">
        <v>8342</v>
      </c>
      <c r="S1568" s="11">
        <f t="shared" si="170"/>
        <v>42549.916712962964</v>
      </c>
      <c r="T1568">
        <f t="shared" si="171"/>
        <v>25569.00068287037</v>
      </c>
      <c r="U1568">
        <f t="shared" si="172"/>
        <v>2016</v>
      </c>
      <c r="V1568">
        <f t="shared" si="173"/>
        <v>6</v>
      </c>
      <c r="W1568" t="str">
        <f t="shared" si="174"/>
        <v>Jun</v>
      </c>
    </row>
    <row r="1569" spans="1:23" customFormat="1" ht="43.2" hidden="1" x14ac:dyDescent="0.3">
      <c r="A1569">
        <v>1567</v>
      </c>
      <c r="B1569" s="2" t="s">
        <v>1568</v>
      </c>
      <c r="C1569" s="2" t="s">
        <v>5677</v>
      </c>
      <c r="D1569" s="7">
        <v>8500</v>
      </c>
      <c r="E1569" s="5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68"/>
        <v>4</v>
      </c>
      <c r="P1569">
        <f t="shared" si="169"/>
        <v>26.92</v>
      </c>
      <c r="Q1569" t="s">
        <v>8320</v>
      </c>
      <c r="R1569" t="s">
        <v>8342</v>
      </c>
      <c r="S1569" s="11">
        <f t="shared" si="170"/>
        <v>41671.936863425923</v>
      </c>
      <c r="T1569">
        <f t="shared" si="171"/>
        <v>25569.000150462962</v>
      </c>
      <c r="U1569">
        <f t="shared" si="172"/>
        <v>2014</v>
      </c>
      <c r="V1569">
        <f t="shared" si="173"/>
        <v>2</v>
      </c>
      <c r="W1569" t="str">
        <f t="shared" si="174"/>
        <v>Feb</v>
      </c>
    </row>
    <row r="1570" spans="1:23" customFormat="1" ht="43.2" hidden="1" x14ac:dyDescent="0.3">
      <c r="A1570">
        <v>1568</v>
      </c>
      <c r="B1570" s="2" t="s">
        <v>1569</v>
      </c>
      <c r="C1570" s="2" t="s">
        <v>5678</v>
      </c>
      <c r="D1570" s="7">
        <v>25000</v>
      </c>
      <c r="E1570" s="5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68"/>
        <v>14</v>
      </c>
      <c r="P1570">
        <f t="shared" si="169"/>
        <v>155</v>
      </c>
      <c r="Q1570" t="s">
        <v>8320</v>
      </c>
      <c r="R1570" t="s">
        <v>8342</v>
      </c>
      <c r="S1570" s="11">
        <f t="shared" si="170"/>
        <v>41962.062326388885</v>
      </c>
      <c r="T1570">
        <f t="shared" si="171"/>
        <v>25569.000254629631</v>
      </c>
      <c r="U1570">
        <f t="shared" si="172"/>
        <v>2014</v>
      </c>
      <c r="V1570">
        <f t="shared" si="173"/>
        <v>11</v>
      </c>
      <c r="W1570" t="str">
        <f t="shared" si="174"/>
        <v>Nov</v>
      </c>
    </row>
    <row r="1571" spans="1:23" customFormat="1" hidden="1" x14ac:dyDescent="0.3">
      <c r="A1571">
        <v>1569</v>
      </c>
      <c r="B1571" s="2" t="s">
        <v>1570</v>
      </c>
      <c r="C1571" s="2" t="s">
        <v>5679</v>
      </c>
      <c r="D1571" s="7">
        <v>30000</v>
      </c>
      <c r="E1571" s="5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68"/>
        <v>0</v>
      </c>
      <c r="P1571">
        <f t="shared" si="169"/>
        <v>0</v>
      </c>
      <c r="Q1571" t="s">
        <v>8320</v>
      </c>
      <c r="R1571" t="s">
        <v>8342</v>
      </c>
      <c r="S1571" s="11">
        <f t="shared" si="170"/>
        <v>41389.679560185185</v>
      </c>
      <c r="T1571">
        <f t="shared" si="171"/>
        <v>25569</v>
      </c>
      <c r="U1571">
        <f t="shared" si="172"/>
        <v>2013</v>
      </c>
      <c r="V1571">
        <f t="shared" si="173"/>
        <v>4</v>
      </c>
      <c r="W1571" t="str">
        <f t="shared" si="174"/>
        <v>Apr</v>
      </c>
    </row>
    <row r="1572" spans="1:23" customFormat="1" ht="28.8" hidden="1" x14ac:dyDescent="0.3">
      <c r="A1572">
        <v>1570</v>
      </c>
      <c r="B1572" s="2" t="s">
        <v>1571</v>
      </c>
      <c r="C1572" s="2" t="s">
        <v>5680</v>
      </c>
      <c r="D1572" s="7">
        <v>6000</v>
      </c>
      <c r="E1572" s="5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68"/>
        <v>41</v>
      </c>
      <c r="P1572">
        <f t="shared" si="169"/>
        <v>47.77</v>
      </c>
      <c r="Q1572" t="s">
        <v>8320</v>
      </c>
      <c r="R1572" t="s">
        <v>8342</v>
      </c>
      <c r="S1572" s="11">
        <f t="shared" si="170"/>
        <v>42438.813449074078</v>
      </c>
      <c r="T1572">
        <f t="shared" si="171"/>
        <v>25569.000601851851</v>
      </c>
      <c r="U1572">
        <f t="shared" si="172"/>
        <v>2016</v>
      </c>
      <c r="V1572">
        <f t="shared" si="173"/>
        <v>3</v>
      </c>
      <c r="W1572" t="str">
        <f t="shared" si="174"/>
        <v>Mar</v>
      </c>
    </row>
    <row r="1573" spans="1:23" customFormat="1" ht="57.6" hidden="1" x14ac:dyDescent="0.3">
      <c r="A1573">
        <v>1571</v>
      </c>
      <c r="B1573" s="2" t="s">
        <v>1572</v>
      </c>
      <c r="C1573" s="2" t="s">
        <v>5681</v>
      </c>
      <c r="D1573" s="7">
        <v>12100</v>
      </c>
      <c r="E1573" s="5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68"/>
        <v>1</v>
      </c>
      <c r="P1573">
        <f t="shared" si="169"/>
        <v>20</v>
      </c>
      <c r="Q1573" t="s">
        <v>8320</v>
      </c>
      <c r="R1573" t="s">
        <v>8342</v>
      </c>
      <c r="S1573" s="11">
        <f t="shared" si="170"/>
        <v>42144.769479166673</v>
      </c>
      <c r="T1573">
        <f t="shared" si="171"/>
        <v>25569.000046296296</v>
      </c>
      <c r="U1573">
        <f t="shared" si="172"/>
        <v>2015</v>
      </c>
      <c r="V1573">
        <f t="shared" si="173"/>
        <v>5</v>
      </c>
      <c r="W1573" t="str">
        <f t="shared" si="174"/>
        <v>May</v>
      </c>
    </row>
    <row r="1574" spans="1:23" customFormat="1" ht="43.2" hidden="1" x14ac:dyDescent="0.3">
      <c r="A1574">
        <v>1572</v>
      </c>
      <c r="B1574" s="2" t="s">
        <v>1573</v>
      </c>
      <c r="C1574" s="2" t="s">
        <v>5682</v>
      </c>
      <c r="D1574" s="7">
        <v>2500</v>
      </c>
      <c r="E1574" s="5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68"/>
        <v>5</v>
      </c>
      <c r="P1574">
        <f t="shared" si="169"/>
        <v>41.67</v>
      </c>
      <c r="Q1574" t="s">
        <v>8320</v>
      </c>
      <c r="R1574" t="s">
        <v>8342</v>
      </c>
      <c r="S1574" s="11">
        <f t="shared" si="170"/>
        <v>42404.033090277779</v>
      </c>
      <c r="T1574">
        <f t="shared" si="171"/>
        <v>25569.000034722223</v>
      </c>
      <c r="U1574">
        <f t="shared" si="172"/>
        <v>2016</v>
      </c>
      <c r="V1574">
        <f t="shared" si="173"/>
        <v>2</v>
      </c>
      <c r="W1574" t="str">
        <f t="shared" si="174"/>
        <v>Feb</v>
      </c>
    </row>
    <row r="1575" spans="1:23" customFormat="1" ht="43.2" hidden="1" x14ac:dyDescent="0.3">
      <c r="A1575">
        <v>1573</v>
      </c>
      <c r="B1575" s="2" t="s">
        <v>1574</v>
      </c>
      <c r="C1575" s="2" t="s">
        <v>5683</v>
      </c>
      <c r="D1575" s="7">
        <v>9000</v>
      </c>
      <c r="E1575" s="5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68"/>
        <v>2</v>
      </c>
      <c r="P1575">
        <f t="shared" si="169"/>
        <v>74.33</v>
      </c>
      <c r="Q1575" t="s">
        <v>8320</v>
      </c>
      <c r="R1575" t="s">
        <v>8342</v>
      </c>
      <c r="S1575" s="11">
        <f t="shared" si="170"/>
        <v>42786.000023148154</v>
      </c>
      <c r="T1575">
        <f t="shared" si="171"/>
        <v>25569.000034722223</v>
      </c>
      <c r="U1575">
        <f t="shared" si="172"/>
        <v>2017</v>
      </c>
      <c r="V1575">
        <f t="shared" si="173"/>
        <v>2</v>
      </c>
      <c r="W1575" t="str">
        <f t="shared" si="174"/>
        <v>Feb</v>
      </c>
    </row>
    <row r="1576" spans="1:23" customFormat="1" ht="43.2" hidden="1" x14ac:dyDescent="0.3">
      <c r="A1576">
        <v>1574</v>
      </c>
      <c r="B1576" s="2" t="s">
        <v>1575</v>
      </c>
      <c r="C1576" s="2" t="s">
        <v>5684</v>
      </c>
      <c r="D1576" s="7">
        <v>10000</v>
      </c>
      <c r="E1576" s="5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68"/>
        <v>5</v>
      </c>
      <c r="P1576">
        <f t="shared" si="169"/>
        <v>84.33</v>
      </c>
      <c r="Q1576" t="s">
        <v>8320</v>
      </c>
      <c r="R1576" t="s">
        <v>8342</v>
      </c>
      <c r="S1576" s="11">
        <f t="shared" si="170"/>
        <v>42017.927418981482</v>
      </c>
      <c r="T1576">
        <f t="shared" si="171"/>
        <v>25569.000069444446</v>
      </c>
      <c r="U1576">
        <f t="shared" si="172"/>
        <v>2015</v>
      </c>
      <c r="V1576">
        <f t="shared" si="173"/>
        <v>1</v>
      </c>
      <c r="W1576" t="str">
        <f t="shared" si="174"/>
        <v>Jan</v>
      </c>
    </row>
    <row r="1577" spans="1:23" customFormat="1" ht="43.2" hidden="1" x14ac:dyDescent="0.3">
      <c r="A1577">
        <v>1575</v>
      </c>
      <c r="B1577" s="2" t="s">
        <v>1576</v>
      </c>
      <c r="C1577" s="2" t="s">
        <v>5685</v>
      </c>
      <c r="D1577" s="7">
        <v>10000</v>
      </c>
      <c r="E1577" s="5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68"/>
        <v>23</v>
      </c>
      <c r="P1577">
        <f t="shared" si="169"/>
        <v>65.459999999999994</v>
      </c>
      <c r="Q1577" t="s">
        <v>8320</v>
      </c>
      <c r="R1577" t="s">
        <v>8342</v>
      </c>
      <c r="S1577" s="11">
        <f t="shared" si="170"/>
        <v>41799.524259259262</v>
      </c>
      <c r="T1577">
        <f t="shared" si="171"/>
        <v>25569.000405092593</v>
      </c>
      <c r="U1577">
        <f t="shared" si="172"/>
        <v>2014</v>
      </c>
      <c r="V1577">
        <f t="shared" si="173"/>
        <v>6</v>
      </c>
      <c r="W1577" t="str">
        <f t="shared" si="174"/>
        <v>Jun</v>
      </c>
    </row>
    <row r="1578" spans="1:23" customFormat="1" ht="28.8" hidden="1" x14ac:dyDescent="0.3">
      <c r="A1578">
        <v>1576</v>
      </c>
      <c r="B1578" s="2" t="s">
        <v>1577</v>
      </c>
      <c r="C1578" s="2" t="s">
        <v>5686</v>
      </c>
      <c r="D1578" s="7">
        <v>5000</v>
      </c>
      <c r="E1578" s="5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68"/>
        <v>13</v>
      </c>
      <c r="P1578">
        <f t="shared" si="169"/>
        <v>65</v>
      </c>
      <c r="Q1578" t="s">
        <v>8320</v>
      </c>
      <c r="R1578" t="s">
        <v>8342</v>
      </c>
      <c r="S1578" s="11">
        <f t="shared" si="170"/>
        <v>42140.879259259258</v>
      </c>
      <c r="T1578">
        <f t="shared" si="171"/>
        <v>25569.000115740742</v>
      </c>
      <c r="U1578">
        <f t="shared" si="172"/>
        <v>2015</v>
      </c>
      <c r="V1578">
        <f t="shared" si="173"/>
        <v>5</v>
      </c>
      <c r="W1578" t="str">
        <f t="shared" si="174"/>
        <v>May</v>
      </c>
    </row>
    <row r="1579" spans="1:23" customFormat="1" ht="43.2" hidden="1" x14ac:dyDescent="0.3">
      <c r="A1579">
        <v>1577</v>
      </c>
      <c r="B1579" s="2" t="s">
        <v>1578</v>
      </c>
      <c r="C1579" s="2" t="s">
        <v>5687</v>
      </c>
      <c r="D1579" s="7">
        <v>10000</v>
      </c>
      <c r="E1579" s="5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68"/>
        <v>1</v>
      </c>
      <c r="P1579">
        <f t="shared" si="169"/>
        <v>27.5</v>
      </c>
      <c r="Q1579" t="s">
        <v>8320</v>
      </c>
      <c r="R1579" t="s">
        <v>8342</v>
      </c>
      <c r="S1579" s="11">
        <f t="shared" si="170"/>
        <v>41054.847777777781</v>
      </c>
      <c r="T1579">
        <f t="shared" si="171"/>
        <v>25569.00002314815</v>
      </c>
      <c r="U1579">
        <f t="shared" si="172"/>
        <v>2012</v>
      </c>
      <c r="V1579">
        <f t="shared" si="173"/>
        <v>5</v>
      </c>
      <c r="W1579" t="str">
        <f t="shared" si="174"/>
        <v>May</v>
      </c>
    </row>
    <row r="1580" spans="1:23" customFormat="1" ht="57.6" hidden="1" x14ac:dyDescent="0.3">
      <c r="A1580">
        <v>1578</v>
      </c>
      <c r="B1580" s="2" t="s">
        <v>1579</v>
      </c>
      <c r="C1580" s="2" t="s">
        <v>5688</v>
      </c>
      <c r="D1580" s="7">
        <v>1897</v>
      </c>
      <c r="E1580" s="5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68"/>
        <v>11</v>
      </c>
      <c r="P1580">
        <f t="shared" si="169"/>
        <v>51.25</v>
      </c>
      <c r="Q1580" t="s">
        <v>8320</v>
      </c>
      <c r="R1580" t="s">
        <v>8342</v>
      </c>
      <c r="S1580" s="11">
        <f t="shared" si="170"/>
        <v>40399.065868055557</v>
      </c>
      <c r="T1580">
        <f t="shared" si="171"/>
        <v>25569.000046296296</v>
      </c>
      <c r="U1580">
        <f t="shared" si="172"/>
        <v>2010</v>
      </c>
      <c r="V1580">
        <f t="shared" si="173"/>
        <v>8</v>
      </c>
      <c r="W1580" t="str">
        <f t="shared" si="174"/>
        <v>Aug</v>
      </c>
    </row>
    <row r="1581" spans="1:23" customFormat="1" ht="28.8" hidden="1" x14ac:dyDescent="0.3">
      <c r="A1581">
        <v>1579</v>
      </c>
      <c r="B1581" s="2" t="s">
        <v>1580</v>
      </c>
      <c r="C1581" s="2" t="s">
        <v>5689</v>
      </c>
      <c r="D1581" s="7">
        <v>3333</v>
      </c>
      <c r="E1581" s="5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68"/>
        <v>1</v>
      </c>
      <c r="P1581">
        <f t="shared" si="169"/>
        <v>14</v>
      </c>
      <c r="Q1581" t="s">
        <v>8320</v>
      </c>
      <c r="R1581" t="s">
        <v>8342</v>
      </c>
      <c r="S1581" s="11">
        <f t="shared" si="170"/>
        <v>41481.996423611112</v>
      </c>
      <c r="T1581">
        <f t="shared" si="171"/>
        <v>25569.00002314815</v>
      </c>
      <c r="U1581">
        <f t="shared" si="172"/>
        <v>2013</v>
      </c>
      <c r="V1581">
        <f t="shared" si="173"/>
        <v>7</v>
      </c>
      <c r="W1581" t="str">
        <f t="shared" si="174"/>
        <v>Jul</v>
      </c>
    </row>
    <row r="1582" spans="1:23" customFormat="1" ht="43.2" hidden="1" x14ac:dyDescent="0.3">
      <c r="A1582">
        <v>1580</v>
      </c>
      <c r="B1582" s="2" t="s">
        <v>1581</v>
      </c>
      <c r="C1582" s="2" t="s">
        <v>5690</v>
      </c>
      <c r="D1582" s="7">
        <v>1750</v>
      </c>
      <c r="E1582" s="5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68"/>
        <v>0</v>
      </c>
      <c r="P1582">
        <f t="shared" si="169"/>
        <v>0</v>
      </c>
      <c r="Q1582" t="s">
        <v>8320</v>
      </c>
      <c r="R1582" t="s">
        <v>8342</v>
      </c>
      <c r="S1582" s="11">
        <f t="shared" si="170"/>
        <v>40990.050069444449</v>
      </c>
      <c r="T1582">
        <f t="shared" si="171"/>
        <v>25569</v>
      </c>
      <c r="U1582">
        <f t="shared" si="172"/>
        <v>2012</v>
      </c>
      <c r="V1582">
        <f t="shared" si="173"/>
        <v>3</v>
      </c>
      <c r="W1582" t="str">
        <f t="shared" si="174"/>
        <v>Mar</v>
      </c>
    </row>
    <row r="1583" spans="1:23" customFormat="1" ht="43.2" hidden="1" x14ac:dyDescent="0.3">
      <c r="A1583">
        <v>1581</v>
      </c>
      <c r="B1583" s="2" t="s">
        <v>1582</v>
      </c>
      <c r="C1583" s="2" t="s">
        <v>5691</v>
      </c>
      <c r="D1583" s="7">
        <v>1000</v>
      </c>
      <c r="E1583" s="5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68"/>
        <v>1</v>
      </c>
      <c r="P1583">
        <f t="shared" si="169"/>
        <v>5</v>
      </c>
      <c r="Q1583" t="s">
        <v>8336</v>
      </c>
      <c r="R1583" t="s">
        <v>8343</v>
      </c>
      <c r="S1583" s="11">
        <f t="shared" si="170"/>
        <v>42325.448958333334</v>
      </c>
      <c r="T1583">
        <f t="shared" si="171"/>
        <v>25569.000011574073</v>
      </c>
      <c r="U1583">
        <f t="shared" si="172"/>
        <v>2015</v>
      </c>
      <c r="V1583">
        <f t="shared" si="173"/>
        <v>11</v>
      </c>
      <c r="W1583" t="str">
        <f t="shared" si="174"/>
        <v>Nov</v>
      </c>
    </row>
    <row r="1584" spans="1:23" customFormat="1" ht="28.8" hidden="1" x14ac:dyDescent="0.3">
      <c r="A1584">
        <v>1582</v>
      </c>
      <c r="B1584" s="2" t="s">
        <v>1583</v>
      </c>
      <c r="C1584" s="2" t="s">
        <v>5692</v>
      </c>
      <c r="D1584" s="7">
        <v>1000</v>
      </c>
      <c r="E1584" s="5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68"/>
        <v>9</v>
      </c>
      <c r="P1584">
        <f t="shared" si="169"/>
        <v>31</v>
      </c>
      <c r="Q1584" t="s">
        <v>8336</v>
      </c>
      <c r="R1584" t="s">
        <v>8343</v>
      </c>
      <c r="S1584" s="11">
        <f t="shared" si="170"/>
        <v>42246.789965277778</v>
      </c>
      <c r="T1584">
        <f t="shared" si="171"/>
        <v>25569.000034722223</v>
      </c>
      <c r="U1584">
        <f t="shared" si="172"/>
        <v>2015</v>
      </c>
      <c r="V1584">
        <f t="shared" si="173"/>
        <v>8</v>
      </c>
      <c r="W1584" t="str">
        <f t="shared" si="174"/>
        <v>Aug</v>
      </c>
    </row>
    <row r="1585" spans="1:23" customFormat="1" ht="57.6" hidden="1" x14ac:dyDescent="0.3">
      <c r="A1585">
        <v>1583</v>
      </c>
      <c r="B1585" s="2" t="s">
        <v>1584</v>
      </c>
      <c r="C1585" s="2" t="s">
        <v>5693</v>
      </c>
      <c r="D1585" s="7">
        <v>20000</v>
      </c>
      <c r="E1585" s="5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68"/>
        <v>0</v>
      </c>
      <c r="P1585">
        <f t="shared" si="169"/>
        <v>15</v>
      </c>
      <c r="Q1585" t="s">
        <v>8336</v>
      </c>
      <c r="R1585" t="s">
        <v>8343</v>
      </c>
      <c r="S1585" s="11">
        <f t="shared" si="170"/>
        <v>41877.904988425929</v>
      </c>
      <c r="T1585">
        <f t="shared" si="171"/>
        <v>25569.000011574073</v>
      </c>
      <c r="U1585">
        <f t="shared" si="172"/>
        <v>2014</v>
      </c>
      <c r="V1585">
        <f t="shared" si="173"/>
        <v>8</v>
      </c>
      <c r="W1585" t="str">
        <f t="shared" si="174"/>
        <v>Aug</v>
      </c>
    </row>
    <row r="1586" spans="1:23" customFormat="1" ht="43.2" hidden="1" x14ac:dyDescent="0.3">
      <c r="A1586">
        <v>1584</v>
      </c>
      <c r="B1586" s="2" t="s">
        <v>1585</v>
      </c>
      <c r="C1586" s="2" t="s">
        <v>5694</v>
      </c>
      <c r="D1586" s="7">
        <v>1200</v>
      </c>
      <c r="E1586" s="5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68"/>
        <v>0</v>
      </c>
      <c r="P1586">
        <f t="shared" si="169"/>
        <v>0</v>
      </c>
      <c r="Q1586" t="s">
        <v>8336</v>
      </c>
      <c r="R1586" t="s">
        <v>8343</v>
      </c>
      <c r="S1586" s="11">
        <f t="shared" si="170"/>
        <v>41779.649317129632</v>
      </c>
      <c r="T1586">
        <f t="shared" si="171"/>
        <v>25569</v>
      </c>
      <c r="U1586">
        <f t="shared" si="172"/>
        <v>2014</v>
      </c>
      <c r="V1586">
        <f t="shared" si="173"/>
        <v>5</v>
      </c>
      <c r="W1586" t="str">
        <f t="shared" si="174"/>
        <v>May</v>
      </c>
    </row>
    <row r="1587" spans="1:23" customFormat="1" ht="57.6" hidden="1" x14ac:dyDescent="0.3">
      <c r="A1587">
        <v>1585</v>
      </c>
      <c r="B1587" s="2" t="s">
        <v>1586</v>
      </c>
      <c r="C1587" s="2" t="s">
        <v>5695</v>
      </c>
      <c r="D1587" s="7">
        <v>2000</v>
      </c>
      <c r="E1587" s="5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68"/>
        <v>79</v>
      </c>
      <c r="P1587">
        <f t="shared" si="169"/>
        <v>131.66999999999999</v>
      </c>
      <c r="Q1587" t="s">
        <v>8336</v>
      </c>
      <c r="R1587" t="s">
        <v>8343</v>
      </c>
      <c r="S1587" s="11">
        <f t="shared" si="170"/>
        <v>42707.895462962959</v>
      </c>
      <c r="T1587">
        <f t="shared" si="171"/>
        <v>25569.000138888889</v>
      </c>
      <c r="U1587">
        <f t="shared" si="172"/>
        <v>2016</v>
      </c>
      <c r="V1587">
        <f t="shared" si="173"/>
        <v>12</v>
      </c>
      <c r="W1587" t="str">
        <f t="shared" si="174"/>
        <v>Dec</v>
      </c>
    </row>
    <row r="1588" spans="1:23" customFormat="1" ht="28.8" hidden="1" x14ac:dyDescent="0.3">
      <c r="A1588">
        <v>1586</v>
      </c>
      <c r="B1588" s="2" t="s">
        <v>1587</v>
      </c>
      <c r="C1588" s="2" t="s">
        <v>5696</v>
      </c>
      <c r="D1588" s="7">
        <v>1500</v>
      </c>
      <c r="E1588" s="5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68"/>
        <v>0</v>
      </c>
      <c r="P1588">
        <f t="shared" si="169"/>
        <v>0</v>
      </c>
      <c r="Q1588" t="s">
        <v>8336</v>
      </c>
      <c r="R1588" t="s">
        <v>8343</v>
      </c>
      <c r="S1588" s="11">
        <f t="shared" si="170"/>
        <v>42069.104421296302</v>
      </c>
      <c r="T1588">
        <f t="shared" si="171"/>
        <v>25569</v>
      </c>
      <c r="U1588">
        <f t="shared" si="172"/>
        <v>2015</v>
      </c>
      <c r="V1588">
        <f t="shared" si="173"/>
        <v>3</v>
      </c>
      <c r="W1588" t="str">
        <f t="shared" si="174"/>
        <v>Mar</v>
      </c>
    </row>
    <row r="1589" spans="1:23" customFormat="1" ht="57.6" hidden="1" x14ac:dyDescent="0.3">
      <c r="A1589">
        <v>1587</v>
      </c>
      <c r="B1589" s="2" t="s">
        <v>1588</v>
      </c>
      <c r="C1589" s="2" t="s">
        <v>5697</v>
      </c>
      <c r="D1589" s="7">
        <v>7500</v>
      </c>
      <c r="E1589" s="5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68"/>
        <v>0</v>
      </c>
      <c r="P1589">
        <f t="shared" si="169"/>
        <v>1</v>
      </c>
      <c r="Q1589" t="s">
        <v>8336</v>
      </c>
      <c r="R1589" t="s">
        <v>8343</v>
      </c>
      <c r="S1589" s="11">
        <f t="shared" si="170"/>
        <v>41956.950983796298</v>
      </c>
      <c r="T1589">
        <f t="shared" si="171"/>
        <v>25569.000011574073</v>
      </c>
      <c r="U1589">
        <f t="shared" si="172"/>
        <v>2014</v>
      </c>
      <c r="V1589">
        <f t="shared" si="173"/>
        <v>11</v>
      </c>
      <c r="W1589" t="str">
        <f t="shared" si="174"/>
        <v>Nov</v>
      </c>
    </row>
    <row r="1590" spans="1:23" customFormat="1" ht="28.8" hidden="1" x14ac:dyDescent="0.3">
      <c r="A1590">
        <v>1588</v>
      </c>
      <c r="B1590" s="2" t="s">
        <v>1589</v>
      </c>
      <c r="C1590" s="2" t="s">
        <v>5698</v>
      </c>
      <c r="D1590" s="7">
        <v>516</v>
      </c>
      <c r="E1590" s="5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68"/>
        <v>0</v>
      </c>
      <c r="P1590">
        <f t="shared" si="169"/>
        <v>0</v>
      </c>
      <c r="Q1590" t="s">
        <v>8336</v>
      </c>
      <c r="R1590" t="s">
        <v>8343</v>
      </c>
      <c r="S1590" s="11">
        <f t="shared" si="170"/>
        <v>42005.24998842593</v>
      </c>
      <c r="T1590">
        <f t="shared" si="171"/>
        <v>25569</v>
      </c>
      <c r="U1590">
        <f t="shared" si="172"/>
        <v>2015</v>
      </c>
      <c r="V1590">
        <f t="shared" si="173"/>
        <v>1</v>
      </c>
      <c r="W1590" t="str">
        <f t="shared" si="174"/>
        <v>Jan</v>
      </c>
    </row>
    <row r="1591" spans="1:23" customFormat="1" ht="43.2" hidden="1" x14ac:dyDescent="0.3">
      <c r="A1591">
        <v>1589</v>
      </c>
      <c r="B1591" s="2" t="s">
        <v>1590</v>
      </c>
      <c r="C1591" s="2" t="s">
        <v>5699</v>
      </c>
      <c r="D1591" s="7">
        <v>1200</v>
      </c>
      <c r="E1591" s="5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68"/>
        <v>0</v>
      </c>
      <c r="P1591">
        <f t="shared" si="169"/>
        <v>0</v>
      </c>
      <c r="Q1591" t="s">
        <v>8336</v>
      </c>
      <c r="R1591" t="s">
        <v>8343</v>
      </c>
      <c r="S1591" s="11">
        <f t="shared" si="170"/>
        <v>42256.984791666662</v>
      </c>
      <c r="T1591">
        <f t="shared" si="171"/>
        <v>25569</v>
      </c>
      <c r="U1591">
        <f t="shared" si="172"/>
        <v>2015</v>
      </c>
      <c r="V1591">
        <f t="shared" si="173"/>
        <v>9</v>
      </c>
      <c r="W1591" t="str">
        <f t="shared" si="174"/>
        <v>Sep</v>
      </c>
    </row>
    <row r="1592" spans="1:23" customFormat="1" hidden="1" x14ac:dyDescent="0.3">
      <c r="A1592">
        <v>1590</v>
      </c>
      <c r="B1592" s="2" t="s">
        <v>1591</v>
      </c>
      <c r="C1592" s="2" t="s">
        <v>5700</v>
      </c>
      <c r="D1592" s="7">
        <v>60000</v>
      </c>
      <c r="E1592" s="5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68"/>
        <v>2</v>
      </c>
      <c r="P1592">
        <f t="shared" si="169"/>
        <v>510</v>
      </c>
      <c r="Q1592" t="s">
        <v>8336</v>
      </c>
      <c r="R1592" t="s">
        <v>8343</v>
      </c>
      <c r="S1592" s="11">
        <f t="shared" si="170"/>
        <v>42240.857222222221</v>
      </c>
      <c r="T1592">
        <f t="shared" si="171"/>
        <v>25569.00002314815</v>
      </c>
      <c r="U1592">
        <f t="shared" si="172"/>
        <v>2015</v>
      </c>
      <c r="V1592">
        <f t="shared" si="173"/>
        <v>8</v>
      </c>
      <c r="W1592" t="str">
        <f t="shared" si="174"/>
        <v>Aug</v>
      </c>
    </row>
    <row r="1593" spans="1:23" customFormat="1" ht="57.6" hidden="1" x14ac:dyDescent="0.3">
      <c r="A1593">
        <v>1591</v>
      </c>
      <c r="B1593" s="2" t="s">
        <v>1592</v>
      </c>
      <c r="C1593" s="2" t="s">
        <v>5701</v>
      </c>
      <c r="D1593" s="7">
        <v>14000</v>
      </c>
      <c r="E1593" s="5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68"/>
        <v>29</v>
      </c>
      <c r="P1593">
        <f t="shared" si="169"/>
        <v>44.48</v>
      </c>
      <c r="Q1593" t="s">
        <v>8336</v>
      </c>
      <c r="R1593" t="s">
        <v>8343</v>
      </c>
      <c r="S1593" s="11">
        <f t="shared" si="170"/>
        <v>42433.726168981477</v>
      </c>
      <c r="T1593">
        <f t="shared" si="171"/>
        <v>25569.001064814816</v>
      </c>
      <c r="U1593">
        <f t="shared" si="172"/>
        <v>2016</v>
      </c>
      <c r="V1593">
        <f t="shared" si="173"/>
        <v>3</v>
      </c>
      <c r="W1593" t="str">
        <f t="shared" si="174"/>
        <v>Mar</v>
      </c>
    </row>
    <row r="1594" spans="1:23" customFormat="1" ht="28.8" hidden="1" x14ac:dyDescent="0.3">
      <c r="A1594">
        <v>1592</v>
      </c>
      <c r="B1594" s="2" t="s">
        <v>1593</v>
      </c>
      <c r="C1594" s="2" t="s">
        <v>5702</v>
      </c>
      <c r="D1594" s="7">
        <v>25</v>
      </c>
      <c r="E1594" s="5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68"/>
        <v>0</v>
      </c>
      <c r="P1594">
        <f t="shared" si="169"/>
        <v>0</v>
      </c>
      <c r="Q1594" t="s">
        <v>8336</v>
      </c>
      <c r="R1594" t="s">
        <v>8343</v>
      </c>
      <c r="S1594" s="11">
        <f t="shared" si="170"/>
        <v>42046.072743055556</v>
      </c>
      <c r="T1594">
        <f t="shared" si="171"/>
        <v>25569</v>
      </c>
      <c r="U1594">
        <f t="shared" si="172"/>
        <v>2015</v>
      </c>
      <c r="V1594">
        <f t="shared" si="173"/>
        <v>2</v>
      </c>
      <c r="W1594" t="str">
        <f t="shared" si="174"/>
        <v>Feb</v>
      </c>
    </row>
    <row r="1595" spans="1:23" customFormat="1" ht="28.8" hidden="1" x14ac:dyDescent="0.3">
      <c r="A1595">
        <v>1593</v>
      </c>
      <c r="B1595" s="2" t="s">
        <v>1594</v>
      </c>
      <c r="C1595" s="2" t="s">
        <v>5703</v>
      </c>
      <c r="D1595" s="7">
        <v>22000</v>
      </c>
      <c r="E1595" s="5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68"/>
        <v>0</v>
      </c>
      <c r="P1595">
        <f t="shared" si="169"/>
        <v>1</v>
      </c>
      <c r="Q1595" t="s">
        <v>8336</v>
      </c>
      <c r="R1595" t="s">
        <v>8343</v>
      </c>
      <c r="S1595" s="11">
        <f t="shared" si="170"/>
        <v>42033.845543981486</v>
      </c>
      <c r="T1595">
        <f t="shared" si="171"/>
        <v>25569.000034722223</v>
      </c>
      <c r="U1595">
        <f t="shared" si="172"/>
        <v>2015</v>
      </c>
      <c r="V1595">
        <f t="shared" si="173"/>
        <v>1</v>
      </c>
      <c r="W1595" t="str">
        <f t="shared" si="174"/>
        <v>Jan</v>
      </c>
    </row>
    <row r="1596" spans="1:23" customFormat="1" ht="28.8" hidden="1" x14ac:dyDescent="0.3">
      <c r="A1596">
        <v>1594</v>
      </c>
      <c r="B1596" s="2" t="s">
        <v>1595</v>
      </c>
      <c r="C1596" s="2" t="s">
        <v>5704</v>
      </c>
      <c r="D1596" s="7">
        <v>1000</v>
      </c>
      <c r="E1596" s="5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68"/>
        <v>21</v>
      </c>
      <c r="P1596">
        <f t="shared" si="169"/>
        <v>20.5</v>
      </c>
      <c r="Q1596" t="s">
        <v>8336</v>
      </c>
      <c r="R1596" t="s">
        <v>8343</v>
      </c>
      <c r="S1596" s="11">
        <f t="shared" si="170"/>
        <v>42445.712754629625</v>
      </c>
      <c r="T1596">
        <f t="shared" si="171"/>
        <v>25569.000115740742</v>
      </c>
      <c r="U1596">
        <f t="shared" si="172"/>
        <v>2016</v>
      </c>
      <c r="V1596">
        <f t="shared" si="173"/>
        <v>3</v>
      </c>
      <c r="W1596" t="str">
        <f t="shared" si="174"/>
        <v>Mar</v>
      </c>
    </row>
    <row r="1597" spans="1:23" customFormat="1" ht="43.2" hidden="1" x14ac:dyDescent="0.3">
      <c r="A1597">
        <v>1595</v>
      </c>
      <c r="B1597" s="2" t="s">
        <v>1596</v>
      </c>
      <c r="C1597" s="2" t="s">
        <v>5705</v>
      </c>
      <c r="D1597" s="7">
        <v>100000</v>
      </c>
      <c r="E1597" s="5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68"/>
        <v>0</v>
      </c>
      <c r="P1597">
        <f t="shared" si="169"/>
        <v>40</v>
      </c>
      <c r="Q1597" t="s">
        <v>8336</v>
      </c>
      <c r="R1597" t="s">
        <v>8343</v>
      </c>
      <c r="S1597" s="11">
        <f t="shared" si="170"/>
        <v>41780.050092592595</v>
      </c>
      <c r="T1597">
        <f t="shared" si="171"/>
        <v>25569.000081018519</v>
      </c>
      <c r="U1597">
        <f t="shared" si="172"/>
        <v>2014</v>
      </c>
      <c r="V1597">
        <f t="shared" si="173"/>
        <v>5</v>
      </c>
      <c r="W1597" t="str">
        <f t="shared" si="174"/>
        <v>May</v>
      </c>
    </row>
    <row r="1598" spans="1:23" customFormat="1" ht="43.2" hidden="1" x14ac:dyDescent="0.3">
      <c r="A1598">
        <v>1596</v>
      </c>
      <c r="B1598" s="2" t="s">
        <v>1597</v>
      </c>
      <c r="C1598" s="2" t="s">
        <v>5706</v>
      </c>
      <c r="D1598" s="7">
        <v>3250</v>
      </c>
      <c r="E1598" s="5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68"/>
        <v>2</v>
      </c>
      <c r="P1598">
        <f t="shared" si="169"/>
        <v>25</v>
      </c>
      <c r="Q1598" t="s">
        <v>8336</v>
      </c>
      <c r="R1598" t="s">
        <v>8343</v>
      </c>
      <c r="S1598" s="11">
        <f t="shared" si="170"/>
        <v>41941.430196759262</v>
      </c>
      <c r="T1598">
        <f t="shared" si="171"/>
        <v>25569.000034722223</v>
      </c>
      <c r="U1598">
        <f t="shared" si="172"/>
        <v>2014</v>
      </c>
      <c r="V1598">
        <f t="shared" si="173"/>
        <v>10</v>
      </c>
      <c r="W1598" t="str">
        <f t="shared" si="174"/>
        <v>Oct</v>
      </c>
    </row>
    <row r="1599" spans="1:23" customFormat="1" ht="43.2" hidden="1" x14ac:dyDescent="0.3">
      <c r="A1599">
        <v>1597</v>
      </c>
      <c r="B1599" s="2" t="s">
        <v>1598</v>
      </c>
      <c r="C1599" s="2" t="s">
        <v>5707</v>
      </c>
      <c r="D1599" s="7">
        <v>15000</v>
      </c>
      <c r="E1599" s="5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68"/>
        <v>0</v>
      </c>
      <c r="P1599">
        <f t="shared" si="169"/>
        <v>0</v>
      </c>
      <c r="Q1599" t="s">
        <v>8336</v>
      </c>
      <c r="R1599" t="s">
        <v>8343</v>
      </c>
      <c r="S1599" s="11">
        <f t="shared" si="170"/>
        <v>42603.354131944448</v>
      </c>
      <c r="T1599">
        <f t="shared" si="171"/>
        <v>25569</v>
      </c>
      <c r="U1599">
        <f t="shared" si="172"/>
        <v>2016</v>
      </c>
      <c r="V1599">
        <f t="shared" si="173"/>
        <v>8</v>
      </c>
      <c r="W1599" t="str">
        <f t="shared" si="174"/>
        <v>Aug</v>
      </c>
    </row>
    <row r="1600" spans="1:23" customFormat="1" ht="57.6" hidden="1" x14ac:dyDescent="0.3">
      <c r="A1600">
        <v>1598</v>
      </c>
      <c r="B1600" s="2" t="s">
        <v>1599</v>
      </c>
      <c r="C1600" s="2" t="s">
        <v>5708</v>
      </c>
      <c r="D1600" s="7">
        <v>800</v>
      </c>
      <c r="E1600" s="5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68"/>
        <v>0</v>
      </c>
      <c r="P1600">
        <f t="shared" si="169"/>
        <v>1</v>
      </c>
      <c r="Q1600" t="s">
        <v>8336</v>
      </c>
      <c r="R1600" t="s">
        <v>8343</v>
      </c>
      <c r="S1600" s="11">
        <f t="shared" si="170"/>
        <v>42151.667337962965</v>
      </c>
      <c r="T1600">
        <f t="shared" si="171"/>
        <v>25569.000011574073</v>
      </c>
      <c r="U1600">
        <f t="shared" si="172"/>
        <v>2015</v>
      </c>
      <c r="V1600">
        <f t="shared" si="173"/>
        <v>5</v>
      </c>
      <c r="W1600" t="str">
        <f t="shared" si="174"/>
        <v>May</v>
      </c>
    </row>
    <row r="1601" spans="1:23" customFormat="1" ht="43.2" hidden="1" x14ac:dyDescent="0.3">
      <c r="A1601">
        <v>1599</v>
      </c>
      <c r="B1601" s="2" t="s">
        <v>1600</v>
      </c>
      <c r="C1601" s="2" t="s">
        <v>5709</v>
      </c>
      <c r="D1601" s="7">
        <v>500</v>
      </c>
      <c r="E1601" s="5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68"/>
        <v>0</v>
      </c>
      <c r="P1601">
        <f t="shared" si="169"/>
        <v>0</v>
      </c>
      <c r="Q1601" t="s">
        <v>8336</v>
      </c>
      <c r="R1601" t="s">
        <v>8343</v>
      </c>
      <c r="S1601" s="11">
        <f t="shared" si="170"/>
        <v>42438.53907407407</v>
      </c>
      <c r="T1601">
        <f t="shared" si="171"/>
        <v>25569</v>
      </c>
      <c r="U1601">
        <f t="shared" si="172"/>
        <v>2016</v>
      </c>
      <c r="V1601">
        <f t="shared" si="173"/>
        <v>3</v>
      </c>
      <c r="W1601" t="str">
        <f t="shared" si="174"/>
        <v>Mar</v>
      </c>
    </row>
    <row r="1602" spans="1:23" customFormat="1" ht="43.2" hidden="1" x14ac:dyDescent="0.3">
      <c r="A1602">
        <v>1600</v>
      </c>
      <c r="B1602" s="2" t="s">
        <v>1601</v>
      </c>
      <c r="C1602" s="2" t="s">
        <v>5710</v>
      </c>
      <c r="D1602" s="7">
        <v>5000</v>
      </c>
      <c r="E1602" s="5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75">ROUND(E1602/D1602*100,0)</f>
        <v>7</v>
      </c>
      <c r="P1602">
        <f t="shared" si="169"/>
        <v>40.78</v>
      </c>
      <c r="Q1602" t="s">
        <v>8336</v>
      </c>
      <c r="R1602" t="s">
        <v>8343</v>
      </c>
      <c r="S1602" s="11">
        <f t="shared" si="170"/>
        <v>41791.057314814818</v>
      </c>
      <c r="T1602">
        <f t="shared" si="171"/>
        <v>25569.000104166666</v>
      </c>
      <c r="U1602">
        <f t="shared" si="172"/>
        <v>2014</v>
      </c>
      <c r="V1602">
        <f t="shared" si="173"/>
        <v>6</v>
      </c>
      <c r="W1602" t="str">
        <f t="shared" si="174"/>
        <v>Jun</v>
      </c>
    </row>
    <row r="1603" spans="1:23" customFormat="1" ht="43.2" hidden="1" x14ac:dyDescent="0.3">
      <c r="A1603">
        <v>1601</v>
      </c>
      <c r="B1603" s="2" t="s">
        <v>1602</v>
      </c>
      <c r="C1603" s="2" t="s">
        <v>5711</v>
      </c>
      <c r="D1603" s="7">
        <v>2500</v>
      </c>
      <c r="E1603" s="5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75"/>
        <v>108</v>
      </c>
      <c r="P1603">
        <f t="shared" ref="P1603:P1666" si="176">IFERROR(ROUND(E1603/L1603,2),0)</f>
        <v>48.33</v>
      </c>
      <c r="Q1603" t="s">
        <v>8323</v>
      </c>
      <c r="R1603" t="s">
        <v>8324</v>
      </c>
      <c r="S1603" s="11">
        <f t="shared" ref="S1603:S1666" si="177">(((J1603/60)/60)/24)+DATE(1970,1,1)</f>
        <v>40638.092974537038</v>
      </c>
      <c r="T1603">
        <f t="shared" ref="T1603:T1666" si="178">(((L1603/60)/60)/24)+DATE(1970,1,1)</f>
        <v>25569.000648148147</v>
      </c>
      <c r="U1603">
        <f t="shared" ref="U1603:U1666" si="179">YEAR(S1603)</f>
        <v>2011</v>
      </c>
      <c r="V1603">
        <f t="shared" ref="V1603:V1666" si="180">MONTH(S1603)</f>
        <v>4</v>
      </c>
      <c r="W1603" t="str">
        <f t="shared" ref="W1603:W1666" si="181">IF(V1603=1,"Jan",IF(V1603=2,"Feb",IF(V1603=3,"Mar",IF(V1603=4,"Apr",IF(V1603=5,"May",IF(V1603=6,"Jun",IF(V1603=7,"Jul",IF(V1603=8,"Aug",IF(V1603=9,"Sep",IF(V1603=10,"Oct",IF(V1603=11,"Nov",IF(V1603=12,"Dec"))))))))))))</f>
        <v>Apr</v>
      </c>
    </row>
    <row r="1604" spans="1:23" customFormat="1" ht="43.2" hidden="1" x14ac:dyDescent="0.3">
      <c r="A1604">
        <v>1602</v>
      </c>
      <c r="B1604" s="2" t="s">
        <v>1603</v>
      </c>
      <c r="C1604" s="2" t="s">
        <v>5712</v>
      </c>
      <c r="D1604" s="7">
        <v>1500</v>
      </c>
      <c r="E1604" s="5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75"/>
        <v>100</v>
      </c>
      <c r="P1604">
        <f t="shared" si="176"/>
        <v>46.95</v>
      </c>
      <c r="Q1604" t="s">
        <v>8323</v>
      </c>
      <c r="R1604" t="s">
        <v>8324</v>
      </c>
      <c r="S1604" s="11">
        <f t="shared" si="177"/>
        <v>40788.297650462962</v>
      </c>
      <c r="T1604">
        <f t="shared" si="178"/>
        <v>25569.00037037037</v>
      </c>
      <c r="U1604">
        <f t="shared" si="179"/>
        <v>2011</v>
      </c>
      <c r="V1604">
        <f t="shared" si="180"/>
        <v>9</v>
      </c>
      <c r="W1604" t="str">
        <f t="shared" si="181"/>
        <v>Sep</v>
      </c>
    </row>
    <row r="1605" spans="1:23" customFormat="1" ht="28.8" hidden="1" x14ac:dyDescent="0.3">
      <c r="A1605">
        <v>1603</v>
      </c>
      <c r="B1605" s="2" t="s">
        <v>1604</v>
      </c>
      <c r="C1605" s="2" t="s">
        <v>5713</v>
      </c>
      <c r="D1605" s="7">
        <v>2000</v>
      </c>
      <c r="E1605" s="5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75"/>
        <v>100</v>
      </c>
      <c r="P1605">
        <f t="shared" si="176"/>
        <v>66.69</v>
      </c>
      <c r="Q1605" t="s">
        <v>8323</v>
      </c>
      <c r="R1605" t="s">
        <v>8324</v>
      </c>
      <c r="S1605" s="11">
        <f t="shared" si="177"/>
        <v>40876.169664351852</v>
      </c>
      <c r="T1605">
        <f t="shared" si="178"/>
        <v>25569.000347222223</v>
      </c>
      <c r="U1605">
        <f t="shared" si="179"/>
        <v>2011</v>
      </c>
      <c r="V1605">
        <f t="shared" si="180"/>
        <v>11</v>
      </c>
      <c r="W1605" t="str">
        <f t="shared" si="181"/>
        <v>Nov</v>
      </c>
    </row>
    <row r="1606" spans="1:23" customFormat="1" ht="43.2" hidden="1" x14ac:dyDescent="0.3">
      <c r="A1606">
        <v>1604</v>
      </c>
      <c r="B1606" s="2" t="s">
        <v>1605</v>
      </c>
      <c r="C1606" s="2" t="s">
        <v>5714</v>
      </c>
      <c r="D1606" s="7">
        <v>2800</v>
      </c>
      <c r="E1606" s="5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75"/>
        <v>122</v>
      </c>
      <c r="P1606">
        <f t="shared" si="176"/>
        <v>48.84</v>
      </c>
      <c r="Q1606" t="s">
        <v>8323</v>
      </c>
      <c r="R1606" t="s">
        <v>8324</v>
      </c>
      <c r="S1606" s="11">
        <f t="shared" si="177"/>
        <v>40945.845312500001</v>
      </c>
      <c r="T1606">
        <f t="shared" si="178"/>
        <v>25569.000810185185</v>
      </c>
      <c r="U1606">
        <f t="shared" si="179"/>
        <v>2012</v>
      </c>
      <c r="V1606">
        <f t="shared" si="180"/>
        <v>2</v>
      </c>
      <c r="W1606" t="str">
        <f t="shared" si="181"/>
        <v>Feb</v>
      </c>
    </row>
    <row r="1607" spans="1:23" customFormat="1" ht="43.2" hidden="1" x14ac:dyDescent="0.3">
      <c r="A1607">
        <v>1605</v>
      </c>
      <c r="B1607" s="2" t="s">
        <v>1606</v>
      </c>
      <c r="C1607" s="2" t="s">
        <v>5715</v>
      </c>
      <c r="D1607" s="7">
        <v>6000</v>
      </c>
      <c r="E1607" s="5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75"/>
        <v>101</v>
      </c>
      <c r="P1607">
        <f t="shared" si="176"/>
        <v>137.31</v>
      </c>
      <c r="Q1607" t="s">
        <v>8323</v>
      </c>
      <c r="R1607" t="s">
        <v>8324</v>
      </c>
      <c r="S1607" s="11">
        <f t="shared" si="177"/>
        <v>40747.012881944444</v>
      </c>
      <c r="T1607">
        <f t="shared" si="178"/>
        <v>25569.000509259258</v>
      </c>
      <c r="U1607">
        <f t="shared" si="179"/>
        <v>2011</v>
      </c>
      <c r="V1607">
        <f t="shared" si="180"/>
        <v>7</v>
      </c>
      <c r="W1607" t="str">
        <f t="shared" si="181"/>
        <v>Jul</v>
      </c>
    </row>
    <row r="1608" spans="1:23" customFormat="1" ht="43.2" hidden="1" x14ac:dyDescent="0.3">
      <c r="A1608">
        <v>1606</v>
      </c>
      <c r="B1608" s="2" t="s">
        <v>1607</v>
      </c>
      <c r="C1608" s="2" t="s">
        <v>5716</v>
      </c>
      <c r="D1608" s="7">
        <v>8000</v>
      </c>
      <c r="E1608" s="5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75"/>
        <v>101</v>
      </c>
      <c r="P1608">
        <f t="shared" si="176"/>
        <v>87.83</v>
      </c>
      <c r="Q1608" t="s">
        <v>8323</v>
      </c>
      <c r="R1608" t="s">
        <v>8324</v>
      </c>
      <c r="S1608" s="11">
        <f t="shared" si="177"/>
        <v>40536.111550925925</v>
      </c>
      <c r="T1608">
        <f t="shared" si="178"/>
        <v>25569.001064814816</v>
      </c>
      <c r="U1608">
        <f t="shared" si="179"/>
        <v>2010</v>
      </c>
      <c r="V1608">
        <f t="shared" si="180"/>
        <v>12</v>
      </c>
      <c r="W1608" t="str">
        <f t="shared" si="181"/>
        <v>Dec</v>
      </c>
    </row>
    <row r="1609" spans="1:23" customFormat="1" ht="43.2" hidden="1" x14ac:dyDescent="0.3">
      <c r="A1609">
        <v>1607</v>
      </c>
      <c r="B1609" s="2" t="s">
        <v>1608</v>
      </c>
      <c r="C1609" s="2" t="s">
        <v>5717</v>
      </c>
      <c r="D1609" s="7">
        <v>10000</v>
      </c>
      <c r="E1609" s="5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75"/>
        <v>145</v>
      </c>
      <c r="P1609">
        <f t="shared" si="176"/>
        <v>70.790000000000006</v>
      </c>
      <c r="Q1609" t="s">
        <v>8323</v>
      </c>
      <c r="R1609" t="s">
        <v>8324</v>
      </c>
      <c r="S1609" s="11">
        <f t="shared" si="177"/>
        <v>41053.80846064815</v>
      </c>
      <c r="T1609">
        <f t="shared" si="178"/>
        <v>25569.002372685187</v>
      </c>
      <c r="U1609">
        <f t="shared" si="179"/>
        <v>2012</v>
      </c>
      <c r="V1609">
        <f t="shared" si="180"/>
        <v>5</v>
      </c>
      <c r="W1609" t="str">
        <f t="shared" si="181"/>
        <v>May</v>
      </c>
    </row>
    <row r="1610" spans="1:23" customFormat="1" ht="28.8" hidden="1" x14ac:dyDescent="0.3">
      <c r="A1610">
        <v>1608</v>
      </c>
      <c r="B1610" s="2" t="s">
        <v>1609</v>
      </c>
      <c r="C1610" s="2" t="s">
        <v>5718</v>
      </c>
      <c r="D1610" s="7">
        <v>1200</v>
      </c>
      <c r="E1610" s="5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75"/>
        <v>101</v>
      </c>
      <c r="P1610">
        <f t="shared" si="176"/>
        <v>52.83</v>
      </c>
      <c r="Q1610" t="s">
        <v>8323</v>
      </c>
      <c r="R1610" t="s">
        <v>8324</v>
      </c>
      <c r="S1610" s="11">
        <f t="shared" si="177"/>
        <v>41607.83085648148</v>
      </c>
      <c r="T1610">
        <f t="shared" si="178"/>
        <v>25569.000266203704</v>
      </c>
      <c r="U1610">
        <f t="shared" si="179"/>
        <v>2013</v>
      </c>
      <c r="V1610">
        <f t="shared" si="180"/>
        <v>11</v>
      </c>
      <c r="W1610" t="str">
        <f t="shared" si="181"/>
        <v>Nov</v>
      </c>
    </row>
    <row r="1611" spans="1:23" customFormat="1" ht="43.2" hidden="1" x14ac:dyDescent="0.3">
      <c r="A1611">
        <v>1609</v>
      </c>
      <c r="B1611" s="2" t="s">
        <v>1610</v>
      </c>
      <c r="C1611" s="2" t="s">
        <v>5719</v>
      </c>
      <c r="D1611" s="7">
        <v>1500</v>
      </c>
      <c r="E1611" s="5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75"/>
        <v>118</v>
      </c>
      <c r="P1611">
        <f t="shared" si="176"/>
        <v>443.75</v>
      </c>
      <c r="Q1611" t="s">
        <v>8323</v>
      </c>
      <c r="R1611" t="s">
        <v>8324</v>
      </c>
      <c r="S1611" s="11">
        <f t="shared" si="177"/>
        <v>40796.001261574071</v>
      </c>
      <c r="T1611">
        <f t="shared" si="178"/>
        <v>25569.000046296296</v>
      </c>
      <c r="U1611">
        <f t="shared" si="179"/>
        <v>2011</v>
      </c>
      <c r="V1611">
        <f t="shared" si="180"/>
        <v>9</v>
      </c>
      <c r="W1611" t="str">
        <f t="shared" si="181"/>
        <v>Sep</v>
      </c>
    </row>
    <row r="1612" spans="1:23" customFormat="1" ht="28.8" hidden="1" x14ac:dyDescent="0.3">
      <c r="A1612">
        <v>1610</v>
      </c>
      <c r="B1612" s="2" t="s">
        <v>1611</v>
      </c>
      <c r="C1612" s="2" t="s">
        <v>5720</v>
      </c>
      <c r="D1612" s="7">
        <v>2000</v>
      </c>
      <c r="E1612" s="5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75"/>
        <v>272</v>
      </c>
      <c r="P1612">
        <f t="shared" si="176"/>
        <v>48.54</v>
      </c>
      <c r="Q1612" t="s">
        <v>8323</v>
      </c>
      <c r="R1612" t="s">
        <v>8324</v>
      </c>
      <c r="S1612" s="11">
        <f t="shared" si="177"/>
        <v>41228.924884259257</v>
      </c>
      <c r="T1612">
        <f t="shared" si="178"/>
        <v>25569.001296296297</v>
      </c>
      <c r="U1612">
        <f t="shared" si="179"/>
        <v>2012</v>
      </c>
      <c r="V1612">
        <f t="shared" si="180"/>
        <v>11</v>
      </c>
      <c r="W1612" t="str">
        <f t="shared" si="181"/>
        <v>Nov</v>
      </c>
    </row>
    <row r="1613" spans="1:23" customFormat="1" hidden="1" x14ac:dyDescent="0.3">
      <c r="A1613">
        <v>1611</v>
      </c>
      <c r="B1613" s="2" t="s">
        <v>1612</v>
      </c>
      <c r="C1613" s="2" t="s">
        <v>5721</v>
      </c>
      <c r="D1613" s="7">
        <v>800</v>
      </c>
      <c r="E1613" s="5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75"/>
        <v>125</v>
      </c>
      <c r="P1613">
        <f t="shared" si="176"/>
        <v>37.07</v>
      </c>
      <c r="Q1613" t="s">
        <v>8323</v>
      </c>
      <c r="R1613" t="s">
        <v>8324</v>
      </c>
      <c r="S1613" s="11">
        <f t="shared" si="177"/>
        <v>41409.00037037037</v>
      </c>
      <c r="T1613">
        <f t="shared" si="178"/>
        <v>25569.0003125</v>
      </c>
      <c r="U1613">
        <f t="shared" si="179"/>
        <v>2013</v>
      </c>
      <c r="V1613">
        <f t="shared" si="180"/>
        <v>5</v>
      </c>
      <c r="W1613" t="str">
        <f t="shared" si="181"/>
        <v>May</v>
      </c>
    </row>
    <row r="1614" spans="1:23" customFormat="1" ht="43.2" hidden="1" x14ac:dyDescent="0.3">
      <c r="A1614">
        <v>1612</v>
      </c>
      <c r="B1614" s="2" t="s">
        <v>1613</v>
      </c>
      <c r="C1614" s="2" t="s">
        <v>5722</v>
      </c>
      <c r="D1614" s="7">
        <v>500</v>
      </c>
      <c r="E1614" s="5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75"/>
        <v>110</v>
      </c>
      <c r="P1614">
        <f t="shared" si="176"/>
        <v>50</v>
      </c>
      <c r="Q1614" t="s">
        <v>8323</v>
      </c>
      <c r="R1614" t="s">
        <v>8324</v>
      </c>
      <c r="S1614" s="11">
        <f t="shared" si="177"/>
        <v>41246.874814814815</v>
      </c>
      <c r="T1614">
        <f t="shared" si="178"/>
        <v>25569.000127314815</v>
      </c>
      <c r="U1614">
        <f t="shared" si="179"/>
        <v>2012</v>
      </c>
      <c r="V1614">
        <f t="shared" si="180"/>
        <v>12</v>
      </c>
      <c r="W1614" t="str">
        <f t="shared" si="181"/>
        <v>Dec</v>
      </c>
    </row>
    <row r="1615" spans="1:23" customFormat="1" ht="43.2" hidden="1" x14ac:dyDescent="0.3">
      <c r="A1615">
        <v>1613</v>
      </c>
      <c r="B1615" s="2" t="s">
        <v>1614</v>
      </c>
      <c r="C1615" s="2" t="s">
        <v>5723</v>
      </c>
      <c r="D1615" s="7">
        <v>1000</v>
      </c>
      <c r="E1615" s="5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75"/>
        <v>102</v>
      </c>
      <c r="P1615">
        <f t="shared" si="176"/>
        <v>39.04</v>
      </c>
      <c r="Q1615" t="s">
        <v>8323</v>
      </c>
      <c r="R1615" t="s">
        <v>8324</v>
      </c>
      <c r="S1615" s="11">
        <f t="shared" si="177"/>
        <v>41082.069467592592</v>
      </c>
      <c r="T1615">
        <f t="shared" si="178"/>
        <v>25569.000300925927</v>
      </c>
      <c r="U1615">
        <f t="shared" si="179"/>
        <v>2012</v>
      </c>
      <c r="V1615">
        <f t="shared" si="180"/>
        <v>6</v>
      </c>
      <c r="W1615" t="str">
        <f t="shared" si="181"/>
        <v>Jun</v>
      </c>
    </row>
    <row r="1616" spans="1:23" customFormat="1" ht="43.2" hidden="1" x14ac:dyDescent="0.3">
      <c r="A1616">
        <v>1614</v>
      </c>
      <c r="B1616" s="2" t="s">
        <v>1615</v>
      </c>
      <c r="C1616" s="2" t="s">
        <v>5724</v>
      </c>
      <c r="D1616" s="7">
        <v>5000</v>
      </c>
      <c r="E1616" s="5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75"/>
        <v>103</v>
      </c>
      <c r="P1616">
        <f t="shared" si="176"/>
        <v>66.69</v>
      </c>
      <c r="Q1616" t="s">
        <v>8323</v>
      </c>
      <c r="R1616" t="s">
        <v>8324</v>
      </c>
      <c r="S1616" s="11">
        <f t="shared" si="177"/>
        <v>41794.981122685182</v>
      </c>
      <c r="T1616">
        <f t="shared" si="178"/>
        <v>25569.000891203705</v>
      </c>
      <c r="U1616">
        <f t="shared" si="179"/>
        <v>2014</v>
      </c>
      <c r="V1616">
        <f t="shared" si="180"/>
        <v>6</v>
      </c>
      <c r="W1616" t="str">
        <f t="shared" si="181"/>
        <v>Jun</v>
      </c>
    </row>
    <row r="1617" spans="1:23" customFormat="1" ht="43.2" hidden="1" x14ac:dyDescent="0.3">
      <c r="A1617">
        <v>1615</v>
      </c>
      <c r="B1617" s="2" t="s">
        <v>1616</v>
      </c>
      <c r="C1617" s="2" t="s">
        <v>5725</v>
      </c>
      <c r="D1617" s="7">
        <v>8000</v>
      </c>
      <c r="E1617" s="5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75"/>
        <v>114</v>
      </c>
      <c r="P1617">
        <f t="shared" si="176"/>
        <v>67.13</v>
      </c>
      <c r="Q1617" t="s">
        <v>8323</v>
      </c>
      <c r="R1617" t="s">
        <v>8324</v>
      </c>
      <c r="S1617" s="11">
        <f t="shared" si="177"/>
        <v>40845.050879629627</v>
      </c>
      <c r="T1617">
        <f t="shared" si="178"/>
        <v>25569.001574074075</v>
      </c>
      <c r="U1617">
        <f t="shared" si="179"/>
        <v>2011</v>
      </c>
      <c r="V1617">
        <f t="shared" si="180"/>
        <v>10</v>
      </c>
      <c r="W1617" t="str">
        <f t="shared" si="181"/>
        <v>Oct</v>
      </c>
    </row>
    <row r="1618" spans="1:23" customFormat="1" ht="43.2" hidden="1" x14ac:dyDescent="0.3">
      <c r="A1618">
        <v>1616</v>
      </c>
      <c r="B1618" s="2" t="s">
        <v>1617</v>
      </c>
      <c r="C1618" s="2" t="s">
        <v>5726</v>
      </c>
      <c r="D1618" s="7">
        <v>10000</v>
      </c>
      <c r="E1618" s="5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75"/>
        <v>104</v>
      </c>
      <c r="P1618">
        <f t="shared" si="176"/>
        <v>66.37</v>
      </c>
      <c r="Q1618" t="s">
        <v>8323</v>
      </c>
      <c r="R1618" t="s">
        <v>8324</v>
      </c>
      <c r="S1618" s="11">
        <f t="shared" si="177"/>
        <v>41194.715520833335</v>
      </c>
      <c r="T1618">
        <f t="shared" si="178"/>
        <v>25569.001817129629</v>
      </c>
      <c r="U1618">
        <f t="shared" si="179"/>
        <v>2012</v>
      </c>
      <c r="V1618">
        <f t="shared" si="180"/>
        <v>10</v>
      </c>
      <c r="W1618" t="str">
        <f t="shared" si="181"/>
        <v>Oct</v>
      </c>
    </row>
    <row r="1619" spans="1:23" customFormat="1" ht="28.8" hidden="1" x14ac:dyDescent="0.3">
      <c r="A1619">
        <v>1617</v>
      </c>
      <c r="B1619" s="2" t="s">
        <v>1618</v>
      </c>
      <c r="C1619" s="2" t="s">
        <v>5727</v>
      </c>
      <c r="D1619" s="7">
        <v>7000</v>
      </c>
      <c r="E1619" s="5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75"/>
        <v>146</v>
      </c>
      <c r="P1619">
        <f t="shared" si="176"/>
        <v>64.62</v>
      </c>
      <c r="Q1619" t="s">
        <v>8323</v>
      </c>
      <c r="R1619" t="s">
        <v>8324</v>
      </c>
      <c r="S1619" s="11">
        <f t="shared" si="177"/>
        <v>41546.664212962962</v>
      </c>
      <c r="T1619">
        <f t="shared" si="178"/>
        <v>25569.001828703702</v>
      </c>
      <c r="U1619">
        <f t="shared" si="179"/>
        <v>2013</v>
      </c>
      <c r="V1619">
        <f t="shared" si="180"/>
        <v>9</v>
      </c>
      <c r="W1619" t="str">
        <f t="shared" si="181"/>
        <v>Sep</v>
      </c>
    </row>
    <row r="1620" spans="1:23" customFormat="1" ht="43.2" hidden="1" x14ac:dyDescent="0.3">
      <c r="A1620">
        <v>1618</v>
      </c>
      <c r="B1620" s="2" t="s">
        <v>1619</v>
      </c>
      <c r="C1620" s="2" t="s">
        <v>5728</v>
      </c>
      <c r="D1620" s="7">
        <v>1500</v>
      </c>
      <c r="E1620" s="5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75"/>
        <v>105</v>
      </c>
      <c r="P1620">
        <f t="shared" si="176"/>
        <v>58.37</v>
      </c>
      <c r="Q1620" t="s">
        <v>8323</v>
      </c>
      <c r="R1620" t="s">
        <v>8324</v>
      </c>
      <c r="S1620" s="11">
        <f t="shared" si="177"/>
        <v>41301.654340277775</v>
      </c>
      <c r="T1620">
        <f t="shared" si="178"/>
        <v>25569.0003125</v>
      </c>
      <c r="U1620">
        <f t="shared" si="179"/>
        <v>2013</v>
      </c>
      <c r="V1620">
        <f t="shared" si="180"/>
        <v>1</v>
      </c>
      <c r="W1620" t="str">
        <f t="shared" si="181"/>
        <v>Jan</v>
      </c>
    </row>
    <row r="1621" spans="1:23" customFormat="1" ht="43.2" hidden="1" x14ac:dyDescent="0.3">
      <c r="A1621">
        <v>1619</v>
      </c>
      <c r="B1621" s="2" t="s">
        <v>1620</v>
      </c>
      <c r="C1621" s="2" t="s">
        <v>5729</v>
      </c>
      <c r="D1621" s="7">
        <v>1500</v>
      </c>
      <c r="E1621" s="5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75"/>
        <v>133</v>
      </c>
      <c r="P1621">
        <f t="shared" si="176"/>
        <v>86.96</v>
      </c>
      <c r="Q1621" t="s">
        <v>8323</v>
      </c>
      <c r="R1621" t="s">
        <v>8324</v>
      </c>
      <c r="S1621" s="11">
        <f t="shared" si="177"/>
        <v>41876.18618055556</v>
      </c>
      <c r="T1621">
        <f t="shared" si="178"/>
        <v>25569.000266203704</v>
      </c>
      <c r="U1621">
        <f t="shared" si="179"/>
        <v>2014</v>
      </c>
      <c r="V1621">
        <f t="shared" si="180"/>
        <v>8</v>
      </c>
      <c r="W1621" t="str">
        <f t="shared" si="181"/>
        <v>Aug</v>
      </c>
    </row>
    <row r="1622" spans="1:23" customFormat="1" ht="28.8" hidden="1" x14ac:dyDescent="0.3">
      <c r="A1622">
        <v>1620</v>
      </c>
      <c r="B1622" s="2" t="s">
        <v>1621</v>
      </c>
      <c r="C1622" s="2" t="s">
        <v>5730</v>
      </c>
      <c r="D1622" s="7">
        <v>1000</v>
      </c>
      <c r="E1622" s="5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75"/>
        <v>113</v>
      </c>
      <c r="P1622">
        <f t="shared" si="176"/>
        <v>66.47</v>
      </c>
      <c r="Q1622" t="s">
        <v>8323</v>
      </c>
      <c r="R1622" t="s">
        <v>8324</v>
      </c>
      <c r="S1622" s="11">
        <f t="shared" si="177"/>
        <v>41321.339583333334</v>
      </c>
      <c r="T1622">
        <f t="shared" si="178"/>
        <v>25569.000196759258</v>
      </c>
      <c r="U1622">
        <f t="shared" si="179"/>
        <v>2013</v>
      </c>
      <c r="V1622">
        <f t="shared" si="180"/>
        <v>2</v>
      </c>
      <c r="W1622" t="str">
        <f t="shared" si="181"/>
        <v>Feb</v>
      </c>
    </row>
    <row r="1623" spans="1:23" customFormat="1" ht="43.2" hidden="1" x14ac:dyDescent="0.3">
      <c r="A1623">
        <v>1621</v>
      </c>
      <c r="B1623" s="2" t="s">
        <v>1622</v>
      </c>
      <c r="C1623" s="2" t="s">
        <v>5731</v>
      </c>
      <c r="D1623" s="7">
        <v>5000</v>
      </c>
      <c r="E1623" s="5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75"/>
        <v>121</v>
      </c>
      <c r="P1623">
        <f t="shared" si="176"/>
        <v>163.78</v>
      </c>
      <c r="Q1623" t="s">
        <v>8323</v>
      </c>
      <c r="R1623" t="s">
        <v>8324</v>
      </c>
      <c r="S1623" s="11">
        <f t="shared" si="177"/>
        <v>41003.60665509259</v>
      </c>
      <c r="T1623">
        <f t="shared" si="178"/>
        <v>25569.000428240739</v>
      </c>
      <c r="U1623">
        <f t="shared" si="179"/>
        <v>2012</v>
      </c>
      <c r="V1623">
        <f t="shared" si="180"/>
        <v>4</v>
      </c>
      <c r="W1623" t="str">
        <f t="shared" si="181"/>
        <v>Apr</v>
      </c>
    </row>
    <row r="1624" spans="1:23" customFormat="1" ht="43.2" hidden="1" x14ac:dyDescent="0.3">
      <c r="A1624">
        <v>1622</v>
      </c>
      <c r="B1624" s="2" t="s">
        <v>1623</v>
      </c>
      <c r="C1624" s="2" t="s">
        <v>5732</v>
      </c>
      <c r="D1624" s="7">
        <v>6900</v>
      </c>
      <c r="E1624" s="5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75"/>
        <v>102</v>
      </c>
      <c r="P1624">
        <f t="shared" si="176"/>
        <v>107.98</v>
      </c>
      <c r="Q1624" t="s">
        <v>8323</v>
      </c>
      <c r="R1624" t="s">
        <v>8324</v>
      </c>
      <c r="S1624" s="11">
        <f t="shared" si="177"/>
        <v>41950.29483796296</v>
      </c>
      <c r="T1624">
        <f t="shared" si="178"/>
        <v>25569.000752314816</v>
      </c>
      <c r="U1624">
        <f t="shared" si="179"/>
        <v>2014</v>
      </c>
      <c r="V1624">
        <f t="shared" si="180"/>
        <v>11</v>
      </c>
      <c r="W1624" t="str">
        <f t="shared" si="181"/>
        <v>Nov</v>
      </c>
    </row>
    <row r="1625" spans="1:23" customFormat="1" ht="43.2" hidden="1" x14ac:dyDescent="0.3">
      <c r="A1625">
        <v>1623</v>
      </c>
      <c r="B1625" s="2" t="s">
        <v>1624</v>
      </c>
      <c r="C1625" s="2" t="s">
        <v>5733</v>
      </c>
      <c r="D1625" s="7">
        <v>750</v>
      </c>
      <c r="E1625" s="5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75"/>
        <v>101</v>
      </c>
      <c r="P1625">
        <f t="shared" si="176"/>
        <v>42.11</v>
      </c>
      <c r="Q1625" t="s">
        <v>8323</v>
      </c>
      <c r="R1625" t="s">
        <v>8324</v>
      </c>
      <c r="S1625" s="11">
        <f t="shared" si="177"/>
        <v>41453.688530092593</v>
      </c>
      <c r="T1625">
        <f t="shared" si="178"/>
        <v>25569.000208333335</v>
      </c>
      <c r="U1625">
        <f t="shared" si="179"/>
        <v>2013</v>
      </c>
      <c r="V1625">
        <f t="shared" si="180"/>
        <v>6</v>
      </c>
      <c r="W1625" t="str">
        <f t="shared" si="181"/>
        <v>Jun</v>
      </c>
    </row>
    <row r="1626" spans="1:23" customFormat="1" ht="43.2" hidden="1" x14ac:dyDescent="0.3">
      <c r="A1626">
        <v>1624</v>
      </c>
      <c r="B1626" s="2" t="s">
        <v>1625</v>
      </c>
      <c r="C1626" s="2" t="s">
        <v>5734</v>
      </c>
      <c r="D1626" s="7">
        <v>1000</v>
      </c>
      <c r="E1626" s="5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75"/>
        <v>118</v>
      </c>
      <c r="P1626">
        <f t="shared" si="176"/>
        <v>47.2</v>
      </c>
      <c r="Q1626" t="s">
        <v>8323</v>
      </c>
      <c r="R1626" t="s">
        <v>8324</v>
      </c>
      <c r="S1626" s="11">
        <f t="shared" si="177"/>
        <v>41243.367303240739</v>
      </c>
      <c r="T1626">
        <f t="shared" si="178"/>
        <v>25569.00028935185</v>
      </c>
      <c r="U1626">
        <f t="shared" si="179"/>
        <v>2012</v>
      </c>
      <c r="V1626">
        <f t="shared" si="180"/>
        <v>11</v>
      </c>
      <c r="W1626" t="str">
        <f t="shared" si="181"/>
        <v>Nov</v>
      </c>
    </row>
    <row r="1627" spans="1:23" customFormat="1" ht="57.6" hidden="1" x14ac:dyDescent="0.3">
      <c r="A1627">
        <v>1625</v>
      </c>
      <c r="B1627" s="2" t="s">
        <v>1626</v>
      </c>
      <c r="C1627" s="2" t="s">
        <v>5735</v>
      </c>
      <c r="D1627" s="7">
        <v>7500</v>
      </c>
      <c r="E1627" s="5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75"/>
        <v>155</v>
      </c>
      <c r="P1627">
        <f t="shared" si="176"/>
        <v>112.02</v>
      </c>
      <c r="Q1627" t="s">
        <v>8323</v>
      </c>
      <c r="R1627" t="s">
        <v>8324</v>
      </c>
      <c r="S1627" s="11">
        <f t="shared" si="177"/>
        <v>41135.699687500004</v>
      </c>
      <c r="T1627">
        <f t="shared" si="178"/>
        <v>25569.001203703705</v>
      </c>
      <c r="U1627">
        <f t="shared" si="179"/>
        <v>2012</v>
      </c>
      <c r="V1627">
        <f t="shared" si="180"/>
        <v>8</v>
      </c>
      <c r="W1627" t="str">
        <f t="shared" si="181"/>
        <v>Aug</v>
      </c>
    </row>
    <row r="1628" spans="1:23" customFormat="1" ht="43.2" hidden="1" x14ac:dyDescent="0.3">
      <c r="A1628">
        <v>1626</v>
      </c>
      <c r="B1628" s="2" t="s">
        <v>1627</v>
      </c>
      <c r="C1628" s="2" t="s">
        <v>5736</v>
      </c>
      <c r="D1628" s="7">
        <v>8000</v>
      </c>
      <c r="E1628" s="5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75"/>
        <v>101</v>
      </c>
      <c r="P1628">
        <f t="shared" si="176"/>
        <v>74.95</v>
      </c>
      <c r="Q1628" t="s">
        <v>8323</v>
      </c>
      <c r="R1628" t="s">
        <v>8324</v>
      </c>
      <c r="S1628" s="11">
        <f t="shared" si="177"/>
        <v>41579.847997685189</v>
      </c>
      <c r="T1628">
        <f t="shared" si="178"/>
        <v>25569.001250000001</v>
      </c>
      <c r="U1628">
        <f t="shared" si="179"/>
        <v>2013</v>
      </c>
      <c r="V1628">
        <f t="shared" si="180"/>
        <v>11</v>
      </c>
      <c r="W1628" t="str">
        <f t="shared" si="181"/>
        <v>Nov</v>
      </c>
    </row>
    <row r="1629" spans="1:23" customFormat="1" ht="43.2" hidden="1" x14ac:dyDescent="0.3">
      <c r="A1629">
        <v>1627</v>
      </c>
      <c r="B1629" s="2" t="s">
        <v>1628</v>
      </c>
      <c r="C1629" s="2" t="s">
        <v>5737</v>
      </c>
      <c r="D1629" s="7">
        <v>2000</v>
      </c>
      <c r="E1629" s="5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75"/>
        <v>117</v>
      </c>
      <c r="P1629">
        <f t="shared" si="176"/>
        <v>61.58</v>
      </c>
      <c r="Q1629" t="s">
        <v>8323</v>
      </c>
      <c r="R1629" t="s">
        <v>8324</v>
      </c>
      <c r="S1629" s="11">
        <f t="shared" si="177"/>
        <v>41205.707048611112</v>
      </c>
      <c r="T1629">
        <f t="shared" si="178"/>
        <v>25569.000439814816</v>
      </c>
      <c r="U1629">
        <f t="shared" si="179"/>
        <v>2012</v>
      </c>
      <c r="V1629">
        <f t="shared" si="180"/>
        <v>10</v>
      </c>
      <c r="W1629" t="str">
        <f t="shared" si="181"/>
        <v>Oct</v>
      </c>
    </row>
    <row r="1630" spans="1:23" customFormat="1" ht="28.8" hidden="1" x14ac:dyDescent="0.3">
      <c r="A1630">
        <v>1628</v>
      </c>
      <c r="B1630" s="2" t="s">
        <v>1629</v>
      </c>
      <c r="C1630" s="2" t="s">
        <v>5738</v>
      </c>
      <c r="D1630" s="7">
        <v>4000</v>
      </c>
      <c r="E1630" s="5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75"/>
        <v>101</v>
      </c>
      <c r="P1630">
        <f t="shared" si="176"/>
        <v>45.88</v>
      </c>
      <c r="Q1630" t="s">
        <v>8323</v>
      </c>
      <c r="R1630" t="s">
        <v>8324</v>
      </c>
      <c r="S1630" s="11">
        <f t="shared" si="177"/>
        <v>41774.737060185187</v>
      </c>
      <c r="T1630">
        <f t="shared" si="178"/>
        <v>25569.00101851852</v>
      </c>
      <c r="U1630">
        <f t="shared" si="179"/>
        <v>2014</v>
      </c>
      <c r="V1630">
        <f t="shared" si="180"/>
        <v>5</v>
      </c>
      <c r="W1630" t="str">
        <f t="shared" si="181"/>
        <v>May</v>
      </c>
    </row>
    <row r="1631" spans="1:23" customFormat="1" ht="28.8" hidden="1" x14ac:dyDescent="0.3">
      <c r="A1631">
        <v>1629</v>
      </c>
      <c r="B1631" s="2" t="s">
        <v>1630</v>
      </c>
      <c r="C1631" s="2" t="s">
        <v>5739</v>
      </c>
      <c r="D1631" s="7">
        <v>6000</v>
      </c>
      <c r="E1631" s="5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75"/>
        <v>104</v>
      </c>
      <c r="P1631">
        <f t="shared" si="176"/>
        <v>75.849999999999994</v>
      </c>
      <c r="Q1631" t="s">
        <v>8323</v>
      </c>
      <c r="R1631" t="s">
        <v>8324</v>
      </c>
      <c r="S1631" s="11">
        <f t="shared" si="177"/>
        <v>41645.867280092592</v>
      </c>
      <c r="T1631">
        <f t="shared" si="178"/>
        <v>25569.000949074074</v>
      </c>
      <c r="U1631">
        <f t="shared" si="179"/>
        <v>2014</v>
      </c>
      <c r="V1631">
        <f t="shared" si="180"/>
        <v>1</v>
      </c>
      <c r="W1631" t="str">
        <f t="shared" si="181"/>
        <v>Jan</v>
      </c>
    </row>
    <row r="1632" spans="1:23" customFormat="1" ht="43.2" hidden="1" x14ac:dyDescent="0.3">
      <c r="A1632">
        <v>1630</v>
      </c>
      <c r="B1632" s="2" t="s">
        <v>1631</v>
      </c>
      <c r="C1632" s="2" t="s">
        <v>5740</v>
      </c>
      <c r="D1632" s="7">
        <v>4000</v>
      </c>
      <c r="E1632" s="5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75"/>
        <v>265</v>
      </c>
      <c r="P1632">
        <f t="shared" si="176"/>
        <v>84.21</v>
      </c>
      <c r="Q1632" t="s">
        <v>8323</v>
      </c>
      <c r="R1632" t="s">
        <v>8324</v>
      </c>
      <c r="S1632" s="11">
        <f t="shared" si="177"/>
        <v>40939.837673611109</v>
      </c>
      <c r="T1632">
        <f t="shared" si="178"/>
        <v>25569.001458333332</v>
      </c>
      <c r="U1632">
        <f t="shared" si="179"/>
        <v>2012</v>
      </c>
      <c r="V1632">
        <f t="shared" si="180"/>
        <v>1</v>
      </c>
      <c r="W1632" t="str">
        <f t="shared" si="181"/>
        <v>Jan</v>
      </c>
    </row>
    <row r="1633" spans="1:23" customFormat="1" ht="43.2" hidden="1" x14ac:dyDescent="0.3">
      <c r="A1633">
        <v>1631</v>
      </c>
      <c r="B1633" s="2" t="s">
        <v>1632</v>
      </c>
      <c r="C1633" s="2" t="s">
        <v>5741</v>
      </c>
      <c r="D1633" s="7">
        <v>10000</v>
      </c>
      <c r="E1633" s="5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75"/>
        <v>156</v>
      </c>
      <c r="P1633">
        <f t="shared" si="176"/>
        <v>117.23</v>
      </c>
      <c r="Q1633" t="s">
        <v>8323</v>
      </c>
      <c r="R1633" t="s">
        <v>8324</v>
      </c>
      <c r="S1633" s="11">
        <f t="shared" si="177"/>
        <v>41164.859502314815</v>
      </c>
      <c r="T1633">
        <f t="shared" si="178"/>
        <v>25569.001539351852</v>
      </c>
      <c r="U1633">
        <f t="shared" si="179"/>
        <v>2012</v>
      </c>
      <c r="V1633">
        <f t="shared" si="180"/>
        <v>9</v>
      </c>
      <c r="W1633" t="str">
        <f t="shared" si="181"/>
        <v>Sep</v>
      </c>
    </row>
    <row r="1634" spans="1:23" customFormat="1" ht="43.2" hidden="1" x14ac:dyDescent="0.3">
      <c r="A1634">
        <v>1632</v>
      </c>
      <c r="B1634" s="2" t="s">
        <v>1633</v>
      </c>
      <c r="C1634" s="2" t="s">
        <v>5742</v>
      </c>
      <c r="D1634" s="7">
        <v>4000</v>
      </c>
      <c r="E1634" s="5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75"/>
        <v>102</v>
      </c>
      <c r="P1634">
        <f t="shared" si="176"/>
        <v>86.49</v>
      </c>
      <c r="Q1634" t="s">
        <v>8323</v>
      </c>
      <c r="R1634" t="s">
        <v>8324</v>
      </c>
      <c r="S1634" s="11">
        <f t="shared" si="177"/>
        <v>40750.340902777774</v>
      </c>
      <c r="T1634">
        <f t="shared" si="178"/>
        <v>25569.000543981481</v>
      </c>
      <c r="U1634">
        <f t="shared" si="179"/>
        <v>2011</v>
      </c>
      <c r="V1634">
        <f t="shared" si="180"/>
        <v>7</v>
      </c>
      <c r="W1634" t="str">
        <f t="shared" si="181"/>
        <v>Jul</v>
      </c>
    </row>
    <row r="1635" spans="1:23" customFormat="1" ht="43.2" hidden="1" x14ac:dyDescent="0.3">
      <c r="A1635">
        <v>1633</v>
      </c>
      <c r="B1635" s="2" t="s">
        <v>1634</v>
      </c>
      <c r="C1635" s="2" t="s">
        <v>5743</v>
      </c>
      <c r="D1635" s="7">
        <v>10000</v>
      </c>
      <c r="E1635" s="5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75"/>
        <v>100</v>
      </c>
      <c r="P1635">
        <f t="shared" si="176"/>
        <v>172.41</v>
      </c>
      <c r="Q1635" t="s">
        <v>8323</v>
      </c>
      <c r="R1635" t="s">
        <v>8324</v>
      </c>
      <c r="S1635" s="11">
        <f t="shared" si="177"/>
        <v>40896.883750000001</v>
      </c>
      <c r="T1635">
        <f t="shared" si="178"/>
        <v>25569.000671296297</v>
      </c>
      <c r="U1635">
        <f t="shared" si="179"/>
        <v>2011</v>
      </c>
      <c r="V1635">
        <f t="shared" si="180"/>
        <v>12</v>
      </c>
      <c r="W1635" t="str">
        <f t="shared" si="181"/>
        <v>Dec</v>
      </c>
    </row>
    <row r="1636" spans="1:23" customFormat="1" ht="28.8" hidden="1" x14ac:dyDescent="0.3">
      <c r="A1636">
        <v>1634</v>
      </c>
      <c r="B1636" s="2" t="s">
        <v>1635</v>
      </c>
      <c r="C1636" s="2" t="s">
        <v>5744</v>
      </c>
      <c r="D1636" s="7">
        <v>2000</v>
      </c>
      <c r="E1636" s="5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75"/>
        <v>101</v>
      </c>
      <c r="P1636">
        <f t="shared" si="176"/>
        <v>62.81</v>
      </c>
      <c r="Q1636" t="s">
        <v>8323</v>
      </c>
      <c r="R1636" t="s">
        <v>8324</v>
      </c>
      <c r="S1636" s="11">
        <f t="shared" si="177"/>
        <v>40658.189826388887</v>
      </c>
      <c r="T1636">
        <f t="shared" si="178"/>
        <v>25569.00037037037</v>
      </c>
      <c r="U1636">
        <f t="shared" si="179"/>
        <v>2011</v>
      </c>
      <c r="V1636">
        <f t="shared" si="180"/>
        <v>4</v>
      </c>
      <c r="W1636" t="str">
        <f t="shared" si="181"/>
        <v>Apr</v>
      </c>
    </row>
    <row r="1637" spans="1:23" customFormat="1" ht="57.6" hidden="1" x14ac:dyDescent="0.3">
      <c r="A1637">
        <v>1635</v>
      </c>
      <c r="B1637" s="2" t="s">
        <v>1636</v>
      </c>
      <c r="C1637" s="2" t="s">
        <v>5745</v>
      </c>
      <c r="D1637" s="7">
        <v>2000</v>
      </c>
      <c r="E1637" s="5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75"/>
        <v>125</v>
      </c>
      <c r="P1637">
        <f t="shared" si="176"/>
        <v>67.73</v>
      </c>
      <c r="Q1637" t="s">
        <v>8323</v>
      </c>
      <c r="R1637" t="s">
        <v>8324</v>
      </c>
      <c r="S1637" s="11">
        <f t="shared" si="177"/>
        <v>42502.868761574078</v>
      </c>
      <c r="T1637">
        <f t="shared" si="178"/>
        <v>25569.000428240739</v>
      </c>
      <c r="U1637">
        <f t="shared" si="179"/>
        <v>2016</v>
      </c>
      <c r="V1637">
        <f t="shared" si="180"/>
        <v>5</v>
      </c>
      <c r="W1637" t="str">
        <f t="shared" si="181"/>
        <v>May</v>
      </c>
    </row>
    <row r="1638" spans="1:23" customFormat="1" ht="43.2" hidden="1" x14ac:dyDescent="0.3">
      <c r="A1638">
        <v>1636</v>
      </c>
      <c r="B1638" s="2" t="s">
        <v>1637</v>
      </c>
      <c r="C1638" s="2" t="s">
        <v>5746</v>
      </c>
      <c r="D1638" s="7">
        <v>4500</v>
      </c>
      <c r="E1638" s="5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75"/>
        <v>104</v>
      </c>
      <c r="P1638">
        <f t="shared" si="176"/>
        <v>53.56</v>
      </c>
      <c r="Q1638" t="s">
        <v>8323</v>
      </c>
      <c r="R1638" t="s">
        <v>8324</v>
      </c>
      <c r="S1638" s="11">
        <f t="shared" si="177"/>
        <v>40663.08666666667</v>
      </c>
      <c r="T1638">
        <f t="shared" si="178"/>
        <v>25569.001006944443</v>
      </c>
      <c r="U1638">
        <f t="shared" si="179"/>
        <v>2011</v>
      </c>
      <c r="V1638">
        <f t="shared" si="180"/>
        <v>4</v>
      </c>
      <c r="W1638" t="str">
        <f t="shared" si="181"/>
        <v>Apr</v>
      </c>
    </row>
    <row r="1639" spans="1:23" customFormat="1" ht="43.2" hidden="1" x14ac:dyDescent="0.3">
      <c r="A1639">
        <v>1637</v>
      </c>
      <c r="B1639" s="2" t="s">
        <v>1638</v>
      </c>
      <c r="C1639" s="2" t="s">
        <v>5747</v>
      </c>
      <c r="D1639" s="7">
        <v>500</v>
      </c>
      <c r="E1639" s="5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75"/>
        <v>104</v>
      </c>
      <c r="P1639">
        <f t="shared" si="176"/>
        <v>34.6</v>
      </c>
      <c r="Q1639" t="s">
        <v>8323</v>
      </c>
      <c r="R1639" t="s">
        <v>8324</v>
      </c>
      <c r="S1639" s="11">
        <f t="shared" si="177"/>
        <v>40122.751620370371</v>
      </c>
      <c r="T1639">
        <f t="shared" si="178"/>
        <v>25569.000173611112</v>
      </c>
      <c r="U1639">
        <f t="shared" si="179"/>
        <v>2009</v>
      </c>
      <c r="V1639">
        <f t="shared" si="180"/>
        <v>11</v>
      </c>
      <c r="W1639" t="str">
        <f t="shared" si="181"/>
        <v>Nov</v>
      </c>
    </row>
    <row r="1640" spans="1:23" customFormat="1" ht="28.8" hidden="1" x14ac:dyDescent="0.3">
      <c r="A1640">
        <v>1638</v>
      </c>
      <c r="B1640" s="2" t="s">
        <v>1639</v>
      </c>
      <c r="C1640" s="2" t="s">
        <v>5748</v>
      </c>
      <c r="D1640" s="7">
        <v>1000</v>
      </c>
      <c r="E1640" s="5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75"/>
        <v>105</v>
      </c>
      <c r="P1640">
        <f t="shared" si="176"/>
        <v>38.89</v>
      </c>
      <c r="Q1640" t="s">
        <v>8323</v>
      </c>
      <c r="R1640" t="s">
        <v>8324</v>
      </c>
      <c r="S1640" s="11">
        <f t="shared" si="177"/>
        <v>41288.68712962963</v>
      </c>
      <c r="T1640">
        <f t="shared" si="178"/>
        <v>25569.0003125</v>
      </c>
      <c r="U1640">
        <f t="shared" si="179"/>
        <v>2013</v>
      </c>
      <c r="V1640">
        <f t="shared" si="180"/>
        <v>1</v>
      </c>
      <c r="W1640" t="str">
        <f t="shared" si="181"/>
        <v>Jan</v>
      </c>
    </row>
    <row r="1641" spans="1:23" customFormat="1" ht="43.2" hidden="1" x14ac:dyDescent="0.3">
      <c r="A1641">
        <v>1639</v>
      </c>
      <c r="B1641" s="2" t="s">
        <v>1640</v>
      </c>
      <c r="C1641" s="2" t="s">
        <v>5749</v>
      </c>
      <c r="D1641" s="7">
        <v>1800</v>
      </c>
      <c r="E1641" s="5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75"/>
        <v>100</v>
      </c>
      <c r="P1641">
        <f t="shared" si="176"/>
        <v>94.74</v>
      </c>
      <c r="Q1641" t="s">
        <v>8323</v>
      </c>
      <c r="R1641" t="s">
        <v>8324</v>
      </c>
      <c r="S1641" s="11">
        <f t="shared" si="177"/>
        <v>40941.652372685188</v>
      </c>
      <c r="T1641">
        <f t="shared" si="178"/>
        <v>25569.000219907408</v>
      </c>
      <c r="U1641">
        <f t="shared" si="179"/>
        <v>2012</v>
      </c>
      <c r="V1641">
        <f t="shared" si="180"/>
        <v>2</v>
      </c>
      <c r="W1641" t="str">
        <f t="shared" si="181"/>
        <v>Feb</v>
      </c>
    </row>
    <row r="1642" spans="1:23" customFormat="1" ht="43.2" hidden="1" x14ac:dyDescent="0.3">
      <c r="A1642">
        <v>1640</v>
      </c>
      <c r="B1642" s="2" t="s">
        <v>1641</v>
      </c>
      <c r="C1642" s="2" t="s">
        <v>5750</v>
      </c>
      <c r="D1642" s="7">
        <v>400</v>
      </c>
      <c r="E1642" s="5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75"/>
        <v>170</v>
      </c>
      <c r="P1642">
        <f t="shared" si="176"/>
        <v>39.97</v>
      </c>
      <c r="Q1642" t="s">
        <v>8323</v>
      </c>
      <c r="R1642" t="s">
        <v>8324</v>
      </c>
      <c r="S1642" s="11">
        <f t="shared" si="177"/>
        <v>40379.23096064815</v>
      </c>
      <c r="T1642">
        <f t="shared" si="178"/>
        <v>25569.000196759258</v>
      </c>
      <c r="U1642">
        <f t="shared" si="179"/>
        <v>2010</v>
      </c>
      <c r="V1642">
        <f t="shared" si="180"/>
        <v>7</v>
      </c>
      <c r="W1642" t="str">
        <f t="shared" si="181"/>
        <v>Jul</v>
      </c>
    </row>
    <row r="1643" spans="1:23" customFormat="1" ht="28.8" hidden="1" x14ac:dyDescent="0.3">
      <c r="A1643">
        <v>1641</v>
      </c>
      <c r="B1643" s="2" t="s">
        <v>1642</v>
      </c>
      <c r="C1643" s="2" t="s">
        <v>5751</v>
      </c>
      <c r="D1643" s="7">
        <v>2500</v>
      </c>
      <c r="E1643" s="5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75"/>
        <v>101</v>
      </c>
      <c r="P1643">
        <f t="shared" si="176"/>
        <v>97.5</v>
      </c>
      <c r="Q1643" t="s">
        <v>8323</v>
      </c>
      <c r="R1643" t="s">
        <v>8344</v>
      </c>
      <c r="S1643" s="11">
        <f t="shared" si="177"/>
        <v>41962.596574074079</v>
      </c>
      <c r="T1643">
        <f t="shared" si="178"/>
        <v>25569.000300925927</v>
      </c>
      <c r="U1643">
        <f t="shared" si="179"/>
        <v>2014</v>
      </c>
      <c r="V1643">
        <f t="shared" si="180"/>
        <v>11</v>
      </c>
      <c r="W1643" t="str">
        <f t="shared" si="181"/>
        <v>Nov</v>
      </c>
    </row>
    <row r="1644" spans="1:23" customFormat="1" ht="43.2" hidden="1" x14ac:dyDescent="0.3">
      <c r="A1644">
        <v>1642</v>
      </c>
      <c r="B1644" s="2" t="s">
        <v>1643</v>
      </c>
      <c r="C1644" s="2" t="s">
        <v>5752</v>
      </c>
      <c r="D1644" s="7">
        <v>1200</v>
      </c>
      <c r="E1644" s="5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75"/>
        <v>100</v>
      </c>
      <c r="P1644">
        <f t="shared" si="176"/>
        <v>42.86</v>
      </c>
      <c r="Q1644" t="s">
        <v>8323</v>
      </c>
      <c r="R1644" t="s">
        <v>8344</v>
      </c>
      <c r="S1644" s="11">
        <f t="shared" si="177"/>
        <v>40688.024618055555</v>
      </c>
      <c r="T1644">
        <f t="shared" si="178"/>
        <v>25569.000324074073</v>
      </c>
      <c r="U1644">
        <f t="shared" si="179"/>
        <v>2011</v>
      </c>
      <c r="V1644">
        <f t="shared" si="180"/>
        <v>5</v>
      </c>
      <c r="W1644" t="str">
        <f t="shared" si="181"/>
        <v>May</v>
      </c>
    </row>
    <row r="1645" spans="1:23" customFormat="1" ht="28.8" hidden="1" x14ac:dyDescent="0.3">
      <c r="A1645">
        <v>1643</v>
      </c>
      <c r="B1645" s="2" t="s">
        <v>1644</v>
      </c>
      <c r="C1645" s="2" t="s">
        <v>5753</v>
      </c>
      <c r="D1645" s="7">
        <v>5000</v>
      </c>
      <c r="E1645" s="5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75"/>
        <v>125</v>
      </c>
      <c r="P1645">
        <f t="shared" si="176"/>
        <v>168.51</v>
      </c>
      <c r="Q1645" t="s">
        <v>8323</v>
      </c>
      <c r="R1645" t="s">
        <v>8344</v>
      </c>
      <c r="S1645" s="11">
        <f t="shared" si="177"/>
        <v>41146.824212962965</v>
      </c>
      <c r="T1645">
        <f t="shared" si="178"/>
        <v>25569.000428240739</v>
      </c>
      <c r="U1645">
        <f t="shared" si="179"/>
        <v>2012</v>
      </c>
      <c r="V1645">
        <f t="shared" si="180"/>
        <v>8</v>
      </c>
      <c r="W1645" t="str">
        <f t="shared" si="181"/>
        <v>Aug</v>
      </c>
    </row>
    <row r="1646" spans="1:23" customFormat="1" ht="43.2" hidden="1" x14ac:dyDescent="0.3">
      <c r="A1646">
        <v>1644</v>
      </c>
      <c r="B1646" s="2" t="s">
        <v>1645</v>
      </c>
      <c r="C1646" s="2" t="s">
        <v>5754</v>
      </c>
      <c r="D1646" s="7">
        <v>10000</v>
      </c>
      <c r="E1646" s="5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75"/>
        <v>110</v>
      </c>
      <c r="P1646">
        <f t="shared" si="176"/>
        <v>85.55</v>
      </c>
      <c r="Q1646" t="s">
        <v>8323</v>
      </c>
      <c r="R1646" t="s">
        <v>8344</v>
      </c>
      <c r="S1646" s="11">
        <f t="shared" si="177"/>
        <v>41175.05972222222</v>
      </c>
      <c r="T1646">
        <f t="shared" si="178"/>
        <v>25569.001481481482</v>
      </c>
      <c r="U1646">
        <f t="shared" si="179"/>
        <v>2012</v>
      </c>
      <c r="V1646">
        <f t="shared" si="180"/>
        <v>9</v>
      </c>
      <c r="W1646" t="str">
        <f t="shared" si="181"/>
        <v>Sep</v>
      </c>
    </row>
    <row r="1647" spans="1:23" customFormat="1" ht="43.2" hidden="1" x14ac:dyDescent="0.3">
      <c r="A1647">
        <v>1645</v>
      </c>
      <c r="B1647" s="2" t="s">
        <v>1646</v>
      </c>
      <c r="C1647" s="2" t="s">
        <v>5755</v>
      </c>
      <c r="D1647" s="7">
        <v>5000</v>
      </c>
      <c r="E1647" s="5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75"/>
        <v>111</v>
      </c>
      <c r="P1647">
        <f t="shared" si="176"/>
        <v>554</v>
      </c>
      <c r="Q1647" t="s">
        <v>8323</v>
      </c>
      <c r="R1647" t="s">
        <v>8344</v>
      </c>
      <c r="S1647" s="11">
        <f t="shared" si="177"/>
        <v>41521.617361111108</v>
      </c>
      <c r="T1647">
        <f t="shared" si="178"/>
        <v>25569.000115740742</v>
      </c>
      <c r="U1647">
        <f t="shared" si="179"/>
        <v>2013</v>
      </c>
      <c r="V1647">
        <f t="shared" si="180"/>
        <v>9</v>
      </c>
      <c r="W1647" t="str">
        <f t="shared" si="181"/>
        <v>Sep</v>
      </c>
    </row>
    <row r="1648" spans="1:23" customFormat="1" ht="43.2" hidden="1" x14ac:dyDescent="0.3">
      <c r="A1648">
        <v>1646</v>
      </c>
      <c r="B1648" s="2" t="s">
        <v>1647</v>
      </c>
      <c r="C1648" s="2" t="s">
        <v>5756</v>
      </c>
      <c r="D1648" s="7">
        <v>2000</v>
      </c>
      <c r="E1648" s="5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75"/>
        <v>110</v>
      </c>
      <c r="P1648">
        <f t="shared" si="176"/>
        <v>26.55</v>
      </c>
      <c r="Q1648" t="s">
        <v>8323</v>
      </c>
      <c r="R1648" t="s">
        <v>8344</v>
      </c>
      <c r="S1648" s="11">
        <f t="shared" si="177"/>
        <v>41833.450266203705</v>
      </c>
      <c r="T1648">
        <f t="shared" si="178"/>
        <v>25569.000960648147</v>
      </c>
      <c r="U1648">
        <f t="shared" si="179"/>
        <v>2014</v>
      </c>
      <c r="V1648">
        <f t="shared" si="180"/>
        <v>7</v>
      </c>
      <c r="W1648" t="str">
        <f t="shared" si="181"/>
        <v>Jul</v>
      </c>
    </row>
    <row r="1649" spans="1:23" customFormat="1" ht="43.2" hidden="1" x14ac:dyDescent="0.3">
      <c r="A1649">
        <v>1647</v>
      </c>
      <c r="B1649" s="2" t="s">
        <v>1648</v>
      </c>
      <c r="C1649" s="2" t="s">
        <v>5757</v>
      </c>
      <c r="D1649" s="7">
        <v>5000</v>
      </c>
      <c r="E1649" s="5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75"/>
        <v>105</v>
      </c>
      <c r="P1649">
        <f t="shared" si="176"/>
        <v>113.83</v>
      </c>
      <c r="Q1649" t="s">
        <v>8323</v>
      </c>
      <c r="R1649" t="s">
        <v>8344</v>
      </c>
      <c r="S1649" s="11">
        <f t="shared" si="177"/>
        <v>41039.409456018519</v>
      </c>
      <c r="T1649">
        <f t="shared" si="178"/>
        <v>25569.000532407408</v>
      </c>
      <c r="U1649">
        <f t="shared" si="179"/>
        <v>2012</v>
      </c>
      <c r="V1649">
        <f t="shared" si="180"/>
        <v>5</v>
      </c>
      <c r="W1649" t="str">
        <f t="shared" si="181"/>
        <v>May</v>
      </c>
    </row>
    <row r="1650" spans="1:23" customFormat="1" ht="43.2" hidden="1" x14ac:dyDescent="0.3">
      <c r="A1650">
        <v>1648</v>
      </c>
      <c r="B1650" s="2" t="s">
        <v>1649</v>
      </c>
      <c r="C1650" s="2" t="s">
        <v>5758</v>
      </c>
      <c r="D1650" s="7">
        <v>2300</v>
      </c>
      <c r="E1650" s="5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75"/>
        <v>125</v>
      </c>
      <c r="P1650">
        <f t="shared" si="176"/>
        <v>32.01</v>
      </c>
      <c r="Q1650" t="s">
        <v>8323</v>
      </c>
      <c r="R1650" t="s">
        <v>8344</v>
      </c>
      <c r="S1650" s="11">
        <f t="shared" si="177"/>
        <v>40592.704652777778</v>
      </c>
      <c r="T1650">
        <f t="shared" si="178"/>
        <v>25569.001041666666</v>
      </c>
      <c r="U1650">
        <f t="shared" si="179"/>
        <v>2011</v>
      </c>
      <c r="V1650">
        <f t="shared" si="180"/>
        <v>2</v>
      </c>
      <c r="W1650" t="str">
        <f t="shared" si="181"/>
        <v>Feb</v>
      </c>
    </row>
    <row r="1651" spans="1:23" customFormat="1" ht="43.2" hidden="1" x14ac:dyDescent="0.3">
      <c r="A1651">
        <v>1649</v>
      </c>
      <c r="B1651" s="2" t="s">
        <v>1650</v>
      </c>
      <c r="C1651" s="2" t="s">
        <v>5759</v>
      </c>
      <c r="D1651" s="7">
        <v>3800</v>
      </c>
      <c r="E1651" s="5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75"/>
        <v>101</v>
      </c>
      <c r="P1651">
        <f t="shared" si="176"/>
        <v>47.19</v>
      </c>
      <c r="Q1651" t="s">
        <v>8323</v>
      </c>
      <c r="R1651" t="s">
        <v>8344</v>
      </c>
      <c r="S1651" s="11">
        <f t="shared" si="177"/>
        <v>41737.684664351851</v>
      </c>
      <c r="T1651">
        <f t="shared" si="178"/>
        <v>25569.000937500001</v>
      </c>
      <c r="U1651">
        <f t="shared" si="179"/>
        <v>2014</v>
      </c>
      <c r="V1651">
        <f t="shared" si="180"/>
        <v>4</v>
      </c>
      <c r="W1651" t="str">
        <f t="shared" si="181"/>
        <v>Apr</v>
      </c>
    </row>
    <row r="1652" spans="1:23" customFormat="1" ht="43.2" hidden="1" x14ac:dyDescent="0.3">
      <c r="A1652">
        <v>1650</v>
      </c>
      <c r="B1652" s="2" t="s">
        <v>1651</v>
      </c>
      <c r="C1652" s="2" t="s">
        <v>5760</v>
      </c>
      <c r="D1652" s="7">
        <v>2000</v>
      </c>
      <c r="E1652" s="5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75"/>
        <v>142</v>
      </c>
      <c r="P1652">
        <f t="shared" si="176"/>
        <v>88.47</v>
      </c>
      <c r="Q1652" t="s">
        <v>8323</v>
      </c>
      <c r="R1652" t="s">
        <v>8344</v>
      </c>
      <c r="S1652" s="11">
        <f t="shared" si="177"/>
        <v>41526.435613425929</v>
      </c>
      <c r="T1652">
        <f t="shared" si="178"/>
        <v>25569.00037037037</v>
      </c>
      <c r="U1652">
        <f t="shared" si="179"/>
        <v>2013</v>
      </c>
      <c r="V1652">
        <f t="shared" si="180"/>
        <v>9</v>
      </c>
      <c r="W1652" t="str">
        <f t="shared" si="181"/>
        <v>Sep</v>
      </c>
    </row>
    <row r="1653" spans="1:23" customFormat="1" ht="43.2" hidden="1" x14ac:dyDescent="0.3">
      <c r="A1653">
        <v>1651</v>
      </c>
      <c r="B1653" s="2" t="s">
        <v>1652</v>
      </c>
      <c r="C1653" s="2" t="s">
        <v>5761</v>
      </c>
      <c r="D1653" s="7">
        <v>2000</v>
      </c>
      <c r="E1653" s="5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75"/>
        <v>101</v>
      </c>
      <c r="P1653">
        <f t="shared" si="176"/>
        <v>100.75</v>
      </c>
      <c r="Q1653" t="s">
        <v>8323</v>
      </c>
      <c r="R1653" t="s">
        <v>8344</v>
      </c>
      <c r="S1653" s="11">
        <f t="shared" si="177"/>
        <v>40625.900694444441</v>
      </c>
      <c r="T1653">
        <f t="shared" si="178"/>
        <v>25569.000231481481</v>
      </c>
      <c r="U1653">
        <f t="shared" si="179"/>
        <v>2011</v>
      </c>
      <c r="V1653">
        <f t="shared" si="180"/>
        <v>3</v>
      </c>
      <c r="W1653" t="str">
        <f t="shared" si="181"/>
        <v>Mar</v>
      </c>
    </row>
    <row r="1654" spans="1:23" customFormat="1" ht="43.2" hidden="1" x14ac:dyDescent="0.3">
      <c r="A1654">
        <v>1652</v>
      </c>
      <c r="B1654" s="2" t="s">
        <v>1653</v>
      </c>
      <c r="C1654" s="2" t="s">
        <v>5762</v>
      </c>
      <c r="D1654" s="7">
        <v>4500</v>
      </c>
      <c r="E1654" s="5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75"/>
        <v>101</v>
      </c>
      <c r="P1654">
        <f t="shared" si="176"/>
        <v>64.709999999999994</v>
      </c>
      <c r="Q1654" t="s">
        <v>8323</v>
      </c>
      <c r="R1654" t="s">
        <v>8344</v>
      </c>
      <c r="S1654" s="11">
        <f t="shared" si="177"/>
        <v>41572.492974537039</v>
      </c>
      <c r="T1654">
        <f t="shared" si="178"/>
        <v>25569.000810185185</v>
      </c>
      <c r="U1654">
        <f t="shared" si="179"/>
        <v>2013</v>
      </c>
      <c r="V1654">
        <f t="shared" si="180"/>
        <v>10</v>
      </c>
      <c r="W1654" t="str">
        <f t="shared" si="181"/>
        <v>Oct</v>
      </c>
    </row>
    <row r="1655" spans="1:23" customFormat="1" ht="43.2" hidden="1" x14ac:dyDescent="0.3">
      <c r="A1655">
        <v>1653</v>
      </c>
      <c r="B1655" s="2" t="s">
        <v>1654</v>
      </c>
      <c r="C1655" s="2" t="s">
        <v>5763</v>
      </c>
      <c r="D1655" s="7">
        <v>5000</v>
      </c>
      <c r="E1655" s="5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75"/>
        <v>174</v>
      </c>
      <c r="P1655">
        <f t="shared" si="176"/>
        <v>51.85</v>
      </c>
      <c r="Q1655" t="s">
        <v>8323</v>
      </c>
      <c r="R1655" t="s">
        <v>8344</v>
      </c>
      <c r="S1655" s="11">
        <f t="shared" si="177"/>
        <v>40626.834444444445</v>
      </c>
      <c r="T1655">
        <f t="shared" si="178"/>
        <v>25569.001944444444</v>
      </c>
      <c r="U1655">
        <f t="shared" si="179"/>
        <v>2011</v>
      </c>
      <c r="V1655">
        <f t="shared" si="180"/>
        <v>3</v>
      </c>
      <c r="W1655" t="str">
        <f t="shared" si="181"/>
        <v>Mar</v>
      </c>
    </row>
    <row r="1656" spans="1:23" customFormat="1" ht="43.2" hidden="1" x14ac:dyDescent="0.3">
      <c r="A1656">
        <v>1654</v>
      </c>
      <c r="B1656" s="2" t="s">
        <v>1655</v>
      </c>
      <c r="C1656" s="2" t="s">
        <v>5764</v>
      </c>
      <c r="D1656" s="7">
        <v>1100</v>
      </c>
      <c r="E1656" s="5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75"/>
        <v>120</v>
      </c>
      <c r="P1656">
        <f t="shared" si="176"/>
        <v>38.79</v>
      </c>
      <c r="Q1656" t="s">
        <v>8323</v>
      </c>
      <c r="R1656" t="s">
        <v>8344</v>
      </c>
      <c r="S1656" s="11">
        <f t="shared" si="177"/>
        <v>40987.890740740739</v>
      </c>
      <c r="T1656">
        <f t="shared" si="178"/>
        <v>25569.00039351852</v>
      </c>
      <c r="U1656">
        <f t="shared" si="179"/>
        <v>2012</v>
      </c>
      <c r="V1656">
        <f t="shared" si="180"/>
        <v>3</v>
      </c>
      <c r="W1656" t="str">
        <f t="shared" si="181"/>
        <v>Mar</v>
      </c>
    </row>
    <row r="1657" spans="1:23" customFormat="1" ht="28.8" hidden="1" x14ac:dyDescent="0.3">
      <c r="A1657">
        <v>1655</v>
      </c>
      <c r="B1657" s="2" t="s">
        <v>1656</v>
      </c>
      <c r="C1657" s="2" t="s">
        <v>5765</v>
      </c>
      <c r="D1657" s="7">
        <v>1500</v>
      </c>
      <c r="E1657" s="5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75"/>
        <v>143</v>
      </c>
      <c r="P1657">
        <f t="shared" si="176"/>
        <v>44.65</v>
      </c>
      <c r="Q1657" t="s">
        <v>8323</v>
      </c>
      <c r="R1657" t="s">
        <v>8344</v>
      </c>
      <c r="S1657" s="11">
        <f t="shared" si="177"/>
        <v>40974.791898148149</v>
      </c>
      <c r="T1657">
        <f t="shared" si="178"/>
        <v>25569.000555555554</v>
      </c>
      <c r="U1657">
        <f t="shared" si="179"/>
        <v>2012</v>
      </c>
      <c r="V1657">
        <f t="shared" si="180"/>
        <v>3</v>
      </c>
      <c r="W1657" t="str">
        <f t="shared" si="181"/>
        <v>Mar</v>
      </c>
    </row>
    <row r="1658" spans="1:23" customFormat="1" ht="57.6" hidden="1" x14ac:dyDescent="0.3">
      <c r="A1658">
        <v>1656</v>
      </c>
      <c r="B1658" s="2" t="s">
        <v>1657</v>
      </c>
      <c r="C1658" s="2" t="s">
        <v>5766</v>
      </c>
      <c r="D1658" s="7">
        <v>7500</v>
      </c>
      <c r="E1658" s="5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75"/>
        <v>100</v>
      </c>
      <c r="P1658">
        <f t="shared" si="176"/>
        <v>156.77000000000001</v>
      </c>
      <c r="Q1658" t="s">
        <v>8323</v>
      </c>
      <c r="R1658" t="s">
        <v>8344</v>
      </c>
      <c r="S1658" s="11">
        <f t="shared" si="177"/>
        <v>41226.928842592592</v>
      </c>
      <c r="T1658">
        <f t="shared" si="178"/>
        <v>25569.000555555554</v>
      </c>
      <c r="U1658">
        <f t="shared" si="179"/>
        <v>2012</v>
      </c>
      <c r="V1658">
        <f t="shared" si="180"/>
        <v>11</v>
      </c>
      <c r="W1658" t="str">
        <f t="shared" si="181"/>
        <v>Nov</v>
      </c>
    </row>
    <row r="1659" spans="1:23" customFormat="1" ht="43.2" hidden="1" x14ac:dyDescent="0.3">
      <c r="A1659">
        <v>1657</v>
      </c>
      <c r="B1659" s="2" t="s">
        <v>1658</v>
      </c>
      <c r="C1659" s="2" t="s">
        <v>5767</v>
      </c>
      <c r="D1659" s="7">
        <v>25000</v>
      </c>
      <c r="E1659" s="5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75"/>
        <v>105</v>
      </c>
      <c r="P1659">
        <f t="shared" si="176"/>
        <v>118.7</v>
      </c>
      <c r="Q1659" t="s">
        <v>8323</v>
      </c>
      <c r="R1659" t="s">
        <v>8344</v>
      </c>
      <c r="S1659" s="11">
        <f t="shared" si="177"/>
        <v>41023.782037037039</v>
      </c>
      <c r="T1659">
        <f t="shared" si="178"/>
        <v>25569.002557870372</v>
      </c>
      <c r="U1659">
        <f t="shared" si="179"/>
        <v>2012</v>
      </c>
      <c r="V1659">
        <f t="shared" si="180"/>
        <v>4</v>
      </c>
      <c r="W1659" t="str">
        <f t="shared" si="181"/>
        <v>Apr</v>
      </c>
    </row>
    <row r="1660" spans="1:23" customFormat="1" ht="43.2" hidden="1" x14ac:dyDescent="0.3">
      <c r="A1660">
        <v>1658</v>
      </c>
      <c r="B1660" s="2" t="s">
        <v>1659</v>
      </c>
      <c r="C1660" s="2" t="s">
        <v>5768</v>
      </c>
      <c r="D1660" s="7">
        <v>6000</v>
      </c>
      <c r="E1660" s="5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75"/>
        <v>132</v>
      </c>
      <c r="P1660">
        <f t="shared" si="176"/>
        <v>74.150000000000006</v>
      </c>
      <c r="Q1660" t="s">
        <v>8323</v>
      </c>
      <c r="R1660" t="s">
        <v>8344</v>
      </c>
      <c r="S1660" s="11">
        <f t="shared" si="177"/>
        <v>41223.22184027778</v>
      </c>
      <c r="T1660">
        <f t="shared" si="178"/>
        <v>25569.001238425924</v>
      </c>
      <c r="U1660">
        <f t="shared" si="179"/>
        <v>2012</v>
      </c>
      <c r="V1660">
        <f t="shared" si="180"/>
        <v>11</v>
      </c>
      <c r="W1660" t="str">
        <f t="shared" si="181"/>
        <v>Nov</v>
      </c>
    </row>
    <row r="1661" spans="1:23" customFormat="1" ht="43.2" hidden="1" x14ac:dyDescent="0.3">
      <c r="A1661">
        <v>1659</v>
      </c>
      <c r="B1661" s="2" t="s">
        <v>1660</v>
      </c>
      <c r="C1661" s="2" t="s">
        <v>5769</v>
      </c>
      <c r="D1661" s="7">
        <v>500</v>
      </c>
      <c r="E1661" s="5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75"/>
        <v>113</v>
      </c>
      <c r="P1661">
        <f t="shared" si="176"/>
        <v>12.53</v>
      </c>
      <c r="Q1661" t="s">
        <v>8323</v>
      </c>
      <c r="R1661" t="s">
        <v>8344</v>
      </c>
      <c r="S1661" s="11">
        <f t="shared" si="177"/>
        <v>41596.913437499999</v>
      </c>
      <c r="T1661">
        <f t="shared" si="178"/>
        <v>25569.000520833335</v>
      </c>
      <c r="U1661">
        <f t="shared" si="179"/>
        <v>2013</v>
      </c>
      <c r="V1661">
        <f t="shared" si="180"/>
        <v>11</v>
      </c>
      <c r="W1661" t="str">
        <f t="shared" si="181"/>
        <v>Nov</v>
      </c>
    </row>
    <row r="1662" spans="1:23" customFormat="1" ht="57.6" hidden="1" x14ac:dyDescent="0.3">
      <c r="A1662">
        <v>1660</v>
      </c>
      <c r="B1662" s="2" t="s">
        <v>1661</v>
      </c>
      <c r="C1662" s="2" t="s">
        <v>5770</v>
      </c>
      <c r="D1662" s="7">
        <v>80</v>
      </c>
      <c r="E1662" s="5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75"/>
        <v>1254</v>
      </c>
      <c r="P1662">
        <f t="shared" si="176"/>
        <v>27.86</v>
      </c>
      <c r="Q1662" t="s">
        <v>8323</v>
      </c>
      <c r="R1662" t="s">
        <v>8344</v>
      </c>
      <c r="S1662" s="11">
        <f t="shared" si="177"/>
        <v>42459.693865740745</v>
      </c>
      <c r="T1662">
        <f t="shared" si="178"/>
        <v>25569.000416666666</v>
      </c>
      <c r="U1662">
        <f t="shared" si="179"/>
        <v>2016</v>
      </c>
      <c r="V1662">
        <f t="shared" si="180"/>
        <v>3</v>
      </c>
      <c r="W1662" t="str">
        <f t="shared" si="181"/>
        <v>Mar</v>
      </c>
    </row>
    <row r="1663" spans="1:23" customFormat="1" ht="57.6" hidden="1" x14ac:dyDescent="0.3">
      <c r="A1663">
        <v>1661</v>
      </c>
      <c r="B1663" s="2" t="s">
        <v>1662</v>
      </c>
      <c r="C1663" s="2" t="s">
        <v>5771</v>
      </c>
      <c r="D1663" s="7">
        <v>7900</v>
      </c>
      <c r="E1663" s="5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75"/>
        <v>103</v>
      </c>
      <c r="P1663">
        <f t="shared" si="176"/>
        <v>80.180000000000007</v>
      </c>
      <c r="Q1663" t="s">
        <v>8323</v>
      </c>
      <c r="R1663" t="s">
        <v>8344</v>
      </c>
      <c r="S1663" s="11">
        <f t="shared" si="177"/>
        <v>42343.998043981483</v>
      </c>
      <c r="T1663">
        <f t="shared" si="178"/>
        <v>25569.001168981482</v>
      </c>
      <c r="U1663">
        <f t="shared" si="179"/>
        <v>2015</v>
      </c>
      <c r="V1663">
        <f t="shared" si="180"/>
        <v>12</v>
      </c>
      <c r="W1663" t="str">
        <f t="shared" si="181"/>
        <v>Dec</v>
      </c>
    </row>
    <row r="1664" spans="1:23" customFormat="1" ht="43.2" hidden="1" x14ac:dyDescent="0.3">
      <c r="A1664">
        <v>1662</v>
      </c>
      <c r="B1664" s="2" t="s">
        <v>1663</v>
      </c>
      <c r="C1664" s="2" t="s">
        <v>5772</v>
      </c>
      <c r="D1664" s="7">
        <v>8000</v>
      </c>
      <c r="E1664" s="5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75"/>
        <v>103</v>
      </c>
      <c r="P1664">
        <f t="shared" si="176"/>
        <v>132.44</v>
      </c>
      <c r="Q1664" t="s">
        <v>8323</v>
      </c>
      <c r="R1664" t="s">
        <v>8344</v>
      </c>
      <c r="S1664" s="11">
        <f t="shared" si="177"/>
        <v>40848.198333333334</v>
      </c>
      <c r="T1664">
        <f t="shared" si="178"/>
        <v>25569.000717592593</v>
      </c>
      <c r="U1664">
        <f t="shared" si="179"/>
        <v>2011</v>
      </c>
      <c r="V1664">
        <f t="shared" si="180"/>
        <v>11</v>
      </c>
      <c r="W1664" t="str">
        <f t="shared" si="181"/>
        <v>Nov</v>
      </c>
    </row>
    <row r="1665" spans="1:23" customFormat="1" ht="43.2" hidden="1" x14ac:dyDescent="0.3">
      <c r="A1665">
        <v>1663</v>
      </c>
      <c r="B1665" s="2" t="s">
        <v>1664</v>
      </c>
      <c r="C1665" s="2" t="s">
        <v>5773</v>
      </c>
      <c r="D1665" s="7">
        <v>1000</v>
      </c>
      <c r="E1665" s="5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75"/>
        <v>108</v>
      </c>
      <c r="P1665">
        <f t="shared" si="176"/>
        <v>33.75</v>
      </c>
      <c r="Q1665" t="s">
        <v>8323</v>
      </c>
      <c r="R1665" t="s">
        <v>8344</v>
      </c>
      <c r="S1665" s="11">
        <f t="shared" si="177"/>
        <v>42006.02207175926</v>
      </c>
      <c r="T1665">
        <f t="shared" si="178"/>
        <v>25569.00037037037</v>
      </c>
      <c r="U1665">
        <f t="shared" si="179"/>
        <v>2015</v>
      </c>
      <c r="V1665">
        <f t="shared" si="180"/>
        <v>1</v>
      </c>
      <c r="W1665" t="str">
        <f t="shared" si="181"/>
        <v>Jan</v>
      </c>
    </row>
    <row r="1666" spans="1:23" customFormat="1" ht="43.2" hidden="1" x14ac:dyDescent="0.3">
      <c r="A1666">
        <v>1664</v>
      </c>
      <c r="B1666" s="2" t="s">
        <v>1665</v>
      </c>
      <c r="C1666" s="2" t="s">
        <v>5774</v>
      </c>
      <c r="D1666" s="7">
        <v>2500</v>
      </c>
      <c r="E1666" s="5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82">ROUND(E1666/D1666*100,0)</f>
        <v>122</v>
      </c>
      <c r="P1666">
        <f t="shared" si="176"/>
        <v>34.380000000000003</v>
      </c>
      <c r="Q1666" t="s">
        <v>8323</v>
      </c>
      <c r="R1666" t="s">
        <v>8344</v>
      </c>
      <c r="S1666" s="11">
        <f t="shared" si="177"/>
        <v>40939.761782407404</v>
      </c>
      <c r="T1666">
        <f t="shared" si="178"/>
        <v>25569.001030092593</v>
      </c>
      <c r="U1666">
        <f t="shared" si="179"/>
        <v>2012</v>
      </c>
      <c r="V1666">
        <f t="shared" si="180"/>
        <v>1</v>
      </c>
      <c r="W1666" t="str">
        <f t="shared" si="181"/>
        <v>Jan</v>
      </c>
    </row>
    <row r="1667" spans="1:23" customFormat="1" ht="43.2" hidden="1" x14ac:dyDescent="0.3">
      <c r="A1667">
        <v>1665</v>
      </c>
      <c r="B1667" s="2" t="s">
        <v>1666</v>
      </c>
      <c r="C1667" s="2" t="s">
        <v>5775</v>
      </c>
      <c r="D1667" s="7">
        <v>3500</v>
      </c>
      <c r="E1667" s="5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82"/>
        <v>119</v>
      </c>
      <c r="P1667">
        <f t="shared" ref="P1667:P1730" si="183">IFERROR(ROUND(E1667/L1667,2),0)</f>
        <v>44.96</v>
      </c>
      <c r="Q1667" t="s">
        <v>8323</v>
      </c>
      <c r="R1667" t="s">
        <v>8344</v>
      </c>
      <c r="S1667" s="11">
        <f t="shared" ref="S1667:S1730" si="184">(((J1667/60)/60)/24)+DATE(1970,1,1)</f>
        <v>40564.649456018517</v>
      </c>
      <c r="T1667">
        <f t="shared" ref="T1667:T1730" si="185">(((L1667/60)/60)/24)+DATE(1970,1,1)</f>
        <v>25569.001076388889</v>
      </c>
      <c r="U1667">
        <f t="shared" ref="U1667:U1730" si="186">YEAR(S1667)</f>
        <v>2011</v>
      </c>
      <c r="V1667">
        <f t="shared" ref="V1667:V1730" si="187">MONTH(S1667)</f>
        <v>1</v>
      </c>
      <c r="W1667" t="str">
        <f t="shared" ref="W1667:W1730" si="188">IF(V1667=1,"Jan",IF(V1667=2,"Feb",IF(V1667=3,"Mar",IF(V1667=4,"Apr",IF(V1667=5,"May",IF(V1667=6,"Jun",IF(V1667=7,"Jul",IF(V1667=8,"Aug",IF(V1667=9,"Sep",IF(V1667=10,"Oct",IF(V1667=11,"Nov",IF(V1667=12,"Dec"))))))))))))</f>
        <v>Jan</v>
      </c>
    </row>
    <row r="1668" spans="1:23" customFormat="1" ht="43.2" hidden="1" x14ac:dyDescent="0.3">
      <c r="A1668">
        <v>1666</v>
      </c>
      <c r="B1668" s="2" t="s">
        <v>1667</v>
      </c>
      <c r="C1668" s="2" t="s">
        <v>5776</v>
      </c>
      <c r="D1668" s="7">
        <v>2500</v>
      </c>
      <c r="E1668" s="5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82"/>
        <v>161</v>
      </c>
      <c r="P1668">
        <f t="shared" si="183"/>
        <v>41.04</v>
      </c>
      <c r="Q1668" t="s">
        <v>8323</v>
      </c>
      <c r="R1668" t="s">
        <v>8344</v>
      </c>
      <c r="S1668" s="11">
        <f t="shared" si="184"/>
        <v>41331.253159722226</v>
      </c>
      <c r="T1668">
        <f t="shared" si="185"/>
        <v>25569.001134259259</v>
      </c>
      <c r="U1668">
        <f t="shared" si="186"/>
        <v>2013</v>
      </c>
      <c r="V1668">
        <f t="shared" si="187"/>
        <v>2</v>
      </c>
      <c r="W1668" t="str">
        <f t="shared" si="188"/>
        <v>Feb</v>
      </c>
    </row>
    <row r="1669" spans="1:23" customFormat="1" ht="43.2" hidden="1" x14ac:dyDescent="0.3">
      <c r="A1669">
        <v>1667</v>
      </c>
      <c r="B1669" s="2" t="s">
        <v>1668</v>
      </c>
      <c r="C1669" s="2" t="s">
        <v>5777</v>
      </c>
      <c r="D1669" s="7">
        <v>3400</v>
      </c>
      <c r="E1669" s="5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82"/>
        <v>127</v>
      </c>
      <c r="P1669">
        <f t="shared" si="183"/>
        <v>52.6</v>
      </c>
      <c r="Q1669" t="s">
        <v>8323</v>
      </c>
      <c r="R1669" t="s">
        <v>8344</v>
      </c>
      <c r="S1669" s="11">
        <f t="shared" si="184"/>
        <v>41682.0705787037</v>
      </c>
      <c r="T1669">
        <f t="shared" si="185"/>
        <v>25569.000949074074</v>
      </c>
      <c r="U1669">
        <f t="shared" si="186"/>
        <v>2014</v>
      </c>
      <c r="V1669">
        <f t="shared" si="187"/>
        <v>2</v>
      </c>
      <c r="W1669" t="str">
        <f t="shared" si="188"/>
        <v>Feb</v>
      </c>
    </row>
    <row r="1670" spans="1:23" customFormat="1" ht="43.2" hidden="1" x14ac:dyDescent="0.3">
      <c r="A1670">
        <v>1668</v>
      </c>
      <c r="B1670" s="2" t="s">
        <v>1669</v>
      </c>
      <c r="C1670" s="2" t="s">
        <v>5778</v>
      </c>
      <c r="D1670" s="7">
        <v>8000</v>
      </c>
      <c r="E1670" s="5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82"/>
        <v>103</v>
      </c>
      <c r="P1670">
        <f t="shared" si="183"/>
        <v>70.78</v>
      </c>
      <c r="Q1670" t="s">
        <v>8323</v>
      </c>
      <c r="R1670" t="s">
        <v>8344</v>
      </c>
      <c r="S1670" s="11">
        <f t="shared" si="184"/>
        <v>40845.14975694444</v>
      </c>
      <c r="T1670">
        <f t="shared" si="185"/>
        <v>25569.001342592594</v>
      </c>
      <c r="U1670">
        <f t="shared" si="186"/>
        <v>2011</v>
      </c>
      <c r="V1670">
        <f t="shared" si="187"/>
        <v>10</v>
      </c>
      <c r="W1670" t="str">
        <f t="shared" si="188"/>
        <v>Oct</v>
      </c>
    </row>
    <row r="1671" spans="1:23" customFormat="1" ht="57.6" hidden="1" x14ac:dyDescent="0.3">
      <c r="A1671">
        <v>1669</v>
      </c>
      <c r="B1671" s="2" t="s">
        <v>1670</v>
      </c>
      <c r="C1671" s="2" t="s">
        <v>5779</v>
      </c>
      <c r="D1671" s="7">
        <v>2000</v>
      </c>
      <c r="E1671" s="5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82"/>
        <v>140</v>
      </c>
      <c r="P1671">
        <f t="shared" si="183"/>
        <v>53.75</v>
      </c>
      <c r="Q1671" t="s">
        <v>8323</v>
      </c>
      <c r="R1671" t="s">
        <v>8344</v>
      </c>
      <c r="S1671" s="11">
        <f t="shared" si="184"/>
        <v>42461.885138888887</v>
      </c>
      <c r="T1671">
        <f t="shared" si="185"/>
        <v>25569.000601851851</v>
      </c>
      <c r="U1671">
        <f t="shared" si="186"/>
        <v>2016</v>
      </c>
      <c r="V1671">
        <f t="shared" si="187"/>
        <v>4</v>
      </c>
      <c r="W1671" t="str">
        <f t="shared" si="188"/>
        <v>Apr</v>
      </c>
    </row>
    <row r="1672" spans="1:23" customFormat="1" ht="57.6" hidden="1" x14ac:dyDescent="0.3">
      <c r="A1672">
        <v>1670</v>
      </c>
      <c r="B1672" s="2" t="s">
        <v>1671</v>
      </c>
      <c r="C1672" s="2" t="s">
        <v>5780</v>
      </c>
      <c r="D1672" s="7">
        <v>1000</v>
      </c>
      <c r="E1672" s="5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82"/>
        <v>103</v>
      </c>
      <c r="P1672">
        <f t="shared" si="183"/>
        <v>44.61</v>
      </c>
      <c r="Q1672" t="s">
        <v>8323</v>
      </c>
      <c r="R1672" t="s">
        <v>8344</v>
      </c>
      <c r="S1672" s="11">
        <f t="shared" si="184"/>
        <v>40313.930543981485</v>
      </c>
      <c r="T1672">
        <f t="shared" si="185"/>
        <v>25569.000266203704</v>
      </c>
      <c r="U1672">
        <f t="shared" si="186"/>
        <v>2010</v>
      </c>
      <c r="V1672">
        <f t="shared" si="187"/>
        <v>5</v>
      </c>
      <c r="W1672" t="str">
        <f t="shared" si="188"/>
        <v>May</v>
      </c>
    </row>
    <row r="1673" spans="1:23" customFormat="1" ht="28.8" hidden="1" x14ac:dyDescent="0.3">
      <c r="A1673">
        <v>1671</v>
      </c>
      <c r="B1673" s="2" t="s">
        <v>1672</v>
      </c>
      <c r="C1673" s="2" t="s">
        <v>5781</v>
      </c>
      <c r="D1673" s="7">
        <v>2000</v>
      </c>
      <c r="E1673" s="5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82"/>
        <v>101</v>
      </c>
      <c r="P1673">
        <f t="shared" si="183"/>
        <v>26.15</v>
      </c>
      <c r="Q1673" t="s">
        <v>8323</v>
      </c>
      <c r="R1673" t="s">
        <v>8344</v>
      </c>
      <c r="S1673" s="11">
        <f t="shared" si="184"/>
        <v>42553.54414351852</v>
      </c>
      <c r="T1673">
        <f t="shared" si="185"/>
        <v>25569.000891203705</v>
      </c>
      <c r="U1673">
        <f t="shared" si="186"/>
        <v>2016</v>
      </c>
      <c r="V1673">
        <f t="shared" si="187"/>
        <v>7</v>
      </c>
      <c r="W1673" t="str">
        <f t="shared" si="188"/>
        <v>Jul</v>
      </c>
    </row>
    <row r="1674" spans="1:23" customFormat="1" ht="43.2" hidden="1" x14ac:dyDescent="0.3">
      <c r="A1674">
        <v>1672</v>
      </c>
      <c r="B1674" s="2" t="s">
        <v>1673</v>
      </c>
      <c r="C1674" s="2" t="s">
        <v>5782</v>
      </c>
      <c r="D1674" s="7">
        <v>1700</v>
      </c>
      <c r="E1674" s="5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82"/>
        <v>113</v>
      </c>
      <c r="P1674">
        <f t="shared" si="183"/>
        <v>39.18</v>
      </c>
      <c r="Q1674" t="s">
        <v>8323</v>
      </c>
      <c r="R1674" t="s">
        <v>8344</v>
      </c>
      <c r="S1674" s="11">
        <f t="shared" si="184"/>
        <v>41034.656597222223</v>
      </c>
      <c r="T1674">
        <f t="shared" si="185"/>
        <v>25569.000567129631</v>
      </c>
      <c r="U1674">
        <f t="shared" si="186"/>
        <v>2012</v>
      </c>
      <c r="V1674">
        <f t="shared" si="187"/>
        <v>5</v>
      </c>
      <c r="W1674" t="str">
        <f t="shared" si="188"/>
        <v>May</v>
      </c>
    </row>
    <row r="1675" spans="1:23" customFormat="1" ht="43.2" hidden="1" x14ac:dyDescent="0.3">
      <c r="A1675">
        <v>1673</v>
      </c>
      <c r="B1675" s="2" t="s">
        <v>1674</v>
      </c>
      <c r="C1675" s="2" t="s">
        <v>5783</v>
      </c>
      <c r="D1675" s="7">
        <v>2100</v>
      </c>
      <c r="E1675" s="5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82"/>
        <v>128</v>
      </c>
      <c r="P1675">
        <f t="shared" si="183"/>
        <v>45.59</v>
      </c>
      <c r="Q1675" t="s">
        <v>8323</v>
      </c>
      <c r="R1675" t="s">
        <v>8344</v>
      </c>
      <c r="S1675" s="11">
        <f t="shared" si="184"/>
        <v>42039.878379629634</v>
      </c>
      <c r="T1675">
        <f t="shared" si="185"/>
        <v>25569.00068287037</v>
      </c>
      <c r="U1675">
        <f t="shared" si="186"/>
        <v>2015</v>
      </c>
      <c r="V1675">
        <f t="shared" si="187"/>
        <v>2</v>
      </c>
      <c r="W1675" t="str">
        <f t="shared" si="188"/>
        <v>Feb</v>
      </c>
    </row>
    <row r="1676" spans="1:23" customFormat="1" ht="43.2" hidden="1" x14ac:dyDescent="0.3">
      <c r="A1676">
        <v>1674</v>
      </c>
      <c r="B1676" s="2" t="s">
        <v>1675</v>
      </c>
      <c r="C1676" s="2" t="s">
        <v>5784</v>
      </c>
      <c r="D1676" s="7">
        <v>5000</v>
      </c>
      <c r="E1676" s="5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82"/>
        <v>202</v>
      </c>
      <c r="P1676">
        <f t="shared" si="183"/>
        <v>89.25</v>
      </c>
      <c r="Q1676" t="s">
        <v>8323</v>
      </c>
      <c r="R1676" t="s">
        <v>8344</v>
      </c>
      <c r="S1676" s="11">
        <f t="shared" si="184"/>
        <v>42569.605393518519</v>
      </c>
      <c r="T1676">
        <f t="shared" si="185"/>
        <v>25569.001307870371</v>
      </c>
      <c r="U1676">
        <f t="shared" si="186"/>
        <v>2016</v>
      </c>
      <c r="V1676">
        <f t="shared" si="187"/>
        <v>7</v>
      </c>
      <c r="W1676" t="str">
        <f t="shared" si="188"/>
        <v>Jul</v>
      </c>
    </row>
    <row r="1677" spans="1:23" customFormat="1" ht="28.8" hidden="1" x14ac:dyDescent="0.3">
      <c r="A1677">
        <v>1675</v>
      </c>
      <c r="B1677" s="2" t="s">
        <v>1676</v>
      </c>
      <c r="C1677" s="2" t="s">
        <v>5785</v>
      </c>
      <c r="D1677" s="7">
        <v>1000</v>
      </c>
      <c r="E1677" s="5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82"/>
        <v>137</v>
      </c>
      <c r="P1677">
        <f t="shared" si="183"/>
        <v>40.42</v>
      </c>
      <c r="Q1677" t="s">
        <v>8323</v>
      </c>
      <c r="R1677" t="s">
        <v>8344</v>
      </c>
      <c r="S1677" s="11">
        <f t="shared" si="184"/>
        <v>40802.733101851853</v>
      </c>
      <c r="T1677">
        <f t="shared" si="185"/>
        <v>25569.00039351852</v>
      </c>
      <c r="U1677">
        <f t="shared" si="186"/>
        <v>2011</v>
      </c>
      <c r="V1677">
        <f t="shared" si="187"/>
        <v>9</v>
      </c>
      <c r="W1677" t="str">
        <f t="shared" si="188"/>
        <v>Sep</v>
      </c>
    </row>
    <row r="1678" spans="1:23" customFormat="1" ht="28.8" hidden="1" x14ac:dyDescent="0.3">
      <c r="A1678">
        <v>1676</v>
      </c>
      <c r="B1678" s="2" t="s">
        <v>1677</v>
      </c>
      <c r="C1678" s="2" t="s">
        <v>5786</v>
      </c>
      <c r="D1678" s="7">
        <v>3000</v>
      </c>
      <c r="E1678" s="5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82"/>
        <v>115</v>
      </c>
      <c r="P1678">
        <f t="shared" si="183"/>
        <v>82.38</v>
      </c>
      <c r="Q1678" t="s">
        <v>8323</v>
      </c>
      <c r="R1678" t="s">
        <v>8344</v>
      </c>
      <c r="S1678" s="11">
        <f t="shared" si="184"/>
        <v>40973.72623842593</v>
      </c>
      <c r="T1678">
        <f t="shared" si="185"/>
        <v>25569.000486111112</v>
      </c>
      <c r="U1678">
        <f t="shared" si="186"/>
        <v>2012</v>
      </c>
      <c r="V1678">
        <f t="shared" si="187"/>
        <v>3</v>
      </c>
      <c r="W1678" t="str">
        <f t="shared" si="188"/>
        <v>Mar</v>
      </c>
    </row>
    <row r="1679" spans="1:23" customFormat="1" ht="43.2" hidden="1" x14ac:dyDescent="0.3">
      <c r="A1679">
        <v>1677</v>
      </c>
      <c r="B1679" s="2" t="s">
        <v>1678</v>
      </c>
      <c r="C1679" s="2" t="s">
        <v>5787</v>
      </c>
      <c r="D1679" s="7">
        <v>6000</v>
      </c>
      <c r="E1679" s="5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82"/>
        <v>112</v>
      </c>
      <c r="P1679">
        <f t="shared" si="183"/>
        <v>159.52000000000001</v>
      </c>
      <c r="Q1679" t="s">
        <v>8323</v>
      </c>
      <c r="R1679" t="s">
        <v>8344</v>
      </c>
      <c r="S1679" s="11">
        <f t="shared" si="184"/>
        <v>42416.407129629632</v>
      </c>
      <c r="T1679">
        <f t="shared" si="185"/>
        <v>25569.000486111112</v>
      </c>
      <c r="U1679">
        <f t="shared" si="186"/>
        <v>2016</v>
      </c>
      <c r="V1679">
        <f t="shared" si="187"/>
        <v>2</v>
      </c>
      <c r="W1679" t="str">
        <f t="shared" si="188"/>
        <v>Feb</v>
      </c>
    </row>
    <row r="1680" spans="1:23" customFormat="1" ht="43.2" hidden="1" x14ac:dyDescent="0.3">
      <c r="A1680">
        <v>1678</v>
      </c>
      <c r="B1680" s="2" t="s">
        <v>1679</v>
      </c>
      <c r="C1680" s="2" t="s">
        <v>5788</v>
      </c>
      <c r="D1680" s="7">
        <v>1500</v>
      </c>
      <c r="E1680" s="5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82"/>
        <v>118</v>
      </c>
      <c r="P1680">
        <f t="shared" si="183"/>
        <v>36.24</v>
      </c>
      <c r="Q1680" t="s">
        <v>8323</v>
      </c>
      <c r="R1680" t="s">
        <v>8344</v>
      </c>
      <c r="S1680" s="11">
        <f t="shared" si="184"/>
        <v>41662.854988425926</v>
      </c>
      <c r="T1680">
        <f t="shared" si="185"/>
        <v>25569.000567129631</v>
      </c>
      <c r="U1680">
        <f t="shared" si="186"/>
        <v>2014</v>
      </c>
      <c r="V1680">
        <f t="shared" si="187"/>
        <v>1</v>
      </c>
      <c r="W1680" t="str">
        <f t="shared" si="188"/>
        <v>Jan</v>
      </c>
    </row>
    <row r="1681" spans="1:23" customFormat="1" ht="57.6" hidden="1" x14ac:dyDescent="0.3">
      <c r="A1681">
        <v>1679</v>
      </c>
      <c r="B1681" s="2" t="s">
        <v>1680</v>
      </c>
      <c r="C1681" s="2" t="s">
        <v>5789</v>
      </c>
      <c r="D1681" s="7">
        <v>2000</v>
      </c>
      <c r="E1681" s="5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82"/>
        <v>175</v>
      </c>
      <c r="P1681">
        <f t="shared" si="183"/>
        <v>62.5</v>
      </c>
      <c r="Q1681" t="s">
        <v>8323</v>
      </c>
      <c r="R1681" t="s">
        <v>8344</v>
      </c>
      <c r="S1681" s="11">
        <f t="shared" si="184"/>
        <v>40723.068807870368</v>
      </c>
      <c r="T1681">
        <f t="shared" si="185"/>
        <v>25569.000648148147</v>
      </c>
      <c r="U1681">
        <f t="shared" si="186"/>
        <v>2011</v>
      </c>
      <c r="V1681">
        <f t="shared" si="187"/>
        <v>6</v>
      </c>
      <c r="W1681" t="str">
        <f t="shared" si="188"/>
        <v>Jun</v>
      </c>
    </row>
    <row r="1682" spans="1:23" customFormat="1" ht="28.8" hidden="1" x14ac:dyDescent="0.3">
      <c r="A1682">
        <v>1680</v>
      </c>
      <c r="B1682" s="2" t="s">
        <v>1681</v>
      </c>
      <c r="C1682" s="2" t="s">
        <v>5790</v>
      </c>
      <c r="D1682" s="7">
        <v>1000</v>
      </c>
      <c r="E1682" s="5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82"/>
        <v>118</v>
      </c>
      <c r="P1682">
        <f t="shared" si="183"/>
        <v>47</v>
      </c>
      <c r="Q1682" t="s">
        <v>8323</v>
      </c>
      <c r="R1682" t="s">
        <v>8344</v>
      </c>
      <c r="S1682" s="11">
        <f t="shared" si="184"/>
        <v>41802.757719907408</v>
      </c>
      <c r="T1682">
        <f t="shared" si="185"/>
        <v>25569.00028935185</v>
      </c>
      <c r="U1682">
        <f t="shared" si="186"/>
        <v>2014</v>
      </c>
      <c r="V1682">
        <f t="shared" si="187"/>
        <v>6</v>
      </c>
      <c r="W1682" t="str">
        <f t="shared" si="188"/>
        <v>Jun</v>
      </c>
    </row>
    <row r="1683" spans="1:23" customFormat="1" ht="43.2" hidden="1" x14ac:dyDescent="0.3">
      <c r="A1683">
        <v>1681</v>
      </c>
      <c r="B1683" s="2" t="s">
        <v>1682</v>
      </c>
      <c r="C1683" s="2" t="s">
        <v>5791</v>
      </c>
      <c r="D1683" s="7">
        <v>65000</v>
      </c>
      <c r="E1683" s="5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82"/>
        <v>101</v>
      </c>
      <c r="P1683">
        <f t="shared" si="183"/>
        <v>74.58</v>
      </c>
      <c r="Q1683" t="s">
        <v>8323</v>
      </c>
      <c r="R1683" t="s">
        <v>8345</v>
      </c>
      <c r="S1683" s="11">
        <f t="shared" si="184"/>
        <v>42774.121342592596</v>
      </c>
      <c r="T1683">
        <f t="shared" si="185"/>
        <v>25569.010231481483</v>
      </c>
      <c r="U1683">
        <f t="shared" si="186"/>
        <v>2017</v>
      </c>
      <c r="V1683">
        <f t="shared" si="187"/>
        <v>2</v>
      </c>
      <c r="W1683" t="str">
        <f t="shared" si="188"/>
        <v>Feb</v>
      </c>
    </row>
    <row r="1684" spans="1:23" customFormat="1" ht="28.8" hidden="1" x14ac:dyDescent="0.3">
      <c r="A1684">
        <v>1682</v>
      </c>
      <c r="B1684" s="2" t="s">
        <v>1683</v>
      </c>
      <c r="C1684" s="2" t="s">
        <v>5792</v>
      </c>
      <c r="D1684" s="7">
        <v>6000</v>
      </c>
      <c r="E1684" s="5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82"/>
        <v>0</v>
      </c>
      <c r="P1684">
        <f t="shared" si="183"/>
        <v>0</v>
      </c>
      <c r="Q1684" t="s">
        <v>8323</v>
      </c>
      <c r="R1684" t="s">
        <v>8345</v>
      </c>
      <c r="S1684" s="11">
        <f t="shared" si="184"/>
        <v>42779.21365740741</v>
      </c>
      <c r="T1684">
        <f t="shared" si="185"/>
        <v>25569</v>
      </c>
      <c r="U1684">
        <f t="shared" si="186"/>
        <v>2017</v>
      </c>
      <c r="V1684">
        <f t="shared" si="187"/>
        <v>2</v>
      </c>
      <c r="W1684" t="str">
        <f t="shared" si="188"/>
        <v>Feb</v>
      </c>
    </row>
    <row r="1685" spans="1:23" customFormat="1" ht="43.2" hidden="1" x14ac:dyDescent="0.3">
      <c r="A1685">
        <v>1683</v>
      </c>
      <c r="B1685" s="2" t="s">
        <v>1684</v>
      </c>
      <c r="C1685" s="2" t="s">
        <v>5793</v>
      </c>
      <c r="D1685" s="7">
        <v>3500</v>
      </c>
      <c r="E1685" s="5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82"/>
        <v>22</v>
      </c>
      <c r="P1685">
        <f t="shared" si="183"/>
        <v>76</v>
      </c>
      <c r="Q1685" t="s">
        <v>8323</v>
      </c>
      <c r="R1685" t="s">
        <v>8345</v>
      </c>
      <c r="S1685" s="11">
        <f t="shared" si="184"/>
        <v>42808.781689814816</v>
      </c>
      <c r="T1685">
        <f t="shared" si="185"/>
        <v>25569.000115740742</v>
      </c>
      <c r="U1685">
        <f t="shared" si="186"/>
        <v>2017</v>
      </c>
      <c r="V1685">
        <f t="shared" si="187"/>
        <v>3</v>
      </c>
      <c r="W1685" t="str">
        <f t="shared" si="188"/>
        <v>Mar</v>
      </c>
    </row>
    <row r="1686" spans="1:23" customFormat="1" ht="28.8" hidden="1" x14ac:dyDescent="0.3">
      <c r="A1686">
        <v>1684</v>
      </c>
      <c r="B1686" s="2" t="s">
        <v>1685</v>
      </c>
      <c r="C1686" s="2" t="s">
        <v>5794</v>
      </c>
      <c r="D1686" s="7">
        <v>8000</v>
      </c>
      <c r="E1686" s="5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82"/>
        <v>109</v>
      </c>
      <c r="P1686">
        <f t="shared" si="183"/>
        <v>86.44</v>
      </c>
      <c r="Q1686" t="s">
        <v>8323</v>
      </c>
      <c r="R1686" t="s">
        <v>8345</v>
      </c>
      <c r="S1686" s="11">
        <f t="shared" si="184"/>
        <v>42783.815289351856</v>
      </c>
      <c r="T1686">
        <f t="shared" si="185"/>
        <v>25569.001168981482</v>
      </c>
      <c r="U1686">
        <f t="shared" si="186"/>
        <v>2017</v>
      </c>
      <c r="V1686">
        <f t="shared" si="187"/>
        <v>2</v>
      </c>
      <c r="W1686" t="str">
        <f t="shared" si="188"/>
        <v>Feb</v>
      </c>
    </row>
    <row r="1687" spans="1:23" customFormat="1" ht="43.2" hidden="1" x14ac:dyDescent="0.3">
      <c r="A1687">
        <v>1685</v>
      </c>
      <c r="B1687" s="2" t="s">
        <v>1686</v>
      </c>
      <c r="C1687" s="2" t="s">
        <v>5795</v>
      </c>
      <c r="D1687" s="7">
        <v>350</v>
      </c>
      <c r="E1687" s="5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82"/>
        <v>103</v>
      </c>
      <c r="P1687">
        <f t="shared" si="183"/>
        <v>24</v>
      </c>
      <c r="Q1687" t="s">
        <v>8323</v>
      </c>
      <c r="R1687" t="s">
        <v>8345</v>
      </c>
      <c r="S1687" s="11">
        <f t="shared" si="184"/>
        <v>42788.2502662037</v>
      </c>
      <c r="T1687">
        <f t="shared" si="185"/>
        <v>25569.000173611112</v>
      </c>
      <c r="U1687">
        <f t="shared" si="186"/>
        <v>2017</v>
      </c>
      <c r="V1687">
        <f t="shared" si="187"/>
        <v>2</v>
      </c>
      <c r="W1687" t="str">
        <f t="shared" si="188"/>
        <v>Feb</v>
      </c>
    </row>
    <row r="1688" spans="1:23" customFormat="1" ht="43.2" hidden="1" x14ac:dyDescent="0.3">
      <c r="A1688">
        <v>1686</v>
      </c>
      <c r="B1688" s="2" t="s">
        <v>1687</v>
      </c>
      <c r="C1688" s="2" t="s">
        <v>5796</v>
      </c>
      <c r="D1688" s="7">
        <v>5000</v>
      </c>
      <c r="E1688" s="5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82"/>
        <v>0</v>
      </c>
      <c r="P1688">
        <f t="shared" si="183"/>
        <v>18</v>
      </c>
      <c r="Q1688" t="s">
        <v>8323</v>
      </c>
      <c r="R1688" t="s">
        <v>8345</v>
      </c>
      <c r="S1688" s="11">
        <f t="shared" si="184"/>
        <v>42792.843969907408</v>
      </c>
      <c r="T1688">
        <f t="shared" si="185"/>
        <v>25569.000011574073</v>
      </c>
      <c r="U1688">
        <f t="shared" si="186"/>
        <v>2017</v>
      </c>
      <c r="V1688">
        <f t="shared" si="187"/>
        <v>2</v>
      </c>
      <c r="W1688" t="str">
        <f t="shared" si="188"/>
        <v>Feb</v>
      </c>
    </row>
    <row r="1689" spans="1:23" customFormat="1" ht="43.2" hidden="1" x14ac:dyDescent="0.3">
      <c r="A1689">
        <v>1687</v>
      </c>
      <c r="B1689" s="2" t="s">
        <v>1688</v>
      </c>
      <c r="C1689" s="2" t="s">
        <v>5797</v>
      </c>
      <c r="D1689" s="7">
        <v>10000</v>
      </c>
      <c r="E1689" s="5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82"/>
        <v>31</v>
      </c>
      <c r="P1689">
        <f t="shared" si="183"/>
        <v>80.13</v>
      </c>
      <c r="Q1689" t="s">
        <v>8323</v>
      </c>
      <c r="R1689" t="s">
        <v>8345</v>
      </c>
      <c r="S1689" s="11">
        <f t="shared" si="184"/>
        <v>42802.046817129631</v>
      </c>
      <c r="T1689">
        <f t="shared" si="185"/>
        <v>25569.000451388889</v>
      </c>
      <c r="U1689">
        <f t="shared" si="186"/>
        <v>2017</v>
      </c>
      <c r="V1689">
        <f t="shared" si="187"/>
        <v>3</v>
      </c>
      <c r="W1689" t="str">
        <f t="shared" si="188"/>
        <v>Mar</v>
      </c>
    </row>
    <row r="1690" spans="1:23" customFormat="1" ht="57.6" hidden="1" x14ac:dyDescent="0.3">
      <c r="A1690">
        <v>1688</v>
      </c>
      <c r="B1690" s="2" t="s">
        <v>1689</v>
      </c>
      <c r="C1690" s="2" t="s">
        <v>5798</v>
      </c>
      <c r="D1690" s="7">
        <v>4000</v>
      </c>
      <c r="E1690" s="5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82"/>
        <v>44</v>
      </c>
      <c r="P1690">
        <f t="shared" si="183"/>
        <v>253.14</v>
      </c>
      <c r="Q1690" t="s">
        <v>8323</v>
      </c>
      <c r="R1690" t="s">
        <v>8345</v>
      </c>
      <c r="S1690" s="11">
        <f t="shared" si="184"/>
        <v>42804.534652777773</v>
      </c>
      <c r="T1690">
        <f t="shared" si="185"/>
        <v>25569.000081018519</v>
      </c>
      <c r="U1690">
        <f t="shared" si="186"/>
        <v>2017</v>
      </c>
      <c r="V1690">
        <f t="shared" si="187"/>
        <v>3</v>
      </c>
      <c r="W1690" t="str">
        <f t="shared" si="188"/>
        <v>Mar</v>
      </c>
    </row>
    <row r="1691" spans="1:23" customFormat="1" hidden="1" x14ac:dyDescent="0.3">
      <c r="A1691">
        <v>1689</v>
      </c>
      <c r="B1691" s="2" t="s">
        <v>1690</v>
      </c>
      <c r="C1691" s="2" t="s">
        <v>5799</v>
      </c>
      <c r="D1691" s="7">
        <v>2400</v>
      </c>
      <c r="E1691" s="5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82"/>
        <v>100</v>
      </c>
      <c r="P1691">
        <f t="shared" si="183"/>
        <v>171.43</v>
      </c>
      <c r="Q1691" t="s">
        <v>8323</v>
      </c>
      <c r="R1691" t="s">
        <v>8345</v>
      </c>
      <c r="S1691" s="11">
        <f t="shared" si="184"/>
        <v>42780.942476851851</v>
      </c>
      <c r="T1691">
        <f t="shared" si="185"/>
        <v>25569.000162037039</v>
      </c>
      <c r="U1691">
        <f t="shared" si="186"/>
        <v>2017</v>
      </c>
      <c r="V1691">
        <f t="shared" si="187"/>
        <v>2</v>
      </c>
      <c r="W1691" t="str">
        <f t="shared" si="188"/>
        <v>Feb</v>
      </c>
    </row>
    <row r="1692" spans="1:23" customFormat="1" ht="43.2" hidden="1" x14ac:dyDescent="0.3">
      <c r="A1692">
        <v>1690</v>
      </c>
      <c r="B1692" s="2" t="s">
        <v>1691</v>
      </c>
      <c r="C1692" s="2" t="s">
        <v>5800</v>
      </c>
      <c r="D1692" s="7">
        <v>2500</v>
      </c>
      <c r="E1692" s="5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82"/>
        <v>25</v>
      </c>
      <c r="P1692">
        <f t="shared" si="183"/>
        <v>57.73</v>
      </c>
      <c r="Q1692" t="s">
        <v>8323</v>
      </c>
      <c r="R1692" t="s">
        <v>8345</v>
      </c>
      <c r="S1692" s="11">
        <f t="shared" si="184"/>
        <v>42801.43104166667</v>
      </c>
      <c r="T1692">
        <f t="shared" si="185"/>
        <v>25569.000127314815</v>
      </c>
      <c r="U1692">
        <f t="shared" si="186"/>
        <v>2017</v>
      </c>
      <c r="V1692">
        <f t="shared" si="187"/>
        <v>3</v>
      </c>
      <c r="W1692" t="str">
        <f t="shared" si="188"/>
        <v>Mar</v>
      </c>
    </row>
    <row r="1693" spans="1:23" customFormat="1" ht="43.2" hidden="1" x14ac:dyDescent="0.3">
      <c r="A1693">
        <v>1691</v>
      </c>
      <c r="B1693" s="2" t="s">
        <v>1692</v>
      </c>
      <c r="C1693" s="2" t="s">
        <v>5801</v>
      </c>
      <c r="D1693" s="7">
        <v>30000</v>
      </c>
      <c r="E1693" s="5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82"/>
        <v>33</v>
      </c>
      <c r="P1693">
        <f t="shared" si="183"/>
        <v>264.26</v>
      </c>
      <c r="Q1693" t="s">
        <v>8323</v>
      </c>
      <c r="R1693" t="s">
        <v>8345</v>
      </c>
      <c r="S1693" s="11">
        <f t="shared" si="184"/>
        <v>42795.701481481476</v>
      </c>
      <c r="T1693">
        <f t="shared" si="185"/>
        <v>25569.000439814816</v>
      </c>
      <c r="U1693">
        <f t="shared" si="186"/>
        <v>2017</v>
      </c>
      <c r="V1693">
        <f t="shared" si="187"/>
        <v>3</v>
      </c>
      <c r="W1693" t="str">
        <f t="shared" si="188"/>
        <v>Mar</v>
      </c>
    </row>
    <row r="1694" spans="1:23" customFormat="1" ht="43.2" hidden="1" x14ac:dyDescent="0.3">
      <c r="A1694">
        <v>1692</v>
      </c>
      <c r="B1694" s="2" t="s">
        <v>1693</v>
      </c>
      <c r="C1694" s="2" t="s">
        <v>5802</v>
      </c>
      <c r="D1694" s="7">
        <v>5000</v>
      </c>
      <c r="E1694" s="5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82"/>
        <v>48</v>
      </c>
      <c r="P1694">
        <f t="shared" si="183"/>
        <v>159.33000000000001</v>
      </c>
      <c r="Q1694" t="s">
        <v>8323</v>
      </c>
      <c r="R1694" t="s">
        <v>8345</v>
      </c>
      <c r="S1694" s="11">
        <f t="shared" si="184"/>
        <v>42788.151238425926</v>
      </c>
      <c r="T1694">
        <f t="shared" si="185"/>
        <v>25569.000173611112</v>
      </c>
      <c r="U1694">
        <f t="shared" si="186"/>
        <v>2017</v>
      </c>
      <c r="V1694">
        <f t="shared" si="187"/>
        <v>2</v>
      </c>
      <c r="W1694" t="str">
        <f t="shared" si="188"/>
        <v>Feb</v>
      </c>
    </row>
    <row r="1695" spans="1:23" customFormat="1" ht="43.2" hidden="1" x14ac:dyDescent="0.3">
      <c r="A1695">
        <v>1693</v>
      </c>
      <c r="B1695" s="2" t="s">
        <v>1694</v>
      </c>
      <c r="C1695" s="2" t="s">
        <v>5803</v>
      </c>
      <c r="D1695" s="7">
        <v>3000</v>
      </c>
      <c r="E1695" s="5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82"/>
        <v>9</v>
      </c>
      <c r="P1695">
        <f t="shared" si="183"/>
        <v>35</v>
      </c>
      <c r="Q1695" t="s">
        <v>8323</v>
      </c>
      <c r="R1695" t="s">
        <v>8345</v>
      </c>
      <c r="S1695" s="11">
        <f t="shared" si="184"/>
        <v>42803.920277777783</v>
      </c>
      <c r="T1695">
        <f t="shared" si="185"/>
        <v>25569.000092592592</v>
      </c>
      <c r="U1695">
        <f t="shared" si="186"/>
        <v>2017</v>
      </c>
      <c r="V1695">
        <f t="shared" si="187"/>
        <v>3</v>
      </c>
      <c r="W1695" t="str">
        <f t="shared" si="188"/>
        <v>Mar</v>
      </c>
    </row>
    <row r="1696" spans="1:23" customFormat="1" ht="43.2" hidden="1" x14ac:dyDescent="0.3">
      <c r="A1696">
        <v>1694</v>
      </c>
      <c r="B1696" s="2" t="s">
        <v>1695</v>
      </c>
      <c r="C1696" s="2" t="s">
        <v>5804</v>
      </c>
      <c r="D1696" s="7">
        <v>10000</v>
      </c>
      <c r="E1696" s="5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82"/>
        <v>0</v>
      </c>
      <c r="P1696">
        <f t="shared" si="183"/>
        <v>5</v>
      </c>
      <c r="Q1696" t="s">
        <v>8323</v>
      </c>
      <c r="R1696" t="s">
        <v>8345</v>
      </c>
      <c r="S1696" s="11">
        <f t="shared" si="184"/>
        <v>42791.669837962967</v>
      </c>
      <c r="T1696">
        <f t="shared" si="185"/>
        <v>25569.000011574073</v>
      </c>
      <c r="U1696">
        <f t="shared" si="186"/>
        <v>2017</v>
      </c>
      <c r="V1696">
        <f t="shared" si="187"/>
        <v>2</v>
      </c>
      <c r="W1696" t="str">
        <f t="shared" si="188"/>
        <v>Feb</v>
      </c>
    </row>
    <row r="1697" spans="1:23" customFormat="1" ht="57.6" hidden="1" x14ac:dyDescent="0.3">
      <c r="A1697">
        <v>1695</v>
      </c>
      <c r="B1697" s="2" t="s">
        <v>1696</v>
      </c>
      <c r="C1697" s="2" t="s">
        <v>5805</v>
      </c>
      <c r="D1697" s="7">
        <v>12000</v>
      </c>
      <c r="E1697" s="5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82"/>
        <v>12</v>
      </c>
      <c r="P1697">
        <f t="shared" si="183"/>
        <v>61.09</v>
      </c>
      <c r="Q1697" t="s">
        <v>8323</v>
      </c>
      <c r="R1697" t="s">
        <v>8345</v>
      </c>
      <c r="S1697" s="11">
        <f t="shared" si="184"/>
        <v>42801.031412037039</v>
      </c>
      <c r="T1697">
        <f t="shared" si="185"/>
        <v>25569.000266203704</v>
      </c>
      <c r="U1697">
        <f t="shared" si="186"/>
        <v>2017</v>
      </c>
      <c r="V1697">
        <f t="shared" si="187"/>
        <v>3</v>
      </c>
      <c r="W1697" t="str">
        <f t="shared" si="188"/>
        <v>Mar</v>
      </c>
    </row>
    <row r="1698" spans="1:23" customFormat="1" ht="43.2" hidden="1" x14ac:dyDescent="0.3">
      <c r="A1698">
        <v>1696</v>
      </c>
      <c r="B1698" s="2" t="s">
        <v>1697</v>
      </c>
      <c r="C1698" s="2" t="s">
        <v>5806</v>
      </c>
      <c r="D1698" s="7">
        <v>300000</v>
      </c>
      <c r="E1698" s="5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82"/>
        <v>0</v>
      </c>
      <c r="P1698">
        <f t="shared" si="183"/>
        <v>0</v>
      </c>
      <c r="Q1698" t="s">
        <v>8323</v>
      </c>
      <c r="R1698" t="s">
        <v>8345</v>
      </c>
      <c r="S1698" s="11">
        <f t="shared" si="184"/>
        <v>42796.069571759261</v>
      </c>
      <c r="T1698">
        <f t="shared" si="185"/>
        <v>25569</v>
      </c>
      <c r="U1698">
        <f t="shared" si="186"/>
        <v>2017</v>
      </c>
      <c r="V1698">
        <f t="shared" si="187"/>
        <v>3</v>
      </c>
      <c r="W1698" t="str">
        <f t="shared" si="188"/>
        <v>Mar</v>
      </c>
    </row>
    <row r="1699" spans="1:23" customFormat="1" ht="43.2" hidden="1" x14ac:dyDescent="0.3">
      <c r="A1699">
        <v>1697</v>
      </c>
      <c r="B1699" s="2" t="s">
        <v>1698</v>
      </c>
      <c r="C1699" s="2" t="s">
        <v>5807</v>
      </c>
      <c r="D1699" s="7">
        <v>12500</v>
      </c>
      <c r="E1699" s="5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82"/>
        <v>20</v>
      </c>
      <c r="P1699">
        <f t="shared" si="183"/>
        <v>114.82</v>
      </c>
      <c r="Q1699" t="s">
        <v>8323</v>
      </c>
      <c r="R1699" t="s">
        <v>8345</v>
      </c>
      <c r="S1699" s="11">
        <f t="shared" si="184"/>
        <v>42805.032962962956</v>
      </c>
      <c r="T1699">
        <f t="shared" si="185"/>
        <v>25569.000254629631</v>
      </c>
      <c r="U1699">
        <f t="shared" si="186"/>
        <v>2017</v>
      </c>
      <c r="V1699">
        <f t="shared" si="187"/>
        <v>3</v>
      </c>
      <c r="W1699" t="str">
        <f t="shared" si="188"/>
        <v>Mar</v>
      </c>
    </row>
    <row r="1700" spans="1:23" customFormat="1" ht="72" hidden="1" x14ac:dyDescent="0.3">
      <c r="A1700">
        <v>1698</v>
      </c>
      <c r="B1700" s="2" t="s">
        <v>1699</v>
      </c>
      <c r="C1700" s="2" t="s">
        <v>5808</v>
      </c>
      <c r="D1700" s="7">
        <v>125000</v>
      </c>
      <c r="E1700" s="5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82"/>
        <v>0</v>
      </c>
      <c r="P1700">
        <f t="shared" si="183"/>
        <v>0</v>
      </c>
      <c r="Q1700" t="s">
        <v>8323</v>
      </c>
      <c r="R1700" t="s">
        <v>8345</v>
      </c>
      <c r="S1700" s="11">
        <f t="shared" si="184"/>
        <v>42796.207870370374</v>
      </c>
      <c r="T1700">
        <f t="shared" si="185"/>
        <v>25569</v>
      </c>
      <c r="U1700">
        <f t="shared" si="186"/>
        <v>2017</v>
      </c>
      <c r="V1700">
        <f t="shared" si="187"/>
        <v>3</v>
      </c>
      <c r="W1700" t="str">
        <f t="shared" si="188"/>
        <v>Mar</v>
      </c>
    </row>
    <row r="1701" spans="1:23" customFormat="1" ht="43.2" hidden="1" x14ac:dyDescent="0.3">
      <c r="A1701">
        <v>1699</v>
      </c>
      <c r="B1701" s="2" t="s">
        <v>1700</v>
      </c>
      <c r="C1701" s="2" t="s">
        <v>5809</v>
      </c>
      <c r="D1701" s="7">
        <v>5105</v>
      </c>
      <c r="E1701" s="5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82"/>
        <v>4</v>
      </c>
      <c r="P1701">
        <f t="shared" si="183"/>
        <v>54</v>
      </c>
      <c r="Q1701" t="s">
        <v>8323</v>
      </c>
      <c r="R1701" t="s">
        <v>8345</v>
      </c>
      <c r="S1701" s="11">
        <f t="shared" si="184"/>
        <v>42806.863946759258</v>
      </c>
      <c r="T1701">
        <f t="shared" si="185"/>
        <v>25569.000046296296</v>
      </c>
      <c r="U1701">
        <f t="shared" si="186"/>
        <v>2017</v>
      </c>
      <c r="V1701">
        <f t="shared" si="187"/>
        <v>3</v>
      </c>
      <c r="W1701" t="str">
        <f t="shared" si="188"/>
        <v>Mar</v>
      </c>
    </row>
    <row r="1702" spans="1:23" customFormat="1" ht="43.2" hidden="1" x14ac:dyDescent="0.3">
      <c r="A1702">
        <v>1700</v>
      </c>
      <c r="B1702" s="2" t="s">
        <v>1701</v>
      </c>
      <c r="C1702" s="2" t="s">
        <v>5810</v>
      </c>
      <c r="D1702" s="7">
        <v>20000</v>
      </c>
      <c r="E1702" s="5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82"/>
        <v>26</v>
      </c>
      <c r="P1702">
        <f t="shared" si="183"/>
        <v>65.97</v>
      </c>
      <c r="Q1702" t="s">
        <v>8323</v>
      </c>
      <c r="R1702" t="s">
        <v>8345</v>
      </c>
      <c r="S1702" s="11">
        <f t="shared" si="184"/>
        <v>42796.071643518517</v>
      </c>
      <c r="T1702">
        <f t="shared" si="185"/>
        <v>25569.000914351851</v>
      </c>
      <c r="U1702">
        <f t="shared" si="186"/>
        <v>2017</v>
      </c>
      <c r="V1702">
        <f t="shared" si="187"/>
        <v>3</v>
      </c>
      <c r="W1702" t="str">
        <f t="shared" si="188"/>
        <v>Mar</v>
      </c>
    </row>
    <row r="1703" spans="1:23" customFormat="1" ht="43.2" hidden="1" x14ac:dyDescent="0.3">
      <c r="A1703">
        <v>1701</v>
      </c>
      <c r="B1703" s="2" t="s">
        <v>1702</v>
      </c>
      <c r="C1703" s="2" t="s">
        <v>5811</v>
      </c>
      <c r="D1703" s="7">
        <v>5050</v>
      </c>
      <c r="E1703" s="5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82"/>
        <v>0</v>
      </c>
      <c r="P1703">
        <f t="shared" si="183"/>
        <v>5</v>
      </c>
      <c r="Q1703" t="s">
        <v>8323</v>
      </c>
      <c r="R1703" t="s">
        <v>8345</v>
      </c>
      <c r="S1703" s="11">
        <f t="shared" si="184"/>
        <v>41989.664409722223</v>
      </c>
      <c r="T1703">
        <f t="shared" si="185"/>
        <v>25569.00002314815</v>
      </c>
      <c r="U1703">
        <f t="shared" si="186"/>
        <v>2014</v>
      </c>
      <c r="V1703">
        <f t="shared" si="187"/>
        <v>12</v>
      </c>
      <c r="W1703" t="str">
        <f t="shared" si="188"/>
        <v>Dec</v>
      </c>
    </row>
    <row r="1704" spans="1:23" customFormat="1" ht="28.8" hidden="1" x14ac:dyDescent="0.3">
      <c r="A1704">
        <v>1702</v>
      </c>
      <c r="B1704" s="2" t="s">
        <v>1703</v>
      </c>
      <c r="C1704" s="2" t="s">
        <v>5812</v>
      </c>
      <c r="D1704" s="7">
        <v>16500</v>
      </c>
      <c r="E1704" s="5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82"/>
        <v>0</v>
      </c>
      <c r="P1704">
        <f t="shared" si="183"/>
        <v>1</v>
      </c>
      <c r="Q1704" t="s">
        <v>8323</v>
      </c>
      <c r="R1704" t="s">
        <v>8345</v>
      </c>
      <c r="S1704" s="11">
        <f t="shared" si="184"/>
        <v>42063.869791666672</v>
      </c>
      <c r="T1704">
        <f t="shared" si="185"/>
        <v>25569.000011574073</v>
      </c>
      <c r="U1704">
        <f t="shared" si="186"/>
        <v>2015</v>
      </c>
      <c r="V1704">
        <f t="shared" si="187"/>
        <v>2</v>
      </c>
      <c r="W1704" t="str">
        <f t="shared" si="188"/>
        <v>Feb</v>
      </c>
    </row>
    <row r="1705" spans="1:23" customFormat="1" ht="43.2" hidden="1" x14ac:dyDescent="0.3">
      <c r="A1705">
        <v>1703</v>
      </c>
      <c r="B1705" s="2" t="s">
        <v>1704</v>
      </c>
      <c r="C1705" s="2" t="s">
        <v>5813</v>
      </c>
      <c r="D1705" s="7">
        <v>5000</v>
      </c>
      <c r="E1705" s="5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82"/>
        <v>1</v>
      </c>
      <c r="P1705">
        <f t="shared" si="183"/>
        <v>25.5</v>
      </c>
      <c r="Q1705" t="s">
        <v>8323</v>
      </c>
      <c r="R1705" t="s">
        <v>8345</v>
      </c>
      <c r="S1705" s="11">
        <f t="shared" si="184"/>
        <v>42187.281678240746</v>
      </c>
      <c r="T1705">
        <f t="shared" si="185"/>
        <v>25569.00002314815</v>
      </c>
      <c r="U1705">
        <f t="shared" si="186"/>
        <v>2015</v>
      </c>
      <c r="V1705">
        <f t="shared" si="187"/>
        <v>7</v>
      </c>
      <c r="W1705" t="str">
        <f t="shared" si="188"/>
        <v>Jul</v>
      </c>
    </row>
    <row r="1706" spans="1:23" customFormat="1" ht="43.2" hidden="1" x14ac:dyDescent="0.3">
      <c r="A1706">
        <v>1704</v>
      </c>
      <c r="B1706" s="2" t="s">
        <v>1705</v>
      </c>
      <c r="C1706" s="2" t="s">
        <v>5814</v>
      </c>
      <c r="D1706" s="7">
        <v>2000</v>
      </c>
      <c r="E1706" s="5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82"/>
        <v>65</v>
      </c>
      <c r="P1706">
        <f t="shared" si="183"/>
        <v>118.36</v>
      </c>
      <c r="Q1706" t="s">
        <v>8323</v>
      </c>
      <c r="R1706" t="s">
        <v>8345</v>
      </c>
      <c r="S1706" s="11">
        <f t="shared" si="184"/>
        <v>42021.139733796299</v>
      </c>
      <c r="T1706">
        <f t="shared" si="185"/>
        <v>25569.000127314815</v>
      </c>
      <c r="U1706">
        <f t="shared" si="186"/>
        <v>2015</v>
      </c>
      <c r="V1706">
        <f t="shared" si="187"/>
        <v>1</v>
      </c>
      <c r="W1706" t="str">
        <f t="shared" si="188"/>
        <v>Jan</v>
      </c>
    </row>
    <row r="1707" spans="1:23" customFormat="1" ht="43.2" hidden="1" x14ac:dyDescent="0.3">
      <c r="A1707">
        <v>1705</v>
      </c>
      <c r="B1707" s="2" t="s">
        <v>1706</v>
      </c>
      <c r="C1707" s="2" t="s">
        <v>5815</v>
      </c>
      <c r="D1707" s="7">
        <v>2000</v>
      </c>
      <c r="E1707" s="5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82"/>
        <v>0</v>
      </c>
      <c r="P1707">
        <f t="shared" si="183"/>
        <v>0</v>
      </c>
      <c r="Q1707" t="s">
        <v>8323</v>
      </c>
      <c r="R1707" t="s">
        <v>8345</v>
      </c>
      <c r="S1707" s="11">
        <f t="shared" si="184"/>
        <v>42245.016736111109</v>
      </c>
      <c r="T1707">
        <f t="shared" si="185"/>
        <v>25569</v>
      </c>
      <c r="U1707">
        <f t="shared" si="186"/>
        <v>2015</v>
      </c>
      <c r="V1707">
        <f t="shared" si="187"/>
        <v>8</v>
      </c>
      <c r="W1707" t="str">
        <f t="shared" si="188"/>
        <v>Aug</v>
      </c>
    </row>
    <row r="1708" spans="1:23" customFormat="1" ht="43.2" hidden="1" x14ac:dyDescent="0.3">
      <c r="A1708">
        <v>1706</v>
      </c>
      <c r="B1708" s="2" t="s">
        <v>1707</v>
      </c>
      <c r="C1708" s="2" t="s">
        <v>5816</v>
      </c>
      <c r="D1708" s="7">
        <v>5500</v>
      </c>
      <c r="E1708" s="5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82"/>
        <v>0</v>
      </c>
      <c r="P1708">
        <f t="shared" si="183"/>
        <v>0</v>
      </c>
      <c r="Q1708" t="s">
        <v>8323</v>
      </c>
      <c r="R1708" t="s">
        <v>8345</v>
      </c>
      <c r="S1708" s="11">
        <f t="shared" si="184"/>
        <v>42179.306388888886</v>
      </c>
      <c r="T1708">
        <f t="shared" si="185"/>
        <v>25569</v>
      </c>
      <c r="U1708">
        <f t="shared" si="186"/>
        <v>2015</v>
      </c>
      <c r="V1708">
        <f t="shared" si="187"/>
        <v>6</v>
      </c>
      <c r="W1708" t="str">
        <f t="shared" si="188"/>
        <v>Jun</v>
      </c>
    </row>
    <row r="1709" spans="1:23" customFormat="1" ht="43.2" hidden="1" x14ac:dyDescent="0.3">
      <c r="A1709">
        <v>1707</v>
      </c>
      <c r="B1709" s="2" t="s">
        <v>1708</v>
      </c>
      <c r="C1709" s="2" t="s">
        <v>5817</v>
      </c>
      <c r="D1709" s="7">
        <v>5000</v>
      </c>
      <c r="E1709" s="5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82"/>
        <v>10</v>
      </c>
      <c r="P1709">
        <f t="shared" si="183"/>
        <v>54.11</v>
      </c>
      <c r="Q1709" t="s">
        <v>8323</v>
      </c>
      <c r="R1709" t="s">
        <v>8345</v>
      </c>
      <c r="S1709" s="11">
        <f t="shared" si="184"/>
        <v>42427.721006944441</v>
      </c>
      <c r="T1709">
        <f t="shared" si="185"/>
        <v>25569.000104166666</v>
      </c>
      <c r="U1709">
        <f t="shared" si="186"/>
        <v>2016</v>
      </c>
      <c r="V1709">
        <f t="shared" si="187"/>
        <v>2</v>
      </c>
      <c r="W1709" t="str">
        <f t="shared" si="188"/>
        <v>Feb</v>
      </c>
    </row>
    <row r="1710" spans="1:23" customFormat="1" ht="43.2" hidden="1" x14ac:dyDescent="0.3">
      <c r="A1710">
        <v>1708</v>
      </c>
      <c r="B1710" s="2" t="s">
        <v>1709</v>
      </c>
      <c r="C1710" s="2" t="s">
        <v>5818</v>
      </c>
      <c r="D1710" s="7">
        <v>7000</v>
      </c>
      <c r="E1710" s="5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82"/>
        <v>0</v>
      </c>
      <c r="P1710">
        <f t="shared" si="183"/>
        <v>0</v>
      </c>
      <c r="Q1710" t="s">
        <v>8323</v>
      </c>
      <c r="R1710" t="s">
        <v>8345</v>
      </c>
      <c r="S1710" s="11">
        <f t="shared" si="184"/>
        <v>42451.866967592592</v>
      </c>
      <c r="T1710">
        <f t="shared" si="185"/>
        <v>25569</v>
      </c>
      <c r="U1710">
        <f t="shared" si="186"/>
        <v>2016</v>
      </c>
      <c r="V1710">
        <f t="shared" si="187"/>
        <v>3</v>
      </c>
      <c r="W1710" t="str">
        <f t="shared" si="188"/>
        <v>Mar</v>
      </c>
    </row>
    <row r="1711" spans="1:23" customFormat="1" ht="43.2" hidden="1" x14ac:dyDescent="0.3">
      <c r="A1711">
        <v>1709</v>
      </c>
      <c r="B1711" s="2" t="s">
        <v>1710</v>
      </c>
      <c r="C1711" s="2" t="s">
        <v>5819</v>
      </c>
      <c r="D1711" s="7">
        <v>1750</v>
      </c>
      <c r="E1711" s="5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82"/>
        <v>5</v>
      </c>
      <c r="P1711">
        <f t="shared" si="183"/>
        <v>21.25</v>
      </c>
      <c r="Q1711" t="s">
        <v>8323</v>
      </c>
      <c r="R1711" t="s">
        <v>8345</v>
      </c>
      <c r="S1711" s="11">
        <f t="shared" si="184"/>
        <v>41841.56381944444</v>
      </c>
      <c r="T1711">
        <f t="shared" si="185"/>
        <v>25569.000046296296</v>
      </c>
      <c r="U1711">
        <f t="shared" si="186"/>
        <v>2014</v>
      </c>
      <c r="V1711">
        <f t="shared" si="187"/>
        <v>7</v>
      </c>
      <c r="W1711" t="str">
        <f t="shared" si="188"/>
        <v>Jul</v>
      </c>
    </row>
    <row r="1712" spans="1:23" customFormat="1" ht="28.8" hidden="1" x14ac:dyDescent="0.3">
      <c r="A1712">
        <v>1710</v>
      </c>
      <c r="B1712" s="2" t="s">
        <v>1711</v>
      </c>
      <c r="C1712" s="2" t="s">
        <v>5820</v>
      </c>
      <c r="D1712" s="7">
        <v>5000</v>
      </c>
      <c r="E1712" s="5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82"/>
        <v>1</v>
      </c>
      <c r="P1712">
        <f t="shared" si="183"/>
        <v>34</v>
      </c>
      <c r="Q1712" t="s">
        <v>8323</v>
      </c>
      <c r="R1712" t="s">
        <v>8345</v>
      </c>
      <c r="S1712" s="11">
        <f t="shared" si="184"/>
        <v>42341.59129629629</v>
      </c>
      <c r="T1712">
        <f t="shared" si="185"/>
        <v>25569.000011574073</v>
      </c>
      <c r="U1712">
        <f t="shared" si="186"/>
        <v>2015</v>
      </c>
      <c r="V1712">
        <f t="shared" si="187"/>
        <v>12</v>
      </c>
      <c r="W1712" t="str">
        <f t="shared" si="188"/>
        <v>Dec</v>
      </c>
    </row>
    <row r="1713" spans="1:23" customFormat="1" ht="43.2" hidden="1" x14ac:dyDescent="0.3">
      <c r="A1713">
        <v>1711</v>
      </c>
      <c r="B1713" s="2" t="s">
        <v>1712</v>
      </c>
      <c r="C1713" s="2" t="s">
        <v>5821</v>
      </c>
      <c r="D1713" s="7">
        <v>10000</v>
      </c>
      <c r="E1713" s="5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82"/>
        <v>11</v>
      </c>
      <c r="P1713">
        <f t="shared" si="183"/>
        <v>525</v>
      </c>
      <c r="Q1713" t="s">
        <v>8323</v>
      </c>
      <c r="R1713" t="s">
        <v>8345</v>
      </c>
      <c r="S1713" s="11">
        <f t="shared" si="184"/>
        <v>41852.646226851852</v>
      </c>
      <c r="T1713">
        <f t="shared" si="185"/>
        <v>25569.00002314815</v>
      </c>
      <c r="U1713">
        <f t="shared" si="186"/>
        <v>2014</v>
      </c>
      <c r="V1713">
        <f t="shared" si="187"/>
        <v>8</v>
      </c>
      <c r="W1713" t="str">
        <f t="shared" si="188"/>
        <v>Aug</v>
      </c>
    </row>
    <row r="1714" spans="1:23" customFormat="1" ht="57.6" hidden="1" x14ac:dyDescent="0.3">
      <c r="A1714">
        <v>1712</v>
      </c>
      <c r="B1714" s="2" t="s">
        <v>1713</v>
      </c>
      <c r="C1714" s="2" t="s">
        <v>5822</v>
      </c>
      <c r="D1714" s="7">
        <v>5000</v>
      </c>
      <c r="E1714" s="5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82"/>
        <v>0</v>
      </c>
      <c r="P1714">
        <f t="shared" si="183"/>
        <v>0</v>
      </c>
      <c r="Q1714" t="s">
        <v>8323</v>
      </c>
      <c r="R1714" t="s">
        <v>8345</v>
      </c>
      <c r="S1714" s="11">
        <f t="shared" si="184"/>
        <v>42125.913807870369</v>
      </c>
      <c r="T1714">
        <f t="shared" si="185"/>
        <v>25569</v>
      </c>
      <c r="U1714">
        <f t="shared" si="186"/>
        <v>2015</v>
      </c>
      <c r="V1714">
        <f t="shared" si="187"/>
        <v>5</v>
      </c>
      <c r="W1714" t="str">
        <f t="shared" si="188"/>
        <v>May</v>
      </c>
    </row>
    <row r="1715" spans="1:23" customFormat="1" ht="57.6" hidden="1" x14ac:dyDescent="0.3">
      <c r="A1715">
        <v>1713</v>
      </c>
      <c r="B1715" s="2" t="s">
        <v>1714</v>
      </c>
      <c r="C1715" s="2" t="s">
        <v>5823</v>
      </c>
      <c r="D1715" s="7">
        <v>3000</v>
      </c>
      <c r="E1715" s="5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82"/>
        <v>2</v>
      </c>
      <c r="P1715">
        <f t="shared" si="183"/>
        <v>50</v>
      </c>
      <c r="Q1715" t="s">
        <v>8323</v>
      </c>
      <c r="R1715" t="s">
        <v>8345</v>
      </c>
      <c r="S1715" s="11">
        <f t="shared" si="184"/>
        <v>41887.801064814819</v>
      </c>
      <c r="T1715">
        <f t="shared" si="185"/>
        <v>25569.000011574073</v>
      </c>
      <c r="U1715">
        <f t="shared" si="186"/>
        <v>2014</v>
      </c>
      <c r="V1715">
        <f t="shared" si="187"/>
        <v>9</v>
      </c>
      <c r="W1715" t="str">
        <f t="shared" si="188"/>
        <v>Sep</v>
      </c>
    </row>
    <row r="1716" spans="1:23" customFormat="1" ht="43.2" hidden="1" x14ac:dyDescent="0.3">
      <c r="A1716">
        <v>1714</v>
      </c>
      <c r="B1716" s="2" t="s">
        <v>1715</v>
      </c>
      <c r="C1716" s="2" t="s">
        <v>5824</v>
      </c>
      <c r="D1716" s="7">
        <v>25000</v>
      </c>
      <c r="E1716" s="5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82"/>
        <v>8</v>
      </c>
      <c r="P1716">
        <f t="shared" si="183"/>
        <v>115.71</v>
      </c>
      <c r="Q1716" t="s">
        <v>8323</v>
      </c>
      <c r="R1716" t="s">
        <v>8345</v>
      </c>
      <c r="S1716" s="11">
        <f t="shared" si="184"/>
        <v>42095.918530092589</v>
      </c>
      <c r="T1716">
        <f t="shared" si="185"/>
        <v>25569.000196759258</v>
      </c>
      <c r="U1716">
        <f t="shared" si="186"/>
        <v>2015</v>
      </c>
      <c r="V1716">
        <f t="shared" si="187"/>
        <v>4</v>
      </c>
      <c r="W1716" t="str">
        <f t="shared" si="188"/>
        <v>Apr</v>
      </c>
    </row>
    <row r="1717" spans="1:23" customFormat="1" ht="43.2" hidden="1" x14ac:dyDescent="0.3">
      <c r="A1717">
        <v>1715</v>
      </c>
      <c r="B1717" s="2" t="s">
        <v>1716</v>
      </c>
      <c r="C1717" s="2" t="s">
        <v>5825</v>
      </c>
      <c r="D1717" s="7">
        <v>5000</v>
      </c>
      <c r="E1717" s="5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82"/>
        <v>0</v>
      </c>
      <c r="P1717">
        <f t="shared" si="183"/>
        <v>5.5</v>
      </c>
      <c r="Q1717" t="s">
        <v>8323</v>
      </c>
      <c r="R1717" t="s">
        <v>8345</v>
      </c>
      <c r="S1717" s="11">
        <f t="shared" si="184"/>
        <v>42064.217418981483</v>
      </c>
      <c r="T1717">
        <f t="shared" si="185"/>
        <v>25569.00002314815</v>
      </c>
      <c r="U1717">
        <f t="shared" si="186"/>
        <v>2015</v>
      </c>
      <c r="V1717">
        <f t="shared" si="187"/>
        <v>3</v>
      </c>
      <c r="W1717" t="str">
        <f t="shared" si="188"/>
        <v>Mar</v>
      </c>
    </row>
    <row r="1718" spans="1:23" customFormat="1" ht="43.2" hidden="1" x14ac:dyDescent="0.3">
      <c r="A1718">
        <v>1716</v>
      </c>
      <c r="B1718" s="2" t="s">
        <v>1717</v>
      </c>
      <c r="C1718" s="2" t="s">
        <v>5826</v>
      </c>
      <c r="D1718" s="7">
        <v>2000</v>
      </c>
      <c r="E1718" s="5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82"/>
        <v>8</v>
      </c>
      <c r="P1718">
        <f t="shared" si="183"/>
        <v>50</v>
      </c>
      <c r="Q1718" t="s">
        <v>8323</v>
      </c>
      <c r="R1718" t="s">
        <v>8345</v>
      </c>
      <c r="S1718" s="11">
        <f t="shared" si="184"/>
        <v>42673.577534722222</v>
      </c>
      <c r="T1718">
        <f t="shared" si="185"/>
        <v>25569.000034722223</v>
      </c>
      <c r="U1718">
        <f t="shared" si="186"/>
        <v>2016</v>
      </c>
      <c r="V1718">
        <f t="shared" si="187"/>
        <v>10</v>
      </c>
      <c r="W1718" t="str">
        <f t="shared" si="188"/>
        <v>Oct</v>
      </c>
    </row>
    <row r="1719" spans="1:23" customFormat="1" ht="43.2" hidden="1" x14ac:dyDescent="0.3">
      <c r="A1719">
        <v>1717</v>
      </c>
      <c r="B1719" s="2" t="s">
        <v>1718</v>
      </c>
      <c r="C1719" s="2" t="s">
        <v>5827</v>
      </c>
      <c r="D1719" s="7">
        <v>3265</v>
      </c>
      <c r="E1719" s="5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82"/>
        <v>43</v>
      </c>
      <c r="P1719">
        <f t="shared" si="183"/>
        <v>34.020000000000003</v>
      </c>
      <c r="Q1719" t="s">
        <v>8323</v>
      </c>
      <c r="R1719" t="s">
        <v>8345</v>
      </c>
      <c r="S1719" s="11">
        <f t="shared" si="184"/>
        <v>42460.98192129629</v>
      </c>
      <c r="T1719">
        <f t="shared" si="185"/>
        <v>25569.000474537039</v>
      </c>
      <c r="U1719">
        <f t="shared" si="186"/>
        <v>2016</v>
      </c>
      <c r="V1719">
        <f t="shared" si="187"/>
        <v>3</v>
      </c>
      <c r="W1719" t="str">
        <f t="shared" si="188"/>
        <v>Mar</v>
      </c>
    </row>
    <row r="1720" spans="1:23" customFormat="1" hidden="1" x14ac:dyDescent="0.3">
      <c r="A1720">
        <v>1718</v>
      </c>
      <c r="B1720" s="2" t="s">
        <v>1719</v>
      </c>
      <c r="C1720" s="2" t="s">
        <v>5828</v>
      </c>
      <c r="D1720" s="7">
        <v>35000</v>
      </c>
      <c r="E1720" s="5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82"/>
        <v>0</v>
      </c>
      <c r="P1720">
        <f t="shared" si="183"/>
        <v>37.5</v>
      </c>
      <c r="Q1720" t="s">
        <v>8323</v>
      </c>
      <c r="R1720" t="s">
        <v>8345</v>
      </c>
      <c r="S1720" s="11">
        <f t="shared" si="184"/>
        <v>42460.610520833332</v>
      </c>
      <c r="T1720">
        <f t="shared" si="185"/>
        <v>25569.00002314815</v>
      </c>
      <c r="U1720">
        <f t="shared" si="186"/>
        <v>2016</v>
      </c>
      <c r="V1720">
        <f t="shared" si="187"/>
        <v>3</v>
      </c>
      <c r="W1720" t="str">
        <f t="shared" si="188"/>
        <v>Mar</v>
      </c>
    </row>
    <row r="1721" spans="1:23" customFormat="1" ht="43.2" hidden="1" x14ac:dyDescent="0.3">
      <c r="A1721">
        <v>1719</v>
      </c>
      <c r="B1721" s="2" t="s">
        <v>1720</v>
      </c>
      <c r="C1721" s="2" t="s">
        <v>5829</v>
      </c>
      <c r="D1721" s="7">
        <v>4000</v>
      </c>
      <c r="E1721" s="5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82"/>
        <v>1</v>
      </c>
      <c r="P1721">
        <f t="shared" si="183"/>
        <v>11.67</v>
      </c>
      <c r="Q1721" t="s">
        <v>8323</v>
      </c>
      <c r="R1721" t="s">
        <v>8345</v>
      </c>
      <c r="S1721" s="11">
        <f t="shared" si="184"/>
        <v>41869.534618055557</v>
      </c>
      <c r="T1721">
        <f t="shared" si="185"/>
        <v>25569.000034722223</v>
      </c>
      <c r="U1721">
        <f t="shared" si="186"/>
        <v>2014</v>
      </c>
      <c r="V1721">
        <f t="shared" si="187"/>
        <v>8</v>
      </c>
      <c r="W1721" t="str">
        <f t="shared" si="188"/>
        <v>Aug</v>
      </c>
    </row>
    <row r="1722" spans="1:23" customFormat="1" ht="43.2" hidden="1" x14ac:dyDescent="0.3">
      <c r="A1722">
        <v>1720</v>
      </c>
      <c r="B1722" s="2" t="s">
        <v>1721</v>
      </c>
      <c r="C1722" s="2" t="s">
        <v>5830</v>
      </c>
      <c r="D1722" s="7">
        <v>4000</v>
      </c>
      <c r="E1722" s="5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82"/>
        <v>6</v>
      </c>
      <c r="P1722">
        <f t="shared" si="183"/>
        <v>28.13</v>
      </c>
      <c r="Q1722" t="s">
        <v>8323</v>
      </c>
      <c r="R1722" t="s">
        <v>8345</v>
      </c>
      <c r="S1722" s="11">
        <f t="shared" si="184"/>
        <v>41922.783229166671</v>
      </c>
      <c r="T1722">
        <f t="shared" si="185"/>
        <v>25569.000092592592</v>
      </c>
      <c r="U1722">
        <f t="shared" si="186"/>
        <v>2014</v>
      </c>
      <c r="V1722">
        <f t="shared" si="187"/>
        <v>10</v>
      </c>
      <c r="W1722" t="str">
        <f t="shared" si="188"/>
        <v>Oct</v>
      </c>
    </row>
    <row r="1723" spans="1:23" customFormat="1" ht="43.2" hidden="1" x14ac:dyDescent="0.3">
      <c r="A1723">
        <v>1721</v>
      </c>
      <c r="B1723" s="2" t="s">
        <v>1722</v>
      </c>
      <c r="C1723" s="2" t="s">
        <v>5831</v>
      </c>
      <c r="D1723" s="7">
        <v>5000</v>
      </c>
      <c r="E1723" s="5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82"/>
        <v>0</v>
      </c>
      <c r="P1723">
        <f t="shared" si="183"/>
        <v>0</v>
      </c>
      <c r="Q1723" t="s">
        <v>8323</v>
      </c>
      <c r="R1723" t="s">
        <v>8345</v>
      </c>
      <c r="S1723" s="11">
        <f t="shared" si="184"/>
        <v>42319.461377314816</v>
      </c>
      <c r="T1723">
        <f t="shared" si="185"/>
        <v>25569</v>
      </c>
      <c r="U1723">
        <f t="shared" si="186"/>
        <v>2015</v>
      </c>
      <c r="V1723">
        <f t="shared" si="187"/>
        <v>11</v>
      </c>
      <c r="W1723" t="str">
        <f t="shared" si="188"/>
        <v>Nov</v>
      </c>
    </row>
    <row r="1724" spans="1:23" customFormat="1" ht="43.2" hidden="1" x14ac:dyDescent="0.3">
      <c r="A1724">
        <v>1722</v>
      </c>
      <c r="B1724" s="2" t="s">
        <v>1723</v>
      </c>
      <c r="C1724" s="2" t="s">
        <v>5832</v>
      </c>
      <c r="D1724" s="7">
        <v>2880</v>
      </c>
      <c r="E1724" s="5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82"/>
        <v>0</v>
      </c>
      <c r="P1724">
        <f t="shared" si="183"/>
        <v>1</v>
      </c>
      <c r="Q1724" t="s">
        <v>8323</v>
      </c>
      <c r="R1724" t="s">
        <v>8345</v>
      </c>
      <c r="S1724" s="11">
        <f t="shared" si="184"/>
        <v>42425.960983796293</v>
      </c>
      <c r="T1724">
        <f t="shared" si="185"/>
        <v>25569.000011574073</v>
      </c>
      <c r="U1724">
        <f t="shared" si="186"/>
        <v>2016</v>
      </c>
      <c r="V1724">
        <f t="shared" si="187"/>
        <v>2</v>
      </c>
      <c r="W1724" t="str">
        <f t="shared" si="188"/>
        <v>Feb</v>
      </c>
    </row>
    <row r="1725" spans="1:23" customFormat="1" ht="57.6" hidden="1" x14ac:dyDescent="0.3">
      <c r="A1725">
        <v>1723</v>
      </c>
      <c r="B1725" s="2" t="s">
        <v>1724</v>
      </c>
      <c r="C1725" s="2" t="s">
        <v>5833</v>
      </c>
      <c r="D1725" s="7">
        <v>10000</v>
      </c>
      <c r="E1725" s="5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82"/>
        <v>7</v>
      </c>
      <c r="P1725">
        <f t="shared" si="183"/>
        <v>216.67</v>
      </c>
      <c r="Q1725" t="s">
        <v>8323</v>
      </c>
      <c r="R1725" t="s">
        <v>8345</v>
      </c>
      <c r="S1725" s="11">
        <f t="shared" si="184"/>
        <v>42129.82540509259</v>
      </c>
      <c r="T1725">
        <f t="shared" si="185"/>
        <v>25569.000034722223</v>
      </c>
      <c r="U1725">
        <f t="shared" si="186"/>
        <v>2015</v>
      </c>
      <c r="V1725">
        <f t="shared" si="187"/>
        <v>5</v>
      </c>
      <c r="W1725" t="str">
        <f t="shared" si="188"/>
        <v>May</v>
      </c>
    </row>
    <row r="1726" spans="1:23" customFormat="1" ht="43.2" hidden="1" x14ac:dyDescent="0.3">
      <c r="A1726">
        <v>1724</v>
      </c>
      <c r="B1726" s="2" t="s">
        <v>1725</v>
      </c>
      <c r="C1726" s="2" t="s">
        <v>5834</v>
      </c>
      <c r="D1726" s="7">
        <v>6000</v>
      </c>
      <c r="E1726" s="5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82"/>
        <v>1</v>
      </c>
      <c r="P1726">
        <f t="shared" si="183"/>
        <v>8.75</v>
      </c>
      <c r="Q1726" t="s">
        <v>8323</v>
      </c>
      <c r="R1726" t="s">
        <v>8345</v>
      </c>
      <c r="S1726" s="11">
        <f t="shared" si="184"/>
        <v>41912.932430555556</v>
      </c>
      <c r="T1726">
        <f t="shared" si="185"/>
        <v>25569.000046296296</v>
      </c>
      <c r="U1726">
        <f t="shared" si="186"/>
        <v>2014</v>
      </c>
      <c r="V1726">
        <f t="shared" si="187"/>
        <v>9</v>
      </c>
      <c r="W1726" t="str">
        <f t="shared" si="188"/>
        <v>Sep</v>
      </c>
    </row>
    <row r="1727" spans="1:23" customFormat="1" ht="43.2" hidden="1" x14ac:dyDescent="0.3">
      <c r="A1727">
        <v>1725</v>
      </c>
      <c r="B1727" s="2" t="s">
        <v>1726</v>
      </c>
      <c r="C1727" s="2" t="s">
        <v>5835</v>
      </c>
      <c r="D1727" s="7">
        <v>5500</v>
      </c>
      <c r="E1727" s="5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82"/>
        <v>10</v>
      </c>
      <c r="P1727">
        <f t="shared" si="183"/>
        <v>62.22</v>
      </c>
      <c r="Q1727" t="s">
        <v>8323</v>
      </c>
      <c r="R1727" t="s">
        <v>8345</v>
      </c>
      <c r="S1727" s="11">
        <f t="shared" si="184"/>
        <v>41845.968159722222</v>
      </c>
      <c r="T1727">
        <f t="shared" si="185"/>
        <v>25569.000104166666</v>
      </c>
      <c r="U1727">
        <f t="shared" si="186"/>
        <v>2014</v>
      </c>
      <c r="V1727">
        <f t="shared" si="187"/>
        <v>7</v>
      </c>
      <c r="W1727" t="str">
        <f t="shared" si="188"/>
        <v>Jul</v>
      </c>
    </row>
    <row r="1728" spans="1:23" customFormat="1" ht="28.8" hidden="1" x14ac:dyDescent="0.3">
      <c r="A1728">
        <v>1726</v>
      </c>
      <c r="B1728" s="2" t="s">
        <v>1727</v>
      </c>
      <c r="C1728" s="2" t="s">
        <v>5836</v>
      </c>
      <c r="D1728" s="7">
        <v>6500</v>
      </c>
      <c r="E1728" s="5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82"/>
        <v>34</v>
      </c>
      <c r="P1728">
        <f t="shared" si="183"/>
        <v>137.25</v>
      </c>
      <c r="Q1728" t="s">
        <v>8323</v>
      </c>
      <c r="R1728" t="s">
        <v>8345</v>
      </c>
      <c r="S1728" s="11">
        <f t="shared" si="184"/>
        <v>41788.919722222221</v>
      </c>
      <c r="T1728">
        <f t="shared" si="185"/>
        <v>25569.000185185185</v>
      </c>
      <c r="U1728">
        <f t="shared" si="186"/>
        <v>2014</v>
      </c>
      <c r="V1728">
        <f t="shared" si="187"/>
        <v>5</v>
      </c>
      <c r="W1728" t="str">
        <f t="shared" si="188"/>
        <v>May</v>
      </c>
    </row>
    <row r="1729" spans="1:23" customFormat="1" ht="43.2" hidden="1" x14ac:dyDescent="0.3">
      <c r="A1729">
        <v>1727</v>
      </c>
      <c r="B1729" s="2" t="s">
        <v>1728</v>
      </c>
      <c r="C1729" s="2" t="s">
        <v>5837</v>
      </c>
      <c r="D1729" s="7">
        <v>3000</v>
      </c>
      <c r="E1729" s="5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82"/>
        <v>0</v>
      </c>
      <c r="P1729">
        <f t="shared" si="183"/>
        <v>1</v>
      </c>
      <c r="Q1729" t="s">
        <v>8323</v>
      </c>
      <c r="R1729" t="s">
        <v>8345</v>
      </c>
      <c r="S1729" s="11">
        <f t="shared" si="184"/>
        <v>42044.927974537044</v>
      </c>
      <c r="T1729">
        <f t="shared" si="185"/>
        <v>25569.000011574073</v>
      </c>
      <c r="U1729">
        <f t="shared" si="186"/>
        <v>2015</v>
      </c>
      <c r="V1729">
        <f t="shared" si="187"/>
        <v>2</v>
      </c>
      <c r="W1729" t="str">
        <f t="shared" si="188"/>
        <v>Feb</v>
      </c>
    </row>
    <row r="1730" spans="1:23" customFormat="1" ht="43.2" hidden="1" x14ac:dyDescent="0.3">
      <c r="A1730">
        <v>1728</v>
      </c>
      <c r="B1730" s="2" t="s">
        <v>1729</v>
      </c>
      <c r="C1730" s="2" t="s">
        <v>5838</v>
      </c>
      <c r="D1730" s="7">
        <v>1250</v>
      </c>
      <c r="E1730" s="5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89">ROUND(E1730/D1730*100,0)</f>
        <v>68</v>
      </c>
      <c r="P1730">
        <f t="shared" si="183"/>
        <v>122.14</v>
      </c>
      <c r="Q1730" t="s">
        <v>8323</v>
      </c>
      <c r="R1730" t="s">
        <v>8345</v>
      </c>
      <c r="S1730" s="11">
        <f t="shared" si="184"/>
        <v>42268.625856481478</v>
      </c>
      <c r="T1730">
        <f t="shared" si="185"/>
        <v>25569.000081018519</v>
      </c>
      <c r="U1730">
        <f t="shared" si="186"/>
        <v>2015</v>
      </c>
      <c r="V1730">
        <f t="shared" si="187"/>
        <v>9</v>
      </c>
      <c r="W1730" t="str">
        <f t="shared" si="188"/>
        <v>Sep</v>
      </c>
    </row>
    <row r="1731" spans="1:23" customFormat="1" ht="43.2" hidden="1" x14ac:dyDescent="0.3">
      <c r="A1731">
        <v>1729</v>
      </c>
      <c r="B1731" s="2" t="s">
        <v>1730</v>
      </c>
      <c r="C1731" s="2" t="s">
        <v>5839</v>
      </c>
      <c r="D1731" s="7">
        <v>10000</v>
      </c>
      <c r="E1731" s="5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89"/>
        <v>0</v>
      </c>
      <c r="P1731">
        <f t="shared" ref="P1731:P1794" si="190">IFERROR(ROUND(E1731/L1731,2),0)</f>
        <v>0</v>
      </c>
      <c r="Q1731" t="s">
        <v>8323</v>
      </c>
      <c r="R1731" t="s">
        <v>8345</v>
      </c>
      <c r="S1731" s="11">
        <f t="shared" ref="S1731:S1794" si="191">(((J1731/60)/60)/24)+DATE(1970,1,1)</f>
        <v>42471.052152777775</v>
      </c>
      <c r="T1731">
        <f t="shared" ref="T1731:T1794" si="192">(((L1731/60)/60)/24)+DATE(1970,1,1)</f>
        <v>25569</v>
      </c>
      <c r="U1731">
        <f t="shared" ref="U1731:U1794" si="193">YEAR(S1731)</f>
        <v>2016</v>
      </c>
      <c r="V1731">
        <f t="shared" ref="V1731:V1794" si="194">MONTH(S1731)</f>
        <v>4</v>
      </c>
      <c r="W1731" t="str">
        <f t="shared" ref="W1731:W1794" si="195">IF(V1731=1,"Jan",IF(V1731=2,"Feb",IF(V1731=3,"Mar",IF(V1731=4,"Apr",IF(V1731=5,"May",IF(V1731=6,"Jun",IF(V1731=7,"Jul",IF(V1731=8,"Aug",IF(V1731=9,"Sep",IF(V1731=10,"Oct",IF(V1731=11,"Nov",IF(V1731=12,"Dec"))))))))))))</f>
        <v>Apr</v>
      </c>
    </row>
    <row r="1732" spans="1:23" customFormat="1" ht="43.2" hidden="1" x14ac:dyDescent="0.3">
      <c r="A1732">
        <v>1730</v>
      </c>
      <c r="B1732" s="2" t="s">
        <v>1731</v>
      </c>
      <c r="C1732" s="2" t="s">
        <v>5840</v>
      </c>
      <c r="D1732" s="7">
        <v>3000</v>
      </c>
      <c r="E1732" s="5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89"/>
        <v>0</v>
      </c>
      <c r="P1732">
        <f t="shared" si="190"/>
        <v>0</v>
      </c>
      <c r="Q1732" t="s">
        <v>8323</v>
      </c>
      <c r="R1732" t="s">
        <v>8345</v>
      </c>
      <c r="S1732" s="11">
        <f t="shared" si="191"/>
        <v>42272.087766203709</v>
      </c>
      <c r="T1732">
        <f t="shared" si="192"/>
        <v>25569</v>
      </c>
      <c r="U1732">
        <f t="shared" si="193"/>
        <v>2015</v>
      </c>
      <c r="V1732">
        <f t="shared" si="194"/>
        <v>9</v>
      </c>
      <c r="W1732" t="str">
        <f t="shared" si="195"/>
        <v>Sep</v>
      </c>
    </row>
    <row r="1733" spans="1:23" customFormat="1" ht="28.8" hidden="1" x14ac:dyDescent="0.3">
      <c r="A1733">
        <v>1731</v>
      </c>
      <c r="B1733" s="2" t="s">
        <v>1732</v>
      </c>
      <c r="C1733" s="2" t="s">
        <v>5841</v>
      </c>
      <c r="D1733" s="7">
        <v>1000</v>
      </c>
      <c r="E1733" s="5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89"/>
        <v>0</v>
      </c>
      <c r="P1733">
        <f t="shared" si="190"/>
        <v>0</v>
      </c>
      <c r="Q1733" t="s">
        <v>8323</v>
      </c>
      <c r="R1733" t="s">
        <v>8345</v>
      </c>
      <c r="S1733" s="11">
        <f t="shared" si="191"/>
        <v>42152.906851851847</v>
      </c>
      <c r="T1733">
        <f t="shared" si="192"/>
        <v>25569</v>
      </c>
      <c r="U1733">
        <f t="shared" si="193"/>
        <v>2015</v>
      </c>
      <c r="V1733">
        <f t="shared" si="194"/>
        <v>5</v>
      </c>
      <c r="W1733" t="str">
        <f t="shared" si="195"/>
        <v>May</v>
      </c>
    </row>
    <row r="1734" spans="1:23" customFormat="1" ht="43.2" hidden="1" x14ac:dyDescent="0.3">
      <c r="A1734">
        <v>1732</v>
      </c>
      <c r="B1734" s="2" t="s">
        <v>1733</v>
      </c>
      <c r="C1734" s="2" t="s">
        <v>5842</v>
      </c>
      <c r="D1734" s="7">
        <v>4000</v>
      </c>
      <c r="E1734" s="5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89"/>
        <v>0</v>
      </c>
      <c r="P1734">
        <f t="shared" si="190"/>
        <v>0</v>
      </c>
      <c r="Q1734" t="s">
        <v>8323</v>
      </c>
      <c r="R1734" t="s">
        <v>8345</v>
      </c>
      <c r="S1734" s="11">
        <f t="shared" si="191"/>
        <v>42325.683807870373</v>
      </c>
      <c r="T1734">
        <f t="shared" si="192"/>
        <v>25569</v>
      </c>
      <c r="U1734">
        <f t="shared" si="193"/>
        <v>2015</v>
      </c>
      <c r="V1734">
        <f t="shared" si="194"/>
        <v>11</v>
      </c>
      <c r="W1734" t="str">
        <f t="shared" si="195"/>
        <v>Nov</v>
      </c>
    </row>
    <row r="1735" spans="1:23" customFormat="1" ht="43.2" hidden="1" x14ac:dyDescent="0.3">
      <c r="A1735">
        <v>1733</v>
      </c>
      <c r="B1735" s="2" t="s">
        <v>1734</v>
      </c>
      <c r="C1735" s="2" t="s">
        <v>5843</v>
      </c>
      <c r="D1735" s="7">
        <v>10000</v>
      </c>
      <c r="E1735" s="5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89"/>
        <v>0</v>
      </c>
      <c r="P1735">
        <f t="shared" si="190"/>
        <v>0</v>
      </c>
      <c r="Q1735" t="s">
        <v>8323</v>
      </c>
      <c r="R1735" t="s">
        <v>8345</v>
      </c>
      <c r="S1735" s="11">
        <f t="shared" si="191"/>
        <v>42614.675625000003</v>
      </c>
      <c r="T1735">
        <f t="shared" si="192"/>
        <v>25569</v>
      </c>
      <c r="U1735">
        <f t="shared" si="193"/>
        <v>2016</v>
      </c>
      <c r="V1735">
        <f t="shared" si="194"/>
        <v>9</v>
      </c>
      <c r="W1735" t="str">
        <f t="shared" si="195"/>
        <v>Sep</v>
      </c>
    </row>
    <row r="1736" spans="1:23" customFormat="1" ht="43.2" hidden="1" x14ac:dyDescent="0.3">
      <c r="A1736">
        <v>1734</v>
      </c>
      <c r="B1736" s="2" t="s">
        <v>1735</v>
      </c>
      <c r="C1736" s="2" t="s">
        <v>5844</v>
      </c>
      <c r="D1736" s="7">
        <v>4500</v>
      </c>
      <c r="E1736" s="5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89"/>
        <v>0</v>
      </c>
      <c r="P1736">
        <f t="shared" si="190"/>
        <v>1</v>
      </c>
      <c r="Q1736" t="s">
        <v>8323</v>
      </c>
      <c r="R1736" t="s">
        <v>8345</v>
      </c>
      <c r="S1736" s="11">
        <f t="shared" si="191"/>
        <v>42102.036527777775</v>
      </c>
      <c r="T1736">
        <f t="shared" si="192"/>
        <v>25569.000011574073</v>
      </c>
      <c r="U1736">
        <f t="shared" si="193"/>
        <v>2015</v>
      </c>
      <c r="V1736">
        <f t="shared" si="194"/>
        <v>4</v>
      </c>
      <c r="W1736" t="str">
        <f t="shared" si="195"/>
        <v>Apr</v>
      </c>
    </row>
    <row r="1737" spans="1:23" customFormat="1" ht="43.2" hidden="1" x14ac:dyDescent="0.3">
      <c r="A1737">
        <v>1735</v>
      </c>
      <c r="B1737" s="2" t="s">
        <v>1736</v>
      </c>
      <c r="C1737" s="2" t="s">
        <v>5845</v>
      </c>
      <c r="D1737" s="7">
        <v>1000</v>
      </c>
      <c r="E1737" s="5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89"/>
        <v>11</v>
      </c>
      <c r="P1737">
        <f t="shared" si="190"/>
        <v>55</v>
      </c>
      <c r="Q1737" t="s">
        <v>8323</v>
      </c>
      <c r="R1737" t="s">
        <v>8345</v>
      </c>
      <c r="S1737" s="11">
        <f t="shared" si="191"/>
        <v>42559.814178240747</v>
      </c>
      <c r="T1737">
        <f t="shared" si="192"/>
        <v>25569.00002314815</v>
      </c>
      <c r="U1737">
        <f t="shared" si="193"/>
        <v>2016</v>
      </c>
      <c r="V1737">
        <f t="shared" si="194"/>
        <v>7</v>
      </c>
      <c r="W1737" t="str">
        <f t="shared" si="195"/>
        <v>Jul</v>
      </c>
    </row>
    <row r="1738" spans="1:23" customFormat="1" ht="28.8" hidden="1" x14ac:dyDescent="0.3">
      <c r="A1738">
        <v>1736</v>
      </c>
      <c r="B1738" s="2" t="s">
        <v>1737</v>
      </c>
      <c r="C1738" s="2" t="s">
        <v>5846</v>
      </c>
      <c r="D1738" s="7">
        <v>3000</v>
      </c>
      <c r="E1738" s="5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89"/>
        <v>1</v>
      </c>
      <c r="P1738">
        <f t="shared" si="190"/>
        <v>22</v>
      </c>
      <c r="Q1738" t="s">
        <v>8323</v>
      </c>
      <c r="R1738" t="s">
        <v>8345</v>
      </c>
      <c r="S1738" s="11">
        <f t="shared" si="191"/>
        <v>42286.861493055556</v>
      </c>
      <c r="T1738">
        <f t="shared" si="192"/>
        <v>25569.000011574073</v>
      </c>
      <c r="U1738">
        <f t="shared" si="193"/>
        <v>2015</v>
      </c>
      <c r="V1738">
        <f t="shared" si="194"/>
        <v>10</v>
      </c>
      <c r="W1738" t="str">
        <f t="shared" si="195"/>
        <v>Oct</v>
      </c>
    </row>
    <row r="1739" spans="1:23" customFormat="1" ht="43.2" hidden="1" x14ac:dyDescent="0.3">
      <c r="A1739">
        <v>1737</v>
      </c>
      <c r="B1739" s="2" t="s">
        <v>1738</v>
      </c>
      <c r="C1739" s="2" t="s">
        <v>5847</v>
      </c>
      <c r="D1739" s="7">
        <v>4000</v>
      </c>
      <c r="E1739" s="5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89"/>
        <v>21</v>
      </c>
      <c r="P1739">
        <f t="shared" si="190"/>
        <v>56.67</v>
      </c>
      <c r="Q1739" t="s">
        <v>8323</v>
      </c>
      <c r="R1739" t="s">
        <v>8345</v>
      </c>
      <c r="S1739" s="11">
        <f t="shared" si="191"/>
        <v>42175.948981481488</v>
      </c>
      <c r="T1739">
        <f t="shared" si="192"/>
        <v>25569.000173611112</v>
      </c>
      <c r="U1739">
        <f t="shared" si="193"/>
        <v>2015</v>
      </c>
      <c r="V1739">
        <f t="shared" si="194"/>
        <v>6</v>
      </c>
      <c r="W1739" t="str">
        <f t="shared" si="195"/>
        <v>Jun</v>
      </c>
    </row>
    <row r="1740" spans="1:23" customFormat="1" ht="28.8" hidden="1" x14ac:dyDescent="0.3">
      <c r="A1740">
        <v>1738</v>
      </c>
      <c r="B1740" s="2" t="s">
        <v>1739</v>
      </c>
      <c r="C1740" s="2" t="s">
        <v>5848</v>
      </c>
      <c r="D1740" s="7">
        <v>5000</v>
      </c>
      <c r="E1740" s="5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89"/>
        <v>0</v>
      </c>
      <c r="P1740">
        <f t="shared" si="190"/>
        <v>20</v>
      </c>
      <c r="Q1740" t="s">
        <v>8323</v>
      </c>
      <c r="R1740" t="s">
        <v>8345</v>
      </c>
      <c r="S1740" s="11">
        <f t="shared" si="191"/>
        <v>41884.874328703707</v>
      </c>
      <c r="T1740">
        <f t="shared" si="192"/>
        <v>25569.000011574073</v>
      </c>
      <c r="U1740">
        <f t="shared" si="193"/>
        <v>2014</v>
      </c>
      <c r="V1740">
        <f t="shared" si="194"/>
        <v>9</v>
      </c>
      <c r="W1740" t="str">
        <f t="shared" si="195"/>
        <v>Sep</v>
      </c>
    </row>
    <row r="1741" spans="1:23" customFormat="1" ht="43.2" hidden="1" x14ac:dyDescent="0.3">
      <c r="A1741">
        <v>1739</v>
      </c>
      <c r="B1741" s="2" t="s">
        <v>1740</v>
      </c>
      <c r="C1741" s="2" t="s">
        <v>5849</v>
      </c>
      <c r="D1741" s="7">
        <v>1000</v>
      </c>
      <c r="E1741" s="5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89"/>
        <v>0</v>
      </c>
      <c r="P1741">
        <f t="shared" si="190"/>
        <v>1</v>
      </c>
      <c r="Q1741" t="s">
        <v>8323</v>
      </c>
      <c r="R1741" t="s">
        <v>8345</v>
      </c>
      <c r="S1741" s="11">
        <f t="shared" si="191"/>
        <v>42435.874212962968</v>
      </c>
      <c r="T1741">
        <f t="shared" si="192"/>
        <v>25569.000011574073</v>
      </c>
      <c r="U1741">
        <f t="shared" si="193"/>
        <v>2016</v>
      </c>
      <c r="V1741">
        <f t="shared" si="194"/>
        <v>3</v>
      </c>
      <c r="W1741" t="str">
        <f t="shared" si="195"/>
        <v>Mar</v>
      </c>
    </row>
    <row r="1742" spans="1:23" customFormat="1" ht="43.2" hidden="1" x14ac:dyDescent="0.3">
      <c r="A1742">
        <v>1740</v>
      </c>
      <c r="B1742" s="2" t="s">
        <v>1741</v>
      </c>
      <c r="C1742" s="2" t="s">
        <v>5850</v>
      </c>
      <c r="D1742" s="7">
        <v>3000</v>
      </c>
      <c r="E1742" s="5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89"/>
        <v>0</v>
      </c>
      <c r="P1742">
        <f t="shared" si="190"/>
        <v>0</v>
      </c>
      <c r="Q1742" t="s">
        <v>8323</v>
      </c>
      <c r="R1742" t="s">
        <v>8345</v>
      </c>
      <c r="S1742" s="11">
        <f t="shared" si="191"/>
        <v>42171.817384259266</v>
      </c>
      <c r="T1742">
        <f t="shared" si="192"/>
        <v>25569</v>
      </c>
      <c r="U1742">
        <f t="shared" si="193"/>
        <v>2015</v>
      </c>
      <c r="V1742">
        <f t="shared" si="194"/>
        <v>6</v>
      </c>
      <c r="W1742" t="str">
        <f t="shared" si="195"/>
        <v>Jun</v>
      </c>
    </row>
    <row r="1743" spans="1:23" customFormat="1" ht="28.8" hidden="1" x14ac:dyDescent="0.3">
      <c r="A1743">
        <v>1741</v>
      </c>
      <c r="B1743" s="2" t="s">
        <v>1742</v>
      </c>
      <c r="C1743" s="2" t="s">
        <v>5851</v>
      </c>
      <c r="D1743" s="7">
        <v>1200</v>
      </c>
      <c r="E1743" s="5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89"/>
        <v>111</v>
      </c>
      <c r="P1743">
        <f t="shared" si="190"/>
        <v>25.58</v>
      </c>
      <c r="Q1743" t="s">
        <v>8336</v>
      </c>
      <c r="R1743" t="s">
        <v>8337</v>
      </c>
      <c r="S1743" s="11">
        <f t="shared" si="191"/>
        <v>42120.628136574072</v>
      </c>
      <c r="T1743">
        <f t="shared" si="192"/>
        <v>25569.000601851851</v>
      </c>
      <c r="U1743">
        <f t="shared" si="193"/>
        <v>2015</v>
      </c>
      <c r="V1743">
        <f t="shared" si="194"/>
        <v>4</v>
      </c>
      <c r="W1743" t="str">
        <f t="shared" si="195"/>
        <v>Apr</v>
      </c>
    </row>
    <row r="1744" spans="1:23" customFormat="1" ht="43.2" hidden="1" x14ac:dyDescent="0.3">
      <c r="A1744">
        <v>1742</v>
      </c>
      <c r="B1744" s="2" t="s">
        <v>1743</v>
      </c>
      <c r="C1744" s="2" t="s">
        <v>5852</v>
      </c>
      <c r="D1744" s="7">
        <v>2000</v>
      </c>
      <c r="E1744" s="5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89"/>
        <v>109</v>
      </c>
      <c r="P1744">
        <f t="shared" si="190"/>
        <v>63.97</v>
      </c>
      <c r="Q1744" t="s">
        <v>8336</v>
      </c>
      <c r="R1744" t="s">
        <v>8337</v>
      </c>
      <c r="S1744" s="11">
        <f t="shared" si="191"/>
        <v>42710.876967592587</v>
      </c>
      <c r="T1744">
        <f t="shared" si="192"/>
        <v>25569.00039351852</v>
      </c>
      <c r="U1744">
        <f t="shared" si="193"/>
        <v>2016</v>
      </c>
      <c r="V1744">
        <f t="shared" si="194"/>
        <v>12</v>
      </c>
      <c r="W1744" t="str">
        <f t="shared" si="195"/>
        <v>Dec</v>
      </c>
    </row>
    <row r="1745" spans="1:23" customFormat="1" ht="43.2" hidden="1" x14ac:dyDescent="0.3">
      <c r="A1745">
        <v>1743</v>
      </c>
      <c r="B1745" s="2" t="s">
        <v>1744</v>
      </c>
      <c r="C1745" s="2" t="s">
        <v>5853</v>
      </c>
      <c r="D1745" s="7">
        <v>6000</v>
      </c>
      <c r="E1745" s="5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89"/>
        <v>100</v>
      </c>
      <c r="P1745">
        <f t="shared" si="190"/>
        <v>89.93</v>
      </c>
      <c r="Q1745" t="s">
        <v>8336</v>
      </c>
      <c r="R1745" t="s">
        <v>8337</v>
      </c>
      <c r="S1745" s="11">
        <f t="shared" si="191"/>
        <v>42586.925636574073</v>
      </c>
      <c r="T1745">
        <f t="shared" si="192"/>
        <v>25569.000775462962</v>
      </c>
      <c r="U1745">
        <f t="shared" si="193"/>
        <v>2016</v>
      </c>
      <c r="V1745">
        <f t="shared" si="194"/>
        <v>8</v>
      </c>
      <c r="W1745" t="str">
        <f t="shared" si="195"/>
        <v>Aug</v>
      </c>
    </row>
    <row r="1746" spans="1:23" customFormat="1" ht="43.2" hidden="1" x14ac:dyDescent="0.3">
      <c r="A1746">
        <v>1744</v>
      </c>
      <c r="B1746" s="2" t="s">
        <v>1745</v>
      </c>
      <c r="C1746" s="2" t="s">
        <v>5854</v>
      </c>
      <c r="D1746" s="7">
        <v>5500</v>
      </c>
      <c r="E1746" s="5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89"/>
        <v>118</v>
      </c>
      <c r="P1746">
        <f t="shared" si="190"/>
        <v>93.07</v>
      </c>
      <c r="Q1746" t="s">
        <v>8336</v>
      </c>
      <c r="R1746" t="s">
        <v>8337</v>
      </c>
      <c r="S1746" s="11">
        <f t="shared" si="191"/>
        <v>42026.605057870373</v>
      </c>
      <c r="T1746">
        <f t="shared" si="192"/>
        <v>25569.000810185185</v>
      </c>
      <c r="U1746">
        <f t="shared" si="193"/>
        <v>2015</v>
      </c>
      <c r="V1746">
        <f t="shared" si="194"/>
        <v>1</v>
      </c>
      <c r="W1746" t="str">
        <f t="shared" si="195"/>
        <v>Jan</v>
      </c>
    </row>
    <row r="1747" spans="1:23" customFormat="1" ht="43.2" hidden="1" x14ac:dyDescent="0.3">
      <c r="A1747">
        <v>1745</v>
      </c>
      <c r="B1747" s="2" t="s">
        <v>1746</v>
      </c>
      <c r="C1747" s="2" t="s">
        <v>5855</v>
      </c>
      <c r="D1747" s="7">
        <v>7000</v>
      </c>
      <c r="E1747" s="5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89"/>
        <v>114</v>
      </c>
      <c r="P1747">
        <f t="shared" si="190"/>
        <v>89.67</v>
      </c>
      <c r="Q1747" t="s">
        <v>8336</v>
      </c>
      <c r="R1747" t="s">
        <v>8337</v>
      </c>
      <c r="S1747" s="11">
        <f t="shared" si="191"/>
        <v>42690.259699074071</v>
      </c>
      <c r="T1747">
        <f t="shared" si="192"/>
        <v>25569.001030092593</v>
      </c>
      <c r="U1747">
        <f t="shared" si="193"/>
        <v>2016</v>
      </c>
      <c r="V1747">
        <f t="shared" si="194"/>
        <v>11</v>
      </c>
      <c r="W1747" t="str">
        <f t="shared" si="195"/>
        <v>Nov</v>
      </c>
    </row>
    <row r="1748" spans="1:23" customFormat="1" ht="57.6" hidden="1" x14ac:dyDescent="0.3">
      <c r="A1748">
        <v>1746</v>
      </c>
      <c r="B1748" s="2" t="s">
        <v>1747</v>
      </c>
      <c r="C1748" s="2" t="s">
        <v>5856</v>
      </c>
      <c r="D1748" s="7">
        <v>15000</v>
      </c>
      <c r="E1748" s="5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89"/>
        <v>148</v>
      </c>
      <c r="P1748">
        <f t="shared" si="190"/>
        <v>207.62</v>
      </c>
      <c r="Q1748" t="s">
        <v>8336</v>
      </c>
      <c r="R1748" t="s">
        <v>8337</v>
      </c>
      <c r="S1748" s="11">
        <f t="shared" si="191"/>
        <v>42668.176701388889</v>
      </c>
      <c r="T1748">
        <f t="shared" si="192"/>
        <v>25569.001238425924</v>
      </c>
      <c r="U1748">
        <f t="shared" si="193"/>
        <v>2016</v>
      </c>
      <c r="V1748">
        <f t="shared" si="194"/>
        <v>10</v>
      </c>
      <c r="W1748" t="str">
        <f t="shared" si="195"/>
        <v>Oct</v>
      </c>
    </row>
    <row r="1749" spans="1:23" customFormat="1" ht="43.2" hidden="1" x14ac:dyDescent="0.3">
      <c r="A1749">
        <v>1747</v>
      </c>
      <c r="B1749" s="2" t="s">
        <v>1748</v>
      </c>
      <c r="C1749" s="2" t="s">
        <v>5857</v>
      </c>
      <c r="D1749" s="7">
        <v>9000</v>
      </c>
      <c r="E1749" s="5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89"/>
        <v>105</v>
      </c>
      <c r="P1749">
        <f t="shared" si="190"/>
        <v>59.41</v>
      </c>
      <c r="Q1749" t="s">
        <v>8336</v>
      </c>
      <c r="R1749" t="s">
        <v>8337</v>
      </c>
      <c r="S1749" s="11">
        <f t="shared" si="191"/>
        <v>42292.435532407413</v>
      </c>
      <c r="T1749">
        <f t="shared" si="192"/>
        <v>25569.001840277779</v>
      </c>
      <c r="U1749">
        <f t="shared" si="193"/>
        <v>2015</v>
      </c>
      <c r="V1749">
        <f t="shared" si="194"/>
        <v>10</v>
      </c>
      <c r="W1749" t="str">
        <f t="shared" si="195"/>
        <v>Oct</v>
      </c>
    </row>
    <row r="1750" spans="1:23" customFormat="1" ht="28.8" hidden="1" x14ac:dyDescent="0.3">
      <c r="A1750">
        <v>1748</v>
      </c>
      <c r="B1750" s="2" t="s">
        <v>1749</v>
      </c>
      <c r="C1750" s="2" t="s">
        <v>5858</v>
      </c>
      <c r="D1750" s="7">
        <v>50000</v>
      </c>
      <c r="E1750" s="5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89"/>
        <v>130</v>
      </c>
      <c r="P1750">
        <f t="shared" si="190"/>
        <v>358.97</v>
      </c>
      <c r="Q1750" t="s">
        <v>8336</v>
      </c>
      <c r="R1750" t="s">
        <v>8337</v>
      </c>
      <c r="S1750" s="11">
        <f t="shared" si="191"/>
        <v>42219.950729166667</v>
      </c>
      <c r="T1750">
        <f t="shared" si="192"/>
        <v>25569.002094907406</v>
      </c>
      <c r="U1750">
        <f t="shared" si="193"/>
        <v>2015</v>
      </c>
      <c r="V1750">
        <f t="shared" si="194"/>
        <v>8</v>
      </c>
      <c r="W1750" t="str">
        <f t="shared" si="195"/>
        <v>Aug</v>
      </c>
    </row>
    <row r="1751" spans="1:23" customFormat="1" ht="28.8" hidden="1" x14ac:dyDescent="0.3">
      <c r="A1751">
        <v>1749</v>
      </c>
      <c r="B1751" s="2" t="s">
        <v>1750</v>
      </c>
      <c r="C1751" s="2" t="s">
        <v>5859</v>
      </c>
      <c r="D1751" s="7">
        <v>10050</v>
      </c>
      <c r="E1751" s="5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89"/>
        <v>123</v>
      </c>
      <c r="P1751">
        <f t="shared" si="190"/>
        <v>94.74</v>
      </c>
      <c r="Q1751" t="s">
        <v>8336</v>
      </c>
      <c r="R1751" t="s">
        <v>8337</v>
      </c>
      <c r="S1751" s="11">
        <f t="shared" si="191"/>
        <v>42758.975937499999</v>
      </c>
      <c r="T1751">
        <f t="shared" si="192"/>
        <v>25569.001516203705</v>
      </c>
      <c r="U1751">
        <f t="shared" si="193"/>
        <v>2017</v>
      </c>
      <c r="V1751">
        <f t="shared" si="194"/>
        <v>1</v>
      </c>
      <c r="W1751" t="str">
        <f t="shared" si="195"/>
        <v>Jan</v>
      </c>
    </row>
    <row r="1752" spans="1:23" customFormat="1" ht="43.2" hidden="1" x14ac:dyDescent="0.3">
      <c r="A1752">
        <v>1750</v>
      </c>
      <c r="B1752" s="2" t="s">
        <v>1751</v>
      </c>
      <c r="C1752" s="2" t="s">
        <v>5860</v>
      </c>
      <c r="D1752" s="7">
        <v>5000</v>
      </c>
      <c r="E1752" s="5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89"/>
        <v>202</v>
      </c>
      <c r="P1752">
        <f t="shared" si="190"/>
        <v>80.650000000000006</v>
      </c>
      <c r="Q1752" t="s">
        <v>8336</v>
      </c>
      <c r="R1752" t="s">
        <v>8337</v>
      </c>
      <c r="S1752" s="11">
        <f t="shared" si="191"/>
        <v>42454.836851851855</v>
      </c>
      <c r="T1752">
        <f t="shared" si="192"/>
        <v>25569.001446759259</v>
      </c>
      <c r="U1752">
        <f t="shared" si="193"/>
        <v>2016</v>
      </c>
      <c r="V1752">
        <f t="shared" si="194"/>
        <v>3</v>
      </c>
      <c r="W1752" t="str">
        <f t="shared" si="195"/>
        <v>Mar</v>
      </c>
    </row>
    <row r="1753" spans="1:23" customFormat="1" ht="28.8" hidden="1" x14ac:dyDescent="0.3">
      <c r="A1753">
        <v>1751</v>
      </c>
      <c r="B1753" s="2" t="s">
        <v>1752</v>
      </c>
      <c r="C1753" s="2" t="s">
        <v>5861</v>
      </c>
      <c r="D1753" s="7">
        <v>10000</v>
      </c>
      <c r="E1753" s="5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89"/>
        <v>103</v>
      </c>
      <c r="P1753">
        <f t="shared" si="190"/>
        <v>168.69</v>
      </c>
      <c r="Q1753" t="s">
        <v>8336</v>
      </c>
      <c r="R1753" t="s">
        <v>8337</v>
      </c>
      <c r="S1753" s="11">
        <f t="shared" si="191"/>
        <v>42052.7815162037</v>
      </c>
      <c r="T1753">
        <f t="shared" si="192"/>
        <v>25569.00070601852</v>
      </c>
      <c r="U1753">
        <f t="shared" si="193"/>
        <v>2015</v>
      </c>
      <c r="V1753">
        <f t="shared" si="194"/>
        <v>2</v>
      </c>
      <c r="W1753" t="str">
        <f t="shared" si="195"/>
        <v>Feb</v>
      </c>
    </row>
    <row r="1754" spans="1:23" customFormat="1" ht="28.8" hidden="1" x14ac:dyDescent="0.3">
      <c r="A1754">
        <v>1752</v>
      </c>
      <c r="B1754" s="2" t="s">
        <v>1753</v>
      </c>
      <c r="C1754" s="2" t="s">
        <v>5862</v>
      </c>
      <c r="D1754" s="7">
        <v>1200</v>
      </c>
      <c r="E1754" s="5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89"/>
        <v>260</v>
      </c>
      <c r="P1754">
        <f t="shared" si="190"/>
        <v>34.69</v>
      </c>
      <c r="Q1754" t="s">
        <v>8336</v>
      </c>
      <c r="R1754" t="s">
        <v>8337</v>
      </c>
      <c r="S1754" s="11">
        <f t="shared" si="191"/>
        <v>42627.253263888888</v>
      </c>
      <c r="T1754">
        <f t="shared" si="192"/>
        <v>25569.001041666666</v>
      </c>
      <c r="U1754">
        <f t="shared" si="193"/>
        <v>2016</v>
      </c>
      <c r="V1754">
        <f t="shared" si="194"/>
        <v>9</v>
      </c>
      <c r="W1754" t="str">
        <f t="shared" si="195"/>
        <v>Sep</v>
      </c>
    </row>
    <row r="1755" spans="1:23" customFormat="1" ht="43.2" hidden="1" x14ac:dyDescent="0.3">
      <c r="A1755">
        <v>1753</v>
      </c>
      <c r="B1755" s="2" t="s">
        <v>1754</v>
      </c>
      <c r="C1755" s="2" t="s">
        <v>5863</v>
      </c>
      <c r="D1755" s="7">
        <v>15000</v>
      </c>
      <c r="E1755" s="5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89"/>
        <v>108</v>
      </c>
      <c r="P1755">
        <f t="shared" si="190"/>
        <v>462.86</v>
      </c>
      <c r="Q1755" t="s">
        <v>8336</v>
      </c>
      <c r="R1755" t="s">
        <v>8337</v>
      </c>
      <c r="S1755" s="11">
        <f t="shared" si="191"/>
        <v>42420.74962962963</v>
      </c>
      <c r="T1755">
        <f t="shared" si="192"/>
        <v>25569.000405092593</v>
      </c>
      <c r="U1755">
        <f t="shared" si="193"/>
        <v>2016</v>
      </c>
      <c r="V1755">
        <f t="shared" si="194"/>
        <v>2</v>
      </c>
      <c r="W1755" t="str">
        <f t="shared" si="195"/>
        <v>Feb</v>
      </c>
    </row>
    <row r="1756" spans="1:23" customFormat="1" ht="43.2" hidden="1" x14ac:dyDescent="0.3">
      <c r="A1756">
        <v>1754</v>
      </c>
      <c r="B1756" s="2" t="s">
        <v>1755</v>
      </c>
      <c r="C1756" s="2" t="s">
        <v>5864</v>
      </c>
      <c r="D1756" s="7">
        <v>8500</v>
      </c>
      <c r="E1756" s="5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89"/>
        <v>111</v>
      </c>
      <c r="P1756">
        <f t="shared" si="190"/>
        <v>104.39</v>
      </c>
      <c r="Q1756" t="s">
        <v>8336</v>
      </c>
      <c r="R1756" t="s">
        <v>8337</v>
      </c>
      <c r="S1756" s="11">
        <f t="shared" si="191"/>
        <v>42067.876770833333</v>
      </c>
      <c r="T1756">
        <f t="shared" si="192"/>
        <v>25569.001041666666</v>
      </c>
      <c r="U1756">
        <f t="shared" si="193"/>
        <v>2015</v>
      </c>
      <c r="V1756">
        <f t="shared" si="194"/>
        <v>3</v>
      </c>
      <c r="W1756" t="str">
        <f t="shared" si="195"/>
        <v>Mar</v>
      </c>
    </row>
    <row r="1757" spans="1:23" customFormat="1" ht="43.2" hidden="1" x14ac:dyDescent="0.3">
      <c r="A1757">
        <v>1755</v>
      </c>
      <c r="B1757" s="2" t="s">
        <v>1756</v>
      </c>
      <c r="C1757" s="2" t="s">
        <v>5865</v>
      </c>
      <c r="D1757" s="7">
        <v>25</v>
      </c>
      <c r="E1757" s="5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89"/>
        <v>120</v>
      </c>
      <c r="P1757">
        <f t="shared" si="190"/>
        <v>7.5</v>
      </c>
      <c r="Q1757" t="s">
        <v>8336</v>
      </c>
      <c r="R1757" t="s">
        <v>8337</v>
      </c>
      <c r="S1757" s="11">
        <f t="shared" si="191"/>
        <v>42252.788900462961</v>
      </c>
      <c r="T1757">
        <f t="shared" si="192"/>
        <v>25569.000046296296</v>
      </c>
      <c r="U1757">
        <f t="shared" si="193"/>
        <v>2015</v>
      </c>
      <c r="V1757">
        <f t="shared" si="194"/>
        <v>9</v>
      </c>
      <c r="W1757" t="str">
        <f t="shared" si="195"/>
        <v>Sep</v>
      </c>
    </row>
    <row r="1758" spans="1:23" customFormat="1" ht="43.2" hidden="1" x14ac:dyDescent="0.3">
      <c r="A1758">
        <v>1756</v>
      </c>
      <c r="B1758" s="2" t="s">
        <v>1757</v>
      </c>
      <c r="C1758" s="2" t="s">
        <v>5866</v>
      </c>
      <c r="D1758" s="7">
        <v>5500</v>
      </c>
      <c r="E1758" s="5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89"/>
        <v>103</v>
      </c>
      <c r="P1758">
        <f t="shared" si="190"/>
        <v>47.13</v>
      </c>
      <c r="Q1758" t="s">
        <v>8336</v>
      </c>
      <c r="R1758" t="s">
        <v>8337</v>
      </c>
      <c r="S1758" s="11">
        <f t="shared" si="191"/>
        <v>42571.167465277773</v>
      </c>
      <c r="T1758">
        <f t="shared" si="192"/>
        <v>25569.00138888889</v>
      </c>
      <c r="U1758">
        <f t="shared" si="193"/>
        <v>2016</v>
      </c>
      <c r="V1758">
        <f t="shared" si="194"/>
        <v>7</v>
      </c>
      <c r="W1758" t="str">
        <f t="shared" si="195"/>
        <v>Jul</v>
      </c>
    </row>
    <row r="1759" spans="1:23" customFormat="1" ht="28.8" hidden="1" x14ac:dyDescent="0.3">
      <c r="A1759">
        <v>1757</v>
      </c>
      <c r="B1759" s="2" t="s">
        <v>1758</v>
      </c>
      <c r="C1759" s="2" t="s">
        <v>5867</v>
      </c>
      <c r="D1759" s="7">
        <v>5000</v>
      </c>
      <c r="E1759" s="5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89"/>
        <v>116</v>
      </c>
      <c r="P1759">
        <f t="shared" si="190"/>
        <v>414.29</v>
      </c>
      <c r="Q1759" t="s">
        <v>8336</v>
      </c>
      <c r="R1759" t="s">
        <v>8337</v>
      </c>
      <c r="S1759" s="11">
        <f t="shared" si="191"/>
        <v>42733.827349537038</v>
      </c>
      <c r="T1759">
        <f t="shared" si="192"/>
        <v>25569.000162037039</v>
      </c>
      <c r="U1759">
        <f t="shared" si="193"/>
        <v>2016</v>
      </c>
      <c r="V1759">
        <f t="shared" si="194"/>
        <v>12</v>
      </c>
      <c r="W1759" t="str">
        <f t="shared" si="195"/>
        <v>Dec</v>
      </c>
    </row>
    <row r="1760" spans="1:23" customFormat="1" ht="57.6" hidden="1" x14ac:dyDescent="0.3">
      <c r="A1760">
        <v>1758</v>
      </c>
      <c r="B1760" s="2" t="s">
        <v>1759</v>
      </c>
      <c r="C1760" s="2" t="s">
        <v>5868</v>
      </c>
      <c r="D1760" s="7">
        <v>1000</v>
      </c>
      <c r="E1760" s="5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89"/>
        <v>115</v>
      </c>
      <c r="P1760">
        <f t="shared" si="190"/>
        <v>42.48</v>
      </c>
      <c r="Q1760" t="s">
        <v>8336</v>
      </c>
      <c r="R1760" t="s">
        <v>8337</v>
      </c>
      <c r="S1760" s="11">
        <f t="shared" si="191"/>
        <v>42505.955925925926</v>
      </c>
      <c r="T1760">
        <f t="shared" si="192"/>
        <v>25569.0003125</v>
      </c>
      <c r="U1760">
        <f t="shared" si="193"/>
        <v>2016</v>
      </c>
      <c r="V1760">
        <f t="shared" si="194"/>
        <v>5</v>
      </c>
      <c r="W1760" t="str">
        <f t="shared" si="195"/>
        <v>May</v>
      </c>
    </row>
    <row r="1761" spans="1:23" customFormat="1" ht="28.8" hidden="1" x14ac:dyDescent="0.3">
      <c r="A1761">
        <v>1759</v>
      </c>
      <c r="B1761" s="2" t="s">
        <v>1760</v>
      </c>
      <c r="C1761" s="2" t="s">
        <v>5869</v>
      </c>
      <c r="D1761" s="7">
        <v>5000</v>
      </c>
      <c r="E1761" s="5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89"/>
        <v>107</v>
      </c>
      <c r="P1761">
        <f t="shared" si="190"/>
        <v>108.78</v>
      </c>
      <c r="Q1761" t="s">
        <v>8336</v>
      </c>
      <c r="R1761" t="s">
        <v>8337</v>
      </c>
      <c r="S1761" s="11">
        <f t="shared" si="191"/>
        <v>42068.829039351855</v>
      </c>
      <c r="T1761">
        <f t="shared" si="192"/>
        <v>25569.000567129631</v>
      </c>
      <c r="U1761">
        <f t="shared" si="193"/>
        <v>2015</v>
      </c>
      <c r="V1761">
        <f t="shared" si="194"/>
        <v>3</v>
      </c>
      <c r="W1761" t="str">
        <f t="shared" si="195"/>
        <v>Mar</v>
      </c>
    </row>
    <row r="1762" spans="1:23" customFormat="1" ht="43.2" hidden="1" x14ac:dyDescent="0.3">
      <c r="A1762">
        <v>1760</v>
      </c>
      <c r="B1762" s="2" t="s">
        <v>1761</v>
      </c>
      <c r="C1762" s="2" t="s">
        <v>5870</v>
      </c>
      <c r="D1762" s="7">
        <v>5000</v>
      </c>
      <c r="E1762" s="5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89"/>
        <v>165</v>
      </c>
      <c r="P1762">
        <f t="shared" si="190"/>
        <v>81.099999999999994</v>
      </c>
      <c r="Q1762" t="s">
        <v>8336</v>
      </c>
      <c r="R1762" t="s">
        <v>8337</v>
      </c>
      <c r="S1762" s="11">
        <f t="shared" si="191"/>
        <v>42405.67260416667</v>
      </c>
      <c r="T1762">
        <f t="shared" si="192"/>
        <v>25569.001180555555</v>
      </c>
      <c r="U1762">
        <f t="shared" si="193"/>
        <v>2016</v>
      </c>
      <c r="V1762">
        <f t="shared" si="194"/>
        <v>2</v>
      </c>
      <c r="W1762" t="str">
        <f t="shared" si="195"/>
        <v>Feb</v>
      </c>
    </row>
    <row r="1763" spans="1:23" customFormat="1" ht="28.8" hidden="1" x14ac:dyDescent="0.3">
      <c r="A1763">
        <v>1761</v>
      </c>
      <c r="B1763" s="2" t="s">
        <v>1762</v>
      </c>
      <c r="C1763" s="2" t="s">
        <v>5871</v>
      </c>
      <c r="D1763" s="7">
        <v>100</v>
      </c>
      <c r="E1763" s="5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89"/>
        <v>155</v>
      </c>
      <c r="P1763">
        <f t="shared" si="190"/>
        <v>51.67</v>
      </c>
      <c r="Q1763" t="s">
        <v>8336</v>
      </c>
      <c r="R1763" t="s">
        <v>8337</v>
      </c>
      <c r="S1763" s="11">
        <f t="shared" si="191"/>
        <v>42209.567824074074</v>
      </c>
      <c r="T1763">
        <f t="shared" si="192"/>
        <v>25569.000034722223</v>
      </c>
      <c r="U1763">
        <f t="shared" si="193"/>
        <v>2015</v>
      </c>
      <c r="V1763">
        <f t="shared" si="194"/>
        <v>7</v>
      </c>
      <c r="W1763" t="str">
        <f t="shared" si="195"/>
        <v>Jul</v>
      </c>
    </row>
    <row r="1764" spans="1:23" customFormat="1" ht="28.8" hidden="1" x14ac:dyDescent="0.3">
      <c r="A1764">
        <v>1762</v>
      </c>
      <c r="B1764" s="2" t="s">
        <v>1763</v>
      </c>
      <c r="C1764" s="2" t="s">
        <v>5872</v>
      </c>
      <c r="D1764" s="7">
        <v>100</v>
      </c>
      <c r="E1764" s="5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89"/>
        <v>885</v>
      </c>
      <c r="P1764">
        <f t="shared" si="190"/>
        <v>35.4</v>
      </c>
      <c r="Q1764" t="s">
        <v>8336</v>
      </c>
      <c r="R1764" t="s">
        <v>8337</v>
      </c>
      <c r="S1764" s="11">
        <f t="shared" si="191"/>
        <v>42410.982002314813</v>
      </c>
      <c r="T1764">
        <f t="shared" si="192"/>
        <v>25569.00028935185</v>
      </c>
      <c r="U1764">
        <f t="shared" si="193"/>
        <v>2016</v>
      </c>
      <c r="V1764">
        <f t="shared" si="194"/>
        <v>2</v>
      </c>
      <c r="W1764" t="str">
        <f t="shared" si="195"/>
        <v>Feb</v>
      </c>
    </row>
    <row r="1765" spans="1:23" customFormat="1" ht="43.2" hidden="1" x14ac:dyDescent="0.3">
      <c r="A1765">
        <v>1763</v>
      </c>
      <c r="B1765" s="2" t="s">
        <v>1764</v>
      </c>
      <c r="C1765" s="2" t="s">
        <v>5873</v>
      </c>
      <c r="D1765" s="7">
        <v>12000</v>
      </c>
      <c r="E1765" s="5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89"/>
        <v>102</v>
      </c>
      <c r="P1765">
        <f t="shared" si="190"/>
        <v>103.64</v>
      </c>
      <c r="Q1765" t="s">
        <v>8336</v>
      </c>
      <c r="R1765" t="s">
        <v>8337</v>
      </c>
      <c r="S1765" s="11">
        <f t="shared" si="191"/>
        <v>42636.868518518517</v>
      </c>
      <c r="T1765">
        <f t="shared" si="192"/>
        <v>25569.00136574074</v>
      </c>
      <c r="U1765">
        <f t="shared" si="193"/>
        <v>2016</v>
      </c>
      <c r="V1765">
        <f t="shared" si="194"/>
        <v>9</v>
      </c>
      <c r="W1765" t="str">
        <f t="shared" si="195"/>
        <v>Sep</v>
      </c>
    </row>
    <row r="1766" spans="1:23" customFormat="1" ht="43.2" hidden="1" x14ac:dyDescent="0.3">
      <c r="A1766">
        <v>1764</v>
      </c>
      <c r="B1766" s="2" t="s">
        <v>1765</v>
      </c>
      <c r="C1766" s="2" t="s">
        <v>5874</v>
      </c>
      <c r="D1766" s="7">
        <v>11000</v>
      </c>
      <c r="E1766" s="5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89"/>
        <v>20</v>
      </c>
      <c r="P1766">
        <f t="shared" si="190"/>
        <v>55.28</v>
      </c>
      <c r="Q1766" t="s">
        <v>8336</v>
      </c>
      <c r="R1766" t="s">
        <v>8337</v>
      </c>
      <c r="S1766" s="11">
        <f t="shared" si="191"/>
        <v>41825.485868055555</v>
      </c>
      <c r="T1766">
        <f t="shared" si="192"/>
        <v>25569.000451388889</v>
      </c>
      <c r="U1766">
        <f t="shared" si="193"/>
        <v>2014</v>
      </c>
      <c r="V1766">
        <f t="shared" si="194"/>
        <v>7</v>
      </c>
      <c r="W1766" t="str">
        <f t="shared" si="195"/>
        <v>Jul</v>
      </c>
    </row>
    <row r="1767" spans="1:23" customFormat="1" ht="43.2" hidden="1" x14ac:dyDescent="0.3">
      <c r="A1767">
        <v>1765</v>
      </c>
      <c r="B1767" s="2" t="s">
        <v>1766</v>
      </c>
      <c r="C1767" s="2" t="s">
        <v>5875</v>
      </c>
      <c r="D1767" s="7">
        <v>12500</v>
      </c>
      <c r="E1767" s="5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89"/>
        <v>59</v>
      </c>
      <c r="P1767">
        <f t="shared" si="190"/>
        <v>72.17</v>
      </c>
      <c r="Q1767" t="s">
        <v>8336</v>
      </c>
      <c r="R1767" t="s">
        <v>8337</v>
      </c>
      <c r="S1767" s="11">
        <f t="shared" si="191"/>
        <v>41834.980462962965</v>
      </c>
      <c r="T1767">
        <f t="shared" si="192"/>
        <v>25569.001192129628</v>
      </c>
      <c r="U1767">
        <f t="shared" si="193"/>
        <v>2014</v>
      </c>
      <c r="V1767">
        <f t="shared" si="194"/>
        <v>7</v>
      </c>
      <c r="W1767" t="str">
        <f t="shared" si="195"/>
        <v>Jul</v>
      </c>
    </row>
    <row r="1768" spans="1:23" customFormat="1" ht="28.8" hidden="1" x14ac:dyDescent="0.3">
      <c r="A1768">
        <v>1766</v>
      </c>
      <c r="B1768" s="2" t="s">
        <v>1767</v>
      </c>
      <c r="C1768" s="2" t="s">
        <v>5876</v>
      </c>
      <c r="D1768" s="7">
        <v>1500</v>
      </c>
      <c r="E1768" s="5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89"/>
        <v>0</v>
      </c>
      <c r="P1768">
        <f t="shared" si="190"/>
        <v>0</v>
      </c>
      <c r="Q1768" t="s">
        <v>8336</v>
      </c>
      <c r="R1768" t="s">
        <v>8337</v>
      </c>
      <c r="S1768" s="11">
        <f t="shared" si="191"/>
        <v>41855.859814814816</v>
      </c>
      <c r="T1768">
        <f t="shared" si="192"/>
        <v>25569</v>
      </c>
      <c r="U1768">
        <f t="shared" si="193"/>
        <v>2014</v>
      </c>
      <c r="V1768">
        <f t="shared" si="194"/>
        <v>8</v>
      </c>
      <c r="W1768" t="str">
        <f t="shared" si="195"/>
        <v>Aug</v>
      </c>
    </row>
    <row r="1769" spans="1:23" customFormat="1" ht="28.8" hidden="1" x14ac:dyDescent="0.3">
      <c r="A1769">
        <v>1767</v>
      </c>
      <c r="B1769" s="2" t="s">
        <v>1768</v>
      </c>
      <c r="C1769" s="2" t="s">
        <v>5877</v>
      </c>
      <c r="D1769" s="7">
        <v>5000</v>
      </c>
      <c r="E1769" s="5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89"/>
        <v>46</v>
      </c>
      <c r="P1769">
        <f t="shared" si="190"/>
        <v>58.62</v>
      </c>
      <c r="Q1769" t="s">
        <v>8336</v>
      </c>
      <c r="R1769" t="s">
        <v>8337</v>
      </c>
      <c r="S1769" s="11">
        <f t="shared" si="191"/>
        <v>41824.658379629633</v>
      </c>
      <c r="T1769">
        <f t="shared" si="192"/>
        <v>25569.000451388889</v>
      </c>
      <c r="U1769">
        <f t="shared" si="193"/>
        <v>2014</v>
      </c>
      <c r="V1769">
        <f t="shared" si="194"/>
        <v>7</v>
      </c>
      <c r="W1769" t="str">
        <f t="shared" si="195"/>
        <v>Jul</v>
      </c>
    </row>
    <row r="1770" spans="1:23" customFormat="1" ht="43.2" hidden="1" x14ac:dyDescent="0.3">
      <c r="A1770">
        <v>1768</v>
      </c>
      <c r="B1770" s="2" t="s">
        <v>1769</v>
      </c>
      <c r="C1770" s="2" t="s">
        <v>5878</v>
      </c>
      <c r="D1770" s="7">
        <v>5000</v>
      </c>
      <c r="E1770" s="5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89"/>
        <v>4</v>
      </c>
      <c r="P1770">
        <f t="shared" si="190"/>
        <v>12.47</v>
      </c>
      <c r="Q1770" t="s">
        <v>8336</v>
      </c>
      <c r="R1770" t="s">
        <v>8337</v>
      </c>
      <c r="S1770" s="11">
        <f t="shared" si="191"/>
        <v>41849.560694444444</v>
      </c>
      <c r="T1770">
        <f t="shared" si="192"/>
        <v>25569.000173611112</v>
      </c>
      <c r="U1770">
        <f t="shared" si="193"/>
        <v>2014</v>
      </c>
      <c r="V1770">
        <f t="shared" si="194"/>
        <v>7</v>
      </c>
      <c r="W1770" t="str">
        <f t="shared" si="195"/>
        <v>Jul</v>
      </c>
    </row>
    <row r="1771" spans="1:23" customFormat="1" ht="43.2" hidden="1" x14ac:dyDescent="0.3">
      <c r="A1771">
        <v>1769</v>
      </c>
      <c r="B1771" s="2" t="s">
        <v>1770</v>
      </c>
      <c r="C1771" s="2" t="s">
        <v>5879</v>
      </c>
      <c r="D1771" s="7">
        <v>40000</v>
      </c>
      <c r="E1771" s="5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89"/>
        <v>3</v>
      </c>
      <c r="P1771">
        <f t="shared" si="190"/>
        <v>49.14</v>
      </c>
      <c r="Q1771" t="s">
        <v>8336</v>
      </c>
      <c r="R1771" t="s">
        <v>8337</v>
      </c>
      <c r="S1771" s="11">
        <f t="shared" si="191"/>
        <v>41987.818969907406</v>
      </c>
      <c r="T1771">
        <f t="shared" si="192"/>
        <v>25569.000254629631</v>
      </c>
      <c r="U1771">
        <f t="shared" si="193"/>
        <v>2014</v>
      </c>
      <c r="V1771">
        <f t="shared" si="194"/>
        <v>12</v>
      </c>
      <c r="W1771" t="str">
        <f t="shared" si="195"/>
        <v>Dec</v>
      </c>
    </row>
    <row r="1772" spans="1:23" customFormat="1" ht="43.2" hidden="1" x14ac:dyDescent="0.3">
      <c r="A1772">
        <v>1770</v>
      </c>
      <c r="B1772" s="2" t="s">
        <v>1771</v>
      </c>
      <c r="C1772" s="2" t="s">
        <v>5880</v>
      </c>
      <c r="D1772" s="7">
        <v>24500</v>
      </c>
      <c r="E1772" s="5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89"/>
        <v>57</v>
      </c>
      <c r="P1772">
        <f t="shared" si="190"/>
        <v>150.5</v>
      </c>
      <c r="Q1772" t="s">
        <v>8336</v>
      </c>
      <c r="R1772" t="s">
        <v>8337</v>
      </c>
      <c r="S1772" s="11">
        <f t="shared" si="191"/>
        <v>41891.780023148152</v>
      </c>
      <c r="T1772">
        <f t="shared" si="192"/>
        <v>25569.001064814816</v>
      </c>
      <c r="U1772">
        <f t="shared" si="193"/>
        <v>2014</v>
      </c>
      <c r="V1772">
        <f t="shared" si="194"/>
        <v>9</v>
      </c>
      <c r="W1772" t="str">
        <f t="shared" si="195"/>
        <v>Sep</v>
      </c>
    </row>
    <row r="1773" spans="1:23" customFormat="1" ht="43.2" hidden="1" x14ac:dyDescent="0.3">
      <c r="A1773">
        <v>1771</v>
      </c>
      <c r="B1773" s="2" t="s">
        <v>1772</v>
      </c>
      <c r="C1773" s="2" t="s">
        <v>5881</v>
      </c>
      <c r="D1773" s="7">
        <v>4200</v>
      </c>
      <c r="E1773" s="5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89"/>
        <v>21</v>
      </c>
      <c r="P1773">
        <f t="shared" si="190"/>
        <v>35.799999999999997</v>
      </c>
      <c r="Q1773" t="s">
        <v>8336</v>
      </c>
      <c r="R1773" t="s">
        <v>8337</v>
      </c>
      <c r="S1773" s="11">
        <f t="shared" si="191"/>
        <v>41905.979629629634</v>
      </c>
      <c r="T1773">
        <f t="shared" si="192"/>
        <v>25569.00028935185</v>
      </c>
      <c r="U1773">
        <f t="shared" si="193"/>
        <v>2014</v>
      </c>
      <c r="V1773">
        <f t="shared" si="194"/>
        <v>9</v>
      </c>
      <c r="W1773" t="str">
        <f t="shared" si="195"/>
        <v>Sep</v>
      </c>
    </row>
    <row r="1774" spans="1:23" customFormat="1" ht="43.2" hidden="1" x14ac:dyDescent="0.3">
      <c r="A1774">
        <v>1772</v>
      </c>
      <c r="B1774" s="2" t="s">
        <v>1773</v>
      </c>
      <c r="C1774" s="2" t="s">
        <v>5882</v>
      </c>
      <c r="D1774" s="7">
        <v>5500</v>
      </c>
      <c r="E1774" s="5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89"/>
        <v>16</v>
      </c>
      <c r="P1774">
        <f t="shared" si="190"/>
        <v>45.16</v>
      </c>
      <c r="Q1774" t="s">
        <v>8336</v>
      </c>
      <c r="R1774" t="s">
        <v>8337</v>
      </c>
      <c r="S1774" s="11">
        <f t="shared" si="191"/>
        <v>41766.718009259261</v>
      </c>
      <c r="T1774">
        <f t="shared" si="192"/>
        <v>25569.000219907408</v>
      </c>
      <c r="U1774">
        <f t="shared" si="193"/>
        <v>2014</v>
      </c>
      <c r="V1774">
        <f t="shared" si="194"/>
        <v>5</v>
      </c>
      <c r="W1774" t="str">
        <f t="shared" si="195"/>
        <v>May</v>
      </c>
    </row>
    <row r="1775" spans="1:23" customFormat="1" ht="43.2" hidden="1" x14ac:dyDescent="0.3">
      <c r="A1775">
        <v>1773</v>
      </c>
      <c r="B1775" s="2" t="s">
        <v>1774</v>
      </c>
      <c r="C1775" s="2" t="s">
        <v>5883</v>
      </c>
      <c r="D1775" s="7">
        <v>30000</v>
      </c>
      <c r="E1775" s="5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89"/>
        <v>6</v>
      </c>
      <c r="P1775">
        <f t="shared" si="190"/>
        <v>98.79</v>
      </c>
      <c r="Q1775" t="s">
        <v>8336</v>
      </c>
      <c r="R1775" t="s">
        <v>8337</v>
      </c>
      <c r="S1775" s="11">
        <f t="shared" si="191"/>
        <v>41978.760393518518</v>
      </c>
      <c r="T1775">
        <f t="shared" si="192"/>
        <v>25569.000219907408</v>
      </c>
      <c r="U1775">
        <f t="shared" si="193"/>
        <v>2014</v>
      </c>
      <c r="V1775">
        <f t="shared" si="194"/>
        <v>12</v>
      </c>
      <c r="W1775" t="str">
        <f t="shared" si="195"/>
        <v>Dec</v>
      </c>
    </row>
    <row r="1776" spans="1:23" customFormat="1" ht="43.2" hidden="1" x14ac:dyDescent="0.3">
      <c r="A1776">
        <v>1774</v>
      </c>
      <c r="B1776" s="2" t="s">
        <v>1775</v>
      </c>
      <c r="C1776" s="2" t="s">
        <v>5884</v>
      </c>
      <c r="D1776" s="7">
        <v>2500</v>
      </c>
      <c r="E1776" s="5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89"/>
        <v>46</v>
      </c>
      <c r="P1776">
        <f t="shared" si="190"/>
        <v>88.31</v>
      </c>
      <c r="Q1776" t="s">
        <v>8336</v>
      </c>
      <c r="R1776" t="s">
        <v>8337</v>
      </c>
      <c r="S1776" s="11">
        <f t="shared" si="191"/>
        <v>41930.218657407408</v>
      </c>
      <c r="T1776">
        <f t="shared" si="192"/>
        <v>25569.000150462962</v>
      </c>
      <c r="U1776">
        <f t="shared" si="193"/>
        <v>2014</v>
      </c>
      <c r="V1776">
        <f t="shared" si="194"/>
        <v>10</v>
      </c>
      <c r="W1776" t="str">
        <f t="shared" si="195"/>
        <v>Oct</v>
      </c>
    </row>
    <row r="1777" spans="1:23" customFormat="1" ht="43.2" hidden="1" x14ac:dyDescent="0.3">
      <c r="A1777">
        <v>1775</v>
      </c>
      <c r="B1777" s="2" t="s">
        <v>1776</v>
      </c>
      <c r="C1777" s="2" t="s">
        <v>5885</v>
      </c>
      <c r="D1777" s="7">
        <v>32500</v>
      </c>
      <c r="E1777" s="5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89"/>
        <v>65</v>
      </c>
      <c r="P1777">
        <f t="shared" si="190"/>
        <v>170.63</v>
      </c>
      <c r="Q1777" t="s">
        <v>8336</v>
      </c>
      <c r="R1777" t="s">
        <v>8337</v>
      </c>
      <c r="S1777" s="11">
        <f t="shared" si="191"/>
        <v>41891.976388888892</v>
      </c>
      <c r="T1777">
        <f t="shared" si="192"/>
        <v>25569.001435185186</v>
      </c>
      <c r="U1777">
        <f t="shared" si="193"/>
        <v>2014</v>
      </c>
      <c r="V1777">
        <f t="shared" si="194"/>
        <v>9</v>
      </c>
      <c r="W1777" t="str">
        <f t="shared" si="195"/>
        <v>Sep</v>
      </c>
    </row>
    <row r="1778" spans="1:23" customFormat="1" ht="43.2" hidden="1" x14ac:dyDescent="0.3">
      <c r="A1778">
        <v>1776</v>
      </c>
      <c r="B1778" s="2" t="s">
        <v>1777</v>
      </c>
      <c r="C1778" s="2" t="s">
        <v>5886</v>
      </c>
      <c r="D1778" s="7">
        <v>5000</v>
      </c>
      <c r="E1778" s="5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89"/>
        <v>7</v>
      </c>
      <c r="P1778">
        <f t="shared" si="190"/>
        <v>83.75</v>
      </c>
      <c r="Q1778" t="s">
        <v>8336</v>
      </c>
      <c r="R1778" t="s">
        <v>8337</v>
      </c>
      <c r="S1778" s="11">
        <f t="shared" si="191"/>
        <v>41905.95684027778</v>
      </c>
      <c r="T1778">
        <f t="shared" si="192"/>
        <v>25569.000046296296</v>
      </c>
      <c r="U1778">
        <f t="shared" si="193"/>
        <v>2014</v>
      </c>
      <c r="V1778">
        <f t="shared" si="194"/>
        <v>9</v>
      </c>
      <c r="W1778" t="str">
        <f t="shared" si="195"/>
        <v>Sep</v>
      </c>
    </row>
    <row r="1779" spans="1:23" customFormat="1" ht="43.2" hidden="1" x14ac:dyDescent="0.3">
      <c r="A1779">
        <v>1777</v>
      </c>
      <c r="B1779" s="2" t="s">
        <v>1778</v>
      </c>
      <c r="C1779" s="2" t="s">
        <v>5887</v>
      </c>
      <c r="D1779" s="7">
        <v>4800</v>
      </c>
      <c r="E1779" s="5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89"/>
        <v>14</v>
      </c>
      <c r="P1779">
        <f t="shared" si="190"/>
        <v>65.099999999999994</v>
      </c>
      <c r="Q1779" t="s">
        <v>8336</v>
      </c>
      <c r="R1779" t="s">
        <v>8337</v>
      </c>
      <c r="S1779" s="11">
        <f t="shared" si="191"/>
        <v>42025.357094907406</v>
      </c>
      <c r="T1779">
        <f t="shared" si="192"/>
        <v>25569.000115740742</v>
      </c>
      <c r="U1779">
        <f t="shared" si="193"/>
        <v>2015</v>
      </c>
      <c r="V1779">
        <f t="shared" si="194"/>
        <v>1</v>
      </c>
      <c r="W1779" t="str">
        <f t="shared" si="195"/>
        <v>Jan</v>
      </c>
    </row>
    <row r="1780" spans="1:23" customFormat="1" ht="43.2" hidden="1" x14ac:dyDescent="0.3">
      <c r="A1780">
        <v>1778</v>
      </c>
      <c r="B1780" s="2" t="s">
        <v>1779</v>
      </c>
      <c r="C1780" s="2" t="s">
        <v>5888</v>
      </c>
      <c r="D1780" s="7">
        <v>50000</v>
      </c>
      <c r="E1780" s="5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89"/>
        <v>2</v>
      </c>
      <c r="P1780">
        <f t="shared" si="190"/>
        <v>66.33</v>
      </c>
      <c r="Q1780" t="s">
        <v>8336</v>
      </c>
      <c r="R1780" t="s">
        <v>8337</v>
      </c>
      <c r="S1780" s="11">
        <f t="shared" si="191"/>
        <v>42045.86336805555</v>
      </c>
      <c r="T1780">
        <f t="shared" si="192"/>
        <v>25569.000173611112</v>
      </c>
      <c r="U1780">
        <f t="shared" si="193"/>
        <v>2015</v>
      </c>
      <c r="V1780">
        <f t="shared" si="194"/>
        <v>2</v>
      </c>
      <c r="W1780" t="str">
        <f t="shared" si="195"/>
        <v>Feb</v>
      </c>
    </row>
    <row r="1781" spans="1:23" customFormat="1" ht="43.2" hidden="1" x14ac:dyDescent="0.3">
      <c r="A1781">
        <v>1779</v>
      </c>
      <c r="B1781" s="2" t="s">
        <v>1780</v>
      </c>
      <c r="C1781" s="2" t="s">
        <v>5889</v>
      </c>
      <c r="D1781" s="7">
        <v>11000</v>
      </c>
      <c r="E1781" s="5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89"/>
        <v>36</v>
      </c>
      <c r="P1781">
        <f t="shared" si="190"/>
        <v>104.89</v>
      </c>
      <c r="Q1781" t="s">
        <v>8336</v>
      </c>
      <c r="R1781" t="s">
        <v>8337</v>
      </c>
      <c r="S1781" s="11">
        <f t="shared" si="191"/>
        <v>42585.691898148143</v>
      </c>
      <c r="T1781">
        <f t="shared" si="192"/>
        <v>25569.000439814816</v>
      </c>
      <c r="U1781">
        <f t="shared" si="193"/>
        <v>2016</v>
      </c>
      <c r="V1781">
        <f t="shared" si="194"/>
        <v>8</v>
      </c>
      <c r="W1781" t="str">
        <f t="shared" si="195"/>
        <v>Aug</v>
      </c>
    </row>
    <row r="1782" spans="1:23" customFormat="1" ht="43.2" hidden="1" x14ac:dyDescent="0.3">
      <c r="A1782">
        <v>1780</v>
      </c>
      <c r="B1782" s="2" t="s">
        <v>1781</v>
      </c>
      <c r="C1782" s="2" t="s">
        <v>5890</v>
      </c>
      <c r="D1782" s="7">
        <v>30000</v>
      </c>
      <c r="E1782" s="5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89"/>
        <v>40</v>
      </c>
      <c r="P1782">
        <f t="shared" si="190"/>
        <v>78.44</v>
      </c>
      <c r="Q1782" t="s">
        <v>8336</v>
      </c>
      <c r="R1782" t="s">
        <v>8337</v>
      </c>
      <c r="S1782" s="11">
        <f t="shared" si="191"/>
        <v>42493.600810185191</v>
      </c>
      <c r="T1782">
        <f t="shared" si="192"/>
        <v>25569.001759259259</v>
      </c>
      <c r="U1782">
        <f t="shared" si="193"/>
        <v>2016</v>
      </c>
      <c r="V1782">
        <f t="shared" si="194"/>
        <v>5</v>
      </c>
      <c r="W1782" t="str">
        <f t="shared" si="195"/>
        <v>May</v>
      </c>
    </row>
    <row r="1783" spans="1:23" customFormat="1" ht="43.2" hidden="1" x14ac:dyDescent="0.3">
      <c r="A1783">
        <v>1781</v>
      </c>
      <c r="B1783" s="2" t="s">
        <v>1782</v>
      </c>
      <c r="C1783" s="2" t="s">
        <v>5891</v>
      </c>
      <c r="D1783" s="7">
        <v>5500</v>
      </c>
      <c r="E1783" s="5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89"/>
        <v>26</v>
      </c>
      <c r="P1783">
        <f t="shared" si="190"/>
        <v>59.04</v>
      </c>
      <c r="Q1783" t="s">
        <v>8336</v>
      </c>
      <c r="R1783" t="s">
        <v>8337</v>
      </c>
      <c r="S1783" s="11">
        <f t="shared" si="191"/>
        <v>42597.617418981477</v>
      </c>
      <c r="T1783">
        <f t="shared" si="192"/>
        <v>25569.000277777777</v>
      </c>
      <c r="U1783">
        <f t="shared" si="193"/>
        <v>2016</v>
      </c>
      <c r="V1783">
        <f t="shared" si="194"/>
        <v>8</v>
      </c>
      <c r="W1783" t="str">
        <f t="shared" si="195"/>
        <v>Aug</v>
      </c>
    </row>
    <row r="1784" spans="1:23" customFormat="1" ht="57.6" hidden="1" x14ac:dyDescent="0.3">
      <c r="A1784">
        <v>1782</v>
      </c>
      <c r="B1784" s="2" t="s">
        <v>1783</v>
      </c>
      <c r="C1784" s="2" t="s">
        <v>5892</v>
      </c>
      <c r="D1784" s="7">
        <v>35000</v>
      </c>
      <c r="E1784" s="5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89"/>
        <v>15</v>
      </c>
      <c r="P1784">
        <f t="shared" si="190"/>
        <v>71.34</v>
      </c>
      <c r="Q1784" t="s">
        <v>8336</v>
      </c>
      <c r="R1784" t="s">
        <v>8337</v>
      </c>
      <c r="S1784" s="11">
        <f t="shared" si="191"/>
        <v>42388.575104166666</v>
      </c>
      <c r="T1784">
        <f t="shared" si="192"/>
        <v>25569.000879629628</v>
      </c>
      <c r="U1784">
        <f t="shared" si="193"/>
        <v>2016</v>
      </c>
      <c r="V1784">
        <f t="shared" si="194"/>
        <v>1</v>
      </c>
      <c r="W1784" t="str">
        <f t="shared" si="195"/>
        <v>Jan</v>
      </c>
    </row>
    <row r="1785" spans="1:23" customFormat="1" ht="43.2" hidden="1" x14ac:dyDescent="0.3">
      <c r="A1785">
        <v>1783</v>
      </c>
      <c r="B1785" s="2" t="s">
        <v>1784</v>
      </c>
      <c r="C1785" s="2" t="s">
        <v>5893</v>
      </c>
      <c r="D1785" s="7">
        <v>40000</v>
      </c>
      <c r="E1785" s="5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89"/>
        <v>24</v>
      </c>
      <c r="P1785">
        <f t="shared" si="190"/>
        <v>51.23</v>
      </c>
      <c r="Q1785" t="s">
        <v>8336</v>
      </c>
      <c r="R1785" t="s">
        <v>8337</v>
      </c>
      <c r="S1785" s="11">
        <f t="shared" si="191"/>
        <v>42115.949976851851</v>
      </c>
      <c r="T1785">
        <f t="shared" si="192"/>
        <v>25569.002141203702</v>
      </c>
      <c r="U1785">
        <f t="shared" si="193"/>
        <v>2015</v>
      </c>
      <c r="V1785">
        <f t="shared" si="194"/>
        <v>4</v>
      </c>
      <c r="W1785" t="str">
        <f t="shared" si="195"/>
        <v>Apr</v>
      </c>
    </row>
    <row r="1786" spans="1:23" customFormat="1" ht="43.2" hidden="1" x14ac:dyDescent="0.3">
      <c r="A1786">
        <v>1784</v>
      </c>
      <c r="B1786" s="2" t="s">
        <v>1785</v>
      </c>
      <c r="C1786" s="2" t="s">
        <v>5894</v>
      </c>
      <c r="D1786" s="7">
        <v>5000</v>
      </c>
      <c r="E1786" s="5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89"/>
        <v>40</v>
      </c>
      <c r="P1786">
        <f t="shared" si="190"/>
        <v>60.24</v>
      </c>
      <c r="Q1786" t="s">
        <v>8336</v>
      </c>
      <c r="R1786" t="s">
        <v>8337</v>
      </c>
      <c r="S1786" s="11">
        <f t="shared" si="191"/>
        <v>42003.655555555553</v>
      </c>
      <c r="T1786">
        <f t="shared" si="192"/>
        <v>25569.000381944443</v>
      </c>
      <c r="U1786">
        <f t="shared" si="193"/>
        <v>2014</v>
      </c>
      <c r="V1786">
        <f t="shared" si="194"/>
        <v>12</v>
      </c>
      <c r="W1786" t="str">
        <f t="shared" si="195"/>
        <v>Dec</v>
      </c>
    </row>
    <row r="1787" spans="1:23" customFormat="1" ht="43.2" hidden="1" x14ac:dyDescent="0.3">
      <c r="A1787">
        <v>1785</v>
      </c>
      <c r="B1787" s="2" t="s">
        <v>1786</v>
      </c>
      <c r="C1787" s="2" t="s">
        <v>5895</v>
      </c>
      <c r="D1787" s="7">
        <v>24000</v>
      </c>
      <c r="E1787" s="5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89"/>
        <v>20</v>
      </c>
      <c r="P1787">
        <f t="shared" si="190"/>
        <v>44.94</v>
      </c>
      <c r="Q1787" t="s">
        <v>8336</v>
      </c>
      <c r="R1787" t="s">
        <v>8337</v>
      </c>
      <c r="S1787" s="11">
        <f t="shared" si="191"/>
        <v>41897.134895833333</v>
      </c>
      <c r="T1787">
        <f t="shared" si="192"/>
        <v>25569.001250000001</v>
      </c>
      <c r="U1787">
        <f t="shared" si="193"/>
        <v>2014</v>
      </c>
      <c r="V1787">
        <f t="shared" si="194"/>
        <v>9</v>
      </c>
      <c r="W1787" t="str">
        <f t="shared" si="195"/>
        <v>Sep</v>
      </c>
    </row>
    <row r="1788" spans="1:23" customFormat="1" ht="43.2" hidden="1" x14ac:dyDescent="0.3">
      <c r="A1788">
        <v>1786</v>
      </c>
      <c r="B1788" s="2" t="s">
        <v>1787</v>
      </c>
      <c r="C1788" s="2" t="s">
        <v>5896</v>
      </c>
      <c r="D1788" s="7">
        <v>1900</v>
      </c>
      <c r="E1788" s="5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89"/>
        <v>48</v>
      </c>
      <c r="P1788">
        <f t="shared" si="190"/>
        <v>31.21</v>
      </c>
      <c r="Q1788" t="s">
        <v>8336</v>
      </c>
      <c r="R1788" t="s">
        <v>8337</v>
      </c>
      <c r="S1788" s="11">
        <f t="shared" si="191"/>
        <v>41958.550659722227</v>
      </c>
      <c r="T1788">
        <f t="shared" si="192"/>
        <v>25569.000335648147</v>
      </c>
      <c r="U1788">
        <f t="shared" si="193"/>
        <v>2014</v>
      </c>
      <c r="V1788">
        <f t="shared" si="194"/>
        <v>11</v>
      </c>
      <c r="W1788" t="str">
        <f t="shared" si="195"/>
        <v>Nov</v>
      </c>
    </row>
    <row r="1789" spans="1:23" customFormat="1" ht="43.2" hidden="1" x14ac:dyDescent="0.3">
      <c r="A1789">
        <v>1787</v>
      </c>
      <c r="B1789" s="2" t="s">
        <v>1788</v>
      </c>
      <c r="C1789" s="2" t="s">
        <v>5897</v>
      </c>
      <c r="D1789" s="7">
        <v>10000</v>
      </c>
      <c r="E1789" s="5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89"/>
        <v>15</v>
      </c>
      <c r="P1789">
        <f t="shared" si="190"/>
        <v>63.88</v>
      </c>
      <c r="Q1789" t="s">
        <v>8336</v>
      </c>
      <c r="R1789" t="s">
        <v>8337</v>
      </c>
      <c r="S1789" s="11">
        <f t="shared" si="191"/>
        <v>42068.65552083333</v>
      </c>
      <c r="T1789">
        <f t="shared" si="192"/>
        <v>25569.000277777777</v>
      </c>
      <c r="U1789">
        <f t="shared" si="193"/>
        <v>2015</v>
      </c>
      <c r="V1789">
        <f t="shared" si="194"/>
        <v>3</v>
      </c>
      <c r="W1789" t="str">
        <f t="shared" si="195"/>
        <v>Mar</v>
      </c>
    </row>
    <row r="1790" spans="1:23" customFormat="1" ht="43.2" hidden="1" x14ac:dyDescent="0.3">
      <c r="A1790">
        <v>1788</v>
      </c>
      <c r="B1790" s="2" t="s">
        <v>1789</v>
      </c>
      <c r="C1790" s="2" t="s">
        <v>5898</v>
      </c>
      <c r="D1790" s="7">
        <v>5500</v>
      </c>
      <c r="E1790" s="5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89"/>
        <v>1</v>
      </c>
      <c r="P1790">
        <f t="shared" si="190"/>
        <v>19</v>
      </c>
      <c r="Q1790" t="s">
        <v>8336</v>
      </c>
      <c r="R1790" t="s">
        <v>8337</v>
      </c>
      <c r="S1790" s="11">
        <f t="shared" si="191"/>
        <v>41913.94840277778</v>
      </c>
      <c r="T1790">
        <f t="shared" si="192"/>
        <v>25569.000046296296</v>
      </c>
      <c r="U1790">
        <f t="shared" si="193"/>
        <v>2014</v>
      </c>
      <c r="V1790">
        <f t="shared" si="194"/>
        <v>10</v>
      </c>
      <c r="W1790" t="str">
        <f t="shared" si="195"/>
        <v>Oct</v>
      </c>
    </row>
    <row r="1791" spans="1:23" customFormat="1" ht="43.2" hidden="1" x14ac:dyDescent="0.3">
      <c r="A1791">
        <v>1789</v>
      </c>
      <c r="B1791" s="2" t="s">
        <v>1790</v>
      </c>
      <c r="C1791" s="2" t="s">
        <v>5899</v>
      </c>
      <c r="D1791" s="7">
        <v>8000</v>
      </c>
      <c r="E1791" s="5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89"/>
        <v>1</v>
      </c>
      <c r="P1791">
        <f t="shared" si="190"/>
        <v>10</v>
      </c>
      <c r="Q1791" t="s">
        <v>8336</v>
      </c>
      <c r="R1791" t="s">
        <v>8337</v>
      </c>
      <c r="S1791" s="11">
        <f t="shared" si="191"/>
        <v>41956.250034722223</v>
      </c>
      <c r="T1791">
        <f t="shared" si="192"/>
        <v>25569.000046296296</v>
      </c>
      <c r="U1791">
        <f t="shared" si="193"/>
        <v>2014</v>
      </c>
      <c r="V1791">
        <f t="shared" si="194"/>
        <v>11</v>
      </c>
      <c r="W1791" t="str">
        <f t="shared" si="195"/>
        <v>Nov</v>
      </c>
    </row>
    <row r="1792" spans="1:23" customFormat="1" ht="43.2" hidden="1" x14ac:dyDescent="0.3">
      <c r="A1792">
        <v>1790</v>
      </c>
      <c r="B1792" s="2" t="s">
        <v>1791</v>
      </c>
      <c r="C1792" s="2" t="s">
        <v>5900</v>
      </c>
      <c r="D1792" s="7">
        <v>33000</v>
      </c>
      <c r="E1792" s="5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89"/>
        <v>5</v>
      </c>
      <c r="P1792">
        <f t="shared" si="190"/>
        <v>109.07</v>
      </c>
      <c r="Q1792" t="s">
        <v>8336</v>
      </c>
      <c r="R1792" t="s">
        <v>8337</v>
      </c>
      <c r="S1792" s="11">
        <f t="shared" si="191"/>
        <v>42010.674513888895</v>
      </c>
      <c r="T1792">
        <f t="shared" si="192"/>
        <v>25569.000173611112</v>
      </c>
      <c r="U1792">
        <f t="shared" si="193"/>
        <v>2015</v>
      </c>
      <c r="V1792">
        <f t="shared" si="194"/>
        <v>1</v>
      </c>
      <c r="W1792" t="str">
        <f t="shared" si="195"/>
        <v>Jan</v>
      </c>
    </row>
    <row r="1793" spans="1:23" customFormat="1" ht="28.8" hidden="1" x14ac:dyDescent="0.3">
      <c r="A1793">
        <v>1791</v>
      </c>
      <c r="B1793" s="2" t="s">
        <v>1792</v>
      </c>
      <c r="C1793" s="2" t="s">
        <v>5901</v>
      </c>
      <c r="D1793" s="7">
        <v>3000</v>
      </c>
      <c r="E1793" s="5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89"/>
        <v>4</v>
      </c>
      <c r="P1793">
        <f t="shared" si="190"/>
        <v>26.75</v>
      </c>
      <c r="Q1793" t="s">
        <v>8336</v>
      </c>
      <c r="R1793" t="s">
        <v>8337</v>
      </c>
      <c r="S1793" s="11">
        <f t="shared" si="191"/>
        <v>41973.740335648152</v>
      </c>
      <c r="T1793">
        <f t="shared" si="192"/>
        <v>25569.000046296296</v>
      </c>
      <c r="U1793">
        <f t="shared" si="193"/>
        <v>2014</v>
      </c>
      <c r="V1793">
        <f t="shared" si="194"/>
        <v>11</v>
      </c>
      <c r="W1793" t="str">
        <f t="shared" si="195"/>
        <v>Nov</v>
      </c>
    </row>
    <row r="1794" spans="1:23" customFormat="1" ht="28.8" hidden="1" x14ac:dyDescent="0.3">
      <c r="A1794">
        <v>1792</v>
      </c>
      <c r="B1794" s="2" t="s">
        <v>1793</v>
      </c>
      <c r="C1794" s="2" t="s">
        <v>5902</v>
      </c>
      <c r="D1794" s="7">
        <v>25000</v>
      </c>
      <c r="E1794" s="5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96">ROUND(E1794/D1794*100,0)</f>
        <v>61</v>
      </c>
      <c r="P1794">
        <f t="shared" si="190"/>
        <v>109.94</v>
      </c>
      <c r="Q1794" t="s">
        <v>8336</v>
      </c>
      <c r="R1794" t="s">
        <v>8337</v>
      </c>
      <c r="S1794" s="11">
        <f t="shared" si="191"/>
        <v>42189.031041666662</v>
      </c>
      <c r="T1794">
        <f t="shared" si="192"/>
        <v>25569.001608796298</v>
      </c>
      <c r="U1794">
        <f t="shared" si="193"/>
        <v>2015</v>
      </c>
      <c r="V1794">
        <f t="shared" si="194"/>
        <v>7</v>
      </c>
      <c r="W1794" t="str">
        <f t="shared" si="195"/>
        <v>Jul</v>
      </c>
    </row>
    <row r="1795" spans="1:23" customFormat="1" ht="43.2" hidden="1" x14ac:dyDescent="0.3">
      <c r="A1795">
        <v>1793</v>
      </c>
      <c r="B1795" s="2" t="s">
        <v>1794</v>
      </c>
      <c r="C1795" s="2" t="s">
        <v>5903</v>
      </c>
      <c r="D1795" s="7">
        <v>3000</v>
      </c>
      <c r="E1795" s="5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96"/>
        <v>1</v>
      </c>
      <c r="P1795">
        <f t="shared" ref="P1795:P1858" si="197">IFERROR(ROUND(E1795/L1795,2),0)</f>
        <v>20</v>
      </c>
      <c r="Q1795" t="s">
        <v>8336</v>
      </c>
      <c r="R1795" t="s">
        <v>8337</v>
      </c>
      <c r="S1795" s="11">
        <f t="shared" ref="S1795:S1858" si="198">(((J1795/60)/60)/24)+DATE(1970,1,1)</f>
        <v>41940.89166666667</v>
      </c>
      <c r="T1795">
        <f t="shared" ref="T1795:T1858" si="199">(((L1795/60)/60)/24)+DATE(1970,1,1)</f>
        <v>25569.00002314815</v>
      </c>
      <c r="U1795">
        <f t="shared" ref="U1795:U1858" si="200">YEAR(S1795)</f>
        <v>2014</v>
      </c>
      <c r="V1795">
        <f t="shared" ref="V1795:V1858" si="201">MONTH(S1795)</f>
        <v>10</v>
      </c>
      <c r="W1795" t="str">
        <f t="shared" ref="W1795:W1858" si="202">IF(V1795=1,"Jan",IF(V1795=2,"Feb",IF(V1795=3,"Mar",IF(V1795=4,"Apr",IF(V1795=5,"May",IF(V1795=6,"Jun",IF(V1795=7,"Jul",IF(V1795=8,"Aug",IF(V1795=9,"Sep",IF(V1795=10,"Oct",IF(V1795=11,"Nov",IF(V1795=12,"Dec"))))))))))))</f>
        <v>Oct</v>
      </c>
    </row>
    <row r="1796" spans="1:23" customFormat="1" ht="43.2" hidden="1" x14ac:dyDescent="0.3">
      <c r="A1796">
        <v>1794</v>
      </c>
      <c r="B1796" s="2" t="s">
        <v>1795</v>
      </c>
      <c r="C1796" s="2" t="s">
        <v>5904</v>
      </c>
      <c r="D1796" s="7">
        <v>9000</v>
      </c>
      <c r="E1796" s="5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96"/>
        <v>11</v>
      </c>
      <c r="P1796">
        <f t="shared" si="197"/>
        <v>55.39</v>
      </c>
      <c r="Q1796" t="s">
        <v>8336</v>
      </c>
      <c r="R1796" t="s">
        <v>8337</v>
      </c>
      <c r="S1796" s="11">
        <f t="shared" si="198"/>
        <v>42011.551180555558</v>
      </c>
      <c r="T1796">
        <f t="shared" si="199"/>
        <v>25569.000208333335</v>
      </c>
      <c r="U1796">
        <f t="shared" si="200"/>
        <v>2015</v>
      </c>
      <c r="V1796">
        <f t="shared" si="201"/>
        <v>1</v>
      </c>
      <c r="W1796" t="str">
        <f t="shared" si="202"/>
        <v>Jan</v>
      </c>
    </row>
    <row r="1797" spans="1:23" customFormat="1" ht="43.2" hidden="1" x14ac:dyDescent="0.3">
      <c r="A1797">
        <v>1795</v>
      </c>
      <c r="B1797" s="2" t="s">
        <v>1796</v>
      </c>
      <c r="C1797" s="2" t="s">
        <v>5905</v>
      </c>
      <c r="D1797" s="7">
        <v>28000</v>
      </c>
      <c r="E1797" s="5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96"/>
        <v>39</v>
      </c>
      <c r="P1797">
        <f t="shared" si="197"/>
        <v>133.9</v>
      </c>
      <c r="Q1797" t="s">
        <v>8336</v>
      </c>
      <c r="R1797" t="s">
        <v>8337</v>
      </c>
      <c r="S1797" s="11">
        <f t="shared" si="198"/>
        <v>42628.288668981477</v>
      </c>
      <c r="T1797">
        <f t="shared" si="199"/>
        <v>25569.000937500001</v>
      </c>
      <c r="U1797">
        <f t="shared" si="200"/>
        <v>2016</v>
      </c>
      <c r="V1797">
        <f t="shared" si="201"/>
        <v>9</v>
      </c>
      <c r="W1797" t="str">
        <f t="shared" si="202"/>
        <v>Sep</v>
      </c>
    </row>
    <row r="1798" spans="1:23" customFormat="1" ht="57.6" hidden="1" x14ac:dyDescent="0.3">
      <c r="A1798">
        <v>1796</v>
      </c>
      <c r="B1798" s="2" t="s">
        <v>1797</v>
      </c>
      <c r="C1798" s="2" t="s">
        <v>5906</v>
      </c>
      <c r="D1798" s="7">
        <v>19000</v>
      </c>
      <c r="E1798" s="5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96"/>
        <v>22</v>
      </c>
      <c r="P1798">
        <f t="shared" si="197"/>
        <v>48.72</v>
      </c>
      <c r="Q1798" t="s">
        <v>8336</v>
      </c>
      <c r="R1798" t="s">
        <v>8337</v>
      </c>
      <c r="S1798" s="11">
        <f t="shared" si="198"/>
        <v>42515.439421296294</v>
      </c>
      <c r="T1798">
        <f t="shared" si="199"/>
        <v>25569.00099537037</v>
      </c>
      <c r="U1798">
        <f t="shared" si="200"/>
        <v>2016</v>
      </c>
      <c r="V1798">
        <f t="shared" si="201"/>
        <v>5</v>
      </c>
      <c r="W1798" t="str">
        <f t="shared" si="202"/>
        <v>May</v>
      </c>
    </row>
    <row r="1799" spans="1:23" customFormat="1" ht="43.2" hidden="1" x14ac:dyDescent="0.3">
      <c r="A1799">
        <v>1797</v>
      </c>
      <c r="B1799" s="2" t="s">
        <v>1798</v>
      </c>
      <c r="C1799" s="2" t="s">
        <v>5907</v>
      </c>
      <c r="D1799" s="7">
        <v>10000</v>
      </c>
      <c r="E1799" s="5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96"/>
        <v>68</v>
      </c>
      <c r="P1799">
        <f t="shared" si="197"/>
        <v>48.25</v>
      </c>
      <c r="Q1799" t="s">
        <v>8336</v>
      </c>
      <c r="R1799" t="s">
        <v>8337</v>
      </c>
      <c r="S1799" s="11">
        <f t="shared" si="198"/>
        <v>42689.56931712963</v>
      </c>
      <c r="T1799">
        <f t="shared" si="199"/>
        <v>25569.001620370371</v>
      </c>
      <c r="U1799">
        <f t="shared" si="200"/>
        <v>2016</v>
      </c>
      <c r="V1799">
        <f t="shared" si="201"/>
        <v>11</v>
      </c>
      <c r="W1799" t="str">
        <f t="shared" si="202"/>
        <v>Nov</v>
      </c>
    </row>
    <row r="1800" spans="1:23" customFormat="1" ht="43.2" hidden="1" x14ac:dyDescent="0.3">
      <c r="A1800">
        <v>1798</v>
      </c>
      <c r="B1800" s="2" t="s">
        <v>1799</v>
      </c>
      <c r="C1800" s="2" t="s">
        <v>5908</v>
      </c>
      <c r="D1800" s="7">
        <v>16000</v>
      </c>
      <c r="E1800" s="5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96"/>
        <v>14</v>
      </c>
      <c r="P1800">
        <f t="shared" si="197"/>
        <v>58.97</v>
      </c>
      <c r="Q1800" t="s">
        <v>8336</v>
      </c>
      <c r="R1800" t="s">
        <v>8337</v>
      </c>
      <c r="S1800" s="11">
        <f t="shared" si="198"/>
        <v>42344.32677083333</v>
      </c>
      <c r="T1800">
        <f t="shared" si="199"/>
        <v>25569.000428240739</v>
      </c>
      <c r="U1800">
        <f t="shared" si="200"/>
        <v>2015</v>
      </c>
      <c r="V1800">
        <f t="shared" si="201"/>
        <v>12</v>
      </c>
      <c r="W1800" t="str">
        <f t="shared" si="202"/>
        <v>Dec</v>
      </c>
    </row>
    <row r="1801" spans="1:23" customFormat="1" ht="28.8" hidden="1" x14ac:dyDescent="0.3">
      <c r="A1801">
        <v>1799</v>
      </c>
      <c r="B1801" s="2" t="s">
        <v>1800</v>
      </c>
      <c r="C1801" s="2" t="s">
        <v>5909</v>
      </c>
      <c r="D1801" s="7">
        <v>4000</v>
      </c>
      <c r="E1801" s="5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96"/>
        <v>2</v>
      </c>
      <c r="P1801">
        <f t="shared" si="197"/>
        <v>11.64</v>
      </c>
      <c r="Q1801" t="s">
        <v>8336</v>
      </c>
      <c r="R1801" t="s">
        <v>8337</v>
      </c>
      <c r="S1801" s="11">
        <f t="shared" si="198"/>
        <v>41934.842685185184</v>
      </c>
      <c r="T1801">
        <f t="shared" si="199"/>
        <v>25569.000069444446</v>
      </c>
      <c r="U1801">
        <f t="shared" si="200"/>
        <v>2014</v>
      </c>
      <c r="V1801">
        <f t="shared" si="201"/>
        <v>10</v>
      </c>
      <c r="W1801" t="str">
        <f t="shared" si="202"/>
        <v>Oct</v>
      </c>
    </row>
    <row r="1802" spans="1:23" customFormat="1" ht="43.2" hidden="1" x14ac:dyDescent="0.3">
      <c r="A1802">
        <v>1800</v>
      </c>
      <c r="B1802" s="2" t="s">
        <v>1801</v>
      </c>
      <c r="C1802" s="2" t="s">
        <v>5910</v>
      </c>
      <c r="D1802" s="7">
        <v>46260</v>
      </c>
      <c r="E1802" s="5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96"/>
        <v>20</v>
      </c>
      <c r="P1802">
        <f t="shared" si="197"/>
        <v>83.72</v>
      </c>
      <c r="Q1802" t="s">
        <v>8336</v>
      </c>
      <c r="R1802" t="s">
        <v>8337</v>
      </c>
      <c r="S1802" s="11">
        <f t="shared" si="198"/>
        <v>42623.606134259258</v>
      </c>
      <c r="T1802">
        <f t="shared" si="199"/>
        <v>25569.001307870371</v>
      </c>
      <c r="U1802">
        <f t="shared" si="200"/>
        <v>2016</v>
      </c>
      <c r="V1802">
        <f t="shared" si="201"/>
        <v>9</v>
      </c>
      <c r="W1802" t="str">
        <f t="shared" si="202"/>
        <v>Sep</v>
      </c>
    </row>
    <row r="1803" spans="1:23" customFormat="1" ht="43.2" hidden="1" x14ac:dyDescent="0.3">
      <c r="A1803">
        <v>1801</v>
      </c>
      <c r="B1803" s="2" t="s">
        <v>1802</v>
      </c>
      <c r="C1803" s="2" t="s">
        <v>5911</v>
      </c>
      <c r="D1803" s="7">
        <v>17000</v>
      </c>
      <c r="E1803" s="5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96"/>
        <v>14</v>
      </c>
      <c r="P1803">
        <f t="shared" si="197"/>
        <v>63.65</v>
      </c>
      <c r="Q1803" t="s">
        <v>8336</v>
      </c>
      <c r="R1803" t="s">
        <v>8337</v>
      </c>
      <c r="S1803" s="11">
        <f t="shared" si="198"/>
        <v>42321.660509259258</v>
      </c>
      <c r="T1803">
        <f t="shared" si="199"/>
        <v>25569.000428240739</v>
      </c>
      <c r="U1803">
        <f t="shared" si="200"/>
        <v>2015</v>
      </c>
      <c r="V1803">
        <f t="shared" si="201"/>
        <v>11</v>
      </c>
      <c r="W1803" t="str">
        <f t="shared" si="202"/>
        <v>Nov</v>
      </c>
    </row>
    <row r="1804" spans="1:23" customFormat="1" ht="43.2" hidden="1" x14ac:dyDescent="0.3">
      <c r="A1804">
        <v>1802</v>
      </c>
      <c r="B1804" s="2" t="s">
        <v>1803</v>
      </c>
      <c r="C1804" s="2" t="s">
        <v>5912</v>
      </c>
      <c r="D1804" s="7">
        <v>3500</v>
      </c>
      <c r="E1804" s="5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96"/>
        <v>48</v>
      </c>
      <c r="P1804">
        <f t="shared" si="197"/>
        <v>94.28</v>
      </c>
      <c r="Q1804" t="s">
        <v>8336</v>
      </c>
      <c r="R1804" t="s">
        <v>8337</v>
      </c>
      <c r="S1804" s="11">
        <f t="shared" si="198"/>
        <v>42159.47256944445</v>
      </c>
      <c r="T1804">
        <f t="shared" si="199"/>
        <v>25569.000208333335</v>
      </c>
      <c r="U1804">
        <f t="shared" si="200"/>
        <v>2015</v>
      </c>
      <c r="V1804">
        <f t="shared" si="201"/>
        <v>6</v>
      </c>
      <c r="W1804" t="str">
        <f t="shared" si="202"/>
        <v>Jun</v>
      </c>
    </row>
    <row r="1805" spans="1:23" customFormat="1" ht="43.2" hidden="1" x14ac:dyDescent="0.3">
      <c r="A1805">
        <v>1803</v>
      </c>
      <c r="B1805" s="2" t="s">
        <v>1804</v>
      </c>
      <c r="C1805" s="2" t="s">
        <v>5913</v>
      </c>
      <c r="D1805" s="7">
        <v>17500</v>
      </c>
      <c r="E1805" s="5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96"/>
        <v>31</v>
      </c>
      <c r="P1805">
        <f t="shared" si="197"/>
        <v>71.87</v>
      </c>
      <c r="Q1805" t="s">
        <v>8336</v>
      </c>
      <c r="R1805" t="s">
        <v>8337</v>
      </c>
      <c r="S1805" s="11">
        <f t="shared" si="198"/>
        <v>42018.071550925932</v>
      </c>
      <c r="T1805">
        <f t="shared" si="199"/>
        <v>25569.000868055555</v>
      </c>
      <c r="U1805">
        <f t="shared" si="200"/>
        <v>2015</v>
      </c>
      <c r="V1805">
        <f t="shared" si="201"/>
        <v>1</v>
      </c>
      <c r="W1805" t="str">
        <f t="shared" si="202"/>
        <v>Jan</v>
      </c>
    </row>
    <row r="1806" spans="1:23" customFormat="1" ht="43.2" hidden="1" x14ac:dyDescent="0.3">
      <c r="A1806">
        <v>1804</v>
      </c>
      <c r="B1806" s="2" t="s">
        <v>1805</v>
      </c>
      <c r="C1806" s="2" t="s">
        <v>5914</v>
      </c>
      <c r="D1806" s="7">
        <v>15500</v>
      </c>
      <c r="E1806" s="5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96"/>
        <v>35</v>
      </c>
      <c r="P1806">
        <f t="shared" si="197"/>
        <v>104.85</v>
      </c>
      <c r="Q1806" t="s">
        <v>8336</v>
      </c>
      <c r="R1806" t="s">
        <v>8337</v>
      </c>
      <c r="S1806" s="11">
        <f t="shared" si="198"/>
        <v>42282.678287037037</v>
      </c>
      <c r="T1806">
        <f t="shared" si="199"/>
        <v>25569.000601851851</v>
      </c>
      <c r="U1806">
        <f t="shared" si="200"/>
        <v>2015</v>
      </c>
      <c r="V1806">
        <f t="shared" si="201"/>
        <v>10</v>
      </c>
      <c r="W1806" t="str">
        <f t="shared" si="202"/>
        <v>Oct</v>
      </c>
    </row>
    <row r="1807" spans="1:23" customFormat="1" ht="43.2" hidden="1" x14ac:dyDescent="0.3">
      <c r="A1807">
        <v>1805</v>
      </c>
      <c r="B1807" s="2" t="s">
        <v>1806</v>
      </c>
      <c r="C1807" s="2" t="s">
        <v>5915</v>
      </c>
      <c r="D1807" s="7">
        <v>22500</v>
      </c>
      <c r="E1807" s="5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96"/>
        <v>36</v>
      </c>
      <c r="P1807">
        <f t="shared" si="197"/>
        <v>67.14</v>
      </c>
      <c r="Q1807" t="s">
        <v>8336</v>
      </c>
      <c r="R1807" t="s">
        <v>8337</v>
      </c>
      <c r="S1807" s="11">
        <f t="shared" si="198"/>
        <v>42247.803912037038</v>
      </c>
      <c r="T1807">
        <f t="shared" si="199"/>
        <v>25569.001412037036</v>
      </c>
      <c r="U1807">
        <f t="shared" si="200"/>
        <v>2015</v>
      </c>
      <c r="V1807">
        <f t="shared" si="201"/>
        <v>8</v>
      </c>
      <c r="W1807" t="str">
        <f t="shared" si="202"/>
        <v>Aug</v>
      </c>
    </row>
    <row r="1808" spans="1:23" customFormat="1" ht="43.2" hidden="1" x14ac:dyDescent="0.3">
      <c r="A1808">
        <v>1806</v>
      </c>
      <c r="B1808" s="2" t="s">
        <v>1807</v>
      </c>
      <c r="C1808" s="2" t="s">
        <v>5916</v>
      </c>
      <c r="D1808" s="7">
        <v>20000</v>
      </c>
      <c r="E1808" s="5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96"/>
        <v>3</v>
      </c>
      <c r="P1808">
        <f t="shared" si="197"/>
        <v>73.88</v>
      </c>
      <c r="Q1808" t="s">
        <v>8336</v>
      </c>
      <c r="R1808" t="s">
        <v>8337</v>
      </c>
      <c r="S1808" s="11">
        <f t="shared" si="198"/>
        <v>41877.638298611113</v>
      </c>
      <c r="T1808">
        <f t="shared" si="199"/>
        <v>25569.000092592592</v>
      </c>
      <c r="U1808">
        <f t="shared" si="200"/>
        <v>2014</v>
      </c>
      <c r="V1808">
        <f t="shared" si="201"/>
        <v>8</v>
      </c>
      <c r="W1808" t="str">
        <f t="shared" si="202"/>
        <v>Aug</v>
      </c>
    </row>
    <row r="1809" spans="1:23" customFormat="1" ht="28.8" hidden="1" x14ac:dyDescent="0.3">
      <c r="A1809">
        <v>1807</v>
      </c>
      <c r="B1809" s="2" t="s">
        <v>1808</v>
      </c>
      <c r="C1809" s="2" t="s">
        <v>5917</v>
      </c>
      <c r="D1809" s="7">
        <v>5000</v>
      </c>
      <c r="E1809" s="5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96"/>
        <v>11</v>
      </c>
      <c r="P1809">
        <f t="shared" si="197"/>
        <v>69.13</v>
      </c>
      <c r="Q1809" t="s">
        <v>8336</v>
      </c>
      <c r="R1809" t="s">
        <v>8337</v>
      </c>
      <c r="S1809" s="11">
        <f t="shared" si="198"/>
        <v>41880.068437499998</v>
      </c>
      <c r="T1809">
        <f t="shared" si="199"/>
        <v>25569.000092592592</v>
      </c>
      <c r="U1809">
        <f t="shared" si="200"/>
        <v>2014</v>
      </c>
      <c r="V1809">
        <f t="shared" si="201"/>
        <v>8</v>
      </c>
      <c r="W1809" t="str">
        <f t="shared" si="202"/>
        <v>Aug</v>
      </c>
    </row>
    <row r="1810" spans="1:23" customFormat="1" ht="43.2" hidden="1" x14ac:dyDescent="0.3">
      <c r="A1810">
        <v>1808</v>
      </c>
      <c r="B1810" s="2" t="s">
        <v>1809</v>
      </c>
      <c r="C1810" s="2" t="s">
        <v>5918</v>
      </c>
      <c r="D1810" s="7">
        <v>28000</v>
      </c>
      <c r="E1810" s="5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96"/>
        <v>41</v>
      </c>
      <c r="P1810">
        <f t="shared" si="197"/>
        <v>120.77</v>
      </c>
      <c r="Q1810" t="s">
        <v>8336</v>
      </c>
      <c r="R1810" t="s">
        <v>8337</v>
      </c>
      <c r="S1810" s="11">
        <f t="shared" si="198"/>
        <v>42742.680902777778</v>
      </c>
      <c r="T1810">
        <f t="shared" si="199"/>
        <v>25569.001111111113</v>
      </c>
      <c r="U1810">
        <f t="shared" si="200"/>
        <v>2017</v>
      </c>
      <c r="V1810">
        <f t="shared" si="201"/>
        <v>1</v>
      </c>
      <c r="W1810" t="str">
        <f t="shared" si="202"/>
        <v>Jan</v>
      </c>
    </row>
    <row r="1811" spans="1:23" customFormat="1" ht="43.2" hidden="1" x14ac:dyDescent="0.3">
      <c r="A1811">
        <v>1809</v>
      </c>
      <c r="B1811" s="2" t="s">
        <v>1810</v>
      </c>
      <c r="C1811" s="2" t="s">
        <v>5919</v>
      </c>
      <c r="D1811" s="7">
        <v>3500</v>
      </c>
      <c r="E1811" s="5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96"/>
        <v>11</v>
      </c>
      <c r="P1811">
        <f t="shared" si="197"/>
        <v>42.22</v>
      </c>
      <c r="Q1811" t="s">
        <v>8336</v>
      </c>
      <c r="R1811" t="s">
        <v>8337</v>
      </c>
      <c r="S1811" s="11">
        <f t="shared" si="198"/>
        <v>42029.907858796301</v>
      </c>
      <c r="T1811">
        <f t="shared" si="199"/>
        <v>25569.000104166666</v>
      </c>
      <c r="U1811">
        <f t="shared" si="200"/>
        <v>2015</v>
      </c>
      <c r="V1811">
        <f t="shared" si="201"/>
        <v>1</v>
      </c>
      <c r="W1811" t="str">
        <f t="shared" si="202"/>
        <v>Jan</v>
      </c>
    </row>
    <row r="1812" spans="1:23" customFormat="1" ht="43.2" hidden="1" x14ac:dyDescent="0.3">
      <c r="A1812">
        <v>1810</v>
      </c>
      <c r="B1812" s="2" t="s">
        <v>1811</v>
      </c>
      <c r="C1812" s="2" t="s">
        <v>5920</v>
      </c>
      <c r="D1812" s="7">
        <v>450</v>
      </c>
      <c r="E1812" s="5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96"/>
        <v>3</v>
      </c>
      <c r="P1812">
        <f t="shared" si="197"/>
        <v>7.5</v>
      </c>
      <c r="Q1812" t="s">
        <v>8336</v>
      </c>
      <c r="R1812" t="s">
        <v>8337</v>
      </c>
      <c r="S1812" s="11">
        <f t="shared" si="198"/>
        <v>41860.91002314815</v>
      </c>
      <c r="T1812">
        <f t="shared" si="199"/>
        <v>25569.00002314815</v>
      </c>
      <c r="U1812">
        <f t="shared" si="200"/>
        <v>2014</v>
      </c>
      <c r="V1812">
        <f t="shared" si="201"/>
        <v>8</v>
      </c>
      <c r="W1812" t="str">
        <f t="shared" si="202"/>
        <v>Aug</v>
      </c>
    </row>
    <row r="1813" spans="1:23" customFormat="1" ht="43.2" hidden="1" x14ac:dyDescent="0.3">
      <c r="A1813">
        <v>1811</v>
      </c>
      <c r="B1813" s="2" t="s">
        <v>1812</v>
      </c>
      <c r="C1813" s="2" t="s">
        <v>5921</v>
      </c>
      <c r="D1813" s="7">
        <v>54000</v>
      </c>
      <c r="E1813" s="5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96"/>
        <v>0</v>
      </c>
      <c r="P1813">
        <f t="shared" si="197"/>
        <v>1.54</v>
      </c>
      <c r="Q1813" t="s">
        <v>8336</v>
      </c>
      <c r="R1813" t="s">
        <v>8337</v>
      </c>
      <c r="S1813" s="11">
        <f t="shared" si="198"/>
        <v>41876.433680555558</v>
      </c>
      <c r="T1813">
        <f t="shared" si="199"/>
        <v>25569.000300925927</v>
      </c>
      <c r="U1813">
        <f t="shared" si="200"/>
        <v>2014</v>
      </c>
      <c r="V1813">
        <f t="shared" si="201"/>
        <v>8</v>
      </c>
      <c r="W1813" t="str">
        <f t="shared" si="202"/>
        <v>Aug</v>
      </c>
    </row>
    <row r="1814" spans="1:23" customFormat="1" ht="43.2" hidden="1" x14ac:dyDescent="0.3">
      <c r="A1814">
        <v>1812</v>
      </c>
      <c r="B1814" s="2" t="s">
        <v>1813</v>
      </c>
      <c r="C1814" s="2" t="s">
        <v>5922</v>
      </c>
      <c r="D1814" s="7">
        <v>6500</v>
      </c>
      <c r="E1814" s="5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96"/>
        <v>13</v>
      </c>
      <c r="P1814">
        <f t="shared" si="197"/>
        <v>37.61</v>
      </c>
      <c r="Q1814" t="s">
        <v>8336</v>
      </c>
      <c r="R1814" t="s">
        <v>8337</v>
      </c>
      <c r="S1814" s="11">
        <f t="shared" si="198"/>
        <v>42524.318703703699</v>
      </c>
      <c r="T1814">
        <f t="shared" si="199"/>
        <v>25569.000266203704</v>
      </c>
      <c r="U1814">
        <f t="shared" si="200"/>
        <v>2016</v>
      </c>
      <c r="V1814">
        <f t="shared" si="201"/>
        <v>6</v>
      </c>
      <c r="W1814" t="str">
        <f t="shared" si="202"/>
        <v>Jun</v>
      </c>
    </row>
    <row r="1815" spans="1:23" customFormat="1" ht="43.2" hidden="1" x14ac:dyDescent="0.3">
      <c r="A1815">
        <v>1813</v>
      </c>
      <c r="B1815" s="2" t="s">
        <v>1814</v>
      </c>
      <c r="C1815" s="2" t="s">
        <v>5923</v>
      </c>
      <c r="D1815" s="7">
        <v>8750</v>
      </c>
      <c r="E1815" s="5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96"/>
        <v>0</v>
      </c>
      <c r="P1815">
        <f t="shared" si="197"/>
        <v>0</v>
      </c>
      <c r="Q1815" t="s">
        <v>8336</v>
      </c>
      <c r="R1815" t="s">
        <v>8337</v>
      </c>
      <c r="S1815" s="11">
        <f t="shared" si="198"/>
        <v>41829.889027777775</v>
      </c>
      <c r="T1815">
        <f t="shared" si="199"/>
        <v>25569</v>
      </c>
      <c r="U1815">
        <f t="shared" si="200"/>
        <v>2014</v>
      </c>
      <c r="V1815">
        <f t="shared" si="201"/>
        <v>7</v>
      </c>
      <c r="W1815" t="str">
        <f t="shared" si="202"/>
        <v>Jul</v>
      </c>
    </row>
    <row r="1816" spans="1:23" customFormat="1" ht="43.2" hidden="1" x14ac:dyDescent="0.3">
      <c r="A1816">
        <v>1814</v>
      </c>
      <c r="B1816" s="2" t="s">
        <v>1815</v>
      </c>
      <c r="C1816" s="2" t="s">
        <v>5924</v>
      </c>
      <c r="D1816" s="7">
        <v>12000</v>
      </c>
      <c r="E1816" s="5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96"/>
        <v>49</v>
      </c>
      <c r="P1816">
        <f t="shared" si="197"/>
        <v>42.16</v>
      </c>
      <c r="Q1816" t="s">
        <v>8336</v>
      </c>
      <c r="R1816" t="s">
        <v>8337</v>
      </c>
      <c r="S1816" s="11">
        <f t="shared" si="198"/>
        <v>42033.314074074078</v>
      </c>
      <c r="T1816">
        <f t="shared" si="199"/>
        <v>25569.001620370371</v>
      </c>
      <c r="U1816">
        <f t="shared" si="200"/>
        <v>2015</v>
      </c>
      <c r="V1816">
        <f t="shared" si="201"/>
        <v>1</v>
      </c>
      <c r="W1816" t="str">
        <f t="shared" si="202"/>
        <v>Jan</v>
      </c>
    </row>
    <row r="1817" spans="1:23" customFormat="1" ht="57.6" hidden="1" x14ac:dyDescent="0.3">
      <c r="A1817">
        <v>1815</v>
      </c>
      <c r="B1817" s="2" t="s">
        <v>1816</v>
      </c>
      <c r="C1817" s="2" t="s">
        <v>5925</v>
      </c>
      <c r="D1817" s="7">
        <v>3000</v>
      </c>
      <c r="E1817" s="5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96"/>
        <v>0</v>
      </c>
      <c r="P1817">
        <f t="shared" si="197"/>
        <v>0</v>
      </c>
      <c r="Q1817" t="s">
        <v>8336</v>
      </c>
      <c r="R1817" t="s">
        <v>8337</v>
      </c>
      <c r="S1817" s="11">
        <f t="shared" si="198"/>
        <v>42172.906678240746</v>
      </c>
      <c r="T1817">
        <f t="shared" si="199"/>
        <v>25569</v>
      </c>
      <c r="U1817">
        <f t="shared" si="200"/>
        <v>2015</v>
      </c>
      <c r="V1817">
        <f t="shared" si="201"/>
        <v>6</v>
      </c>
      <c r="W1817" t="str">
        <f t="shared" si="202"/>
        <v>Jun</v>
      </c>
    </row>
    <row r="1818" spans="1:23" customFormat="1" ht="43.2" hidden="1" x14ac:dyDescent="0.3">
      <c r="A1818">
        <v>1816</v>
      </c>
      <c r="B1818" s="2" t="s">
        <v>1817</v>
      </c>
      <c r="C1818" s="2" t="s">
        <v>5926</v>
      </c>
      <c r="D1818" s="7">
        <v>25000</v>
      </c>
      <c r="E1818" s="5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96"/>
        <v>2</v>
      </c>
      <c r="P1818">
        <f t="shared" si="197"/>
        <v>84.83</v>
      </c>
      <c r="Q1818" t="s">
        <v>8336</v>
      </c>
      <c r="R1818" t="s">
        <v>8337</v>
      </c>
      <c r="S1818" s="11">
        <f t="shared" si="198"/>
        <v>42548.876192129625</v>
      </c>
      <c r="T1818">
        <f t="shared" si="199"/>
        <v>25569.000069444446</v>
      </c>
      <c r="U1818">
        <f t="shared" si="200"/>
        <v>2016</v>
      </c>
      <c r="V1818">
        <f t="shared" si="201"/>
        <v>6</v>
      </c>
      <c r="W1818" t="str">
        <f t="shared" si="202"/>
        <v>Jun</v>
      </c>
    </row>
    <row r="1819" spans="1:23" customFormat="1" ht="28.8" hidden="1" x14ac:dyDescent="0.3">
      <c r="A1819">
        <v>1817</v>
      </c>
      <c r="B1819" s="2" t="s">
        <v>1818</v>
      </c>
      <c r="C1819" s="2" t="s">
        <v>5927</v>
      </c>
      <c r="D1819" s="7">
        <v>18000</v>
      </c>
      <c r="E1819" s="5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96"/>
        <v>52</v>
      </c>
      <c r="P1819">
        <f t="shared" si="197"/>
        <v>94.19</v>
      </c>
      <c r="Q1819" t="s">
        <v>8336</v>
      </c>
      <c r="R1819" t="s">
        <v>8337</v>
      </c>
      <c r="S1819" s="11">
        <f t="shared" si="198"/>
        <v>42705.662118055552</v>
      </c>
      <c r="T1819">
        <f t="shared" si="199"/>
        <v>25569.001157407409</v>
      </c>
      <c r="U1819">
        <f t="shared" si="200"/>
        <v>2016</v>
      </c>
      <c r="V1819">
        <f t="shared" si="201"/>
        <v>12</v>
      </c>
      <c r="W1819" t="str">
        <f t="shared" si="202"/>
        <v>Dec</v>
      </c>
    </row>
    <row r="1820" spans="1:23" customFormat="1" ht="28.8" hidden="1" x14ac:dyDescent="0.3">
      <c r="A1820">
        <v>1818</v>
      </c>
      <c r="B1820" s="2" t="s">
        <v>1819</v>
      </c>
      <c r="C1820" s="2" t="s">
        <v>5928</v>
      </c>
      <c r="D1820" s="7">
        <v>15000</v>
      </c>
      <c r="E1820" s="5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96"/>
        <v>0</v>
      </c>
      <c r="P1820">
        <f t="shared" si="197"/>
        <v>0</v>
      </c>
      <c r="Q1820" t="s">
        <v>8336</v>
      </c>
      <c r="R1820" t="s">
        <v>8337</v>
      </c>
      <c r="S1820" s="11">
        <f t="shared" si="198"/>
        <v>42067.234375</v>
      </c>
      <c r="T1820">
        <f t="shared" si="199"/>
        <v>25569</v>
      </c>
      <c r="U1820">
        <f t="shared" si="200"/>
        <v>2015</v>
      </c>
      <c r="V1820">
        <f t="shared" si="201"/>
        <v>3</v>
      </c>
      <c r="W1820" t="str">
        <f t="shared" si="202"/>
        <v>Mar</v>
      </c>
    </row>
    <row r="1821" spans="1:23" customFormat="1" ht="43.2" hidden="1" x14ac:dyDescent="0.3">
      <c r="A1821">
        <v>1819</v>
      </c>
      <c r="B1821" s="2" t="s">
        <v>1820</v>
      </c>
      <c r="C1821" s="2" t="s">
        <v>5929</v>
      </c>
      <c r="D1821" s="7">
        <v>1200</v>
      </c>
      <c r="E1821" s="5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96"/>
        <v>2</v>
      </c>
      <c r="P1821">
        <f t="shared" si="197"/>
        <v>6.25</v>
      </c>
      <c r="Q1821" t="s">
        <v>8336</v>
      </c>
      <c r="R1821" t="s">
        <v>8337</v>
      </c>
      <c r="S1821" s="11">
        <f t="shared" si="198"/>
        <v>41820.752268518518</v>
      </c>
      <c r="T1821">
        <f t="shared" si="199"/>
        <v>25569.000046296296</v>
      </c>
      <c r="U1821">
        <f t="shared" si="200"/>
        <v>2014</v>
      </c>
      <c r="V1821">
        <f t="shared" si="201"/>
        <v>6</v>
      </c>
      <c r="W1821" t="str">
        <f t="shared" si="202"/>
        <v>Jun</v>
      </c>
    </row>
    <row r="1822" spans="1:23" customFormat="1" ht="57.6" hidden="1" x14ac:dyDescent="0.3">
      <c r="A1822">
        <v>1820</v>
      </c>
      <c r="B1822" s="2" t="s">
        <v>1821</v>
      </c>
      <c r="C1822" s="2" t="s">
        <v>5930</v>
      </c>
      <c r="D1822" s="7">
        <v>26000</v>
      </c>
      <c r="E1822" s="5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96"/>
        <v>7</v>
      </c>
      <c r="P1822">
        <f t="shared" si="197"/>
        <v>213.38</v>
      </c>
      <c r="Q1822" t="s">
        <v>8336</v>
      </c>
      <c r="R1822" t="s">
        <v>8337</v>
      </c>
      <c r="S1822" s="11">
        <f t="shared" si="198"/>
        <v>42065.084375000006</v>
      </c>
      <c r="T1822">
        <f t="shared" si="199"/>
        <v>25569.000092592592</v>
      </c>
      <c r="U1822">
        <f t="shared" si="200"/>
        <v>2015</v>
      </c>
      <c r="V1822">
        <f t="shared" si="201"/>
        <v>3</v>
      </c>
      <c r="W1822" t="str">
        <f t="shared" si="202"/>
        <v>Mar</v>
      </c>
    </row>
    <row r="1823" spans="1:23" customFormat="1" ht="43.2" hidden="1" x14ac:dyDescent="0.3">
      <c r="A1823">
        <v>1821</v>
      </c>
      <c r="B1823" s="2" t="s">
        <v>1822</v>
      </c>
      <c r="C1823" s="2" t="s">
        <v>5931</v>
      </c>
      <c r="D1823" s="7">
        <v>2500</v>
      </c>
      <c r="E1823" s="5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96"/>
        <v>135</v>
      </c>
      <c r="P1823">
        <f t="shared" si="197"/>
        <v>59.16</v>
      </c>
      <c r="Q1823" t="s">
        <v>8323</v>
      </c>
      <c r="R1823" t="s">
        <v>8324</v>
      </c>
      <c r="S1823" s="11">
        <f t="shared" si="198"/>
        <v>40926.319062499999</v>
      </c>
      <c r="T1823">
        <f t="shared" si="199"/>
        <v>25569.000659722224</v>
      </c>
      <c r="U1823">
        <f t="shared" si="200"/>
        <v>2012</v>
      </c>
      <c r="V1823">
        <f t="shared" si="201"/>
        <v>1</v>
      </c>
      <c r="W1823" t="str">
        <f t="shared" si="202"/>
        <v>Jan</v>
      </c>
    </row>
    <row r="1824" spans="1:23" customFormat="1" ht="28.8" hidden="1" x14ac:dyDescent="0.3">
      <c r="A1824">
        <v>1822</v>
      </c>
      <c r="B1824" s="2" t="s">
        <v>1823</v>
      </c>
      <c r="C1824" s="2" t="s">
        <v>5932</v>
      </c>
      <c r="D1824" s="7">
        <v>300</v>
      </c>
      <c r="E1824" s="5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96"/>
        <v>100</v>
      </c>
      <c r="P1824">
        <f t="shared" si="197"/>
        <v>27.27</v>
      </c>
      <c r="Q1824" t="s">
        <v>8323</v>
      </c>
      <c r="R1824" t="s">
        <v>8324</v>
      </c>
      <c r="S1824" s="11">
        <f t="shared" si="198"/>
        <v>41634.797013888885</v>
      </c>
      <c r="T1824">
        <f t="shared" si="199"/>
        <v>25569.000127314815</v>
      </c>
      <c r="U1824">
        <f t="shared" si="200"/>
        <v>2013</v>
      </c>
      <c r="V1824">
        <f t="shared" si="201"/>
        <v>12</v>
      </c>
      <c r="W1824" t="str">
        <f t="shared" si="202"/>
        <v>Dec</v>
      </c>
    </row>
    <row r="1825" spans="1:23" customFormat="1" ht="43.2" hidden="1" x14ac:dyDescent="0.3">
      <c r="A1825">
        <v>1823</v>
      </c>
      <c r="B1825" s="2" t="s">
        <v>1824</v>
      </c>
      <c r="C1825" s="2" t="s">
        <v>5933</v>
      </c>
      <c r="D1825" s="7">
        <v>700</v>
      </c>
      <c r="E1825" s="5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96"/>
        <v>116</v>
      </c>
      <c r="P1825">
        <f t="shared" si="197"/>
        <v>24.58</v>
      </c>
      <c r="Q1825" t="s">
        <v>8323</v>
      </c>
      <c r="R1825" t="s">
        <v>8324</v>
      </c>
      <c r="S1825" s="11">
        <f t="shared" si="198"/>
        <v>41176.684907407405</v>
      </c>
      <c r="T1825">
        <f t="shared" si="199"/>
        <v>25569.000381944443</v>
      </c>
      <c r="U1825">
        <f t="shared" si="200"/>
        <v>2012</v>
      </c>
      <c r="V1825">
        <f t="shared" si="201"/>
        <v>9</v>
      </c>
      <c r="W1825" t="str">
        <f t="shared" si="202"/>
        <v>Sep</v>
      </c>
    </row>
    <row r="1826" spans="1:23" customFormat="1" hidden="1" x14ac:dyDescent="0.3">
      <c r="A1826">
        <v>1824</v>
      </c>
      <c r="B1826" s="2" t="s">
        <v>1825</v>
      </c>
      <c r="C1826" s="2" t="s">
        <v>5934</v>
      </c>
      <c r="D1826" s="7">
        <v>3000</v>
      </c>
      <c r="E1826" s="5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96"/>
        <v>100</v>
      </c>
      <c r="P1826">
        <f t="shared" si="197"/>
        <v>75.05</v>
      </c>
      <c r="Q1826" t="s">
        <v>8323</v>
      </c>
      <c r="R1826" t="s">
        <v>8324</v>
      </c>
      <c r="S1826" s="11">
        <f t="shared" si="198"/>
        <v>41626.916284722225</v>
      </c>
      <c r="T1826">
        <f t="shared" si="199"/>
        <v>25569.000462962962</v>
      </c>
      <c r="U1826">
        <f t="shared" si="200"/>
        <v>2013</v>
      </c>
      <c r="V1826">
        <f t="shared" si="201"/>
        <v>12</v>
      </c>
      <c r="W1826" t="str">
        <f t="shared" si="202"/>
        <v>Dec</v>
      </c>
    </row>
    <row r="1827" spans="1:23" customFormat="1" ht="43.2" hidden="1" x14ac:dyDescent="0.3">
      <c r="A1827">
        <v>1825</v>
      </c>
      <c r="B1827" s="2" t="s">
        <v>1826</v>
      </c>
      <c r="C1827" s="2" t="s">
        <v>5935</v>
      </c>
      <c r="D1827" s="7">
        <v>2000</v>
      </c>
      <c r="E1827" s="5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96"/>
        <v>105</v>
      </c>
      <c r="P1827">
        <f t="shared" si="197"/>
        <v>42.02</v>
      </c>
      <c r="Q1827" t="s">
        <v>8323</v>
      </c>
      <c r="R1827" t="s">
        <v>8324</v>
      </c>
      <c r="S1827" s="11">
        <f t="shared" si="198"/>
        <v>41443.83452546296</v>
      </c>
      <c r="T1827">
        <f t="shared" si="199"/>
        <v>25569.000578703704</v>
      </c>
      <c r="U1827">
        <f t="shared" si="200"/>
        <v>2013</v>
      </c>
      <c r="V1827">
        <f t="shared" si="201"/>
        <v>6</v>
      </c>
      <c r="W1827" t="str">
        <f t="shared" si="202"/>
        <v>Jun</v>
      </c>
    </row>
    <row r="1828" spans="1:23" customFormat="1" ht="28.8" hidden="1" x14ac:dyDescent="0.3">
      <c r="A1828">
        <v>1826</v>
      </c>
      <c r="B1828" s="2" t="s">
        <v>1827</v>
      </c>
      <c r="C1828" s="2" t="s">
        <v>5936</v>
      </c>
      <c r="D1828" s="7">
        <v>2000</v>
      </c>
      <c r="E1828" s="5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96"/>
        <v>101</v>
      </c>
      <c r="P1828">
        <f t="shared" si="197"/>
        <v>53.16</v>
      </c>
      <c r="Q1828" t="s">
        <v>8323</v>
      </c>
      <c r="R1828" t="s">
        <v>8324</v>
      </c>
      <c r="S1828" s="11">
        <f t="shared" si="198"/>
        <v>41657.923807870371</v>
      </c>
      <c r="T1828">
        <f t="shared" si="199"/>
        <v>25569.000439814816</v>
      </c>
      <c r="U1828">
        <f t="shared" si="200"/>
        <v>2014</v>
      </c>
      <c r="V1828">
        <f t="shared" si="201"/>
        <v>1</v>
      </c>
      <c r="W1828" t="str">
        <f t="shared" si="202"/>
        <v>Jan</v>
      </c>
    </row>
    <row r="1829" spans="1:23" customFormat="1" ht="43.2" hidden="1" x14ac:dyDescent="0.3">
      <c r="A1829">
        <v>1827</v>
      </c>
      <c r="B1829" s="2" t="s">
        <v>1828</v>
      </c>
      <c r="C1829" s="2" t="s">
        <v>5937</v>
      </c>
      <c r="D1829" s="7">
        <v>8000</v>
      </c>
      <c r="E1829" s="5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96"/>
        <v>101</v>
      </c>
      <c r="P1829">
        <f t="shared" si="197"/>
        <v>83.89</v>
      </c>
      <c r="Q1829" t="s">
        <v>8323</v>
      </c>
      <c r="R1829" t="s">
        <v>8324</v>
      </c>
      <c r="S1829" s="11">
        <f t="shared" si="198"/>
        <v>40555.325937499998</v>
      </c>
      <c r="T1829">
        <f t="shared" si="199"/>
        <v>25569.001111111113</v>
      </c>
      <c r="U1829">
        <f t="shared" si="200"/>
        <v>2011</v>
      </c>
      <c r="V1829">
        <f t="shared" si="201"/>
        <v>1</v>
      </c>
      <c r="W1829" t="str">
        <f t="shared" si="202"/>
        <v>Jan</v>
      </c>
    </row>
    <row r="1830" spans="1:23" customFormat="1" ht="57.6" hidden="1" x14ac:dyDescent="0.3">
      <c r="A1830">
        <v>1828</v>
      </c>
      <c r="B1830" s="2" t="s">
        <v>1829</v>
      </c>
      <c r="C1830" s="2" t="s">
        <v>5938</v>
      </c>
      <c r="D1830" s="7">
        <v>20000</v>
      </c>
      <c r="E1830" s="5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96"/>
        <v>100</v>
      </c>
      <c r="P1830">
        <f t="shared" si="197"/>
        <v>417.33</v>
      </c>
      <c r="Q1830" t="s">
        <v>8323</v>
      </c>
      <c r="R1830" t="s">
        <v>8324</v>
      </c>
      <c r="S1830" s="11">
        <f t="shared" si="198"/>
        <v>41736.899652777778</v>
      </c>
      <c r="T1830">
        <f t="shared" si="199"/>
        <v>25569.000555555554</v>
      </c>
      <c r="U1830">
        <f t="shared" si="200"/>
        <v>2014</v>
      </c>
      <c r="V1830">
        <f t="shared" si="201"/>
        <v>4</v>
      </c>
      <c r="W1830" t="str">
        <f t="shared" si="202"/>
        <v>Apr</v>
      </c>
    </row>
    <row r="1831" spans="1:23" customFormat="1" ht="43.2" hidden="1" x14ac:dyDescent="0.3">
      <c r="A1831">
        <v>1829</v>
      </c>
      <c r="B1831" s="2" t="s">
        <v>1830</v>
      </c>
      <c r="C1831" s="2" t="s">
        <v>5939</v>
      </c>
      <c r="D1831" s="7">
        <v>1500</v>
      </c>
      <c r="E1831" s="5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96"/>
        <v>167</v>
      </c>
      <c r="P1831">
        <f t="shared" si="197"/>
        <v>75.77</v>
      </c>
      <c r="Q1831" t="s">
        <v>8323</v>
      </c>
      <c r="R1831" t="s">
        <v>8324</v>
      </c>
      <c r="S1831" s="11">
        <f t="shared" si="198"/>
        <v>40516.087627314817</v>
      </c>
      <c r="T1831">
        <f t="shared" si="199"/>
        <v>25569.000381944443</v>
      </c>
      <c r="U1831">
        <f t="shared" si="200"/>
        <v>2010</v>
      </c>
      <c r="V1831">
        <f t="shared" si="201"/>
        <v>12</v>
      </c>
      <c r="W1831" t="str">
        <f t="shared" si="202"/>
        <v>Dec</v>
      </c>
    </row>
    <row r="1832" spans="1:23" customFormat="1" ht="43.2" hidden="1" x14ac:dyDescent="0.3">
      <c r="A1832">
        <v>1830</v>
      </c>
      <c r="B1832" s="2" t="s">
        <v>1831</v>
      </c>
      <c r="C1832" s="2" t="s">
        <v>5940</v>
      </c>
      <c r="D1832" s="7">
        <v>15000</v>
      </c>
      <c r="E1832" s="5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96"/>
        <v>102</v>
      </c>
      <c r="P1832">
        <f t="shared" si="197"/>
        <v>67.39</v>
      </c>
      <c r="Q1832" t="s">
        <v>8323</v>
      </c>
      <c r="R1832" t="s">
        <v>8324</v>
      </c>
      <c r="S1832" s="11">
        <f t="shared" si="198"/>
        <v>41664.684108796297</v>
      </c>
      <c r="T1832">
        <f t="shared" si="199"/>
        <v>25569.002615740741</v>
      </c>
      <c r="U1832">
        <f t="shared" si="200"/>
        <v>2014</v>
      </c>
      <c r="V1832">
        <f t="shared" si="201"/>
        <v>1</v>
      </c>
      <c r="W1832" t="str">
        <f t="shared" si="202"/>
        <v>Jan</v>
      </c>
    </row>
    <row r="1833" spans="1:23" customFormat="1" ht="43.2" hidden="1" x14ac:dyDescent="0.3">
      <c r="A1833">
        <v>1831</v>
      </c>
      <c r="B1833" s="2" t="s">
        <v>1832</v>
      </c>
      <c r="C1833" s="2" t="s">
        <v>5941</v>
      </c>
      <c r="D1833" s="7">
        <v>1000</v>
      </c>
      <c r="E1833" s="5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96"/>
        <v>103</v>
      </c>
      <c r="P1833">
        <f t="shared" si="197"/>
        <v>73.569999999999993</v>
      </c>
      <c r="Q1833" t="s">
        <v>8323</v>
      </c>
      <c r="R1833" t="s">
        <v>8324</v>
      </c>
      <c r="S1833" s="11">
        <f t="shared" si="198"/>
        <v>41026.996099537035</v>
      </c>
      <c r="T1833">
        <f t="shared" si="199"/>
        <v>25569.000162037039</v>
      </c>
      <c r="U1833">
        <f t="shared" si="200"/>
        <v>2012</v>
      </c>
      <c r="V1833">
        <f t="shared" si="201"/>
        <v>4</v>
      </c>
      <c r="W1833" t="str">
        <f t="shared" si="202"/>
        <v>Apr</v>
      </c>
    </row>
    <row r="1834" spans="1:23" customFormat="1" ht="43.2" hidden="1" x14ac:dyDescent="0.3">
      <c r="A1834">
        <v>1832</v>
      </c>
      <c r="B1834" s="2" t="s">
        <v>1833</v>
      </c>
      <c r="C1834" s="2" t="s">
        <v>5942</v>
      </c>
      <c r="D1834" s="7">
        <v>350</v>
      </c>
      <c r="E1834" s="5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96"/>
        <v>143</v>
      </c>
      <c r="P1834">
        <f t="shared" si="197"/>
        <v>25</v>
      </c>
      <c r="Q1834" t="s">
        <v>8323</v>
      </c>
      <c r="R1834" t="s">
        <v>8324</v>
      </c>
      <c r="S1834" s="11">
        <f t="shared" si="198"/>
        <v>40576.539664351854</v>
      </c>
      <c r="T1834">
        <f t="shared" si="199"/>
        <v>25569.000231481481</v>
      </c>
      <c r="U1834">
        <f t="shared" si="200"/>
        <v>2011</v>
      </c>
      <c r="V1834">
        <f t="shared" si="201"/>
        <v>2</v>
      </c>
      <c r="W1834" t="str">
        <f t="shared" si="202"/>
        <v>Feb</v>
      </c>
    </row>
    <row r="1835" spans="1:23" customFormat="1" ht="43.2" hidden="1" x14ac:dyDescent="0.3">
      <c r="A1835">
        <v>1833</v>
      </c>
      <c r="B1835" s="2" t="s">
        <v>1834</v>
      </c>
      <c r="C1835" s="2" t="s">
        <v>5943</v>
      </c>
      <c r="D1835" s="7">
        <v>400</v>
      </c>
      <c r="E1835" s="5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96"/>
        <v>263</v>
      </c>
      <c r="P1835">
        <f t="shared" si="197"/>
        <v>42</v>
      </c>
      <c r="Q1835" t="s">
        <v>8323</v>
      </c>
      <c r="R1835" t="s">
        <v>8324</v>
      </c>
      <c r="S1835" s="11">
        <f t="shared" si="198"/>
        <v>41303.044016203705</v>
      </c>
      <c r="T1835">
        <f t="shared" si="199"/>
        <v>25569.00028935185</v>
      </c>
      <c r="U1835">
        <f t="shared" si="200"/>
        <v>2013</v>
      </c>
      <c r="V1835">
        <f t="shared" si="201"/>
        <v>1</v>
      </c>
      <c r="W1835" t="str">
        <f t="shared" si="202"/>
        <v>Jan</v>
      </c>
    </row>
    <row r="1836" spans="1:23" customFormat="1" ht="28.8" hidden="1" x14ac:dyDescent="0.3">
      <c r="A1836">
        <v>1834</v>
      </c>
      <c r="B1836" s="2" t="s">
        <v>1835</v>
      </c>
      <c r="C1836" s="2" t="s">
        <v>5944</v>
      </c>
      <c r="D1836" s="7">
        <v>10000</v>
      </c>
      <c r="E1836" s="5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96"/>
        <v>118</v>
      </c>
      <c r="P1836">
        <f t="shared" si="197"/>
        <v>131.16999999999999</v>
      </c>
      <c r="Q1836" t="s">
        <v>8323</v>
      </c>
      <c r="R1836" t="s">
        <v>8324</v>
      </c>
      <c r="S1836" s="11">
        <f t="shared" si="198"/>
        <v>41988.964062500003</v>
      </c>
      <c r="T1836">
        <f t="shared" si="199"/>
        <v>25569.001041666666</v>
      </c>
      <c r="U1836">
        <f t="shared" si="200"/>
        <v>2014</v>
      </c>
      <c r="V1836">
        <f t="shared" si="201"/>
        <v>12</v>
      </c>
      <c r="W1836" t="str">
        <f t="shared" si="202"/>
        <v>Dec</v>
      </c>
    </row>
    <row r="1837" spans="1:23" customFormat="1" ht="57.6" hidden="1" x14ac:dyDescent="0.3">
      <c r="A1837">
        <v>1835</v>
      </c>
      <c r="B1837" s="2" t="s">
        <v>1836</v>
      </c>
      <c r="C1837" s="2" t="s">
        <v>5945</v>
      </c>
      <c r="D1837" s="7">
        <v>500</v>
      </c>
      <c r="E1837" s="5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96"/>
        <v>104</v>
      </c>
      <c r="P1837">
        <f t="shared" si="197"/>
        <v>47.27</v>
      </c>
      <c r="Q1837" t="s">
        <v>8323</v>
      </c>
      <c r="R1837" t="s">
        <v>8324</v>
      </c>
      <c r="S1837" s="11">
        <f t="shared" si="198"/>
        <v>42430.702210648145</v>
      </c>
      <c r="T1837">
        <f t="shared" si="199"/>
        <v>25569.000127314815</v>
      </c>
      <c r="U1837">
        <f t="shared" si="200"/>
        <v>2016</v>
      </c>
      <c r="V1837">
        <f t="shared" si="201"/>
        <v>3</v>
      </c>
      <c r="W1837" t="str">
        <f t="shared" si="202"/>
        <v>Mar</v>
      </c>
    </row>
    <row r="1838" spans="1:23" customFormat="1" ht="28.8" hidden="1" x14ac:dyDescent="0.3">
      <c r="A1838">
        <v>1836</v>
      </c>
      <c r="B1838" s="2" t="s">
        <v>1837</v>
      </c>
      <c r="C1838" s="2" t="s">
        <v>5946</v>
      </c>
      <c r="D1838" s="7">
        <v>5000</v>
      </c>
      <c r="E1838" s="5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96"/>
        <v>200</v>
      </c>
      <c r="P1838">
        <f t="shared" si="197"/>
        <v>182.13</v>
      </c>
      <c r="Q1838" t="s">
        <v>8323</v>
      </c>
      <c r="R1838" t="s">
        <v>8324</v>
      </c>
      <c r="S1838" s="11">
        <f t="shared" si="198"/>
        <v>41305.809363425928</v>
      </c>
      <c r="T1838">
        <f t="shared" si="199"/>
        <v>25569.000636574074</v>
      </c>
      <c r="U1838">
        <f t="shared" si="200"/>
        <v>2013</v>
      </c>
      <c r="V1838">
        <f t="shared" si="201"/>
        <v>1</v>
      </c>
      <c r="W1838" t="str">
        <f t="shared" si="202"/>
        <v>Jan</v>
      </c>
    </row>
    <row r="1839" spans="1:23" customFormat="1" ht="57.6" hidden="1" x14ac:dyDescent="0.3">
      <c r="A1839">
        <v>1837</v>
      </c>
      <c r="B1839" s="2" t="s">
        <v>1838</v>
      </c>
      <c r="C1839" s="2" t="s">
        <v>5947</v>
      </c>
      <c r="D1839" s="7">
        <v>600</v>
      </c>
      <c r="E1839" s="5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96"/>
        <v>307</v>
      </c>
      <c r="P1839">
        <f t="shared" si="197"/>
        <v>61.37</v>
      </c>
      <c r="Q1839" t="s">
        <v>8323</v>
      </c>
      <c r="R1839" t="s">
        <v>8324</v>
      </c>
      <c r="S1839" s="11">
        <f t="shared" si="198"/>
        <v>40926.047858796301</v>
      </c>
      <c r="T1839">
        <f t="shared" si="199"/>
        <v>25569.000347222223</v>
      </c>
      <c r="U1839">
        <f t="shared" si="200"/>
        <v>2012</v>
      </c>
      <c r="V1839">
        <f t="shared" si="201"/>
        <v>1</v>
      </c>
      <c r="W1839" t="str">
        <f t="shared" si="202"/>
        <v>Jan</v>
      </c>
    </row>
    <row r="1840" spans="1:23" customFormat="1" ht="43.2" hidden="1" x14ac:dyDescent="0.3">
      <c r="A1840">
        <v>1838</v>
      </c>
      <c r="B1840" s="2" t="s">
        <v>1839</v>
      </c>
      <c r="C1840" s="2" t="s">
        <v>5948</v>
      </c>
      <c r="D1840" s="7">
        <v>1000</v>
      </c>
      <c r="E1840" s="5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96"/>
        <v>100</v>
      </c>
      <c r="P1840">
        <f t="shared" si="197"/>
        <v>35.770000000000003</v>
      </c>
      <c r="Q1840" t="s">
        <v>8323</v>
      </c>
      <c r="R1840" t="s">
        <v>8324</v>
      </c>
      <c r="S1840" s="11">
        <f t="shared" si="198"/>
        <v>40788.786539351851</v>
      </c>
      <c r="T1840">
        <f t="shared" si="199"/>
        <v>25569.000324074073</v>
      </c>
      <c r="U1840">
        <f t="shared" si="200"/>
        <v>2011</v>
      </c>
      <c r="V1840">
        <f t="shared" si="201"/>
        <v>9</v>
      </c>
      <c r="W1840" t="str">
        <f t="shared" si="202"/>
        <v>Sep</v>
      </c>
    </row>
    <row r="1841" spans="1:23" customFormat="1" ht="43.2" hidden="1" x14ac:dyDescent="0.3">
      <c r="A1841">
        <v>1839</v>
      </c>
      <c r="B1841" s="2" t="s">
        <v>1840</v>
      </c>
      <c r="C1841" s="2" t="s">
        <v>5949</v>
      </c>
      <c r="D1841" s="7">
        <v>1000</v>
      </c>
      <c r="E1841" s="5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96"/>
        <v>205</v>
      </c>
      <c r="P1841">
        <f t="shared" si="197"/>
        <v>45.62</v>
      </c>
      <c r="Q1841" t="s">
        <v>8323</v>
      </c>
      <c r="R1841" t="s">
        <v>8324</v>
      </c>
      <c r="S1841" s="11">
        <f t="shared" si="198"/>
        <v>42614.722013888888</v>
      </c>
      <c r="T1841">
        <f t="shared" si="199"/>
        <v>25569.000520833335</v>
      </c>
      <c r="U1841">
        <f t="shared" si="200"/>
        <v>2016</v>
      </c>
      <c r="V1841">
        <f t="shared" si="201"/>
        <v>9</v>
      </c>
      <c r="W1841" t="str">
        <f t="shared" si="202"/>
        <v>Sep</v>
      </c>
    </row>
    <row r="1842" spans="1:23" customFormat="1" ht="43.2" hidden="1" x14ac:dyDescent="0.3">
      <c r="A1842">
        <v>1840</v>
      </c>
      <c r="B1842" s="2" t="s">
        <v>1841</v>
      </c>
      <c r="C1842" s="2" t="s">
        <v>5950</v>
      </c>
      <c r="D1842" s="7">
        <v>900</v>
      </c>
      <c r="E1842" s="5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96"/>
        <v>109</v>
      </c>
      <c r="P1842">
        <f t="shared" si="197"/>
        <v>75.38</v>
      </c>
      <c r="Q1842" t="s">
        <v>8323</v>
      </c>
      <c r="R1842" t="s">
        <v>8324</v>
      </c>
      <c r="S1842" s="11">
        <f t="shared" si="198"/>
        <v>41382.096180555556</v>
      </c>
      <c r="T1842">
        <f t="shared" si="199"/>
        <v>25569.000150462962</v>
      </c>
      <c r="U1842">
        <f t="shared" si="200"/>
        <v>2013</v>
      </c>
      <c r="V1842">
        <f t="shared" si="201"/>
        <v>4</v>
      </c>
      <c r="W1842" t="str">
        <f t="shared" si="202"/>
        <v>Apr</v>
      </c>
    </row>
    <row r="1843" spans="1:23" customFormat="1" ht="28.8" hidden="1" x14ac:dyDescent="0.3">
      <c r="A1843">
        <v>1841</v>
      </c>
      <c r="B1843" s="2" t="s">
        <v>1842</v>
      </c>
      <c r="C1843" s="2" t="s">
        <v>5951</v>
      </c>
      <c r="D1843" s="7">
        <v>2000</v>
      </c>
      <c r="E1843" s="5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96"/>
        <v>102</v>
      </c>
      <c r="P1843">
        <f t="shared" si="197"/>
        <v>50.88</v>
      </c>
      <c r="Q1843" t="s">
        <v>8323</v>
      </c>
      <c r="R1843" t="s">
        <v>8324</v>
      </c>
      <c r="S1843" s="11">
        <f t="shared" si="198"/>
        <v>41745.84542824074</v>
      </c>
      <c r="T1843">
        <f t="shared" si="199"/>
        <v>25569.000462962962</v>
      </c>
      <c r="U1843">
        <f t="shared" si="200"/>
        <v>2014</v>
      </c>
      <c r="V1843">
        <f t="shared" si="201"/>
        <v>4</v>
      </c>
      <c r="W1843" t="str">
        <f t="shared" si="202"/>
        <v>Apr</v>
      </c>
    </row>
    <row r="1844" spans="1:23" customFormat="1" ht="43.2" hidden="1" x14ac:dyDescent="0.3">
      <c r="A1844">
        <v>1842</v>
      </c>
      <c r="B1844" s="2" t="s">
        <v>1843</v>
      </c>
      <c r="C1844" s="2" t="s">
        <v>5952</v>
      </c>
      <c r="D1844" s="7">
        <v>2000</v>
      </c>
      <c r="E1844" s="5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96"/>
        <v>125</v>
      </c>
      <c r="P1844">
        <f t="shared" si="197"/>
        <v>119.29</v>
      </c>
      <c r="Q1844" t="s">
        <v>8323</v>
      </c>
      <c r="R1844" t="s">
        <v>8324</v>
      </c>
      <c r="S1844" s="11">
        <f t="shared" si="198"/>
        <v>42031.631724537037</v>
      </c>
      <c r="T1844">
        <f t="shared" si="199"/>
        <v>25569.000243055554</v>
      </c>
      <c r="U1844">
        <f t="shared" si="200"/>
        <v>2015</v>
      </c>
      <c r="V1844">
        <f t="shared" si="201"/>
        <v>1</v>
      </c>
      <c r="W1844" t="str">
        <f t="shared" si="202"/>
        <v>Jan</v>
      </c>
    </row>
    <row r="1845" spans="1:23" customFormat="1" ht="57.6" hidden="1" x14ac:dyDescent="0.3">
      <c r="A1845">
        <v>1843</v>
      </c>
      <c r="B1845" s="2" t="s">
        <v>1844</v>
      </c>
      <c r="C1845" s="2" t="s">
        <v>5953</v>
      </c>
      <c r="D1845" s="7">
        <v>10000</v>
      </c>
      <c r="E1845" s="5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96"/>
        <v>124</v>
      </c>
      <c r="P1845">
        <f t="shared" si="197"/>
        <v>92.54</v>
      </c>
      <c r="Q1845" t="s">
        <v>8323</v>
      </c>
      <c r="R1845" t="s">
        <v>8324</v>
      </c>
      <c r="S1845" s="11">
        <f t="shared" si="198"/>
        <v>40564.994837962964</v>
      </c>
      <c r="T1845">
        <f t="shared" si="199"/>
        <v>25569.001550925925</v>
      </c>
      <c r="U1845">
        <f t="shared" si="200"/>
        <v>2011</v>
      </c>
      <c r="V1845">
        <f t="shared" si="201"/>
        <v>1</v>
      </c>
      <c r="W1845" t="str">
        <f t="shared" si="202"/>
        <v>Jan</v>
      </c>
    </row>
    <row r="1846" spans="1:23" customFormat="1" ht="43.2" hidden="1" x14ac:dyDescent="0.3">
      <c r="A1846">
        <v>1844</v>
      </c>
      <c r="B1846" s="2" t="s">
        <v>1845</v>
      </c>
      <c r="C1846" s="2" t="s">
        <v>5954</v>
      </c>
      <c r="D1846" s="7">
        <v>1500</v>
      </c>
      <c r="E1846" s="5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96"/>
        <v>101</v>
      </c>
      <c r="P1846">
        <f t="shared" si="197"/>
        <v>76.05</v>
      </c>
      <c r="Q1846" t="s">
        <v>8323</v>
      </c>
      <c r="R1846" t="s">
        <v>8324</v>
      </c>
      <c r="S1846" s="11">
        <f t="shared" si="198"/>
        <v>40666.973541666666</v>
      </c>
      <c r="T1846">
        <f t="shared" si="199"/>
        <v>25569.000231481481</v>
      </c>
      <c r="U1846">
        <f t="shared" si="200"/>
        <v>2011</v>
      </c>
      <c r="V1846">
        <f t="shared" si="201"/>
        <v>5</v>
      </c>
      <c r="W1846" t="str">
        <f t="shared" si="202"/>
        <v>May</v>
      </c>
    </row>
    <row r="1847" spans="1:23" customFormat="1" ht="86.4" hidden="1" x14ac:dyDescent="0.3">
      <c r="A1847">
        <v>1845</v>
      </c>
      <c r="B1847" s="2" t="s">
        <v>1846</v>
      </c>
      <c r="C1847" s="2" t="s">
        <v>5955</v>
      </c>
      <c r="D1847" s="7">
        <v>1000</v>
      </c>
      <c r="E1847" s="5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96"/>
        <v>100</v>
      </c>
      <c r="P1847">
        <f t="shared" si="197"/>
        <v>52.63</v>
      </c>
      <c r="Q1847" t="s">
        <v>8323</v>
      </c>
      <c r="R1847" t="s">
        <v>8324</v>
      </c>
      <c r="S1847" s="11">
        <f t="shared" si="198"/>
        <v>42523.333310185189</v>
      </c>
      <c r="T1847">
        <f t="shared" si="199"/>
        <v>25569.000219907408</v>
      </c>
      <c r="U1847">
        <f t="shared" si="200"/>
        <v>2016</v>
      </c>
      <c r="V1847">
        <f t="shared" si="201"/>
        <v>6</v>
      </c>
      <c r="W1847" t="str">
        <f t="shared" si="202"/>
        <v>Jun</v>
      </c>
    </row>
    <row r="1848" spans="1:23" customFormat="1" ht="43.2" hidden="1" x14ac:dyDescent="0.3">
      <c r="A1848">
        <v>1846</v>
      </c>
      <c r="B1848" s="2" t="s">
        <v>1847</v>
      </c>
      <c r="C1848" s="2" t="s">
        <v>5956</v>
      </c>
      <c r="D1848" s="7">
        <v>15000</v>
      </c>
      <c r="E1848" s="5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96"/>
        <v>138</v>
      </c>
      <c r="P1848">
        <f t="shared" si="197"/>
        <v>98.99</v>
      </c>
      <c r="Q1848" t="s">
        <v>8323</v>
      </c>
      <c r="R1848" t="s">
        <v>8324</v>
      </c>
      <c r="S1848" s="11">
        <f t="shared" si="198"/>
        <v>41228.650196759263</v>
      </c>
      <c r="T1848">
        <f t="shared" si="199"/>
        <v>25569.002418981483</v>
      </c>
      <c r="U1848">
        <f t="shared" si="200"/>
        <v>2012</v>
      </c>
      <c r="V1848">
        <f t="shared" si="201"/>
        <v>11</v>
      </c>
      <c r="W1848" t="str">
        <f t="shared" si="202"/>
        <v>Nov</v>
      </c>
    </row>
    <row r="1849" spans="1:23" customFormat="1" ht="43.2" hidden="1" x14ac:dyDescent="0.3">
      <c r="A1849">
        <v>1847</v>
      </c>
      <c r="B1849" s="2" t="s">
        <v>1848</v>
      </c>
      <c r="C1849" s="2" t="s">
        <v>5957</v>
      </c>
      <c r="D1849" s="7">
        <v>2500</v>
      </c>
      <c r="E1849" s="5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96"/>
        <v>121</v>
      </c>
      <c r="P1849">
        <f t="shared" si="197"/>
        <v>79.53</v>
      </c>
      <c r="Q1849" t="s">
        <v>8323</v>
      </c>
      <c r="R1849" t="s">
        <v>8324</v>
      </c>
      <c r="S1849" s="11">
        <f t="shared" si="198"/>
        <v>42094.236481481479</v>
      </c>
      <c r="T1849">
        <f t="shared" si="199"/>
        <v>25569.000439814816</v>
      </c>
      <c r="U1849">
        <f t="shared" si="200"/>
        <v>2015</v>
      </c>
      <c r="V1849">
        <f t="shared" si="201"/>
        <v>3</v>
      </c>
      <c r="W1849" t="str">
        <f t="shared" si="202"/>
        <v>Mar</v>
      </c>
    </row>
    <row r="1850" spans="1:23" customFormat="1" ht="43.2" hidden="1" x14ac:dyDescent="0.3">
      <c r="A1850">
        <v>1848</v>
      </c>
      <c r="B1850" s="2" t="s">
        <v>1849</v>
      </c>
      <c r="C1850" s="2" t="s">
        <v>5958</v>
      </c>
      <c r="D1850" s="7">
        <v>3000</v>
      </c>
      <c r="E1850" s="5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96"/>
        <v>107</v>
      </c>
      <c r="P1850">
        <f t="shared" si="197"/>
        <v>134.21</v>
      </c>
      <c r="Q1850" t="s">
        <v>8323</v>
      </c>
      <c r="R1850" t="s">
        <v>8324</v>
      </c>
      <c r="S1850" s="11">
        <f t="shared" si="198"/>
        <v>40691.788055555553</v>
      </c>
      <c r="T1850">
        <f t="shared" si="199"/>
        <v>25569.000277777777</v>
      </c>
      <c r="U1850">
        <f t="shared" si="200"/>
        <v>2011</v>
      </c>
      <c r="V1850">
        <f t="shared" si="201"/>
        <v>5</v>
      </c>
      <c r="W1850" t="str">
        <f t="shared" si="202"/>
        <v>May</v>
      </c>
    </row>
    <row r="1851" spans="1:23" customFormat="1" ht="28.8" hidden="1" x14ac:dyDescent="0.3">
      <c r="A1851">
        <v>1849</v>
      </c>
      <c r="B1851" s="2" t="s">
        <v>1850</v>
      </c>
      <c r="C1851" s="2" t="s">
        <v>5959</v>
      </c>
      <c r="D1851" s="7">
        <v>300</v>
      </c>
      <c r="E1851" s="5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96"/>
        <v>100</v>
      </c>
      <c r="P1851">
        <f t="shared" si="197"/>
        <v>37.630000000000003</v>
      </c>
      <c r="Q1851" t="s">
        <v>8323</v>
      </c>
      <c r="R1851" t="s">
        <v>8324</v>
      </c>
      <c r="S1851" s="11">
        <f t="shared" si="198"/>
        <v>41169.845590277779</v>
      </c>
      <c r="T1851">
        <f t="shared" si="199"/>
        <v>25569.000092592592</v>
      </c>
      <c r="U1851">
        <f t="shared" si="200"/>
        <v>2012</v>
      </c>
      <c r="V1851">
        <f t="shared" si="201"/>
        <v>9</v>
      </c>
      <c r="W1851" t="str">
        <f t="shared" si="202"/>
        <v>Sep</v>
      </c>
    </row>
    <row r="1852" spans="1:23" customFormat="1" ht="43.2" hidden="1" x14ac:dyDescent="0.3">
      <c r="A1852">
        <v>1850</v>
      </c>
      <c r="B1852" s="2" t="s">
        <v>1851</v>
      </c>
      <c r="C1852" s="2" t="s">
        <v>5960</v>
      </c>
      <c r="D1852" s="7">
        <v>9000</v>
      </c>
      <c r="E1852" s="5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96"/>
        <v>102</v>
      </c>
      <c r="P1852">
        <f t="shared" si="197"/>
        <v>51.04</v>
      </c>
      <c r="Q1852" t="s">
        <v>8323</v>
      </c>
      <c r="R1852" t="s">
        <v>8324</v>
      </c>
      <c r="S1852" s="11">
        <f t="shared" si="198"/>
        <v>41800.959490740745</v>
      </c>
      <c r="T1852">
        <f t="shared" si="199"/>
        <v>25569.00207175926</v>
      </c>
      <c r="U1852">
        <f t="shared" si="200"/>
        <v>2014</v>
      </c>
      <c r="V1852">
        <f t="shared" si="201"/>
        <v>6</v>
      </c>
      <c r="W1852" t="str">
        <f t="shared" si="202"/>
        <v>Jun</v>
      </c>
    </row>
    <row r="1853" spans="1:23" customFormat="1" ht="43.2" hidden="1" x14ac:dyDescent="0.3">
      <c r="A1853">
        <v>1851</v>
      </c>
      <c r="B1853" s="2" t="s">
        <v>1852</v>
      </c>
      <c r="C1853" s="2" t="s">
        <v>5961</v>
      </c>
      <c r="D1853" s="7">
        <v>1300</v>
      </c>
      <c r="E1853" s="5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96"/>
        <v>100</v>
      </c>
      <c r="P1853">
        <f t="shared" si="197"/>
        <v>50.04</v>
      </c>
      <c r="Q1853" t="s">
        <v>8323</v>
      </c>
      <c r="R1853" t="s">
        <v>8324</v>
      </c>
      <c r="S1853" s="11">
        <f t="shared" si="198"/>
        <v>41827.906689814816</v>
      </c>
      <c r="T1853">
        <f t="shared" si="199"/>
        <v>25569.000300925927</v>
      </c>
      <c r="U1853">
        <f t="shared" si="200"/>
        <v>2014</v>
      </c>
      <c r="V1853">
        <f t="shared" si="201"/>
        <v>7</v>
      </c>
      <c r="W1853" t="str">
        <f t="shared" si="202"/>
        <v>Jul</v>
      </c>
    </row>
    <row r="1854" spans="1:23" customFormat="1" ht="43.2" hidden="1" x14ac:dyDescent="0.3">
      <c r="A1854">
        <v>1852</v>
      </c>
      <c r="B1854" s="2" t="s">
        <v>1853</v>
      </c>
      <c r="C1854" s="2" t="s">
        <v>5962</v>
      </c>
      <c r="D1854" s="7">
        <v>15000</v>
      </c>
      <c r="E1854" s="5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96"/>
        <v>117</v>
      </c>
      <c r="P1854">
        <f t="shared" si="197"/>
        <v>133.93</v>
      </c>
      <c r="Q1854" t="s">
        <v>8323</v>
      </c>
      <c r="R1854" t="s">
        <v>8324</v>
      </c>
      <c r="S1854" s="11">
        <f t="shared" si="198"/>
        <v>42081.77143518519</v>
      </c>
      <c r="T1854">
        <f t="shared" si="199"/>
        <v>25569.001516203705</v>
      </c>
      <c r="U1854">
        <f t="shared" si="200"/>
        <v>2015</v>
      </c>
      <c r="V1854">
        <f t="shared" si="201"/>
        <v>3</v>
      </c>
      <c r="W1854" t="str">
        <f t="shared" si="202"/>
        <v>Mar</v>
      </c>
    </row>
    <row r="1855" spans="1:23" customFormat="1" ht="43.2" hidden="1" x14ac:dyDescent="0.3">
      <c r="A1855">
        <v>1853</v>
      </c>
      <c r="B1855" s="2" t="s">
        <v>1854</v>
      </c>
      <c r="C1855" s="2" t="s">
        <v>5963</v>
      </c>
      <c r="D1855" s="7">
        <v>800</v>
      </c>
      <c r="E1855" s="5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96"/>
        <v>102</v>
      </c>
      <c r="P1855">
        <f t="shared" si="197"/>
        <v>58.21</v>
      </c>
      <c r="Q1855" t="s">
        <v>8323</v>
      </c>
      <c r="R1855" t="s">
        <v>8324</v>
      </c>
      <c r="S1855" s="11">
        <f t="shared" si="198"/>
        <v>41177.060381944444</v>
      </c>
      <c r="T1855">
        <f t="shared" si="199"/>
        <v>25569.000162037039</v>
      </c>
      <c r="U1855">
        <f t="shared" si="200"/>
        <v>2012</v>
      </c>
      <c r="V1855">
        <f t="shared" si="201"/>
        <v>9</v>
      </c>
      <c r="W1855" t="str">
        <f t="shared" si="202"/>
        <v>Sep</v>
      </c>
    </row>
    <row r="1856" spans="1:23" customFormat="1" ht="43.2" hidden="1" x14ac:dyDescent="0.3">
      <c r="A1856">
        <v>1854</v>
      </c>
      <c r="B1856" s="2" t="s">
        <v>1855</v>
      </c>
      <c r="C1856" s="2" t="s">
        <v>5964</v>
      </c>
      <c r="D1856" s="7">
        <v>15000</v>
      </c>
      <c r="E1856" s="5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96"/>
        <v>102</v>
      </c>
      <c r="P1856">
        <f t="shared" si="197"/>
        <v>88.04</v>
      </c>
      <c r="Q1856" t="s">
        <v>8323</v>
      </c>
      <c r="R1856" t="s">
        <v>8324</v>
      </c>
      <c r="S1856" s="11">
        <f t="shared" si="198"/>
        <v>41388.021261574075</v>
      </c>
      <c r="T1856">
        <f t="shared" si="199"/>
        <v>25569.00201388889</v>
      </c>
      <c r="U1856">
        <f t="shared" si="200"/>
        <v>2013</v>
      </c>
      <c r="V1856">
        <f t="shared" si="201"/>
        <v>4</v>
      </c>
      <c r="W1856" t="str">
        <f t="shared" si="202"/>
        <v>Apr</v>
      </c>
    </row>
    <row r="1857" spans="1:23" customFormat="1" ht="43.2" hidden="1" x14ac:dyDescent="0.3">
      <c r="A1857">
        <v>1855</v>
      </c>
      <c r="B1857" s="2" t="s">
        <v>1856</v>
      </c>
      <c r="C1857" s="2" t="s">
        <v>5965</v>
      </c>
      <c r="D1857" s="7">
        <v>8750</v>
      </c>
      <c r="E1857" s="5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96"/>
        <v>154</v>
      </c>
      <c r="P1857">
        <f t="shared" si="197"/>
        <v>70.58</v>
      </c>
      <c r="Q1857" t="s">
        <v>8323</v>
      </c>
      <c r="R1857" t="s">
        <v>8324</v>
      </c>
      <c r="S1857" s="11">
        <f t="shared" si="198"/>
        <v>41600.538657407407</v>
      </c>
      <c r="T1857">
        <f t="shared" si="199"/>
        <v>25569.002210648148</v>
      </c>
      <c r="U1857">
        <f t="shared" si="200"/>
        <v>2013</v>
      </c>
      <c r="V1857">
        <f t="shared" si="201"/>
        <v>11</v>
      </c>
      <c r="W1857" t="str">
        <f t="shared" si="202"/>
        <v>Nov</v>
      </c>
    </row>
    <row r="1858" spans="1:23" customFormat="1" ht="57.6" hidden="1" x14ac:dyDescent="0.3">
      <c r="A1858">
        <v>1856</v>
      </c>
      <c r="B1858" s="2" t="s">
        <v>1857</v>
      </c>
      <c r="C1858" s="2" t="s">
        <v>5966</v>
      </c>
      <c r="D1858" s="7">
        <v>2000</v>
      </c>
      <c r="E1858" s="5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203">ROUND(E1858/D1858*100,0)</f>
        <v>101</v>
      </c>
      <c r="P1858">
        <f t="shared" si="197"/>
        <v>53.29</v>
      </c>
      <c r="Q1858" t="s">
        <v>8323</v>
      </c>
      <c r="R1858" t="s">
        <v>8324</v>
      </c>
      <c r="S1858" s="11">
        <f t="shared" si="198"/>
        <v>41817.854999999996</v>
      </c>
      <c r="T1858">
        <f t="shared" si="199"/>
        <v>25569.000439814816</v>
      </c>
      <c r="U1858">
        <f t="shared" si="200"/>
        <v>2014</v>
      </c>
      <c r="V1858">
        <f t="shared" si="201"/>
        <v>6</v>
      </c>
      <c r="W1858" t="str">
        <f t="shared" si="202"/>
        <v>Jun</v>
      </c>
    </row>
    <row r="1859" spans="1:23" customFormat="1" ht="43.2" hidden="1" x14ac:dyDescent="0.3">
      <c r="A1859">
        <v>1857</v>
      </c>
      <c r="B1859" s="2" t="s">
        <v>1858</v>
      </c>
      <c r="C1859" s="2" t="s">
        <v>5967</v>
      </c>
      <c r="D1859" s="7">
        <v>3000</v>
      </c>
      <c r="E1859" s="5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203"/>
        <v>100</v>
      </c>
      <c r="P1859">
        <f t="shared" ref="P1859:P1922" si="204">IFERROR(ROUND(E1859/L1859,2),0)</f>
        <v>136.36000000000001</v>
      </c>
      <c r="Q1859" t="s">
        <v>8323</v>
      </c>
      <c r="R1859" t="s">
        <v>8324</v>
      </c>
      <c r="S1859" s="11">
        <f t="shared" ref="S1859:S1922" si="205">(((J1859/60)/60)/24)+DATE(1970,1,1)</f>
        <v>41864.76866898148</v>
      </c>
      <c r="T1859">
        <f t="shared" ref="T1859:T1922" si="206">(((L1859/60)/60)/24)+DATE(1970,1,1)</f>
        <v>25569.000254629631</v>
      </c>
      <c r="U1859">
        <f t="shared" ref="U1859:U1922" si="207">YEAR(S1859)</f>
        <v>2014</v>
      </c>
      <c r="V1859">
        <f t="shared" ref="V1859:V1922" si="208">MONTH(S1859)</f>
        <v>8</v>
      </c>
      <c r="W1859" t="str">
        <f t="shared" ref="W1859:W1922" si="209">IF(V1859=1,"Jan",IF(V1859=2,"Feb",IF(V1859=3,"Mar",IF(V1859=4,"Apr",IF(V1859=5,"May",IF(V1859=6,"Jun",IF(V1859=7,"Jul",IF(V1859=8,"Aug",IF(V1859=9,"Sep",IF(V1859=10,"Oct",IF(V1859=11,"Nov",IF(V1859=12,"Dec"))))))))))))</f>
        <v>Aug</v>
      </c>
    </row>
    <row r="1860" spans="1:23" customFormat="1" ht="43.2" hidden="1" x14ac:dyDescent="0.3">
      <c r="A1860">
        <v>1858</v>
      </c>
      <c r="B1860" s="2" t="s">
        <v>1859</v>
      </c>
      <c r="C1860" s="2" t="s">
        <v>5968</v>
      </c>
      <c r="D1860" s="7">
        <v>5555.55</v>
      </c>
      <c r="E1860" s="5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203"/>
        <v>109</v>
      </c>
      <c r="P1860">
        <f t="shared" si="204"/>
        <v>40.549999999999997</v>
      </c>
      <c r="Q1860" t="s">
        <v>8323</v>
      </c>
      <c r="R1860" t="s">
        <v>8324</v>
      </c>
      <c r="S1860" s="11">
        <f t="shared" si="205"/>
        <v>40833.200474537036</v>
      </c>
      <c r="T1860">
        <f t="shared" si="206"/>
        <v>25569.001724537036</v>
      </c>
      <c r="U1860">
        <f t="shared" si="207"/>
        <v>2011</v>
      </c>
      <c r="V1860">
        <f t="shared" si="208"/>
        <v>10</v>
      </c>
      <c r="W1860" t="str">
        <f t="shared" si="209"/>
        <v>Oct</v>
      </c>
    </row>
    <row r="1861" spans="1:23" customFormat="1" ht="28.8" hidden="1" x14ac:dyDescent="0.3">
      <c r="A1861">
        <v>1859</v>
      </c>
      <c r="B1861" s="2" t="s">
        <v>1860</v>
      </c>
      <c r="C1861" s="2" t="s">
        <v>5969</v>
      </c>
      <c r="D1861" s="7">
        <v>3000</v>
      </c>
      <c r="E1861" s="5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203"/>
        <v>132</v>
      </c>
      <c r="P1861">
        <f t="shared" si="204"/>
        <v>70.63</v>
      </c>
      <c r="Q1861" t="s">
        <v>8323</v>
      </c>
      <c r="R1861" t="s">
        <v>8324</v>
      </c>
      <c r="S1861" s="11">
        <f t="shared" si="205"/>
        <v>40778.770011574074</v>
      </c>
      <c r="T1861">
        <f t="shared" si="206"/>
        <v>25569.000648148147</v>
      </c>
      <c r="U1861">
        <f t="shared" si="207"/>
        <v>2011</v>
      </c>
      <c r="V1861">
        <f t="shared" si="208"/>
        <v>8</v>
      </c>
      <c r="W1861" t="str">
        <f t="shared" si="209"/>
        <v>Aug</v>
      </c>
    </row>
    <row r="1862" spans="1:23" customFormat="1" ht="43.2" hidden="1" x14ac:dyDescent="0.3">
      <c r="A1862">
        <v>1860</v>
      </c>
      <c r="B1862" s="2" t="s">
        <v>1861</v>
      </c>
      <c r="C1862" s="2" t="s">
        <v>5970</v>
      </c>
      <c r="D1862" s="7">
        <v>750</v>
      </c>
      <c r="E1862" s="5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203"/>
        <v>133</v>
      </c>
      <c r="P1862">
        <f t="shared" si="204"/>
        <v>52.68</v>
      </c>
      <c r="Q1862" t="s">
        <v>8323</v>
      </c>
      <c r="R1862" t="s">
        <v>8324</v>
      </c>
      <c r="S1862" s="11">
        <f t="shared" si="205"/>
        <v>41655.709305555552</v>
      </c>
      <c r="T1862">
        <f t="shared" si="206"/>
        <v>25569.000219907408</v>
      </c>
      <c r="U1862">
        <f t="shared" si="207"/>
        <v>2014</v>
      </c>
      <c r="V1862">
        <f t="shared" si="208"/>
        <v>1</v>
      </c>
      <c r="W1862" t="str">
        <f t="shared" si="209"/>
        <v>Jan</v>
      </c>
    </row>
    <row r="1863" spans="1:23" customFormat="1" ht="43.2" hidden="1" x14ac:dyDescent="0.3">
      <c r="A1863">
        <v>1861</v>
      </c>
      <c r="B1863" s="2" t="s">
        <v>1862</v>
      </c>
      <c r="C1863" s="2" t="s">
        <v>5971</v>
      </c>
      <c r="D1863" s="7">
        <v>250000</v>
      </c>
      <c r="E1863" s="5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203"/>
        <v>0</v>
      </c>
      <c r="P1863">
        <f t="shared" si="204"/>
        <v>0</v>
      </c>
      <c r="Q1863" t="s">
        <v>8331</v>
      </c>
      <c r="R1863" t="s">
        <v>8333</v>
      </c>
      <c r="S1863" s="11">
        <f t="shared" si="205"/>
        <v>42000.300243055557</v>
      </c>
      <c r="T1863">
        <f t="shared" si="206"/>
        <v>25569</v>
      </c>
      <c r="U1863">
        <f t="shared" si="207"/>
        <v>2014</v>
      </c>
      <c r="V1863">
        <f t="shared" si="208"/>
        <v>12</v>
      </c>
      <c r="W1863" t="str">
        <f t="shared" si="209"/>
        <v>Dec</v>
      </c>
    </row>
    <row r="1864" spans="1:23" customFormat="1" ht="43.2" hidden="1" x14ac:dyDescent="0.3">
      <c r="A1864">
        <v>1862</v>
      </c>
      <c r="B1864" s="2" t="s">
        <v>1863</v>
      </c>
      <c r="C1864" s="2" t="s">
        <v>5972</v>
      </c>
      <c r="D1864" s="7">
        <v>18000</v>
      </c>
      <c r="E1864" s="5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203"/>
        <v>8</v>
      </c>
      <c r="P1864">
        <f t="shared" si="204"/>
        <v>90.94</v>
      </c>
      <c r="Q1864" t="s">
        <v>8331</v>
      </c>
      <c r="R1864" t="s">
        <v>8333</v>
      </c>
      <c r="S1864" s="11">
        <f t="shared" si="205"/>
        <v>42755.492754629624</v>
      </c>
      <c r="T1864">
        <f t="shared" si="206"/>
        <v>25569.000185185185</v>
      </c>
      <c r="U1864">
        <f t="shared" si="207"/>
        <v>2017</v>
      </c>
      <c r="V1864">
        <f t="shared" si="208"/>
        <v>1</v>
      </c>
      <c r="W1864" t="str">
        <f t="shared" si="209"/>
        <v>Jan</v>
      </c>
    </row>
    <row r="1865" spans="1:23" customFormat="1" ht="43.2" hidden="1" x14ac:dyDescent="0.3">
      <c r="A1865">
        <v>1863</v>
      </c>
      <c r="B1865" s="2" t="s">
        <v>1864</v>
      </c>
      <c r="C1865" s="2" t="s">
        <v>5973</v>
      </c>
      <c r="D1865" s="7">
        <v>2500</v>
      </c>
      <c r="E1865" s="5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203"/>
        <v>0</v>
      </c>
      <c r="P1865">
        <f t="shared" si="204"/>
        <v>5</v>
      </c>
      <c r="Q1865" t="s">
        <v>8331</v>
      </c>
      <c r="R1865" t="s">
        <v>8333</v>
      </c>
      <c r="S1865" s="11">
        <f t="shared" si="205"/>
        <v>41772.797280092593</v>
      </c>
      <c r="T1865">
        <f t="shared" si="206"/>
        <v>25569.00002314815</v>
      </c>
      <c r="U1865">
        <f t="shared" si="207"/>
        <v>2014</v>
      </c>
      <c r="V1865">
        <f t="shared" si="208"/>
        <v>5</v>
      </c>
      <c r="W1865" t="str">
        <f t="shared" si="209"/>
        <v>May</v>
      </c>
    </row>
    <row r="1866" spans="1:23" customFormat="1" ht="43.2" hidden="1" x14ac:dyDescent="0.3">
      <c r="A1866">
        <v>1864</v>
      </c>
      <c r="B1866" s="2" t="s">
        <v>1865</v>
      </c>
      <c r="C1866" s="2" t="s">
        <v>5974</v>
      </c>
      <c r="D1866" s="7">
        <v>6500</v>
      </c>
      <c r="E1866" s="5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203"/>
        <v>43</v>
      </c>
      <c r="P1866">
        <f t="shared" si="204"/>
        <v>58.08</v>
      </c>
      <c r="Q1866" t="s">
        <v>8331</v>
      </c>
      <c r="R1866" t="s">
        <v>8333</v>
      </c>
      <c r="S1866" s="11">
        <f t="shared" si="205"/>
        <v>41733.716435185182</v>
      </c>
      <c r="T1866">
        <f t="shared" si="206"/>
        <v>25569.000555555554</v>
      </c>
      <c r="U1866">
        <f t="shared" si="207"/>
        <v>2014</v>
      </c>
      <c r="V1866">
        <f t="shared" si="208"/>
        <v>4</v>
      </c>
      <c r="W1866" t="str">
        <f t="shared" si="209"/>
        <v>Apr</v>
      </c>
    </row>
    <row r="1867" spans="1:23" customFormat="1" ht="57.6" hidden="1" x14ac:dyDescent="0.3">
      <c r="A1867">
        <v>1865</v>
      </c>
      <c r="B1867" s="2" t="s">
        <v>1866</v>
      </c>
      <c r="C1867" s="2" t="s">
        <v>5975</v>
      </c>
      <c r="D1867" s="7">
        <v>110000</v>
      </c>
      <c r="E1867" s="5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203"/>
        <v>0</v>
      </c>
      <c r="P1867">
        <f t="shared" si="204"/>
        <v>2</v>
      </c>
      <c r="Q1867" t="s">
        <v>8331</v>
      </c>
      <c r="R1867" t="s">
        <v>8333</v>
      </c>
      <c r="S1867" s="11">
        <f t="shared" si="205"/>
        <v>42645.367442129631</v>
      </c>
      <c r="T1867">
        <f t="shared" si="206"/>
        <v>25569.00002314815</v>
      </c>
      <c r="U1867">
        <f t="shared" si="207"/>
        <v>2016</v>
      </c>
      <c r="V1867">
        <f t="shared" si="208"/>
        <v>10</v>
      </c>
      <c r="W1867" t="str">
        <f t="shared" si="209"/>
        <v>Oct</v>
      </c>
    </row>
    <row r="1868" spans="1:23" customFormat="1" ht="43.2" hidden="1" x14ac:dyDescent="0.3">
      <c r="A1868">
        <v>1866</v>
      </c>
      <c r="B1868" s="2" t="s">
        <v>1867</v>
      </c>
      <c r="C1868" s="2" t="s">
        <v>5976</v>
      </c>
      <c r="D1868" s="7">
        <v>25000</v>
      </c>
      <c r="E1868" s="5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203"/>
        <v>1</v>
      </c>
      <c r="P1868">
        <f t="shared" si="204"/>
        <v>62.5</v>
      </c>
      <c r="Q1868" t="s">
        <v>8331</v>
      </c>
      <c r="R1868" t="s">
        <v>8333</v>
      </c>
      <c r="S1868" s="11">
        <f t="shared" si="205"/>
        <v>42742.246493055558</v>
      </c>
      <c r="T1868">
        <f t="shared" si="206"/>
        <v>25569.00002314815</v>
      </c>
      <c r="U1868">
        <f t="shared" si="207"/>
        <v>2017</v>
      </c>
      <c r="V1868">
        <f t="shared" si="208"/>
        <v>1</v>
      </c>
      <c r="W1868" t="str">
        <f t="shared" si="209"/>
        <v>Jan</v>
      </c>
    </row>
    <row r="1869" spans="1:23" customFormat="1" ht="43.2" hidden="1" x14ac:dyDescent="0.3">
      <c r="A1869">
        <v>1867</v>
      </c>
      <c r="B1869" s="2" t="s">
        <v>1868</v>
      </c>
      <c r="C1869" s="2" t="s">
        <v>5977</v>
      </c>
      <c r="D1869" s="7">
        <v>20000</v>
      </c>
      <c r="E1869" s="5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203"/>
        <v>0</v>
      </c>
      <c r="P1869">
        <f t="shared" si="204"/>
        <v>10</v>
      </c>
      <c r="Q1869" t="s">
        <v>8331</v>
      </c>
      <c r="R1869" t="s">
        <v>8333</v>
      </c>
      <c r="S1869" s="11">
        <f t="shared" si="205"/>
        <v>42649.924907407403</v>
      </c>
      <c r="T1869">
        <f t="shared" si="206"/>
        <v>25569.000011574073</v>
      </c>
      <c r="U1869">
        <f t="shared" si="207"/>
        <v>2016</v>
      </c>
      <c r="V1869">
        <f t="shared" si="208"/>
        <v>10</v>
      </c>
      <c r="W1869" t="str">
        <f t="shared" si="209"/>
        <v>Oct</v>
      </c>
    </row>
    <row r="1870" spans="1:23" customFormat="1" ht="43.2" hidden="1" x14ac:dyDescent="0.3">
      <c r="A1870">
        <v>1868</v>
      </c>
      <c r="B1870" s="2" t="s">
        <v>1869</v>
      </c>
      <c r="C1870" s="2" t="s">
        <v>5978</v>
      </c>
      <c r="D1870" s="7">
        <v>25000</v>
      </c>
      <c r="E1870" s="5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203"/>
        <v>5</v>
      </c>
      <c r="P1870">
        <f t="shared" si="204"/>
        <v>71.59</v>
      </c>
      <c r="Q1870" t="s">
        <v>8331</v>
      </c>
      <c r="R1870" t="s">
        <v>8333</v>
      </c>
      <c r="S1870" s="11">
        <f t="shared" si="205"/>
        <v>42328.779224537036</v>
      </c>
      <c r="T1870">
        <f t="shared" si="206"/>
        <v>25569.000196759258</v>
      </c>
      <c r="U1870">
        <f t="shared" si="207"/>
        <v>2015</v>
      </c>
      <c r="V1870">
        <f t="shared" si="208"/>
        <v>11</v>
      </c>
      <c r="W1870" t="str">
        <f t="shared" si="209"/>
        <v>Nov</v>
      </c>
    </row>
    <row r="1871" spans="1:23" customFormat="1" ht="43.2" hidden="1" x14ac:dyDescent="0.3">
      <c r="A1871">
        <v>1869</v>
      </c>
      <c r="B1871" s="2" t="s">
        <v>1870</v>
      </c>
      <c r="C1871" s="2" t="s">
        <v>5979</v>
      </c>
      <c r="D1871" s="7">
        <v>10000</v>
      </c>
      <c r="E1871" s="5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203"/>
        <v>0</v>
      </c>
      <c r="P1871">
        <f t="shared" si="204"/>
        <v>0</v>
      </c>
      <c r="Q1871" t="s">
        <v>8331</v>
      </c>
      <c r="R1871" t="s">
        <v>8333</v>
      </c>
      <c r="S1871" s="11">
        <f t="shared" si="205"/>
        <v>42709.002881944441</v>
      </c>
      <c r="T1871">
        <f t="shared" si="206"/>
        <v>25569</v>
      </c>
      <c r="U1871">
        <f t="shared" si="207"/>
        <v>2016</v>
      </c>
      <c r="V1871">
        <f t="shared" si="208"/>
        <v>12</v>
      </c>
      <c r="W1871" t="str">
        <f t="shared" si="209"/>
        <v>Dec</v>
      </c>
    </row>
    <row r="1872" spans="1:23" customFormat="1" ht="43.2" hidden="1" x14ac:dyDescent="0.3">
      <c r="A1872">
        <v>1870</v>
      </c>
      <c r="B1872" s="2" t="s">
        <v>1871</v>
      </c>
      <c r="C1872" s="2" t="s">
        <v>5980</v>
      </c>
      <c r="D1872" s="7">
        <v>3500</v>
      </c>
      <c r="E1872" s="5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203"/>
        <v>10</v>
      </c>
      <c r="P1872">
        <f t="shared" si="204"/>
        <v>32.82</v>
      </c>
      <c r="Q1872" t="s">
        <v>8331</v>
      </c>
      <c r="R1872" t="s">
        <v>8333</v>
      </c>
      <c r="S1872" s="11">
        <f t="shared" si="205"/>
        <v>42371.355729166666</v>
      </c>
      <c r="T1872">
        <f t="shared" si="206"/>
        <v>25569.000127314815</v>
      </c>
      <c r="U1872">
        <f t="shared" si="207"/>
        <v>2016</v>
      </c>
      <c r="V1872">
        <f t="shared" si="208"/>
        <v>1</v>
      </c>
      <c r="W1872" t="str">
        <f t="shared" si="209"/>
        <v>Jan</v>
      </c>
    </row>
    <row r="1873" spans="1:23" customFormat="1" ht="43.2" hidden="1" x14ac:dyDescent="0.3">
      <c r="A1873">
        <v>1871</v>
      </c>
      <c r="B1873" s="2" t="s">
        <v>1872</v>
      </c>
      <c r="C1873" s="2" t="s">
        <v>5981</v>
      </c>
      <c r="D1873" s="7">
        <v>6500</v>
      </c>
      <c r="E1873" s="5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203"/>
        <v>72</v>
      </c>
      <c r="P1873">
        <f t="shared" si="204"/>
        <v>49.12</v>
      </c>
      <c r="Q1873" t="s">
        <v>8331</v>
      </c>
      <c r="R1873" t="s">
        <v>8333</v>
      </c>
      <c r="S1873" s="11">
        <f t="shared" si="205"/>
        <v>41923.783576388887</v>
      </c>
      <c r="T1873">
        <f t="shared" si="206"/>
        <v>25569.001099537036</v>
      </c>
      <c r="U1873">
        <f t="shared" si="207"/>
        <v>2014</v>
      </c>
      <c r="V1873">
        <f t="shared" si="208"/>
        <v>10</v>
      </c>
      <c r="W1873" t="str">
        <f t="shared" si="209"/>
        <v>Oct</v>
      </c>
    </row>
    <row r="1874" spans="1:23" customFormat="1" ht="43.2" hidden="1" x14ac:dyDescent="0.3">
      <c r="A1874">
        <v>1872</v>
      </c>
      <c r="B1874" s="2" t="s">
        <v>1873</v>
      </c>
      <c r="C1874" s="2" t="s">
        <v>5982</v>
      </c>
      <c r="D1874" s="7">
        <v>20000</v>
      </c>
      <c r="E1874" s="5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203"/>
        <v>1</v>
      </c>
      <c r="P1874">
        <f t="shared" si="204"/>
        <v>16.309999999999999</v>
      </c>
      <c r="Q1874" t="s">
        <v>8331</v>
      </c>
      <c r="R1874" t="s">
        <v>8333</v>
      </c>
      <c r="S1874" s="11">
        <f t="shared" si="205"/>
        <v>42155.129652777774</v>
      </c>
      <c r="T1874">
        <f t="shared" si="206"/>
        <v>25569.000150462962</v>
      </c>
      <c r="U1874">
        <f t="shared" si="207"/>
        <v>2015</v>
      </c>
      <c r="V1874">
        <f t="shared" si="208"/>
        <v>5</v>
      </c>
      <c r="W1874" t="str">
        <f t="shared" si="209"/>
        <v>May</v>
      </c>
    </row>
    <row r="1875" spans="1:23" customFormat="1" ht="43.2" hidden="1" x14ac:dyDescent="0.3">
      <c r="A1875">
        <v>1873</v>
      </c>
      <c r="B1875" s="2" t="s">
        <v>1874</v>
      </c>
      <c r="C1875" s="2" t="s">
        <v>5983</v>
      </c>
      <c r="D1875" s="7">
        <v>8000</v>
      </c>
      <c r="E1875" s="5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203"/>
        <v>0</v>
      </c>
      <c r="P1875">
        <f t="shared" si="204"/>
        <v>18</v>
      </c>
      <c r="Q1875" t="s">
        <v>8331</v>
      </c>
      <c r="R1875" t="s">
        <v>8333</v>
      </c>
      <c r="S1875" s="11">
        <f t="shared" si="205"/>
        <v>42164.615856481483</v>
      </c>
      <c r="T1875">
        <f t="shared" si="206"/>
        <v>25569.00002314815</v>
      </c>
      <c r="U1875">
        <f t="shared" si="207"/>
        <v>2015</v>
      </c>
      <c r="V1875">
        <f t="shared" si="208"/>
        <v>6</v>
      </c>
      <c r="W1875" t="str">
        <f t="shared" si="209"/>
        <v>Jun</v>
      </c>
    </row>
    <row r="1876" spans="1:23" customFormat="1" ht="57.6" hidden="1" x14ac:dyDescent="0.3">
      <c r="A1876">
        <v>1874</v>
      </c>
      <c r="B1876" s="2" t="s">
        <v>1875</v>
      </c>
      <c r="C1876" s="2" t="s">
        <v>5984</v>
      </c>
      <c r="D1876" s="7">
        <v>160000</v>
      </c>
      <c r="E1876" s="5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203"/>
        <v>0</v>
      </c>
      <c r="P1876">
        <f t="shared" si="204"/>
        <v>13</v>
      </c>
      <c r="Q1876" t="s">
        <v>8331</v>
      </c>
      <c r="R1876" t="s">
        <v>8333</v>
      </c>
      <c r="S1876" s="11">
        <f t="shared" si="205"/>
        <v>42529.969131944439</v>
      </c>
      <c r="T1876">
        <f t="shared" si="206"/>
        <v>25569.00002314815</v>
      </c>
      <c r="U1876">
        <f t="shared" si="207"/>
        <v>2016</v>
      </c>
      <c r="V1876">
        <f t="shared" si="208"/>
        <v>6</v>
      </c>
      <c r="W1876" t="str">
        <f t="shared" si="209"/>
        <v>Jun</v>
      </c>
    </row>
    <row r="1877" spans="1:23" customFormat="1" ht="43.2" hidden="1" x14ac:dyDescent="0.3">
      <c r="A1877">
        <v>1875</v>
      </c>
      <c r="B1877" s="2" t="s">
        <v>1876</v>
      </c>
      <c r="C1877" s="2" t="s">
        <v>5985</v>
      </c>
      <c r="D1877" s="7">
        <v>10000</v>
      </c>
      <c r="E1877" s="5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203"/>
        <v>1</v>
      </c>
      <c r="P1877">
        <f t="shared" si="204"/>
        <v>17</v>
      </c>
      <c r="Q1877" t="s">
        <v>8331</v>
      </c>
      <c r="R1877" t="s">
        <v>8333</v>
      </c>
      <c r="S1877" s="11">
        <f t="shared" si="205"/>
        <v>42528.899398148147</v>
      </c>
      <c r="T1877">
        <f t="shared" si="206"/>
        <v>25569.000034722223</v>
      </c>
      <c r="U1877">
        <f t="shared" si="207"/>
        <v>2016</v>
      </c>
      <c r="V1877">
        <f t="shared" si="208"/>
        <v>6</v>
      </c>
      <c r="W1877" t="str">
        <f t="shared" si="209"/>
        <v>Jun</v>
      </c>
    </row>
    <row r="1878" spans="1:23" customFormat="1" ht="43.2" hidden="1" x14ac:dyDescent="0.3">
      <c r="A1878">
        <v>1876</v>
      </c>
      <c r="B1878" s="2" t="s">
        <v>1877</v>
      </c>
      <c r="C1878" s="2" t="s">
        <v>5986</v>
      </c>
      <c r="D1878" s="7">
        <v>280</v>
      </c>
      <c r="E1878" s="5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203"/>
        <v>0</v>
      </c>
      <c r="P1878">
        <f t="shared" si="204"/>
        <v>0</v>
      </c>
      <c r="Q1878" t="s">
        <v>8331</v>
      </c>
      <c r="R1878" t="s">
        <v>8333</v>
      </c>
      <c r="S1878" s="11">
        <f t="shared" si="205"/>
        <v>41776.284780092588</v>
      </c>
      <c r="T1878">
        <f t="shared" si="206"/>
        <v>25569</v>
      </c>
      <c r="U1878">
        <f t="shared" si="207"/>
        <v>2014</v>
      </c>
      <c r="V1878">
        <f t="shared" si="208"/>
        <v>5</v>
      </c>
      <c r="W1878" t="str">
        <f t="shared" si="209"/>
        <v>May</v>
      </c>
    </row>
    <row r="1879" spans="1:23" customFormat="1" ht="43.2" hidden="1" x14ac:dyDescent="0.3">
      <c r="A1879">
        <v>1877</v>
      </c>
      <c r="B1879" s="2" t="s">
        <v>1878</v>
      </c>
      <c r="C1879" s="2" t="s">
        <v>5987</v>
      </c>
      <c r="D1879" s="7">
        <v>60</v>
      </c>
      <c r="E1879" s="5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203"/>
        <v>0</v>
      </c>
      <c r="P1879">
        <f t="shared" si="204"/>
        <v>0</v>
      </c>
      <c r="Q1879" t="s">
        <v>8331</v>
      </c>
      <c r="R1879" t="s">
        <v>8333</v>
      </c>
      <c r="S1879" s="11">
        <f t="shared" si="205"/>
        <v>42035.029224537036</v>
      </c>
      <c r="T1879">
        <f t="shared" si="206"/>
        <v>25569</v>
      </c>
      <c r="U1879">
        <f t="shared" si="207"/>
        <v>2015</v>
      </c>
      <c r="V1879">
        <f t="shared" si="208"/>
        <v>1</v>
      </c>
      <c r="W1879" t="str">
        <f t="shared" si="209"/>
        <v>Jan</v>
      </c>
    </row>
    <row r="1880" spans="1:23" customFormat="1" ht="57.6" hidden="1" x14ac:dyDescent="0.3">
      <c r="A1880">
        <v>1878</v>
      </c>
      <c r="B1880" s="2" t="s">
        <v>1879</v>
      </c>
      <c r="C1880" s="2" t="s">
        <v>5988</v>
      </c>
      <c r="D1880" s="7">
        <v>8000</v>
      </c>
      <c r="E1880" s="5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203"/>
        <v>0</v>
      </c>
      <c r="P1880">
        <f t="shared" si="204"/>
        <v>0</v>
      </c>
      <c r="Q1880" t="s">
        <v>8331</v>
      </c>
      <c r="R1880" t="s">
        <v>8333</v>
      </c>
      <c r="S1880" s="11">
        <f t="shared" si="205"/>
        <v>41773.008738425924</v>
      </c>
      <c r="T1880">
        <f t="shared" si="206"/>
        <v>25569</v>
      </c>
      <c r="U1880">
        <f t="shared" si="207"/>
        <v>2014</v>
      </c>
      <c r="V1880">
        <f t="shared" si="208"/>
        <v>5</v>
      </c>
      <c r="W1880" t="str">
        <f t="shared" si="209"/>
        <v>May</v>
      </c>
    </row>
    <row r="1881" spans="1:23" customFormat="1" ht="43.2" hidden="1" x14ac:dyDescent="0.3">
      <c r="A1881">
        <v>1879</v>
      </c>
      <c r="B1881" s="2" t="s">
        <v>1880</v>
      </c>
      <c r="C1881" s="2" t="s">
        <v>5989</v>
      </c>
      <c r="D1881" s="7">
        <v>5000</v>
      </c>
      <c r="E1881" s="5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203"/>
        <v>0</v>
      </c>
      <c r="P1881">
        <f t="shared" si="204"/>
        <v>3</v>
      </c>
      <c r="Q1881" t="s">
        <v>8331</v>
      </c>
      <c r="R1881" t="s">
        <v>8333</v>
      </c>
      <c r="S1881" s="11">
        <f t="shared" si="205"/>
        <v>42413.649641203709</v>
      </c>
      <c r="T1881">
        <f t="shared" si="206"/>
        <v>25569.00002314815</v>
      </c>
      <c r="U1881">
        <f t="shared" si="207"/>
        <v>2016</v>
      </c>
      <c r="V1881">
        <f t="shared" si="208"/>
        <v>2</v>
      </c>
      <c r="W1881" t="str">
        <f t="shared" si="209"/>
        <v>Feb</v>
      </c>
    </row>
    <row r="1882" spans="1:23" customFormat="1" ht="28.8" hidden="1" x14ac:dyDescent="0.3">
      <c r="A1882">
        <v>1880</v>
      </c>
      <c r="B1882" s="2" t="s">
        <v>1881</v>
      </c>
      <c r="C1882" s="2" t="s">
        <v>5990</v>
      </c>
      <c r="D1882" s="7">
        <v>5000</v>
      </c>
      <c r="E1882" s="5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203"/>
        <v>20</v>
      </c>
      <c r="P1882">
        <f t="shared" si="204"/>
        <v>41.83</v>
      </c>
      <c r="Q1882" t="s">
        <v>8331</v>
      </c>
      <c r="R1882" t="s">
        <v>8333</v>
      </c>
      <c r="S1882" s="11">
        <f t="shared" si="205"/>
        <v>42430.566898148143</v>
      </c>
      <c r="T1882">
        <f t="shared" si="206"/>
        <v>25569.000277777777</v>
      </c>
      <c r="U1882">
        <f t="shared" si="207"/>
        <v>2016</v>
      </c>
      <c r="V1882">
        <f t="shared" si="208"/>
        <v>3</v>
      </c>
      <c r="W1882" t="str">
        <f t="shared" si="209"/>
        <v>Mar</v>
      </c>
    </row>
    <row r="1883" spans="1:23" customFormat="1" ht="43.2" hidden="1" x14ac:dyDescent="0.3">
      <c r="A1883">
        <v>1881</v>
      </c>
      <c r="B1883" s="2" t="s">
        <v>1882</v>
      </c>
      <c r="C1883" s="2" t="s">
        <v>5991</v>
      </c>
      <c r="D1883" s="7">
        <v>2000</v>
      </c>
      <c r="E1883" s="5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203"/>
        <v>173</v>
      </c>
      <c r="P1883">
        <f t="shared" si="204"/>
        <v>49.34</v>
      </c>
      <c r="Q1883" t="s">
        <v>8323</v>
      </c>
      <c r="R1883" t="s">
        <v>8327</v>
      </c>
      <c r="S1883" s="11">
        <f t="shared" si="205"/>
        <v>42043.152650462958</v>
      </c>
      <c r="T1883">
        <f t="shared" si="206"/>
        <v>25569.000810185185</v>
      </c>
      <c r="U1883">
        <f t="shared" si="207"/>
        <v>2015</v>
      </c>
      <c r="V1883">
        <f t="shared" si="208"/>
        <v>2</v>
      </c>
      <c r="W1883" t="str">
        <f t="shared" si="209"/>
        <v>Feb</v>
      </c>
    </row>
    <row r="1884" spans="1:23" customFormat="1" ht="43.2" hidden="1" x14ac:dyDescent="0.3">
      <c r="A1884">
        <v>1882</v>
      </c>
      <c r="B1884" s="2" t="s">
        <v>1883</v>
      </c>
      <c r="C1884" s="2" t="s">
        <v>5992</v>
      </c>
      <c r="D1884" s="7">
        <v>3350</v>
      </c>
      <c r="E1884" s="5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203"/>
        <v>101</v>
      </c>
      <c r="P1884">
        <f t="shared" si="204"/>
        <v>41.73</v>
      </c>
      <c r="Q1884" t="s">
        <v>8323</v>
      </c>
      <c r="R1884" t="s">
        <v>8327</v>
      </c>
      <c r="S1884" s="11">
        <f t="shared" si="205"/>
        <v>41067.949212962965</v>
      </c>
      <c r="T1884">
        <f t="shared" si="206"/>
        <v>25569.000937500001</v>
      </c>
      <c r="U1884">
        <f t="shared" si="207"/>
        <v>2012</v>
      </c>
      <c r="V1884">
        <f t="shared" si="208"/>
        <v>6</v>
      </c>
      <c r="W1884" t="str">
        <f t="shared" si="209"/>
        <v>Jun</v>
      </c>
    </row>
    <row r="1885" spans="1:23" customFormat="1" ht="43.2" hidden="1" x14ac:dyDescent="0.3">
      <c r="A1885">
        <v>1883</v>
      </c>
      <c r="B1885" s="2" t="s">
        <v>1884</v>
      </c>
      <c r="C1885" s="2" t="s">
        <v>5993</v>
      </c>
      <c r="D1885" s="7">
        <v>999</v>
      </c>
      <c r="E1885" s="5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203"/>
        <v>105</v>
      </c>
      <c r="P1885">
        <f t="shared" si="204"/>
        <v>32.72</v>
      </c>
      <c r="Q1885" t="s">
        <v>8323</v>
      </c>
      <c r="R1885" t="s">
        <v>8327</v>
      </c>
      <c r="S1885" s="11">
        <f t="shared" si="205"/>
        <v>40977.948009259257</v>
      </c>
      <c r="T1885">
        <f t="shared" si="206"/>
        <v>25569.00037037037</v>
      </c>
      <c r="U1885">
        <f t="shared" si="207"/>
        <v>2012</v>
      </c>
      <c r="V1885">
        <f t="shared" si="208"/>
        <v>3</v>
      </c>
      <c r="W1885" t="str">
        <f t="shared" si="209"/>
        <v>Mar</v>
      </c>
    </row>
    <row r="1886" spans="1:23" customFormat="1" ht="43.2" hidden="1" x14ac:dyDescent="0.3">
      <c r="A1886">
        <v>1884</v>
      </c>
      <c r="B1886" s="2" t="s">
        <v>1885</v>
      </c>
      <c r="C1886" s="2" t="s">
        <v>5994</v>
      </c>
      <c r="D1886" s="7">
        <v>1000</v>
      </c>
      <c r="E1886" s="5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203"/>
        <v>135</v>
      </c>
      <c r="P1886">
        <f t="shared" si="204"/>
        <v>51.96</v>
      </c>
      <c r="Q1886" t="s">
        <v>8323</v>
      </c>
      <c r="R1886" t="s">
        <v>8327</v>
      </c>
      <c r="S1886" s="11">
        <f t="shared" si="205"/>
        <v>41205.198321759257</v>
      </c>
      <c r="T1886">
        <f t="shared" si="206"/>
        <v>25569.000300925927</v>
      </c>
      <c r="U1886">
        <f t="shared" si="207"/>
        <v>2012</v>
      </c>
      <c r="V1886">
        <f t="shared" si="208"/>
        <v>10</v>
      </c>
      <c r="W1886" t="str">
        <f t="shared" si="209"/>
        <v>Oct</v>
      </c>
    </row>
    <row r="1887" spans="1:23" customFormat="1" ht="43.2" hidden="1" x14ac:dyDescent="0.3">
      <c r="A1887">
        <v>1885</v>
      </c>
      <c r="B1887" s="2" t="s">
        <v>1886</v>
      </c>
      <c r="C1887" s="2" t="s">
        <v>5995</v>
      </c>
      <c r="D1887" s="7">
        <v>4575</v>
      </c>
      <c r="E1887" s="5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203"/>
        <v>116</v>
      </c>
      <c r="P1887">
        <f t="shared" si="204"/>
        <v>50.69</v>
      </c>
      <c r="Q1887" t="s">
        <v>8323</v>
      </c>
      <c r="R1887" t="s">
        <v>8327</v>
      </c>
      <c r="S1887" s="11">
        <f t="shared" si="205"/>
        <v>41099.093865740739</v>
      </c>
      <c r="T1887">
        <f t="shared" si="206"/>
        <v>25569.001215277778</v>
      </c>
      <c r="U1887">
        <f t="shared" si="207"/>
        <v>2012</v>
      </c>
      <c r="V1887">
        <f t="shared" si="208"/>
        <v>7</v>
      </c>
      <c r="W1887" t="str">
        <f t="shared" si="209"/>
        <v>Jul</v>
      </c>
    </row>
    <row r="1888" spans="1:23" customFormat="1" ht="43.2" hidden="1" x14ac:dyDescent="0.3">
      <c r="A1888">
        <v>1886</v>
      </c>
      <c r="B1888" s="2" t="s">
        <v>1887</v>
      </c>
      <c r="C1888" s="2" t="s">
        <v>5996</v>
      </c>
      <c r="D1888" s="7">
        <v>1200</v>
      </c>
      <c r="E1888" s="5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203"/>
        <v>102</v>
      </c>
      <c r="P1888">
        <f t="shared" si="204"/>
        <v>42.24</v>
      </c>
      <c r="Q1888" t="s">
        <v>8323</v>
      </c>
      <c r="R1888" t="s">
        <v>8327</v>
      </c>
      <c r="S1888" s="11">
        <f t="shared" si="205"/>
        <v>41925.906689814816</v>
      </c>
      <c r="T1888">
        <f t="shared" si="206"/>
        <v>25569.000335648147</v>
      </c>
      <c r="U1888">
        <f t="shared" si="207"/>
        <v>2014</v>
      </c>
      <c r="V1888">
        <f t="shared" si="208"/>
        <v>10</v>
      </c>
      <c r="W1888" t="str">
        <f t="shared" si="209"/>
        <v>Oct</v>
      </c>
    </row>
    <row r="1889" spans="1:23" customFormat="1" ht="43.2" hidden="1" x14ac:dyDescent="0.3">
      <c r="A1889">
        <v>1887</v>
      </c>
      <c r="B1889" s="2" t="s">
        <v>1888</v>
      </c>
      <c r="C1889" s="2" t="s">
        <v>5997</v>
      </c>
      <c r="D1889" s="7">
        <v>3000</v>
      </c>
      <c r="E1889" s="5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203"/>
        <v>111</v>
      </c>
      <c r="P1889">
        <f t="shared" si="204"/>
        <v>416.88</v>
      </c>
      <c r="Q1889" t="s">
        <v>8323</v>
      </c>
      <c r="R1889" t="s">
        <v>8327</v>
      </c>
      <c r="S1889" s="11">
        <f t="shared" si="205"/>
        <v>42323.800138888888</v>
      </c>
      <c r="T1889">
        <f t="shared" si="206"/>
        <v>25569.000092592592</v>
      </c>
      <c r="U1889">
        <f t="shared" si="207"/>
        <v>2015</v>
      </c>
      <c r="V1889">
        <f t="shared" si="208"/>
        <v>11</v>
      </c>
      <c r="W1889" t="str">
        <f t="shared" si="209"/>
        <v>Nov</v>
      </c>
    </row>
    <row r="1890" spans="1:23" customFormat="1" ht="57.6" hidden="1" x14ac:dyDescent="0.3">
      <c r="A1890">
        <v>1888</v>
      </c>
      <c r="B1890" s="2" t="s">
        <v>1889</v>
      </c>
      <c r="C1890" s="2" t="s">
        <v>5998</v>
      </c>
      <c r="D1890" s="7">
        <v>2500</v>
      </c>
      <c r="E1890" s="5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203"/>
        <v>166</v>
      </c>
      <c r="P1890">
        <f t="shared" si="204"/>
        <v>46.65</v>
      </c>
      <c r="Q1890" t="s">
        <v>8323</v>
      </c>
      <c r="R1890" t="s">
        <v>8327</v>
      </c>
      <c r="S1890" s="11">
        <f t="shared" si="205"/>
        <v>40299.239953703705</v>
      </c>
      <c r="T1890">
        <f t="shared" si="206"/>
        <v>25569.001030092593</v>
      </c>
      <c r="U1890">
        <f t="shared" si="207"/>
        <v>2010</v>
      </c>
      <c r="V1890">
        <f t="shared" si="208"/>
        <v>5</v>
      </c>
      <c r="W1890" t="str">
        <f t="shared" si="209"/>
        <v>May</v>
      </c>
    </row>
    <row r="1891" spans="1:23" customFormat="1" ht="43.2" hidden="1" x14ac:dyDescent="0.3">
      <c r="A1891">
        <v>1889</v>
      </c>
      <c r="B1891" s="2" t="s">
        <v>1890</v>
      </c>
      <c r="C1891" s="2" t="s">
        <v>5999</v>
      </c>
      <c r="D1891" s="7">
        <v>2000</v>
      </c>
      <c r="E1891" s="5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203"/>
        <v>107</v>
      </c>
      <c r="P1891">
        <f t="shared" si="204"/>
        <v>48.45</v>
      </c>
      <c r="Q1891" t="s">
        <v>8323</v>
      </c>
      <c r="R1891" t="s">
        <v>8327</v>
      </c>
      <c r="S1891" s="11">
        <f t="shared" si="205"/>
        <v>41299.793356481481</v>
      </c>
      <c r="T1891">
        <f t="shared" si="206"/>
        <v>25569.000509259258</v>
      </c>
      <c r="U1891">
        <f t="shared" si="207"/>
        <v>2013</v>
      </c>
      <c r="V1891">
        <f t="shared" si="208"/>
        <v>1</v>
      </c>
      <c r="W1891" t="str">
        <f t="shared" si="209"/>
        <v>Jan</v>
      </c>
    </row>
    <row r="1892" spans="1:23" customFormat="1" ht="43.2" hidden="1" x14ac:dyDescent="0.3">
      <c r="A1892">
        <v>1890</v>
      </c>
      <c r="B1892" s="2" t="s">
        <v>1891</v>
      </c>
      <c r="C1892" s="2" t="s">
        <v>6000</v>
      </c>
      <c r="D1892" s="7">
        <v>12000</v>
      </c>
      <c r="E1892" s="5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203"/>
        <v>145</v>
      </c>
      <c r="P1892">
        <f t="shared" si="204"/>
        <v>70.53</v>
      </c>
      <c r="Q1892" t="s">
        <v>8323</v>
      </c>
      <c r="R1892" t="s">
        <v>8327</v>
      </c>
      <c r="S1892" s="11">
        <f t="shared" si="205"/>
        <v>41228.786203703705</v>
      </c>
      <c r="T1892">
        <f t="shared" si="206"/>
        <v>25569.002847222222</v>
      </c>
      <c r="U1892">
        <f t="shared" si="207"/>
        <v>2012</v>
      </c>
      <c r="V1892">
        <f t="shared" si="208"/>
        <v>11</v>
      </c>
      <c r="W1892" t="str">
        <f t="shared" si="209"/>
        <v>Nov</v>
      </c>
    </row>
    <row r="1893" spans="1:23" customFormat="1" ht="57.6" hidden="1" x14ac:dyDescent="0.3">
      <c r="A1893">
        <v>1891</v>
      </c>
      <c r="B1893" s="2" t="s">
        <v>1892</v>
      </c>
      <c r="C1893" s="2" t="s">
        <v>6001</v>
      </c>
      <c r="D1893" s="7">
        <v>10000</v>
      </c>
      <c r="E1893" s="5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203"/>
        <v>106</v>
      </c>
      <c r="P1893">
        <f t="shared" si="204"/>
        <v>87.96</v>
      </c>
      <c r="Q1893" t="s">
        <v>8323</v>
      </c>
      <c r="R1893" t="s">
        <v>8327</v>
      </c>
      <c r="S1893" s="11">
        <f t="shared" si="205"/>
        <v>40335.798078703701</v>
      </c>
      <c r="T1893">
        <f t="shared" si="206"/>
        <v>25569.00138888889</v>
      </c>
      <c r="U1893">
        <f t="shared" si="207"/>
        <v>2010</v>
      </c>
      <c r="V1893">
        <f t="shared" si="208"/>
        <v>6</v>
      </c>
      <c r="W1893" t="str">
        <f t="shared" si="209"/>
        <v>Jun</v>
      </c>
    </row>
    <row r="1894" spans="1:23" customFormat="1" ht="43.2" hidden="1" x14ac:dyDescent="0.3">
      <c r="A1894">
        <v>1892</v>
      </c>
      <c r="B1894" s="2" t="s">
        <v>1893</v>
      </c>
      <c r="C1894" s="2" t="s">
        <v>6002</v>
      </c>
      <c r="D1894" s="7">
        <v>500</v>
      </c>
      <c r="E1894" s="5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203"/>
        <v>137</v>
      </c>
      <c r="P1894">
        <f t="shared" si="204"/>
        <v>26.27</v>
      </c>
      <c r="Q1894" t="s">
        <v>8323</v>
      </c>
      <c r="R1894" t="s">
        <v>8327</v>
      </c>
      <c r="S1894" s="11">
        <f t="shared" si="205"/>
        <v>40671.637511574074</v>
      </c>
      <c r="T1894">
        <f t="shared" si="206"/>
        <v>25569.000300925927</v>
      </c>
      <c r="U1894">
        <f t="shared" si="207"/>
        <v>2011</v>
      </c>
      <c r="V1894">
        <f t="shared" si="208"/>
        <v>5</v>
      </c>
      <c r="W1894" t="str">
        <f t="shared" si="209"/>
        <v>May</v>
      </c>
    </row>
    <row r="1895" spans="1:23" customFormat="1" ht="43.2" hidden="1" x14ac:dyDescent="0.3">
      <c r="A1895">
        <v>1893</v>
      </c>
      <c r="B1895" s="2" t="s">
        <v>1894</v>
      </c>
      <c r="C1895" s="2" t="s">
        <v>6003</v>
      </c>
      <c r="D1895" s="7">
        <v>2500</v>
      </c>
      <c r="E1895" s="5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203"/>
        <v>104</v>
      </c>
      <c r="P1895">
        <f t="shared" si="204"/>
        <v>57.78</v>
      </c>
      <c r="Q1895" t="s">
        <v>8323</v>
      </c>
      <c r="R1895" t="s">
        <v>8327</v>
      </c>
      <c r="S1895" s="11">
        <f t="shared" si="205"/>
        <v>40632.94195601852</v>
      </c>
      <c r="T1895">
        <f t="shared" si="206"/>
        <v>25569.000520833335</v>
      </c>
      <c r="U1895">
        <f t="shared" si="207"/>
        <v>2011</v>
      </c>
      <c r="V1895">
        <f t="shared" si="208"/>
        <v>3</v>
      </c>
      <c r="W1895" t="str">
        <f t="shared" si="209"/>
        <v>Mar</v>
      </c>
    </row>
    <row r="1896" spans="1:23" customFormat="1" ht="28.8" hidden="1" x14ac:dyDescent="0.3">
      <c r="A1896">
        <v>1894</v>
      </c>
      <c r="B1896" s="2" t="s">
        <v>1895</v>
      </c>
      <c r="C1896" s="2" t="s">
        <v>6004</v>
      </c>
      <c r="D1896" s="7">
        <v>1000</v>
      </c>
      <c r="E1896" s="5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203"/>
        <v>115</v>
      </c>
      <c r="P1896">
        <f t="shared" si="204"/>
        <v>57.25</v>
      </c>
      <c r="Q1896" t="s">
        <v>8323</v>
      </c>
      <c r="R1896" t="s">
        <v>8327</v>
      </c>
      <c r="S1896" s="11">
        <f t="shared" si="205"/>
        <v>40920.904895833337</v>
      </c>
      <c r="T1896">
        <f t="shared" si="206"/>
        <v>25569.000231481481</v>
      </c>
      <c r="U1896">
        <f t="shared" si="207"/>
        <v>2012</v>
      </c>
      <c r="V1896">
        <f t="shared" si="208"/>
        <v>1</v>
      </c>
      <c r="W1896" t="str">
        <f t="shared" si="209"/>
        <v>Jan</v>
      </c>
    </row>
    <row r="1897" spans="1:23" customFormat="1" ht="57.6" hidden="1" x14ac:dyDescent="0.3">
      <c r="A1897">
        <v>1895</v>
      </c>
      <c r="B1897" s="2" t="s">
        <v>1896</v>
      </c>
      <c r="C1897" s="2" t="s">
        <v>6005</v>
      </c>
      <c r="D1897" s="7">
        <v>9072</v>
      </c>
      <c r="E1897" s="5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203"/>
        <v>102</v>
      </c>
      <c r="P1897">
        <f t="shared" si="204"/>
        <v>196.34</v>
      </c>
      <c r="Q1897" t="s">
        <v>8323</v>
      </c>
      <c r="R1897" t="s">
        <v>8327</v>
      </c>
      <c r="S1897" s="11">
        <f t="shared" si="205"/>
        <v>42267.746782407412</v>
      </c>
      <c r="T1897">
        <f t="shared" si="206"/>
        <v>25569.000543981481</v>
      </c>
      <c r="U1897">
        <f t="shared" si="207"/>
        <v>2015</v>
      </c>
      <c r="V1897">
        <f t="shared" si="208"/>
        <v>9</v>
      </c>
      <c r="W1897" t="str">
        <f t="shared" si="209"/>
        <v>Sep</v>
      </c>
    </row>
    <row r="1898" spans="1:23" customFormat="1" ht="43.2" hidden="1" x14ac:dyDescent="0.3">
      <c r="A1898">
        <v>1896</v>
      </c>
      <c r="B1898" s="2" t="s">
        <v>1897</v>
      </c>
      <c r="C1898" s="2" t="s">
        <v>6006</v>
      </c>
      <c r="D1898" s="7">
        <v>451</v>
      </c>
      <c r="E1898" s="5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203"/>
        <v>124</v>
      </c>
      <c r="P1898">
        <f t="shared" si="204"/>
        <v>43</v>
      </c>
      <c r="Q1898" t="s">
        <v>8323</v>
      </c>
      <c r="R1898" t="s">
        <v>8327</v>
      </c>
      <c r="S1898" s="11">
        <f t="shared" si="205"/>
        <v>40981.710243055553</v>
      </c>
      <c r="T1898">
        <f t="shared" si="206"/>
        <v>25569.000150462962</v>
      </c>
      <c r="U1898">
        <f t="shared" si="207"/>
        <v>2012</v>
      </c>
      <c r="V1898">
        <f t="shared" si="208"/>
        <v>3</v>
      </c>
      <c r="W1898" t="str">
        <f t="shared" si="209"/>
        <v>Mar</v>
      </c>
    </row>
    <row r="1899" spans="1:23" customFormat="1" ht="43.2" hidden="1" x14ac:dyDescent="0.3">
      <c r="A1899">
        <v>1897</v>
      </c>
      <c r="B1899" s="2" t="s">
        <v>1898</v>
      </c>
      <c r="C1899" s="2" t="s">
        <v>6007</v>
      </c>
      <c r="D1899" s="7">
        <v>6350</v>
      </c>
      <c r="E1899" s="5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203"/>
        <v>102</v>
      </c>
      <c r="P1899">
        <f t="shared" si="204"/>
        <v>35.549999999999997</v>
      </c>
      <c r="Q1899" t="s">
        <v>8323</v>
      </c>
      <c r="R1899" t="s">
        <v>8327</v>
      </c>
      <c r="S1899" s="11">
        <f t="shared" si="205"/>
        <v>41680.583402777782</v>
      </c>
      <c r="T1899">
        <f t="shared" si="206"/>
        <v>25569.002118055556</v>
      </c>
      <c r="U1899">
        <f t="shared" si="207"/>
        <v>2014</v>
      </c>
      <c r="V1899">
        <f t="shared" si="208"/>
        <v>2</v>
      </c>
      <c r="W1899" t="str">
        <f t="shared" si="209"/>
        <v>Feb</v>
      </c>
    </row>
    <row r="1900" spans="1:23" customFormat="1" ht="43.2" hidden="1" x14ac:dyDescent="0.3">
      <c r="A1900">
        <v>1898</v>
      </c>
      <c r="B1900" s="2" t="s">
        <v>1899</v>
      </c>
      <c r="C1900" s="2" t="s">
        <v>6008</v>
      </c>
      <c r="D1900" s="7">
        <v>1000</v>
      </c>
      <c r="E1900" s="5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203"/>
        <v>145</v>
      </c>
      <c r="P1900">
        <f t="shared" si="204"/>
        <v>68.81</v>
      </c>
      <c r="Q1900" t="s">
        <v>8323</v>
      </c>
      <c r="R1900" t="s">
        <v>8327</v>
      </c>
      <c r="S1900" s="11">
        <f t="shared" si="205"/>
        <v>42366.192974537036</v>
      </c>
      <c r="T1900">
        <f t="shared" si="206"/>
        <v>25569.000243055554</v>
      </c>
      <c r="U1900">
        <f t="shared" si="207"/>
        <v>2015</v>
      </c>
      <c r="V1900">
        <f t="shared" si="208"/>
        <v>12</v>
      </c>
      <c r="W1900" t="str">
        <f t="shared" si="209"/>
        <v>Dec</v>
      </c>
    </row>
    <row r="1901" spans="1:23" customFormat="1" ht="43.2" hidden="1" x14ac:dyDescent="0.3">
      <c r="A1901">
        <v>1899</v>
      </c>
      <c r="B1901" s="2" t="s">
        <v>1900</v>
      </c>
      <c r="C1901" s="2" t="s">
        <v>6009</v>
      </c>
      <c r="D1901" s="7">
        <v>900</v>
      </c>
      <c r="E1901" s="5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203"/>
        <v>133</v>
      </c>
      <c r="P1901">
        <f t="shared" si="204"/>
        <v>28.57</v>
      </c>
      <c r="Q1901" t="s">
        <v>8323</v>
      </c>
      <c r="R1901" t="s">
        <v>8327</v>
      </c>
      <c r="S1901" s="11">
        <f t="shared" si="205"/>
        <v>42058.941736111112</v>
      </c>
      <c r="T1901">
        <f t="shared" si="206"/>
        <v>25569.000486111112</v>
      </c>
      <c r="U1901">
        <f t="shared" si="207"/>
        <v>2015</v>
      </c>
      <c r="V1901">
        <f t="shared" si="208"/>
        <v>2</v>
      </c>
      <c r="W1901" t="str">
        <f t="shared" si="209"/>
        <v>Feb</v>
      </c>
    </row>
    <row r="1902" spans="1:23" customFormat="1" ht="43.2" hidden="1" x14ac:dyDescent="0.3">
      <c r="A1902">
        <v>1900</v>
      </c>
      <c r="B1902" s="2" t="s">
        <v>1901</v>
      </c>
      <c r="C1902" s="2" t="s">
        <v>6010</v>
      </c>
      <c r="D1902" s="7">
        <v>2500</v>
      </c>
      <c r="E1902" s="5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203"/>
        <v>109</v>
      </c>
      <c r="P1902">
        <f t="shared" si="204"/>
        <v>50.63</v>
      </c>
      <c r="Q1902" t="s">
        <v>8323</v>
      </c>
      <c r="R1902" t="s">
        <v>8327</v>
      </c>
      <c r="S1902" s="11">
        <f t="shared" si="205"/>
        <v>41160.871886574074</v>
      </c>
      <c r="T1902">
        <f t="shared" si="206"/>
        <v>25569.000625000001</v>
      </c>
      <c r="U1902">
        <f t="shared" si="207"/>
        <v>2012</v>
      </c>
      <c r="V1902">
        <f t="shared" si="208"/>
        <v>9</v>
      </c>
      <c r="W1902" t="str">
        <f t="shared" si="209"/>
        <v>Sep</v>
      </c>
    </row>
    <row r="1903" spans="1:23" customFormat="1" ht="43.2" hidden="1" x14ac:dyDescent="0.3">
      <c r="A1903">
        <v>1901</v>
      </c>
      <c r="B1903" s="2" t="s">
        <v>1902</v>
      </c>
      <c r="C1903" s="2" t="s">
        <v>6011</v>
      </c>
      <c r="D1903" s="7">
        <v>99000</v>
      </c>
      <c r="E1903" s="5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203"/>
        <v>3</v>
      </c>
      <c r="P1903">
        <f t="shared" si="204"/>
        <v>106.8</v>
      </c>
      <c r="Q1903" t="s">
        <v>8317</v>
      </c>
      <c r="R1903" t="s">
        <v>8346</v>
      </c>
      <c r="S1903" s="11">
        <f t="shared" si="205"/>
        <v>42116.54315972222</v>
      </c>
      <c r="T1903">
        <f t="shared" si="206"/>
        <v>25569.00028935185</v>
      </c>
      <c r="U1903">
        <f t="shared" si="207"/>
        <v>2015</v>
      </c>
      <c r="V1903">
        <f t="shared" si="208"/>
        <v>4</v>
      </c>
      <c r="W1903" t="str">
        <f t="shared" si="209"/>
        <v>Apr</v>
      </c>
    </row>
    <row r="1904" spans="1:23" customFormat="1" ht="43.2" hidden="1" x14ac:dyDescent="0.3">
      <c r="A1904">
        <v>1902</v>
      </c>
      <c r="B1904" s="2" t="s">
        <v>1903</v>
      </c>
      <c r="C1904" s="2" t="s">
        <v>6012</v>
      </c>
      <c r="D1904" s="7">
        <v>1000</v>
      </c>
      <c r="E1904" s="5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203"/>
        <v>1</v>
      </c>
      <c r="P1904">
        <f t="shared" si="204"/>
        <v>4</v>
      </c>
      <c r="Q1904" t="s">
        <v>8317</v>
      </c>
      <c r="R1904" t="s">
        <v>8346</v>
      </c>
      <c r="S1904" s="11">
        <f t="shared" si="205"/>
        <v>42037.789895833332</v>
      </c>
      <c r="T1904">
        <f t="shared" si="206"/>
        <v>25569.000034722223</v>
      </c>
      <c r="U1904">
        <f t="shared" si="207"/>
        <v>2015</v>
      </c>
      <c r="V1904">
        <f t="shared" si="208"/>
        <v>2</v>
      </c>
      <c r="W1904" t="str">
        <f t="shared" si="209"/>
        <v>Feb</v>
      </c>
    </row>
    <row r="1905" spans="1:23" customFormat="1" ht="43.2" hidden="1" x14ac:dyDescent="0.3">
      <c r="A1905">
        <v>1903</v>
      </c>
      <c r="B1905" s="2" t="s">
        <v>1904</v>
      </c>
      <c r="C1905" s="2" t="s">
        <v>6013</v>
      </c>
      <c r="D1905" s="7">
        <v>3000</v>
      </c>
      <c r="E1905" s="5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203"/>
        <v>47</v>
      </c>
      <c r="P1905">
        <f t="shared" si="204"/>
        <v>34.1</v>
      </c>
      <c r="Q1905" t="s">
        <v>8317</v>
      </c>
      <c r="R1905" t="s">
        <v>8346</v>
      </c>
      <c r="S1905" s="11">
        <f t="shared" si="205"/>
        <v>42702.770729166667</v>
      </c>
      <c r="T1905">
        <f t="shared" si="206"/>
        <v>25569.000474537039</v>
      </c>
      <c r="U1905">
        <f t="shared" si="207"/>
        <v>2016</v>
      </c>
      <c r="V1905">
        <f t="shared" si="208"/>
        <v>11</v>
      </c>
      <c r="W1905" t="str">
        <f t="shared" si="209"/>
        <v>Nov</v>
      </c>
    </row>
    <row r="1906" spans="1:23" customFormat="1" ht="43.2" hidden="1" x14ac:dyDescent="0.3">
      <c r="A1906">
        <v>1904</v>
      </c>
      <c r="B1906" s="2" t="s">
        <v>1905</v>
      </c>
      <c r="C1906" s="2" t="s">
        <v>6014</v>
      </c>
      <c r="D1906" s="7">
        <v>50000</v>
      </c>
      <c r="E1906" s="5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203"/>
        <v>0</v>
      </c>
      <c r="P1906">
        <f t="shared" si="204"/>
        <v>25</v>
      </c>
      <c r="Q1906" t="s">
        <v>8317</v>
      </c>
      <c r="R1906" t="s">
        <v>8346</v>
      </c>
      <c r="S1906" s="11">
        <f t="shared" si="205"/>
        <v>42326.685428240744</v>
      </c>
      <c r="T1906">
        <f t="shared" si="206"/>
        <v>25569.00002314815</v>
      </c>
      <c r="U1906">
        <f t="shared" si="207"/>
        <v>2015</v>
      </c>
      <c r="V1906">
        <f t="shared" si="208"/>
        <v>11</v>
      </c>
      <c r="W1906" t="str">
        <f t="shared" si="209"/>
        <v>Nov</v>
      </c>
    </row>
    <row r="1907" spans="1:23" customFormat="1" ht="57.6" hidden="1" x14ac:dyDescent="0.3">
      <c r="A1907">
        <v>1905</v>
      </c>
      <c r="B1907" s="2" t="s">
        <v>1906</v>
      </c>
      <c r="C1907" s="2" t="s">
        <v>6015</v>
      </c>
      <c r="D1907" s="7">
        <v>25000</v>
      </c>
      <c r="E1907" s="5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203"/>
        <v>0</v>
      </c>
      <c r="P1907">
        <f t="shared" si="204"/>
        <v>10.5</v>
      </c>
      <c r="Q1907" t="s">
        <v>8317</v>
      </c>
      <c r="R1907" t="s">
        <v>8346</v>
      </c>
      <c r="S1907" s="11">
        <f t="shared" si="205"/>
        <v>41859.925856481481</v>
      </c>
      <c r="T1907">
        <f t="shared" si="206"/>
        <v>25569.000046296296</v>
      </c>
      <c r="U1907">
        <f t="shared" si="207"/>
        <v>2014</v>
      </c>
      <c r="V1907">
        <f t="shared" si="208"/>
        <v>8</v>
      </c>
      <c r="W1907" t="str">
        <f t="shared" si="209"/>
        <v>Aug</v>
      </c>
    </row>
    <row r="1908" spans="1:23" customFormat="1" ht="43.2" hidden="1" x14ac:dyDescent="0.3">
      <c r="A1908">
        <v>1906</v>
      </c>
      <c r="B1908" s="2" t="s">
        <v>1907</v>
      </c>
      <c r="C1908" s="2" t="s">
        <v>6016</v>
      </c>
      <c r="D1908" s="7">
        <v>50000</v>
      </c>
      <c r="E1908" s="5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203"/>
        <v>43</v>
      </c>
      <c r="P1908">
        <f t="shared" si="204"/>
        <v>215.96</v>
      </c>
      <c r="Q1908" t="s">
        <v>8317</v>
      </c>
      <c r="R1908" t="s">
        <v>8346</v>
      </c>
      <c r="S1908" s="11">
        <f t="shared" si="205"/>
        <v>42514.671099537038</v>
      </c>
      <c r="T1908">
        <f t="shared" si="206"/>
        <v>25569.001145833332</v>
      </c>
      <c r="U1908">
        <f t="shared" si="207"/>
        <v>2016</v>
      </c>
      <c r="V1908">
        <f t="shared" si="208"/>
        <v>5</v>
      </c>
      <c r="W1908" t="str">
        <f t="shared" si="209"/>
        <v>May</v>
      </c>
    </row>
    <row r="1909" spans="1:23" customFormat="1" ht="43.2" hidden="1" x14ac:dyDescent="0.3">
      <c r="A1909">
        <v>1907</v>
      </c>
      <c r="B1909" s="2" t="s">
        <v>1908</v>
      </c>
      <c r="C1909" s="2" t="s">
        <v>6017</v>
      </c>
      <c r="D1909" s="7">
        <v>30000</v>
      </c>
      <c r="E1909" s="5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203"/>
        <v>0</v>
      </c>
      <c r="P1909">
        <f t="shared" si="204"/>
        <v>21.25</v>
      </c>
      <c r="Q1909" t="s">
        <v>8317</v>
      </c>
      <c r="R1909" t="s">
        <v>8346</v>
      </c>
      <c r="S1909" s="11">
        <f t="shared" si="205"/>
        <v>41767.587094907409</v>
      </c>
      <c r="T1909">
        <f t="shared" si="206"/>
        <v>25569.000046296296</v>
      </c>
      <c r="U1909">
        <f t="shared" si="207"/>
        <v>2014</v>
      </c>
      <c r="V1909">
        <f t="shared" si="208"/>
        <v>5</v>
      </c>
      <c r="W1909" t="str">
        <f t="shared" si="209"/>
        <v>May</v>
      </c>
    </row>
    <row r="1910" spans="1:23" customFormat="1" ht="43.2" hidden="1" x14ac:dyDescent="0.3">
      <c r="A1910">
        <v>1908</v>
      </c>
      <c r="B1910" s="2" t="s">
        <v>1909</v>
      </c>
      <c r="C1910" s="2" t="s">
        <v>6018</v>
      </c>
      <c r="D1910" s="7">
        <v>25000</v>
      </c>
      <c r="E1910" s="5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203"/>
        <v>2</v>
      </c>
      <c r="P1910">
        <f t="shared" si="204"/>
        <v>108.25</v>
      </c>
      <c r="Q1910" t="s">
        <v>8317</v>
      </c>
      <c r="R1910" t="s">
        <v>8346</v>
      </c>
      <c r="S1910" s="11">
        <f t="shared" si="205"/>
        <v>42703.917824074073</v>
      </c>
      <c r="T1910">
        <f t="shared" si="206"/>
        <v>25569.000046296296</v>
      </c>
      <c r="U1910">
        <f t="shared" si="207"/>
        <v>2016</v>
      </c>
      <c r="V1910">
        <f t="shared" si="208"/>
        <v>11</v>
      </c>
      <c r="W1910" t="str">
        <f t="shared" si="209"/>
        <v>Nov</v>
      </c>
    </row>
    <row r="1911" spans="1:23" customFormat="1" ht="43.2" hidden="1" x14ac:dyDescent="0.3">
      <c r="A1911">
        <v>1909</v>
      </c>
      <c r="B1911" s="2" t="s">
        <v>1910</v>
      </c>
      <c r="C1911" s="2" t="s">
        <v>6019</v>
      </c>
      <c r="D1911" s="7">
        <v>35000</v>
      </c>
      <c r="E1911" s="5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203"/>
        <v>14</v>
      </c>
      <c r="P1911">
        <f t="shared" si="204"/>
        <v>129.97</v>
      </c>
      <c r="Q1911" t="s">
        <v>8317</v>
      </c>
      <c r="R1911" t="s">
        <v>8346</v>
      </c>
      <c r="S1911" s="11">
        <f t="shared" si="205"/>
        <v>41905.429155092592</v>
      </c>
      <c r="T1911">
        <f t="shared" si="206"/>
        <v>25569.000439814816</v>
      </c>
      <c r="U1911">
        <f t="shared" si="207"/>
        <v>2014</v>
      </c>
      <c r="V1911">
        <f t="shared" si="208"/>
        <v>9</v>
      </c>
      <c r="W1911" t="str">
        <f t="shared" si="209"/>
        <v>Sep</v>
      </c>
    </row>
    <row r="1912" spans="1:23" customFormat="1" ht="43.2" hidden="1" x14ac:dyDescent="0.3">
      <c r="A1912">
        <v>1910</v>
      </c>
      <c r="B1912" s="2" t="s">
        <v>1911</v>
      </c>
      <c r="C1912" s="2" t="s">
        <v>6020</v>
      </c>
      <c r="D1912" s="7">
        <v>85000</v>
      </c>
      <c r="E1912" s="5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203"/>
        <v>39</v>
      </c>
      <c r="P1912">
        <f t="shared" si="204"/>
        <v>117.49</v>
      </c>
      <c r="Q1912" t="s">
        <v>8317</v>
      </c>
      <c r="R1912" t="s">
        <v>8346</v>
      </c>
      <c r="S1912" s="11">
        <f t="shared" si="205"/>
        <v>42264.963159722218</v>
      </c>
      <c r="T1912">
        <f t="shared" si="206"/>
        <v>25569.003298611111</v>
      </c>
      <c r="U1912">
        <f t="shared" si="207"/>
        <v>2015</v>
      </c>
      <c r="V1912">
        <f t="shared" si="208"/>
        <v>9</v>
      </c>
      <c r="W1912" t="str">
        <f t="shared" si="209"/>
        <v>Sep</v>
      </c>
    </row>
    <row r="1913" spans="1:23" customFormat="1" ht="57.6" hidden="1" x14ac:dyDescent="0.3">
      <c r="A1913">
        <v>1911</v>
      </c>
      <c r="B1913" s="2" t="s">
        <v>1912</v>
      </c>
      <c r="C1913" s="2" t="s">
        <v>6021</v>
      </c>
      <c r="D1913" s="7">
        <v>42500</v>
      </c>
      <c r="E1913" s="5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203"/>
        <v>0</v>
      </c>
      <c r="P1913">
        <f t="shared" si="204"/>
        <v>10</v>
      </c>
      <c r="Q1913" t="s">
        <v>8317</v>
      </c>
      <c r="R1913" t="s">
        <v>8346</v>
      </c>
      <c r="S1913" s="11">
        <f t="shared" si="205"/>
        <v>41830.033958333333</v>
      </c>
      <c r="T1913">
        <f t="shared" si="206"/>
        <v>25569.000011574073</v>
      </c>
      <c r="U1913">
        <f t="shared" si="207"/>
        <v>2014</v>
      </c>
      <c r="V1913">
        <f t="shared" si="208"/>
        <v>7</v>
      </c>
      <c r="W1913" t="str">
        <f t="shared" si="209"/>
        <v>Jul</v>
      </c>
    </row>
    <row r="1914" spans="1:23" customFormat="1" ht="43.2" hidden="1" x14ac:dyDescent="0.3">
      <c r="A1914">
        <v>1912</v>
      </c>
      <c r="B1914" s="2" t="s">
        <v>1913</v>
      </c>
      <c r="C1914" s="2" t="s">
        <v>6022</v>
      </c>
      <c r="D1914" s="7">
        <v>5000</v>
      </c>
      <c r="E1914" s="5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203"/>
        <v>59</v>
      </c>
      <c r="P1914">
        <f t="shared" si="204"/>
        <v>70.599999999999994</v>
      </c>
      <c r="Q1914" t="s">
        <v>8317</v>
      </c>
      <c r="R1914" t="s">
        <v>8346</v>
      </c>
      <c r="S1914" s="11">
        <f t="shared" si="205"/>
        <v>42129.226388888885</v>
      </c>
      <c r="T1914">
        <f t="shared" si="206"/>
        <v>25569.000486111112</v>
      </c>
      <c r="U1914">
        <f t="shared" si="207"/>
        <v>2015</v>
      </c>
      <c r="V1914">
        <f t="shared" si="208"/>
        <v>5</v>
      </c>
      <c r="W1914" t="str">
        <f t="shared" si="209"/>
        <v>May</v>
      </c>
    </row>
    <row r="1915" spans="1:23" customFormat="1" ht="28.8" hidden="1" x14ac:dyDescent="0.3">
      <c r="A1915">
        <v>1913</v>
      </c>
      <c r="B1915" s="2" t="s">
        <v>1914</v>
      </c>
      <c r="C1915" s="2" t="s">
        <v>6023</v>
      </c>
      <c r="D1915" s="7">
        <v>48000</v>
      </c>
      <c r="E1915" s="5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203"/>
        <v>1</v>
      </c>
      <c r="P1915">
        <f t="shared" si="204"/>
        <v>24.5</v>
      </c>
      <c r="Q1915" t="s">
        <v>8317</v>
      </c>
      <c r="R1915" t="s">
        <v>8346</v>
      </c>
      <c r="S1915" s="11">
        <f t="shared" si="205"/>
        <v>41890.511319444442</v>
      </c>
      <c r="T1915">
        <f t="shared" si="206"/>
        <v>25569.000300925927</v>
      </c>
      <c r="U1915">
        <f t="shared" si="207"/>
        <v>2014</v>
      </c>
      <c r="V1915">
        <f t="shared" si="208"/>
        <v>9</v>
      </c>
      <c r="W1915" t="str">
        <f t="shared" si="209"/>
        <v>Sep</v>
      </c>
    </row>
    <row r="1916" spans="1:23" customFormat="1" ht="43.2" hidden="1" x14ac:dyDescent="0.3">
      <c r="A1916">
        <v>1914</v>
      </c>
      <c r="B1916" s="2" t="s">
        <v>1915</v>
      </c>
      <c r="C1916" s="2" t="s">
        <v>6024</v>
      </c>
      <c r="D1916" s="7">
        <v>666</v>
      </c>
      <c r="E1916" s="5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203"/>
        <v>9</v>
      </c>
      <c r="P1916">
        <f t="shared" si="204"/>
        <v>30</v>
      </c>
      <c r="Q1916" t="s">
        <v>8317</v>
      </c>
      <c r="R1916" t="s">
        <v>8346</v>
      </c>
      <c r="S1916" s="11">
        <f t="shared" si="205"/>
        <v>41929.174456018518</v>
      </c>
      <c r="T1916">
        <f t="shared" si="206"/>
        <v>25569.00002314815</v>
      </c>
      <c r="U1916">
        <f t="shared" si="207"/>
        <v>2014</v>
      </c>
      <c r="V1916">
        <f t="shared" si="208"/>
        <v>10</v>
      </c>
      <c r="W1916" t="str">
        <f t="shared" si="209"/>
        <v>Oct</v>
      </c>
    </row>
    <row r="1917" spans="1:23" customFormat="1" ht="43.2" hidden="1" x14ac:dyDescent="0.3">
      <c r="A1917">
        <v>1915</v>
      </c>
      <c r="B1917" s="2" t="s">
        <v>1916</v>
      </c>
      <c r="C1917" s="2" t="s">
        <v>6025</v>
      </c>
      <c r="D1917" s="7">
        <v>500</v>
      </c>
      <c r="E1917" s="5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203"/>
        <v>2</v>
      </c>
      <c r="P1917">
        <f t="shared" si="204"/>
        <v>2</v>
      </c>
      <c r="Q1917" t="s">
        <v>8317</v>
      </c>
      <c r="R1917" t="s">
        <v>8346</v>
      </c>
      <c r="S1917" s="11">
        <f t="shared" si="205"/>
        <v>41864.04886574074</v>
      </c>
      <c r="T1917">
        <f t="shared" si="206"/>
        <v>25569.000046296296</v>
      </c>
      <c r="U1917">
        <f t="shared" si="207"/>
        <v>2014</v>
      </c>
      <c r="V1917">
        <f t="shared" si="208"/>
        <v>8</v>
      </c>
      <c r="W1917" t="str">
        <f t="shared" si="209"/>
        <v>Aug</v>
      </c>
    </row>
    <row r="1918" spans="1:23" customFormat="1" ht="28.8" hidden="1" x14ac:dyDescent="0.3">
      <c r="A1918">
        <v>1916</v>
      </c>
      <c r="B1918" s="2" t="s">
        <v>1917</v>
      </c>
      <c r="C1918" s="2" t="s">
        <v>6026</v>
      </c>
      <c r="D1918" s="7">
        <v>20000</v>
      </c>
      <c r="E1918" s="5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203"/>
        <v>1</v>
      </c>
      <c r="P1918">
        <f t="shared" si="204"/>
        <v>17</v>
      </c>
      <c r="Q1918" t="s">
        <v>8317</v>
      </c>
      <c r="R1918" t="s">
        <v>8346</v>
      </c>
      <c r="S1918" s="11">
        <f t="shared" si="205"/>
        <v>42656.717303240745</v>
      </c>
      <c r="T1918">
        <f t="shared" si="206"/>
        <v>25569.000069444446</v>
      </c>
      <c r="U1918">
        <f t="shared" si="207"/>
        <v>2016</v>
      </c>
      <c r="V1918">
        <f t="shared" si="208"/>
        <v>10</v>
      </c>
      <c r="W1918" t="str">
        <f t="shared" si="209"/>
        <v>Oct</v>
      </c>
    </row>
    <row r="1919" spans="1:23" customFormat="1" ht="28.8" hidden="1" x14ac:dyDescent="0.3">
      <c r="A1919">
        <v>1917</v>
      </c>
      <c r="B1919" s="2" t="s">
        <v>1918</v>
      </c>
      <c r="C1919" s="2" t="s">
        <v>6027</v>
      </c>
      <c r="D1919" s="7">
        <v>390000</v>
      </c>
      <c r="E1919" s="5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203"/>
        <v>53</v>
      </c>
      <c r="P1919">
        <f t="shared" si="204"/>
        <v>2928.93</v>
      </c>
      <c r="Q1919" t="s">
        <v>8317</v>
      </c>
      <c r="R1919" t="s">
        <v>8346</v>
      </c>
      <c r="S1919" s="11">
        <f t="shared" si="205"/>
        <v>42746.270057870366</v>
      </c>
      <c r="T1919">
        <f t="shared" si="206"/>
        <v>25569.000810185185</v>
      </c>
      <c r="U1919">
        <f t="shared" si="207"/>
        <v>2017</v>
      </c>
      <c r="V1919">
        <f t="shared" si="208"/>
        <v>1</v>
      </c>
      <c r="W1919" t="str">
        <f t="shared" si="209"/>
        <v>Jan</v>
      </c>
    </row>
    <row r="1920" spans="1:23" customFormat="1" ht="43.2" hidden="1" x14ac:dyDescent="0.3">
      <c r="A1920">
        <v>1918</v>
      </c>
      <c r="B1920" s="2" t="s">
        <v>1919</v>
      </c>
      <c r="C1920" s="2" t="s">
        <v>6028</v>
      </c>
      <c r="D1920" s="7">
        <v>25000</v>
      </c>
      <c r="E1920" s="5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203"/>
        <v>1</v>
      </c>
      <c r="P1920">
        <f t="shared" si="204"/>
        <v>28.89</v>
      </c>
      <c r="Q1920" t="s">
        <v>8317</v>
      </c>
      <c r="R1920" t="s">
        <v>8346</v>
      </c>
      <c r="S1920" s="11">
        <f t="shared" si="205"/>
        <v>41828.789942129632</v>
      </c>
      <c r="T1920">
        <f t="shared" si="206"/>
        <v>25569.000104166666</v>
      </c>
      <c r="U1920">
        <f t="shared" si="207"/>
        <v>2014</v>
      </c>
      <c r="V1920">
        <f t="shared" si="208"/>
        <v>7</v>
      </c>
      <c r="W1920" t="str">
        <f t="shared" si="209"/>
        <v>Jul</v>
      </c>
    </row>
    <row r="1921" spans="1:23" customFormat="1" ht="43.2" hidden="1" x14ac:dyDescent="0.3">
      <c r="A1921">
        <v>1919</v>
      </c>
      <c r="B1921" s="2" t="s">
        <v>1920</v>
      </c>
      <c r="C1921" s="2" t="s">
        <v>6029</v>
      </c>
      <c r="D1921" s="7">
        <v>500</v>
      </c>
      <c r="E1921" s="5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203"/>
        <v>47</v>
      </c>
      <c r="P1921">
        <f t="shared" si="204"/>
        <v>29.63</v>
      </c>
      <c r="Q1921" t="s">
        <v>8317</v>
      </c>
      <c r="R1921" t="s">
        <v>8346</v>
      </c>
      <c r="S1921" s="11">
        <f t="shared" si="205"/>
        <v>42113.875567129624</v>
      </c>
      <c r="T1921">
        <f t="shared" si="206"/>
        <v>25569.000092592592</v>
      </c>
      <c r="U1921">
        <f t="shared" si="207"/>
        <v>2015</v>
      </c>
      <c r="V1921">
        <f t="shared" si="208"/>
        <v>4</v>
      </c>
      <c r="W1921" t="str">
        <f t="shared" si="209"/>
        <v>Apr</v>
      </c>
    </row>
    <row r="1922" spans="1:23" customFormat="1" ht="43.2" hidden="1" x14ac:dyDescent="0.3">
      <c r="A1922">
        <v>1920</v>
      </c>
      <c r="B1922" s="2" t="s">
        <v>1921</v>
      </c>
      <c r="C1922" s="2" t="s">
        <v>6030</v>
      </c>
      <c r="D1922" s="7">
        <v>10000</v>
      </c>
      <c r="E1922" s="5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210">ROUND(E1922/D1922*100,0)</f>
        <v>43</v>
      </c>
      <c r="P1922">
        <f t="shared" si="204"/>
        <v>40.98</v>
      </c>
      <c r="Q1922" t="s">
        <v>8317</v>
      </c>
      <c r="R1922" t="s">
        <v>8346</v>
      </c>
      <c r="S1922" s="11">
        <f t="shared" si="205"/>
        <v>42270.875706018516</v>
      </c>
      <c r="T1922">
        <f t="shared" si="206"/>
        <v>25569.001215277778</v>
      </c>
      <c r="U1922">
        <f t="shared" si="207"/>
        <v>2015</v>
      </c>
      <c r="V1922">
        <f t="shared" si="208"/>
        <v>9</v>
      </c>
      <c r="W1922" t="str">
        <f t="shared" si="209"/>
        <v>Sep</v>
      </c>
    </row>
    <row r="1923" spans="1:23" customFormat="1" ht="28.8" hidden="1" x14ac:dyDescent="0.3">
      <c r="A1923">
        <v>1921</v>
      </c>
      <c r="B1923" s="2" t="s">
        <v>1922</v>
      </c>
      <c r="C1923" s="2" t="s">
        <v>6031</v>
      </c>
      <c r="D1923" s="7">
        <v>1500</v>
      </c>
      <c r="E1923" s="5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210"/>
        <v>137</v>
      </c>
      <c r="P1923">
        <f t="shared" ref="P1923:P1986" si="211">IFERROR(ROUND(E1923/L1923,2),0)</f>
        <v>54</v>
      </c>
      <c r="Q1923" t="s">
        <v>8323</v>
      </c>
      <c r="R1923" t="s">
        <v>8327</v>
      </c>
      <c r="S1923" s="11">
        <f t="shared" ref="S1923:S1986" si="212">(((J1923/60)/60)/24)+DATE(1970,1,1)</f>
        <v>41074.221562500003</v>
      </c>
      <c r="T1923">
        <f t="shared" ref="T1923:T1986" si="213">(((L1923/60)/60)/24)+DATE(1970,1,1)</f>
        <v>25569.000439814816</v>
      </c>
      <c r="U1923">
        <f t="shared" ref="U1923:U1986" si="214">YEAR(S1923)</f>
        <v>2012</v>
      </c>
      <c r="V1923">
        <f t="shared" ref="V1923:V1986" si="215">MONTH(S1923)</f>
        <v>6</v>
      </c>
      <c r="W1923" t="str">
        <f t="shared" ref="W1923:W1986" si="216">IF(V1923=1,"Jan",IF(V1923=2,"Feb",IF(V1923=3,"Mar",IF(V1923=4,"Apr",IF(V1923=5,"May",IF(V1923=6,"Jun",IF(V1923=7,"Jul",IF(V1923=8,"Aug",IF(V1923=9,"Sep",IF(V1923=10,"Oct",IF(V1923=11,"Nov",IF(V1923=12,"Dec"))))))))))))</f>
        <v>Jun</v>
      </c>
    </row>
    <row r="1924" spans="1:23" customFormat="1" ht="43.2" hidden="1" x14ac:dyDescent="0.3">
      <c r="A1924">
        <v>1922</v>
      </c>
      <c r="B1924" s="2" t="s">
        <v>1923</v>
      </c>
      <c r="C1924" s="2" t="s">
        <v>6032</v>
      </c>
      <c r="D1924" s="7">
        <v>2000</v>
      </c>
      <c r="E1924" s="5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210"/>
        <v>116</v>
      </c>
      <c r="P1924">
        <f t="shared" si="211"/>
        <v>36.11</v>
      </c>
      <c r="Q1924" t="s">
        <v>8323</v>
      </c>
      <c r="R1924" t="s">
        <v>8327</v>
      </c>
      <c r="S1924" s="11">
        <f t="shared" si="212"/>
        <v>41590.255868055552</v>
      </c>
      <c r="T1924">
        <f t="shared" si="213"/>
        <v>25569.000740740739</v>
      </c>
      <c r="U1924">
        <f t="shared" si="214"/>
        <v>2013</v>
      </c>
      <c r="V1924">
        <f t="shared" si="215"/>
        <v>11</v>
      </c>
      <c r="W1924" t="str">
        <f t="shared" si="216"/>
        <v>Nov</v>
      </c>
    </row>
    <row r="1925" spans="1:23" customFormat="1" ht="43.2" hidden="1" x14ac:dyDescent="0.3">
      <c r="A1925">
        <v>1923</v>
      </c>
      <c r="B1925" s="2" t="s">
        <v>1924</v>
      </c>
      <c r="C1925" s="2" t="s">
        <v>6033</v>
      </c>
      <c r="D1925" s="7">
        <v>125</v>
      </c>
      <c r="E1925" s="5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210"/>
        <v>241</v>
      </c>
      <c r="P1925">
        <f t="shared" si="211"/>
        <v>23.15</v>
      </c>
      <c r="Q1925" t="s">
        <v>8323</v>
      </c>
      <c r="R1925" t="s">
        <v>8327</v>
      </c>
      <c r="S1925" s="11">
        <f t="shared" si="212"/>
        <v>40772.848749999997</v>
      </c>
      <c r="T1925">
        <f t="shared" si="213"/>
        <v>25569.000150462962</v>
      </c>
      <c r="U1925">
        <f t="shared" si="214"/>
        <v>2011</v>
      </c>
      <c r="V1925">
        <f t="shared" si="215"/>
        <v>8</v>
      </c>
      <c r="W1925" t="str">
        <f t="shared" si="216"/>
        <v>Aug</v>
      </c>
    </row>
    <row r="1926" spans="1:23" customFormat="1" ht="57.6" hidden="1" x14ac:dyDescent="0.3">
      <c r="A1926">
        <v>1924</v>
      </c>
      <c r="B1926" s="2" t="s">
        <v>1925</v>
      </c>
      <c r="C1926" s="2" t="s">
        <v>6034</v>
      </c>
      <c r="D1926" s="7">
        <v>3000</v>
      </c>
      <c r="E1926" s="5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210"/>
        <v>114</v>
      </c>
      <c r="P1926">
        <f t="shared" si="211"/>
        <v>104</v>
      </c>
      <c r="Q1926" t="s">
        <v>8323</v>
      </c>
      <c r="R1926" t="s">
        <v>8327</v>
      </c>
      <c r="S1926" s="11">
        <f t="shared" si="212"/>
        <v>41626.761053240742</v>
      </c>
      <c r="T1926">
        <f t="shared" si="213"/>
        <v>25569.000381944443</v>
      </c>
      <c r="U1926">
        <f t="shared" si="214"/>
        <v>2013</v>
      </c>
      <c r="V1926">
        <f t="shared" si="215"/>
        <v>12</v>
      </c>
      <c r="W1926" t="str">
        <f t="shared" si="216"/>
        <v>Dec</v>
      </c>
    </row>
    <row r="1927" spans="1:23" customFormat="1" ht="43.2" hidden="1" x14ac:dyDescent="0.3">
      <c r="A1927">
        <v>1925</v>
      </c>
      <c r="B1927" s="2" t="s">
        <v>1926</v>
      </c>
      <c r="C1927" s="2" t="s">
        <v>6035</v>
      </c>
      <c r="D1927" s="7">
        <v>1500</v>
      </c>
      <c r="E1927" s="5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210"/>
        <v>110</v>
      </c>
      <c r="P1927">
        <f t="shared" si="211"/>
        <v>31.83</v>
      </c>
      <c r="Q1927" t="s">
        <v>8323</v>
      </c>
      <c r="R1927" t="s">
        <v>8327</v>
      </c>
      <c r="S1927" s="11">
        <f t="shared" si="212"/>
        <v>41535.90148148148</v>
      </c>
      <c r="T1927">
        <f t="shared" si="213"/>
        <v>25569.000601851851</v>
      </c>
      <c r="U1927">
        <f t="shared" si="214"/>
        <v>2013</v>
      </c>
      <c r="V1927">
        <f t="shared" si="215"/>
        <v>9</v>
      </c>
      <c r="W1927" t="str">
        <f t="shared" si="216"/>
        <v>Sep</v>
      </c>
    </row>
    <row r="1928" spans="1:23" customFormat="1" ht="57.6" hidden="1" x14ac:dyDescent="0.3">
      <c r="A1928">
        <v>1926</v>
      </c>
      <c r="B1928" s="2" t="s">
        <v>1927</v>
      </c>
      <c r="C1928" s="2" t="s">
        <v>6036</v>
      </c>
      <c r="D1928" s="7">
        <v>1500</v>
      </c>
      <c r="E1928" s="5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210"/>
        <v>195</v>
      </c>
      <c r="P1928">
        <f t="shared" si="211"/>
        <v>27.39</v>
      </c>
      <c r="Q1928" t="s">
        <v>8323</v>
      </c>
      <c r="R1928" t="s">
        <v>8327</v>
      </c>
      <c r="S1928" s="11">
        <f t="shared" si="212"/>
        <v>40456.954351851848</v>
      </c>
      <c r="T1928">
        <f t="shared" si="213"/>
        <v>25569.001238425924</v>
      </c>
      <c r="U1928">
        <f t="shared" si="214"/>
        <v>2010</v>
      </c>
      <c r="V1928">
        <f t="shared" si="215"/>
        <v>10</v>
      </c>
      <c r="W1928" t="str">
        <f t="shared" si="216"/>
        <v>Oct</v>
      </c>
    </row>
    <row r="1929" spans="1:23" customFormat="1" hidden="1" x14ac:dyDescent="0.3">
      <c r="A1929">
        <v>1927</v>
      </c>
      <c r="B1929" s="2" t="s">
        <v>1928</v>
      </c>
      <c r="C1929" s="2" t="s">
        <v>6037</v>
      </c>
      <c r="D1929" s="7">
        <v>600</v>
      </c>
      <c r="E1929" s="5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210"/>
        <v>103</v>
      </c>
      <c r="P1929">
        <f t="shared" si="211"/>
        <v>56.36</v>
      </c>
      <c r="Q1929" t="s">
        <v>8323</v>
      </c>
      <c r="R1929" t="s">
        <v>8327</v>
      </c>
      <c r="S1929" s="11">
        <f t="shared" si="212"/>
        <v>40960.861562500002</v>
      </c>
      <c r="T1929">
        <f t="shared" si="213"/>
        <v>25569.000127314815</v>
      </c>
      <c r="U1929">
        <f t="shared" si="214"/>
        <v>2012</v>
      </c>
      <c r="V1929">
        <f t="shared" si="215"/>
        <v>2</v>
      </c>
      <c r="W1929" t="str">
        <f t="shared" si="216"/>
        <v>Feb</v>
      </c>
    </row>
    <row r="1930" spans="1:23" customFormat="1" ht="28.8" hidden="1" x14ac:dyDescent="0.3">
      <c r="A1930">
        <v>1928</v>
      </c>
      <c r="B1930" s="2" t="s">
        <v>1929</v>
      </c>
      <c r="C1930" s="2" t="s">
        <v>6038</v>
      </c>
      <c r="D1930" s="7">
        <v>2550</v>
      </c>
      <c r="E1930" s="5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210"/>
        <v>103</v>
      </c>
      <c r="P1930">
        <f t="shared" si="211"/>
        <v>77.349999999999994</v>
      </c>
      <c r="Q1930" t="s">
        <v>8323</v>
      </c>
      <c r="R1930" t="s">
        <v>8327</v>
      </c>
      <c r="S1930" s="11">
        <f t="shared" si="212"/>
        <v>41371.648078703707</v>
      </c>
      <c r="T1930">
        <f t="shared" si="213"/>
        <v>25569.00039351852</v>
      </c>
      <c r="U1930">
        <f t="shared" si="214"/>
        <v>2013</v>
      </c>
      <c r="V1930">
        <f t="shared" si="215"/>
        <v>4</v>
      </c>
      <c r="W1930" t="str">
        <f t="shared" si="216"/>
        <v>Apr</v>
      </c>
    </row>
    <row r="1931" spans="1:23" customFormat="1" ht="43.2" hidden="1" x14ac:dyDescent="0.3">
      <c r="A1931">
        <v>1929</v>
      </c>
      <c r="B1931" s="2" t="s">
        <v>1930</v>
      </c>
      <c r="C1931" s="2" t="s">
        <v>6039</v>
      </c>
      <c r="D1931" s="7">
        <v>3200</v>
      </c>
      <c r="E1931" s="5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210"/>
        <v>100</v>
      </c>
      <c r="P1931">
        <f t="shared" si="211"/>
        <v>42.8</v>
      </c>
      <c r="Q1931" t="s">
        <v>8323</v>
      </c>
      <c r="R1931" t="s">
        <v>8327</v>
      </c>
      <c r="S1931" s="11">
        <f t="shared" si="212"/>
        <v>40687.021597222221</v>
      </c>
      <c r="T1931">
        <f t="shared" si="213"/>
        <v>25569.000868055555</v>
      </c>
      <c r="U1931">
        <f t="shared" si="214"/>
        <v>2011</v>
      </c>
      <c r="V1931">
        <f t="shared" si="215"/>
        <v>5</v>
      </c>
      <c r="W1931" t="str">
        <f t="shared" si="216"/>
        <v>May</v>
      </c>
    </row>
    <row r="1932" spans="1:23" customFormat="1" ht="28.8" hidden="1" x14ac:dyDescent="0.3">
      <c r="A1932">
        <v>1930</v>
      </c>
      <c r="B1932" s="2" t="s">
        <v>1931</v>
      </c>
      <c r="C1932" s="2" t="s">
        <v>6040</v>
      </c>
      <c r="D1932" s="7">
        <v>1000</v>
      </c>
      <c r="E1932" s="5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210"/>
        <v>127</v>
      </c>
      <c r="P1932">
        <f t="shared" si="211"/>
        <v>48.85</v>
      </c>
      <c r="Q1932" t="s">
        <v>8323</v>
      </c>
      <c r="R1932" t="s">
        <v>8327</v>
      </c>
      <c r="S1932" s="11">
        <f t="shared" si="212"/>
        <v>41402.558819444443</v>
      </c>
      <c r="T1932">
        <f t="shared" si="213"/>
        <v>25569.000300925927</v>
      </c>
      <c r="U1932">
        <f t="shared" si="214"/>
        <v>2013</v>
      </c>
      <c r="V1932">
        <f t="shared" si="215"/>
        <v>5</v>
      </c>
      <c r="W1932" t="str">
        <f t="shared" si="216"/>
        <v>May</v>
      </c>
    </row>
    <row r="1933" spans="1:23" customFormat="1" ht="43.2" hidden="1" x14ac:dyDescent="0.3">
      <c r="A1933">
        <v>1931</v>
      </c>
      <c r="B1933" s="2" t="s">
        <v>1932</v>
      </c>
      <c r="C1933" s="2" t="s">
        <v>6041</v>
      </c>
      <c r="D1933" s="7">
        <v>2000</v>
      </c>
      <c r="E1933" s="5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210"/>
        <v>121</v>
      </c>
      <c r="P1933">
        <f t="shared" si="211"/>
        <v>48.24</v>
      </c>
      <c r="Q1933" t="s">
        <v>8323</v>
      </c>
      <c r="R1933" t="s">
        <v>8327</v>
      </c>
      <c r="S1933" s="11">
        <f t="shared" si="212"/>
        <v>41037.892465277779</v>
      </c>
      <c r="T1933">
        <f t="shared" si="213"/>
        <v>25569.000578703704</v>
      </c>
      <c r="U1933">
        <f t="shared" si="214"/>
        <v>2012</v>
      </c>
      <c r="V1933">
        <f t="shared" si="215"/>
        <v>5</v>
      </c>
      <c r="W1933" t="str">
        <f t="shared" si="216"/>
        <v>May</v>
      </c>
    </row>
    <row r="1934" spans="1:23" customFormat="1" ht="43.2" hidden="1" x14ac:dyDescent="0.3">
      <c r="A1934">
        <v>1932</v>
      </c>
      <c r="B1934" s="2" t="s">
        <v>1933</v>
      </c>
      <c r="C1934" s="2" t="s">
        <v>6042</v>
      </c>
      <c r="D1934" s="7">
        <v>5250</v>
      </c>
      <c r="E1934" s="5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210"/>
        <v>107</v>
      </c>
      <c r="P1934">
        <f t="shared" si="211"/>
        <v>70.209999999999994</v>
      </c>
      <c r="Q1934" t="s">
        <v>8323</v>
      </c>
      <c r="R1934" t="s">
        <v>8327</v>
      </c>
      <c r="S1934" s="11">
        <f t="shared" si="212"/>
        <v>40911.809872685182</v>
      </c>
      <c r="T1934">
        <f t="shared" si="213"/>
        <v>25569.000925925928</v>
      </c>
      <c r="U1934">
        <f t="shared" si="214"/>
        <v>2012</v>
      </c>
      <c r="V1934">
        <f t="shared" si="215"/>
        <v>1</v>
      </c>
      <c r="W1934" t="str">
        <f t="shared" si="216"/>
        <v>Jan</v>
      </c>
    </row>
    <row r="1935" spans="1:23" customFormat="1" ht="43.2" hidden="1" x14ac:dyDescent="0.3">
      <c r="A1935">
        <v>1933</v>
      </c>
      <c r="B1935" s="2" t="s">
        <v>1934</v>
      </c>
      <c r="C1935" s="2" t="s">
        <v>6043</v>
      </c>
      <c r="D1935" s="7">
        <v>6000</v>
      </c>
      <c r="E1935" s="5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210"/>
        <v>172</v>
      </c>
      <c r="P1935">
        <f t="shared" si="211"/>
        <v>94.05</v>
      </c>
      <c r="Q1935" t="s">
        <v>8323</v>
      </c>
      <c r="R1935" t="s">
        <v>8327</v>
      </c>
      <c r="S1935" s="11">
        <f t="shared" si="212"/>
        <v>41879.130868055552</v>
      </c>
      <c r="T1935">
        <f t="shared" si="213"/>
        <v>25569.001273148147</v>
      </c>
      <c r="U1935">
        <f t="shared" si="214"/>
        <v>2014</v>
      </c>
      <c r="V1935">
        <f t="shared" si="215"/>
        <v>8</v>
      </c>
      <c r="W1935" t="str">
        <f t="shared" si="216"/>
        <v>Aug</v>
      </c>
    </row>
    <row r="1936" spans="1:23" customFormat="1" ht="43.2" hidden="1" x14ac:dyDescent="0.3">
      <c r="A1936">
        <v>1934</v>
      </c>
      <c r="B1936" s="2" t="s">
        <v>1935</v>
      </c>
      <c r="C1936" s="2" t="s">
        <v>6044</v>
      </c>
      <c r="D1936" s="7">
        <v>5000</v>
      </c>
      <c r="E1936" s="5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210"/>
        <v>124</v>
      </c>
      <c r="P1936">
        <f t="shared" si="211"/>
        <v>80.27</v>
      </c>
      <c r="Q1936" t="s">
        <v>8323</v>
      </c>
      <c r="R1936" t="s">
        <v>8327</v>
      </c>
      <c r="S1936" s="11">
        <f t="shared" si="212"/>
        <v>40865.867141203707</v>
      </c>
      <c r="T1936">
        <f t="shared" si="213"/>
        <v>25569.000891203705</v>
      </c>
      <c r="U1936">
        <f t="shared" si="214"/>
        <v>2011</v>
      </c>
      <c r="V1936">
        <f t="shared" si="215"/>
        <v>11</v>
      </c>
      <c r="W1936" t="str">
        <f t="shared" si="216"/>
        <v>Nov</v>
      </c>
    </row>
    <row r="1937" spans="1:23" customFormat="1" ht="43.2" hidden="1" x14ac:dyDescent="0.3">
      <c r="A1937">
        <v>1935</v>
      </c>
      <c r="B1937" s="2" t="s">
        <v>1936</v>
      </c>
      <c r="C1937" s="2" t="s">
        <v>6045</v>
      </c>
      <c r="D1937" s="7">
        <v>2500</v>
      </c>
      <c r="E1937" s="5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210"/>
        <v>108</v>
      </c>
      <c r="P1937">
        <f t="shared" si="211"/>
        <v>54.2</v>
      </c>
      <c r="Q1937" t="s">
        <v>8323</v>
      </c>
      <c r="R1937" t="s">
        <v>8327</v>
      </c>
      <c r="S1937" s="11">
        <f t="shared" si="212"/>
        <v>41773.932534722226</v>
      </c>
      <c r="T1937">
        <f t="shared" si="213"/>
        <v>25569.000578703704</v>
      </c>
      <c r="U1937">
        <f t="shared" si="214"/>
        <v>2014</v>
      </c>
      <c r="V1937">
        <f t="shared" si="215"/>
        <v>5</v>
      </c>
      <c r="W1937" t="str">
        <f t="shared" si="216"/>
        <v>May</v>
      </c>
    </row>
    <row r="1938" spans="1:23" customFormat="1" ht="43.2" hidden="1" x14ac:dyDescent="0.3">
      <c r="A1938">
        <v>1936</v>
      </c>
      <c r="B1938" s="2" t="s">
        <v>1937</v>
      </c>
      <c r="C1938" s="2" t="s">
        <v>6046</v>
      </c>
      <c r="D1938" s="7">
        <v>7500</v>
      </c>
      <c r="E1938" s="5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210"/>
        <v>117</v>
      </c>
      <c r="P1938">
        <f t="shared" si="211"/>
        <v>60.27</v>
      </c>
      <c r="Q1938" t="s">
        <v>8323</v>
      </c>
      <c r="R1938" t="s">
        <v>8327</v>
      </c>
      <c r="S1938" s="11">
        <f t="shared" si="212"/>
        <v>40852.889699074076</v>
      </c>
      <c r="T1938">
        <f t="shared" si="213"/>
        <v>25569.00167824074</v>
      </c>
      <c r="U1938">
        <f t="shared" si="214"/>
        <v>2011</v>
      </c>
      <c r="V1938">
        <f t="shared" si="215"/>
        <v>11</v>
      </c>
      <c r="W1938" t="str">
        <f t="shared" si="216"/>
        <v>Nov</v>
      </c>
    </row>
    <row r="1939" spans="1:23" customFormat="1" ht="43.2" hidden="1" x14ac:dyDescent="0.3">
      <c r="A1939">
        <v>1937</v>
      </c>
      <c r="B1939" s="2" t="s">
        <v>1938</v>
      </c>
      <c r="C1939" s="2" t="s">
        <v>6047</v>
      </c>
      <c r="D1939" s="7">
        <v>600</v>
      </c>
      <c r="E1939" s="5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210"/>
        <v>187</v>
      </c>
      <c r="P1939">
        <f t="shared" si="211"/>
        <v>38.74</v>
      </c>
      <c r="Q1939" t="s">
        <v>8323</v>
      </c>
      <c r="R1939" t="s">
        <v>8327</v>
      </c>
      <c r="S1939" s="11">
        <f t="shared" si="212"/>
        <v>41059.118993055556</v>
      </c>
      <c r="T1939">
        <f t="shared" si="213"/>
        <v>25569.000335648147</v>
      </c>
      <c r="U1939">
        <f t="shared" si="214"/>
        <v>2012</v>
      </c>
      <c r="V1939">
        <f t="shared" si="215"/>
        <v>5</v>
      </c>
      <c r="W1939" t="str">
        <f t="shared" si="216"/>
        <v>May</v>
      </c>
    </row>
    <row r="1940" spans="1:23" customFormat="1" ht="43.2" hidden="1" x14ac:dyDescent="0.3">
      <c r="A1940">
        <v>1938</v>
      </c>
      <c r="B1940" s="2" t="s">
        <v>1939</v>
      </c>
      <c r="C1940" s="2" t="s">
        <v>6048</v>
      </c>
      <c r="D1940" s="7">
        <v>15000</v>
      </c>
      <c r="E1940" s="5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210"/>
        <v>116</v>
      </c>
      <c r="P1940">
        <f t="shared" si="211"/>
        <v>152.54</v>
      </c>
      <c r="Q1940" t="s">
        <v>8323</v>
      </c>
      <c r="R1940" t="s">
        <v>8327</v>
      </c>
      <c r="S1940" s="11">
        <f t="shared" si="212"/>
        <v>41426.259618055556</v>
      </c>
      <c r="T1940">
        <f t="shared" si="213"/>
        <v>25569.001319444444</v>
      </c>
      <c r="U1940">
        <f t="shared" si="214"/>
        <v>2013</v>
      </c>
      <c r="V1940">
        <f t="shared" si="215"/>
        <v>6</v>
      </c>
      <c r="W1940" t="str">
        <f t="shared" si="216"/>
        <v>Jun</v>
      </c>
    </row>
    <row r="1941" spans="1:23" customFormat="1" ht="43.2" hidden="1" x14ac:dyDescent="0.3">
      <c r="A1941">
        <v>1939</v>
      </c>
      <c r="B1941" s="2" t="s">
        <v>1940</v>
      </c>
      <c r="C1941" s="2" t="s">
        <v>6049</v>
      </c>
      <c r="D1941" s="7">
        <v>10000</v>
      </c>
      <c r="E1941" s="5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210"/>
        <v>111</v>
      </c>
      <c r="P1941">
        <f t="shared" si="211"/>
        <v>115.31</v>
      </c>
      <c r="Q1941" t="s">
        <v>8323</v>
      </c>
      <c r="R1941" t="s">
        <v>8327</v>
      </c>
      <c r="S1941" s="11">
        <f t="shared" si="212"/>
        <v>41313.985046296293</v>
      </c>
      <c r="T1941">
        <f t="shared" si="213"/>
        <v>25569.001111111113</v>
      </c>
      <c r="U1941">
        <f t="shared" si="214"/>
        <v>2013</v>
      </c>
      <c r="V1941">
        <f t="shared" si="215"/>
        <v>2</v>
      </c>
      <c r="W1941" t="str">
        <f t="shared" si="216"/>
        <v>Feb</v>
      </c>
    </row>
    <row r="1942" spans="1:23" customFormat="1" ht="43.2" hidden="1" x14ac:dyDescent="0.3">
      <c r="A1942">
        <v>1940</v>
      </c>
      <c r="B1942" s="2" t="s">
        <v>1941</v>
      </c>
      <c r="C1942" s="2" t="s">
        <v>6050</v>
      </c>
      <c r="D1942" s="7">
        <v>650</v>
      </c>
      <c r="E1942" s="5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210"/>
        <v>171</v>
      </c>
      <c r="P1942">
        <f t="shared" si="211"/>
        <v>35.840000000000003</v>
      </c>
      <c r="Q1942" t="s">
        <v>8323</v>
      </c>
      <c r="R1942" t="s">
        <v>8327</v>
      </c>
      <c r="S1942" s="11">
        <f t="shared" si="212"/>
        <v>40670.507326388892</v>
      </c>
      <c r="T1942">
        <f t="shared" si="213"/>
        <v>25569.000358796296</v>
      </c>
      <c r="U1942">
        <f t="shared" si="214"/>
        <v>2011</v>
      </c>
      <c r="V1942">
        <f t="shared" si="215"/>
        <v>5</v>
      </c>
      <c r="W1942" t="str">
        <f t="shared" si="216"/>
        <v>May</v>
      </c>
    </row>
    <row r="1943" spans="1:23" customFormat="1" ht="43.2" hidden="1" x14ac:dyDescent="0.3">
      <c r="A1943">
        <v>1941</v>
      </c>
      <c r="B1943" s="2" t="s">
        <v>1942</v>
      </c>
      <c r="C1943" s="2" t="s">
        <v>6051</v>
      </c>
      <c r="D1943" s="7">
        <v>250000</v>
      </c>
      <c r="E1943" s="5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210"/>
        <v>126</v>
      </c>
      <c r="P1943">
        <f t="shared" si="211"/>
        <v>64.569999999999993</v>
      </c>
      <c r="Q1943" t="s">
        <v>8317</v>
      </c>
      <c r="R1943" t="s">
        <v>8347</v>
      </c>
      <c r="S1943" s="11">
        <f t="shared" si="212"/>
        <v>41744.290868055556</v>
      </c>
      <c r="T1943">
        <f t="shared" si="213"/>
        <v>25569.056516203702</v>
      </c>
      <c r="U1943">
        <f t="shared" si="214"/>
        <v>2014</v>
      </c>
      <c r="V1943">
        <f t="shared" si="215"/>
        <v>4</v>
      </c>
      <c r="W1943" t="str">
        <f t="shared" si="216"/>
        <v>Apr</v>
      </c>
    </row>
    <row r="1944" spans="1:23" customFormat="1" ht="43.2" hidden="1" x14ac:dyDescent="0.3">
      <c r="A1944">
        <v>1942</v>
      </c>
      <c r="B1944" s="2" t="s">
        <v>1943</v>
      </c>
      <c r="C1944" s="2" t="s">
        <v>6052</v>
      </c>
      <c r="D1944" s="7">
        <v>6000</v>
      </c>
      <c r="E1944" s="5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210"/>
        <v>138</v>
      </c>
      <c r="P1944">
        <f t="shared" si="211"/>
        <v>87.44</v>
      </c>
      <c r="Q1944" t="s">
        <v>8317</v>
      </c>
      <c r="R1944" t="s">
        <v>8347</v>
      </c>
      <c r="S1944" s="11">
        <f t="shared" si="212"/>
        <v>40638.828009259261</v>
      </c>
      <c r="T1944">
        <f t="shared" si="213"/>
        <v>25569.001099537036</v>
      </c>
      <c r="U1944">
        <f t="shared" si="214"/>
        <v>2011</v>
      </c>
      <c r="V1944">
        <f t="shared" si="215"/>
        <v>4</v>
      </c>
      <c r="W1944" t="str">
        <f t="shared" si="216"/>
        <v>Apr</v>
      </c>
    </row>
    <row r="1945" spans="1:23" customFormat="1" ht="43.2" hidden="1" x14ac:dyDescent="0.3">
      <c r="A1945">
        <v>1943</v>
      </c>
      <c r="B1945" s="2" t="s">
        <v>1944</v>
      </c>
      <c r="C1945" s="2" t="s">
        <v>6053</v>
      </c>
      <c r="D1945" s="7">
        <v>10000</v>
      </c>
      <c r="E1945" s="5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210"/>
        <v>1705</v>
      </c>
      <c r="P1945">
        <f t="shared" si="211"/>
        <v>68.819999999999993</v>
      </c>
      <c r="Q1945" t="s">
        <v>8317</v>
      </c>
      <c r="R1945" t="s">
        <v>8347</v>
      </c>
      <c r="S1945" s="11">
        <f t="shared" si="212"/>
        <v>42548.269861111112</v>
      </c>
      <c r="T1945">
        <f t="shared" si="213"/>
        <v>25569.028680555555</v>
      </c>
      <c r="U1945">
        <f t="shared" si="214"/>
        <v>2016</v>
      </c>
      <c r="V1945">
        <f t="shared" si="215"/>
        <v>6</v>
      </c>
      <c r="W1945" t="str">
        <f t="shared" si="216"/>
        <v>Jun</v>
      </c>
    </row>
    <row r="1946" spans="1:23" customFormat="1" ht="43.2" hidden="1" x14ac:dyDescent="0.3">
      <c r="A1946">
        <v>1944</v>
      </c>
      <c r="B1946" s="2" t="s">
        <v>1945</v>
      </c>
      <c r="C1946" s="2" t="s">
        <v>6054</v>
      </c>
      <c r="D1946" s="7">
        <v>40000</v>
      </c>
      <c r="E1946" s="5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210"/>
        <v>788</v>
      </c>
      <c r="P1946">
        <f t="shared" si="211"/>
        <v>176.2</v>
      </c>
      <c r="Q1946" t="s">
        <v>8317</v>
      </c>
      <c r="R1946" t="s">
        <v>8347</v>
      </c>
      <c r="S1946" s="11">
        <f t="shared" si="212"/>
        <v>41730.584374999999</v>
      </c>
      <c r="T1946">
        <f t="shared" si="213"/>
        <v>25569.02070601852</v>
      </c>
      <c r="U1946">
        <f t="shared" si="214"/>
        <v>2014</v>
      </c>
      <c r="V1946">
        <f t="shared" si="215"/>
        <v>4</v>
      </c>
      <c r="W1946" t="str">
        <f t="shared" si="216"/>
        <v>Apr</v>
      </c>
    </row>
    <row r="1947" spans="1:23" customFormat="1" ht="43.2" hidden="1" x14ac:dyDescent="0.3">
      <c r="A1947">
        <v>1945</v>
      </c>
      <c r="B1947" s="2" t="s">
        <v>1946</v>
      </c>
      <c r="C1947" s="2" t="s">
        <v>6055</v>
      </c>
      <c r="D1947" s="7">
        <v>100000</v>
      </c>
      <c r="E1947" s="5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210"/>
        <v>348</v>
      </c>
      <c r="P1947">
        <f t="shared" si="211"/>
        <v>511.79</v>
      </c>
      <c r="Q1947" t="s">
        <v>8317</v>
      </c>
      <c r="R1947" t="s">
        <v>8347</v>
      </c>
      <c r="S1947" s="11">
        <f t="shared" si="212"/>
        <v>42157.251828703709</v>
      </c>
      <c r="T1947">
        <f t="shared" si="213"/>
        <v>25569.007870370369</v>
      </c>
      <c r="U1947">
        <f t="shared" si="214"/>
        <v>2015</v>
      </c>
      <c r="V1947">
        <f t="shared" si="215"/>
        <v>6</v>
      </c>
      <c r="W1947" t="str">
        <f t="shared" si="216"/>
        <v>Jun</v>
      </c>
    </row>
    <row r="1948" spans="1:23" customFormat="1" ht="43.2" hidden="1" x14ac:dyDescent="0.3">
      <c r="A1948">
        <v>1946</v>
      </c>
      <c r="B1948" s="2" t="s">
        <v>1947</v>
      </c>
      <c r="C1948" s="2" t="s">
        <v>6056</v>
      </c>
      <c r="D1948" s="7">
        <v>7500</v>
      </c>
      <c r="E1948" s="5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210"/>
        <v>150</v>
      </c>
      <c r="P1948">
        <f t="shared" si="211"/>
        <v>160.44</v>
      </c>
      <c r="Q1948" t="s">
        <v>8317</v>
      </c>
      <c r="R1948" t="s">
        <v>8347</v>
      </c>
      <c r="S1948" s="11">
        <f t="shared" si="212"/>
        <v>41689.150011574071</v>
      </c>
      <c r="T1948">
        <f t="shared" si="213"/>
        <v>25569.000810185185</v>
      </c>
      <c r="U1948">
        <f t="shared" si="214"/>
        <v>2014</v>
      </c>
      <c r="V1948">
        <f t="shared" si="215"/>
        <v>2</v>
      </c>
      <c r="W1948" t="str">
        <f t="shared" si="216"/>
        <v>Feb</v>
      </c>
    </row>
    <row r="1949" spans="1:23" customFormat="1" ht="57.6" hidden="1" x14ac:dyDescent="0.3">
      <c r="A1949">
        <v>1947</v>
      </c>
      <c r="B1949" s="2" t="s">
        <v>1948</v>
      </c>
      <c r="C1949" s="2" t="s">
        <v>6057</v>
      </c>
      <c r="D1949" s="7">
        <v>800</v>
      </c>
      <c r="E1949" s="5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210"/>
        <v>101</v>
      </c>
      <c r="P1949">
        <f t="shared" si="211"/>
        <v>35</v>
      </c>
      <c r="Q1949" t="s">
        <v>8317</v>
      </c>
      <c r="R1949" t="s">
        <v>8347</v>
      </c>
      <c r="S1949" s="11">
        <f t="shared" si="212"/>
        <v>40102.918055555558</v>
      </c>
      <c r="T1949">
        <f t="shared" si="213"/>
        <v>25569.000266203704</v>
      </c>
      <c r="U1949">
        <f t="shared" si="214"/>
        <v>2009</v>
      </c>
      <c r="V1949">
        <f t="shared" si="215"/>
        <v>10</v>
      </c>
      <c r="W1949" t="str">
        <f t="shared" si="216"/>
        <v>Oct</v>
      </c>
    </row>
    <row r="1950" spans="1:23" customFormat="1" ht="28.8" hidden="1" x14ac:dyDescent="0.3">
      <c r="A1950">
        <v>1948</v>
      </c>
      <c r="B1950" s="2" t="s">
        <v>1949</v>
      </c>
      <c r="C1950" s="2" t="s">
        <v>6058</v>
      </c>
      <c r="D1950" s="7">
        <v>100000</v>
      </c>
      <c r="E1950" s="5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210"/>
        <v>800</v>
      </c>
      <c r="P1950">
        <f t="shared" si="211"/>
        <v>188.51</v>
      </c>
      <c r="Q1950" t="s">
        <v>8317</v>
      </c>
      <c r="R1950" t="s">
        <v>8347</v>
      </c>
      <c r="S1950" s="11">
        <f t="shared" si="212"/>
        <v>42473.604270833333</v>
      </c>
      <c r="T1950">
        <f t="shared" si="213"/>
        <v>25569.049131944445</v>
      </c>
      <c r="U1950">
        <f t="shared" si="214"/>
        <v>2016</v>
      </c>
      <c r="V1950">
        <f t="shared" si="215"/>
        <v>4</v>
      </c>
      <c r="W1950" t="str">
        <f t="shared" si="216"/>
        <v>Apr</v>
      </c>
    </row>
    <row r="1951" spans="1:23" customFormat="1" ht="43.2" hidden="1" x14ac:dyDescent="0.3">
      <c r="A1951">
        <v>1949</v>
      </c>
      <c r="B1951" s="2" t="s">
        <v>1950</v>
      </c>
      <c r="C1951" s="2" t="s">
        <v>6059</v>
      </c>
      <c r="D1951" s="7">
        <v>50000</v>
      </c>
      <c r="E1951" s="5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210"/>
        <v>106</v>
      </c>
      <c r="P1951">
        <f t="shared" si="211"/>
        <v>56.2</v>
      </c>
      <c r="Q1951" t="s">
        <v>8317</v>
      </c>
      <c r="R1951" t="s">
        <v>8347</v>
      </c>
      <c r="S1951" s="11">
        <f t="shared" si="212"/>
        <v>41800.423043981478</v>
      </c>
      <c r="T1951">
        <f t="shared" si="213"/>
        <v>25569.010914351853</v>
      </c>
      <c r="U1951">
        <f t="shared" si="214"/>
        <v>2014</v>
      </c>
      <c r="V1951">
        <f t="shared" si="215"/>
        <v>6</v>
      </c>
      <c r="W1951" t="str">
        <f t="shared" si="216"/>
        <v>Jun</v>
      </c>
    </row>
    <row r="1952" spans="1:23" customFormat="1" ht="43.2" hidden="1" x14ac:dyDescent="0.3">
      <c r="A1952">
        <v>1950</v>
      </c>
      <c r="B1952" s="2" t="s">
        <v>1951</v>
      </c>
      <c r="C1952" s="2" t="s">
        <v>6060</v>
      </c>
      <c r="D1952" s="7">
        <v>48000</v>
      </c>
      <c r="E1952" s="5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210"/>
        <v>201</v>
      </c>
      <c r="P1952">
        <f t="shared" si="211"/>
        <v>51.31</v>
      </c>
      <c r="Q1952" t="s">
        <v>8317</v>
      </c>
      <c r="R1952" t="s">
        <v>8347</v>
      </c>
      <c r="S1952" s="11">
        <f t="shared" si="212"/>
        <v>40624.181400462963</v>
      </c>
      <c r="T1952">
        <f t="shared" si="213"/>
        <v>25569.021712962964</v>
      </c>
      <c r="U1952">
        <f t="shared" si="214"/>
        <v>2011</v>
      </c>
      <c r="V1952">
        <f t="shared" si="215"/>
        <v>3</v>
      </c>
      <c r="W1952" t="str">
        <f t="shared" si="216"/>
        <v>Mar</v>
      </c>
    </row>
    <row r="1953" spans="1:23" customFormat="1" ht="43.2" hidden="1" x14ac:dyDescent="0.3">
      <c r="A1953">
        <v>1951</v>
      </c>
      <c r="B1953" s="2" t="s">
        <v>1952</v>
      </c>
      <c r="C1953" s="2" t="s">
        <v>6061</v>
      </c>
      <c r="D1953" s="7">
        <v>50000</v>
      </c>
      <c r="E1953" s="5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210"/>
        <v>212</v>
      </c>
      <c r="P1953">
        <f t="shared" si="211"/>
        <v>127.36</v>
      </c>
      <c r="Q1953" t="s">
        <v>8317</v>
      </c>
      <c r="R1953" t="s">
        <v>8347</v>
      </c>
      <c r="S1953" s="11">
        <f t="shared" si="212"/>
        <v>42651.420567129629</v>
      </c>
      <c r="T1953">
        <f t="shared" si="213"/>
        <v>25569.009652777779</v>
      </c>
      <c r="U1953">
        <f t="shared" si="214"/>
        <v>2016</v>
      </c>
      <c r="V1953">
        <f t="shared" si="215"/>
        <v>10</v>
      </c>
      <c r="W1953" t="str">
        <f t="shared" si="216"/>
        <v>Oct</v>
      </c>
    </row>
    <row r="1954" spans="1:23" customFormat="1" ht="43.2" hidden="1" x14ac:dyDescent="0.3">
      <c r="A1954">
        <v>1952</v>
      </c>
      <c r="B1954" s="2" t="s">
        <v>1953</v>
      </c>
      <c r="C1954" s="2" t="s">
        <v>6062</v>
      </c>
      <c r="D1954" s="7">
        <v>35000</v>
      </c>
      <c r="E1954" s="5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210"/>
        <v>198</v>
      </c>
      <c r="P1954">
        <f t="shared" si="211"/>
        <v>101.86</v>
      </c>
      <c r="Q1954" t="s">
        <v>8317</v>
      </c>
      <c r="R1954" t="s">
        <v>8347</v>
      </c>
      <c r="S1954" s="11">
        <f t="shared" si="212"/>
        <v>41526.60665509259</v>
      </c>
      <c r="T1954">
        <f t="shared" si="213"/>
        <v>25569.007893518519</v>
      </c>
      <c r="U1954">
        <f t="shared" si="214"/>
        <v>2013</v>
      </c>
      <c r="V1954">
        <f t="shared" si="215"/>
        <v>9</v>
      </c>
      <c r="W1954" t="str">
        <f t="shared" si="216"/>
        <v>Sep</v>
      </c>
    </row>
    <row r="1955" spans="1:23" customFormat="1" ht="43.2" hidden="1" x14ac:dyDescent="0.3">
      <c r="A1955">
        <v>1953</v>
      </c>
      <c r="B1955" s="2" t="s">
        <v>1954</v>
      </c>
      <c r="C1955" s="2" t="s">
        <v>6063</v>
      </c>
      <c r="D1955" s="7">
        <v>15000</v>
      </c>
      <c r="E1955" s="5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210"/>
        <v>226</v>
      </c>
      <c r="P1955">
        <f t="shared" si="211"/>
        <v>230.56</v>
      </c>
      <c r="Q1955" t="s">
        <v>8317</v>
      </c>
      <c r="R1955" t="s">
        <v>8347</v>
      </c>
      <c r="S1955" s="11">
        <f t="shared" si="212"/>
        <v>40941.199826388889</v>
      </c>
      <c r="T1955">
        <f t="shared" si="213"/>
        <v>25569.00170138889</v>
      </c>
      <c r="U1955">
        <f t="shared" si="214"/>
        <v>2012</v>
      </c>
      <c r="V1955">
        <f t="shared" si="215"/>
        <v>2</v>
      </c>
      <c r="W1955" t="str">
        <f t="shared" si="216"/>
        <v>Feb</v>
      </c>
    </row>
    <row r="1956" spans="1:23" customFormat="1" ht="28.8" hidden="1" x14ac:dyDescent="0.3">
      <c r="A1956">
        <v>1954</v>
      </c>
      <c r="B1956" s="2" t="s">
        <v>1955</v>
      </c>
      <c r="C1956" s="2" t="s">
        <v>6064</v>
      </c>
      <c r="D1956" s="7">
        <v>50000</v>
      </c>
      <c r="E1956" s="5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210"/>
        <v>699</v>
      </c>
      <c r="P1956">
        <f t="shared" si="211"/>
        <v>842.11</v>
      </c>
      <c r="Q1956" t="s">
        <v>8317</v>
      </c>
      <c r="R1956" t="s">
        <v>8347</v>
      </c>
      <c r="S1956" s="11">
        <f t="shared" si="212"/>
        <v>42394.580740740741</v>
      </c>
      <c r="T1956">
        <f t="shared" si="213"/>
        <v>25569.004803240739</v>
      </c>
      <c r="U1956">
        <f t="shared" si="214"/>
        <v>2016</v>
      </c>
      <c r="V1956">
        <f t="shared" si="215"/>
        <v>1</v>
      </c>
      <c r="W1956" t="str">
        <f t="shared" si="216"/>
        <v>Jan</v>
      </c>
    </row>
    <row r="1957" spans="1:23" customFormat="1" ht="43.2" hidden="1" x14ac:dyDescent="0.3">
      <c r="A1957">
        <v>1955</v>
      </c>
      <c r="B1957" s="2" t="s">
        <v>1956</v>
      </c>
      <c r="C1957" s="2" t="s">
        <v>6065</v>
      </c>
      <c r="D1957" s="7">
        <v>42000</v>
      </c>
      <c r="E1957" s="5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210"/>
        <v>399</v>
      </c>
      <c r="P1957">
        <f t="shared" si="211"/>
        <v>577.28</v>
      </c>
      <c r="Q1957" t="s">
        <v>8317</v>
      </c>
      <c r="R1957" t="s">
        <v>8347</v>
      </c>
      <c r="S1957" s="11">
        <f t="shared" si="212"/>
        <v>41020.271770833337</v>
      </c>
      <c r="T1957">
        <f t="shared" si="213"/>
        <v>25569.00335648148</v>
      </c>
      <c r="U1957">
        <f t="shared" si="214"/>
        <v>2012</v>
      </c>
      <c r="V1957">
        <f t="shared" si="215"/>
        <v>4</v>
      </c>
      <c r="W1957" t="str">
        <f t="shared" si="216"/>
        <v>Apr</v>
      </c>
    </row>
    <row r="1958" spans="1:23" customFormat="1" ht="43.2" hidden="1" x14ac:dyDescent="0.3">
      <c r="A1958">
        <v>1956</v>
      </c>
      <c r="B1958" s="2" t="s">
        <v>1957</v>
      </c>
      <c r="C1958" s="2" t="s">
        <v>6066</v>
      </c>
      <c r="D1958" s="7">
        <v>60000</v>
      </c>
      <c r="E1958" s="5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210"/>
        <v>294</v>
      </c>
      <c r="P1958">
        <f t="shared" si="211"/>
        <v>483.34</v>
      </c>
      <c r="Q1958" t="s">
        <v>8317</v>
      </c>
      <c r="R1958" t="s">
        <v>8347</v>
      </c>
      <c r="S1958" s="11">
        <f t="shared" si="212"/>
        <v>42067.923668981486</v>
      </c>
      <c r="T1958">
        <f t="shared" si="213"/>
        <v>25569.004224537039</v>
      </c>
      <c r="U1958">
        <f t="shared" si="214"/>
        <v>2015</v>
      </c>
      <c r="V1958">
        <f t="shared" si="215"/>
        <v>3</v>
      </c>
      <c r="W1958" t="str">
        <f t="shared" si="216"/>
        <v>Mar</v>
      </c>
    </row>
    <row r="1959" spans="1:23" customFormat="1" ht="28.8" hidden="1" x14ac:dyDescent="0.3">
      <c r="A1959">
        <v>1957</v>
      </c>
      <c r="B1959" s="2" t="s">
        <v>1958</v>
      </c>
      <c r="C1959" s="2" t="s">
        <v>6067</v>
      </c>
      <c r="D1959" s="7">
        <v>30000</v>
      </c>
      <c r="E1959" s="5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210"/>
        <v>168</v>
      </c>
      <c r="P1959">
        <f t="shared" si="211"/>
        <v>76.14</v>
      </c>
      <c r="Q1959" t="s">
        <v>8317</v>
      </c>
      <c r="R1959" t="s">
        <v>8347</v>
      </c>
      <c r="S1959" s="11">
        <f t="shared" si="212"/>
        <v>41179.098530092589</v>
      </c>
      <c r="T1959">
        <f t="shared" si="213"/>
        <v>25569.007638888888</v>
      </c>
      <c r="U1959">
        <f t="shared" si="214"/>
        <v>2012</v>
      </c>
      <c r="V1959">
        <f t="shared" si="215"/>
        <v>9</v>
      </c>
      <c r="W1959" t="str">
        <f t="shared" si="216"/>
        <v>Sep</v>
      </c>
    </row>
    <row r="1960" spans="1:23" customFormat="1" ht="43.2" hidden="1" x14ac:dyDescent="0.3">
      <c r="A1960">
        <v>1958</v>
      </c>
      <c r="B1960" s="2" t="s">
        <v>1959</v>
      </c>
      <c r="C1960" s="2" t="s">
        <v>6068</v>
      </c>
      <c r="D1960" s="7">
        <v>7000</v>
      </c>
      <c r="E1960" s="5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210"/>
        <v>1436</v>
      </c>
      <c r="P1960">
        <f t="shared" si="211"/>
        <v>74.11</v>
      </c>
      <c r="Q1960" t="s">
        <v>8317</v>
      </c>
      <c r="R1960" t="s">
        <v>8347</v>
      </c>
      <c r="S1960" s="11">
        <f t="shared" si="212"/>
        <v>41326.987974537034</v>
      </c>
      <c r="T1960">
        <f t="shared" si="213"/>
        <v>25569.015694444446</v>
      </c>
      <c r="U1960">
        <f t="shared" si="214"/>
        <v>2013</v>
      </c>
      <c r="V1960">
        <f t="shared" si="215"/>
        <v>2</v>
      </c>
      <c r="W1960" t="str">
        <f t="shared" si="216"/>
        <v>Feb</v>
      </c>
    </row>
    <row r="1961" spans="1:23" customFormat="1" ht="57.6" hidden="1" x14ac:dyDescent="0.3">
      <c r="A1961">
        <v>1959</v>
      </c>
      <c r="B1961" s="2" t="s">
        <v>1960</v>
      </c>
      <c r="C1961" s="2" t="s">
        <v>6069</v>
      </c>
      <c r="D1961" s="7">
        <v>10000</v>
      </c>
      <c r="E1961" s="5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210"/>
        <v>157</v>
      </c>
      <c r="P1961">
        <f t="shared" si="211"/>
        <v>36.97</v>
      </c>
      <c r="Q1961" t="s">
        <v>8317</v>
      </c>
      <c r="R1961" t="s">
        <v>8347</v>
      </c>
      <c r="S1961" s="11">
        <f t="shared" si="212"/>
        <v>41871.845601851855</v>
      </c>
      <c r="T1961">
        <f t="shared" si="213"/>
        <v>25569.004907407409</v>
      </c>
      <c r="U1961">
        <f t="shared" si="214"/>
        <v>2014</v>
      </c>
      <c r="V1961">
        <f t="shared" si="215"/>
        <v>8</v>
      </c>
      <c r="W1961" t="str">
        <f t="shared" si="216"/>
        <v>Aug</v>
      </c>
    </row>
    <row r="1962" spans="1:23" customFormat="1" ht="43.2" hidden="1" x14ac:dyDescent="0.3">
      <c r="A1962">
        <v>1960</v>
      </c>
      <c r="B1962" s="2" t="s">
        <v>1961</v>
      </c>
      <c r="C1962" s="2" t="s">
        <v>6070</v>
      </c>
      <c r="D1962" s="7">
        <v>70000</v>
      </c>
      <c r="E1962" s="5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210"/>
        <v>118</v>
      </c>
      <c r="P1962">
        <f t="shared" si="211"/>
        <v>2500.9699999999998</v>
      </c>
      <c r="Q1962" t="s">
        <v>8317</v>
      </c>
      <c r="R1962" t="s">
        <v>8347</v>
      </c>
      <c r="S1962" s="11">
        <f t="shared" si="212"/>
        <v>41964.362743055557</v>
      </c>
      <c r="T1962">
        <f t="shared" si="213"/>
        <v>25569.000381944443</v>
      </c>
      <c r="U1962">
        <f t="shared" si="214"/>
        <v>2014</v>
      </c>
      <c r="V1962">
        <f t="shared" si="215"/>
        <v>11</v>
      </c>
      <c r="W1962" t="str">
        <f t="shared" si="216"/>
        <v>Nov</v>
      </c>
    </row>
    <row r="1963" spans="1:23" customFormat="1" ht="43.2" hidden="1" x14ac:dyDescent="0.3">
      <c r="A1963">
        <v>1961</v>
      </c>
      <c r="B1963" s="2" t="s">
        <v>1962</v>
      </c>
      <c r="C1963" s="2" t="s">
        <v>6071</v>
      </c>
      <c r="D1963" s="7">
        <v>10000</v>
      </c>
      <c r="E1963" s="5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210"/>
        <v>1105</v>
      </c>
      <c r="P1963">
        <f t="shared" si="211"/>
        <v>67.69</v>
      </c>
      <c r="Q1963" t="s">
        <v>8317</v>
      </c>
      <c r="R1963" t="s">
        <v>8347</v>
      </c>
      <c r="S1963" s="11">
        <f t="shared" si="212"/>
        <v>41148.194641203707</v>
      </c>
      <c r="T1963">
        <f t="shared" si="213"/>
        <v>25569.018900462965</v>
      </c>
      <c r="U1963">
        <f t="shared" si="214"/>
        <v>2012</v>
      </c>
      <c r="V1963">
        <f t="shared" si="215"/>
        <v>8</v>
      </c>
      <c r="W1963" t="str">
        <f t="shared" si="216"/>
        <v>Aug</v>
      </c>
    </row>
    <row r="1964" spans="1:23" customFormat="1" ht="43.2" hidden="1" x14ac:dyDescent="0.3">
      <c r="A1964">
        <v>1962</v>
      </c>
      <c r="B1964" s="2" t="s">
        <v>1963</v>
      </c>
      <c r="C1964" s="2" t="s">
        <v>6072</v>
      </c>
      <c r="D1964" s="7">
        <v>10000</v>
      </c>
      <c r="E1964" s="5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210"/>
        <v>193</v>
      </c>
      <c r="P1964">
        <f t="shared" si="211"/>
        <v>63.05</v>
      </c>
      <c r="Q1964" t="s">
        <v>8317</v>
      </c>
      <c r="R1964" t="s">
        <v>8347</v>
      </c>
      <c r="S1964" s="11">
        <f t="shared" si="212"/>
        <v>41742.780509259261</v>
      </c>
      <c r="T1964">
        <f t="shared" si="213"/>
        <v>25569.003541666665</v>
      </c>
      <c r="U1964">
        <f t="shared" si="214"/>
        <v>2014</v>
      </c>
      <c r="V1964">
        <f t="shared" si="215"/>
        <v>4</v>
      </c>
      <c r="W1964" t="str">
        <f t="shared" si="216"/>
        <v>Apr</v>
      </c>
    </row>
    <row r="1965" spans="1:23" customFormat="1" ht="43.2" hidden="1" x14ac:dyDescent="0.3">
      <c r="A1965">
        <v>1963</v>
      </c>
      <c r="B1965" s="2" t="s">
        <v>1964</v>
      </c>
      <c r="C1965" s="2" t="s">
        <v>6073</v>
      </c>
      <c r="D1965" s="7">
        <v>19000</v>
      </c>
      <c r="E1965" s="5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210"/>
        <v>127</v>
      </c>
      <c r="P1965">
        <f t="shared" si="211"/>
        <v>117.6</v>
      </c>
      <c r="Q1965" t="s">
        <v>8317</v>
      </c>
      <c r="R1965" t="s">
        <v>8347</v>
      </c>
      <c r="S1965" s="11">
        <f t="shared" si="212"/>
        <v>41863.429791666669</v>
      </c>
      <c r="T1965">
        <f t="shared" si="213"/>
        <v>25569.002372685187</v>
      </c>
      <c r="U1965">
        <f t="shared" si="214"/>
        <v>2014</v>
      </c>
      <c r="V1965">
        <f t="shared" si="215"/>
        <v>8</v>
      </c>
      <c r="W1965" t="str">
        <f t="shared" si="216"/>
        <v>Aug</v>
      </c>
    </row>
    <row r="1966" spans="1:23" customFormat="1" ht="43.2" hidden="1" x14ac:dyDescent="0.3">
      <c r="A1966">
        <v>1964</v>
      </c>
      <c r="B1966" s="2" t="s">
        <v>1965</v>
      </c>
      <c r="C1966" s="2" t="s">
        <v>6074</v>
      </c>
      <c r="D1966" s="7">
        <v>89200</v>
      </c>
      <c r="E1966" s="5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210"/>
        <v>260</v>
      </c>
      <c r="P1966">
        <f t="shared" si="211"/>
        <v>180.75</v>
      </c>
      <c r="Q1966" t="s">
        <v>8317</v>
      </c>
      <c r="R1966" t="s">
        <v>8347</v>
      </c>
      <c r="S1966" s="11">
        <f t="shared" si="212"/>
        <v>42452.272824074069</v>
      </c>
      <c r="T1966">
        <f t="shared" si="213"/>
        <v>25569.014826388888</v>
      </c>
      <c r="U1966">
        <f t="shared" si="214"/>
        <v>2016</v>
      </c>
      <c r="V1966">
        <f t="shared" si="215"/>
        <v>3</v>
      </c>
      <c r="W1966" t="str">
        <f t="shared" si="216"/>
        <v>Mar</v>
      </c>
    </row>
    <row r="1967" spans="1:23" customFormat="1" ht="43.2" hidden="1" x14ac:dyDescent="0.3">
      <c r="A1967">
        <v>1965</v>
      </c>
      <c r="B1967" s="2" t="s">
        <v>1966</v>
      </c>
      <c r="C1967" s="2" t="s">
        <v>6075</v>
      </c>
      <c r="D1967" s="7">
        <v>5000</v>
      </c>
      <c r="E1967" s="5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210"/>
        <v>262</v>
      </c>
      <c r="P1967">
        <f t="shared" si="211"/>
        <v>127.32</v>
      </c>
      <c r="Q1967" t="s">
        <v>8317</v>
      </c>
      <c r="R1967" t="s">
        <v>8347</v>
      </c>
      <c r="S1967" s="11">
        <f t="shared" si="212"/>
        <v>40898.089236111111</v>
      </c>
      <c r="T1967">
        <f t="shared" si="213"/>
        <v>25569.001192129628</v>
      </c>
      <c r="U1967">
        <f t="shared" si="214"/>
        <v>2011</v>
      </c>
      <c r="V1967">
        <f t="shared" si="215"/>
        <v>12</v>
      </c>
      <c r="W1967" t="str">
        <f t="shared" si="216"/>
        <v>Dec</v>
      </c>
    </row>
    <row r="1968" spans="1:23" customFormat="1" ht="43.2" hidden="1" x14ac:dyDescent="0.3">
      <c r="A1968">
        <v>1966</v>
      </c>
      <c r="B1968" s="2" t="s">
        <v>1967</v>
      </c>
      <c r="C1968" s="2" t="s">
        <v>6076</v>
      </c>
      <c r="D1968" s="7">
        <v>100000</v>
      </c>
      <c r="E1968" s="5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210"/>
        <v>207</v>
      </c>
      <c r="P1968">
        <f t="shared" si="211"/>
        <v>136.63999999999999</v>
      </c>
      <c r="Q1968" t="s">
        <v>8317</v>
      </c>
      <c r="R1968" t="s">
        <v>8347</v>
      </c>
      <c r="S1968" s="11">
        <f t="shared" si="212"/>
        <v>41835.540486111109</v>
      </c>
      <c r="T1968">
        <f t="shared" si="213"/>
        <v>25569.017511574075</v>
      </c>
      <c r="U1968">
        <f t="shared" si="214"/>
        <v>2014</v>
      </c>
      <c r="V1968">
        <f t="shared" si="215"/>
        <v>7</v>
      </c>
      <c r="W1968" t="str">
        <f t="shared" si="216"/>
        <v>Jul</v>
      </c>
    </row>
    <row r="1969" spans="1:23" customFormat="1" ht="43.2" hidden="1" x14ac:dyDescent="0.3">
      <c r="A1969">
        <v>1967</v>
      </c>
      <c r="B1969" s="2" t="s">
        <v>1968</v>
      </c>
      <c r="C1969" s="2" t="s">
        <v>6077</v>
      </c>
      <c r="D1969" s="7">
        <v>20000</v>
      </c>
      <c r="E1969" s="5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210"/>
        <v>370</v>
      </c>
      <c r="P1969">
        <f t="shared" si="211"/>
        <v>182.78</v>
      </c>
      <c r="Q1969" t="s">
        <v>8317</v>
      </c>
      <c r="R1969" t="s">
        <v>8347</v>
      </c>
      <c r="S1969" s="11">
        <f t="shared" si="212"/>
        <v>41730.663530092592</v>
      </c>
      <c r="T1969">
        <f t="shared" si="213"/>
        <v>25569.004687500001</v>
      </c>
      <c r="U1969">
        <f t="shared" si="214"/>
        <v>2014</v>
      </c>
      <c r="V1969">
        <f t="shared" si="215"/>
        <v>4</v>
      </c>
      <c r="W1969" t="str">
        <f t="shared" si="216"/>
        <v>Apr</v>
      </c>
    </row>
    <row r="1970" spans="1:23" customFormat="1" ht="28.8" hidden="1" x14ac:dyDescent="0.3">
      <c r="A1970">
        <v>1968</v>
      </c>
      <c r="B1970" s="2" t="s">
        <v>1969</v>
      </c>
      <c r="C1970" s="2" t="s">
        <v>6078</v>
      </c>
      <c r="D1970" s="7">
        <v>50000</v>
      </c>
      <c r="E1970" s="5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210"/>
        <v>285</v>
      </c>
      <c r="P1970">
        <f t="shared" si="211"/>
        <v>279.38</v>
      </c>
      <c r="Q1970" t="s">
        <v>8317</v>
      </c>
      <c r="R1970" t="s">
        <v>8347</v>
      </c>
      <c r="S1970" s="11">
        <f t="shared" si="212"/>
        <v>42676.586979166663</v>
      </c>
      <c r="T1970">
        <f t="shared" si="213"/>
        <v>25569.005902777779</v>
      </c>
      <c r="U1970">
        <f t="shared" si="214"/>
        <v>2016</v>
      </c>
      <c r="V1970">
        <f t="shared" si="215"/>
        <v>11</v>
      </c>
      <c r="W1970" t="str">
        <f t="shared" si="216"/>
        <v>Nov</v>
      </c>
    </row>
    <row r="1971" spans="1:23" customFormat="1" ht="43.2" hidden="1" x14ac:dyDescent="0.3">
      <c r="A1971">
        <v>1969</v>
      </c>
      <c r="B1971" s="2" t="s">
        <v>1970</v>
      </c>
      <c r="C1971" s="2" t="s">
        <v>6079</v>
      </c>
      <c r="D1971" s="7">
        <v>20000</v>
      </c>
      <c r="E1971" s="5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210"/>
        <v>579</v>
      </c>
      <c r="P1971">
        <f t="shared" si="211"/>
        <v>61.38</v>
      </c>
      <c r="Q1971" t="s">
        <v>8317</v>
      </c>
      <c r="R1971" t="s">
        <v>8347</v>
      </c>
      <c r="S1971" s="11">
        <f t="shared" si="212"/>
        <v>42557.792453703703</v>
      </c>
      <c r="T1971">
        <f t="shared" si="213"/>
        <v>25569.021840277779</v>
      </c>
      <c r="U1971">
        <f t="shared" si="214"/>
        <v>2016</v>
      </c>
      <c r="V1971">
        <f t="shared" si="215"/>
        <v>7</v>
      </c>
      <c r="W1971" t="str">
        <f t="shared" si="216"/>
        <v>Jul</v>
      </c>
    </row>
    <row r="1972" spans="1:23" customFormat="1" ht="43.2" hidden="1" x14ac:dyDescent="0.3">
      <c r="A1972">
        <v>1970</v>
      </c>
      <c r="B1972" s="2" t="s">
        <v>1971</v>
      </c>
      <c r="C1972" s="2" t="s">
        <v>6080</v>
      </c>
      <c r="D1972" s="7">
        <v>5000</v>
      </c>
      <c r="E1972" s="5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210"/>
        <v>1132</v>
      </c>
      <c r="P1972">
        <f t="shared" si="211"/>
        <v>80.73</v>
      </c>
      <c r="Q1972" t="s">
        <v>8317</v>
      </c>
      <c r="R1972" t="s">
        <v>8347</v>
      </c>
      <c r="S1972" s="11">
        <f t="shared" si="212"/>
        <v>41324.193298611113</v>
      </c>
      <c r="T1972">
        <f t="shared" si="213"/>
        <v>25569.008113425927</v>
      </c>
      <c r="U1972">
        <f t="shared" si="214"/>
        <v>2013</v>
      </c>
      <c r="V1972">
        <f t="shared" si="215"/>
        <v>2</v>
      </c>
      <c r="W1972" t="str">
        <f t="shared" si="216"/>
        <v>Feb</v>
      </c>
    </row>
    <row r="1973" spans="1:23" customFormat="1" ht="43.2" hidden="1" x14ac:dyDescent="0.3">
      <c r="A1973">
        <v>1971</v>
      </c>
      <c r="B1973" s="2" t="s">
        <v>1972</v>
      </c>
      <c r="C1973" s="2" t="s">
        <v>6081</v>
      </c>
      <c r="D1973" s="7">
        <v>400000</v>
      </c>
      <c r="E1973" s="5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210"/>
        <v>263</v>
      </c>
      <c r="P1973">
        <f t="shared" si="211"/>
        <v>272.36</v>
      </c>
      <c r="Q1973" t="s">
        <v>8317</v>
      </c>
      <c r="R1973" t="s">
        <v>8347</v>
      </c>
      <c r="S1973" s="11">
        <f t="shared" si="212"/>
        <v>41561.500706018516</v>
      </c>
      <c r="T1973">
        <f t="shared" si="213"/>
        <v>25569.044710648148</v>
      </c>
      <c r="U1973">
        <f t="shared" si="214"/>
        <v>2013</v>
      </c>
      <c r="V1973">
        <f t="shared" si="215"/>
        <v>10</v>
      </c>
      <c r="W1973" t="str">
        <f t="shared" si="216"/>
        <v>Oct</v>
      </c>
    </row>
    <row r="1974" spans="1:23" customFormat="1" ht="43.2" hidden="1" x14ac:dyDescent="0.3">
      <c r="A1974">
        <v>1972</v>
      </c>
      <c r="B1974" s="2" t="s">
        <v>1973</v>
      </c>
      <c r="C1974" s="2" t="s">
        <v>6082</v>
      </c>
      <c r="D1974" s="7">
        <v>2500</v>
      </c>
      <c r="E1974" s="5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210"/>
        <v>674</v>
      </c>
      <c r="P1974">
        <f t="shared" si="211"/>
        <v>70.849999999999994</v>
      </c>
      <c r="Q1974" t="s">
        <v>8317</v>
      </c>
      <c r="R1974" t="s">
        <v>8347</v>
      </c>
      <c r="S1974" s="11">
        <f t="shared" si="212"/>
        <v>41201.012083333335</v>
      </c>
      <c r="T1974">
        <f t="shared" si="213"/>
        <v>25569.00275462963</v>
      </c>
      <c r="U1974">
        <f t="shared" si="214"/>
        <v>2012</v>
      </c>
      <c r="V1974">
        <f t="shared" si="215"/>
        <v>10</v>
      </c>
      <c r="W1974" t="str">
        <f t="shared" si="216"/>
        <v>Oct</v>
      </c>
    </row>
    <row r="1975" spans="1:23" customFormat="1" ht="43.2" hidden="1" x14ac:dyDescent="0.3">
      <c r="A1975">
        <v>1973</v>
      </c>
      <c r="B1975" s="2" t="s">
        <v>1974</v>
      </c>
      <c r="C1975" s="2" t="s">
        <v>6083</v>
      </c>
      <c r="D1975" s="7">
        <v>198000</v>
      </c>
      <c r="E1975" s="5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210"/>
        <v>257</v>
      </c>
      <c r="P1975">
        <f t="shared" si="211"/>
        <v>247.94</v>
      </c>
      <c r="Q1975" t="s">
        <v>8317</v>
      </c>
      <c r="R1975" t="s">
        <v>8347</v>
      </c>
      <c r="S1975" s="11">
        <f t="shared" si="212"/>
        <v>42549.722962962958</v>
      </c>
      <c r="T1975">
        <f t="shared" si="213"/>
        <v>25569.023738425927</v>
      </c>
      <c r="U1975">
        <f t="shared" si="214"/>
        <v>2016</v>
      </c>
      <c r="V1975">
        <f t="shared" si="215"/>
        <v>6</v>
      </c>
      <c r="W1975" t="str">
        <f t="shared" si="216"/>
        <v>Jun</v>
      </c>
    </row>
    <row r="1976" spans="1:23" customFormat="1" ht="43.2" hidden="1" x14ac:dyDescent="0.3">
      <c r="A1976">
        <v>1974</v>
      </c>
      <c r="B1976" s="2" t="s">
        <v>1975</v>
      </c>
      <c r="C1976" s="2" t="s">
        <v>6084</v>
      </c>
      <c r="D1976" s="7">
        <v>20000</v>
      </c>
      <c r="E1976" s="5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210"/>
        <v>375</v>
      </c>
      <c r="P1976">
        <f t="shared" si="211"/>
        <v>186.81</v>
      </c>
      <c r="Q1976" t="s">
        <v>8317</v>
      </c>
      <c r="R1976" t="s">
        <v>8347</v>
      </c>
      <c r="S1976" s="11">
        <f t="shared" si="212"/>
        <v>41445.334131944444</v>
      </c>
      <c r="T1976">
        <f t="shared" si="213"/>
        <v>25569.004652777778</v>
      </c>
      <c r="U1976">
        <f t="shared" si="214"/>
        <v>2013</v>
      </c>
      <c r="V1976">
        <f t="shared" si="215"/>
        <v>6</v>
      </c>
      <c r="W1976" t="str">
        <f t="shared" si="216"/>
        <v>Jun</v>
      </c>
    </row>
    <row r="1977" spans="1:23" customFormat="1" ht="28.8" hidden="1" x14ac:dyDescent="0.3">
      <c r="A1977">
        <v>1975</v>
      </c>
      <c r="B1977" s="2" t="s">
        <v>1976</v>
      </c>
      <c r="C1977" s="2" t="s">
        <v>6085</v>
      </c>
      <c r="D1977" s="7">
        <v>16000</v>
      </c>
      <c r="E1977" s="5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210"/>
        <v>209</v>
      </c>
      <c r="P1977">
        <f t="shared" si="211"/>
        <v>131.99</v>
      </c>
      <c r="Q1977" t="s">
        <v>8317</v>
      </c>
      <c r="R1977" t="s">
        <v>8347</v>
      </c>
      <c r="S1977" s="11">
        <f t="shared" si="212"/>
        <v>41313.755219907405</v>
      </c>
      <c r="T1977">
        <f t="shared" si="213"/>
        <v>25569.002928240741</v>
      </c>
      <c r="U1977">
        <f t="shared" si="214"/>
        <v>2013</v>
      </c>
      <c r="V1977">
        <f t="shared" si="215"/>
        <v>2</v>
      </c>
      <c r="W1977" t="str">
        <f t="shared" si="216"/>
        <v>Feb</v>
      </c>
    </row>
    <row r="1978" spans="1:23" customFormat="1" ht="28.8" hidden="1" x14ac:dyDescent="0.3">
      <c r="A1978">
        <v>1976</v>
      </c>
      <c r="B1978" s="2" t="s">
        <v>1977</v>
      </c>
      <c r="C1978" s="2" t="s">
        <v>6086</v>
      </c>
      <c r="D1978" s="7">
        <v>4000</v>
      </c>
      <c r="E1978" s="5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210"/>
        <v>347</v>
      </c>
      <c r="P1978">
        <f t="shared" si="211"/>
        <v>29.31</v>
      </c>
      <c r="Q1978" t="s">
        <v>8317</v>
      </c>
      <c r="R1978" t="s">
        <v>8347</v>
      </c>
      <c r="S1978" s="11">
        <f t="shared" si="212"/>
        <v>41438.899594907409</v>
      </c>
      <c r="T1978">
        <f t="shared" si="213"/>
        <v>25569.005474537036</v>
      </c>
      <c r="U1978">
        <f t="shared" si="214"/>
        <v>2013</v>
      </c>
      <c r="V1978">
        <f t="shared" si="215"/>
        <v>6</v>
      </c>
      <c r="W1978" t="str">
        <f t="shared" si="216"/>
        <v>Jun</v>
      </c>
    </row>
    <row r="1979" spans="1:23" customFormat="1" ht="43.2" hidden="1" x14ac:dyDescent="0.3">
      <c r="A1979">
        <v>1977</v>
      </c>
      <c r="B1979" s="2" t="s">
        <v>1978</v>
      </c>
      <c r="C1979" s="2" t="s">
        <v>6087</v>
      </c>
      <c r="D1979" s="7">
        <v>50000</v>
      </c>
      <c r="E1979" s="5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210"/>
        <v>402</v>
      </c>
      <c r="P1979">
        <f t="shared" si="211"/>
        <v>245.02</v>
      </c>
      <c r="Q1979" t="s">
        <v>8317</v>
      </c>
      <c r="R1979" t="s">
        <v>8347</v>
      </c>
      <c r="S1979" s="11">
        <f t="shared" si="212"/>
        <v>42311.216898148152</v>
      </c>
      <c r="T1979">
        <f t="shared" si="213"/>
        <v>25569.009502314813</v>
      </c>
      <c r="U1979">
        <f t="shared" si="214"/>
        <v>2015</v>
      </c>
      <c r="V1979">
        <f t="shared" si="215"/>
        <v>11</v>
      </c>
      <c r="W1979" t="str">
        <f t="shared" si="216"/>
        <v>Nov</v>
      </c>
    </row>
    <row r="1980" spans="1:23" customFormat="1" ht="43.2" hidden="1" x14ac:dyDescent="0.3">
      <c r="A1980">
        <v>1978</v>
      </c>
      <c r="B1980" s="2" t="s">
        <v>1979</v>
      </c>
      <c r="C1980" s="2" t="s">
        <v>6088</v>
      </c>
      <c r="D1980" s="7">
        <v>50000</v>
      </c>
      <c r="E1980" s="5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210"/>
        <v>1027</v>
      </c>
      <c r="P1980">
        <f t="shared" si="211"/>
        <v>1323.25</v>
      </c>
      <c r="Q1980" t="s">
        <v>8317</v>
      </c>
      <c r="R1980" t="s">
        <v>8347</v>
      </c>
      <c r="S1980" s="11">
        <f t="shared" si="212"/>
        <v>41039.225601851853</v>
      </c>
      <c r="T1980">
        <f t="shared" si="213"/>
        <v>25569.004490740739</v>
      </c>
      <c r="U1980">
        <f t="shared" si="214"/>
        <v>2012</v>
      </c>
      <c r="V1980">
        <f t="shared" si="215"/>
        <v>5</v>
      </c>
      <c r="W1980" t="str">
        <f t="shared" si="216"/>
        <v>May</v>
      </c>
    </row>
    <row r="1981" spans="1:23" customFormat="1" ht="43.2" hidden="1" x14ac:dyDescent="0.3">
      <c r="A1981">
        <v>1979</v>
      </c>
      <c r="B1981" s="2" t="s">
        <v>1980</v>
      </c>
      <c r="C1981" s="2" t="s">
        <v>6089</v>
      </c>
      <c r="D1981" s="7">
        <v>200000</v>
      </c>
      <c r="E1981" s="5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210"/>
        <v>115</v>
      </c>
      <c r="P1981">
        <f t="shared" si="211"/>
        <v>282.66000000000003</v>
      </c>
      <c r="Q1981" t="s">
        <v>8317</v>
      </c>
      <c r="R1981" t="s">
        <v>8347</v>
      </c>
      <c r="S1981" s="11">
        <f t="shared" si="212"/>
        <v>42290.460023148145</v>
      </c>
      <c r="T1981">
        <f t="shared" si="213"/>
        <v>25569.009409722221</v>
      </c>
      <c r="U1981">
        <f t="shared" si="214"/>
        <v>2015</v>
      </c>
      <c r="V1981">
        <f t="shared" si="215"/>
        <v>10</v>
      </c>
      <c r="W1981" t="str">
        <f t="shared" si="216"/>
        <v>Oct</v>
      </c>
    </row>
    <row r="1982" spans="1:23" customFormat="1" ht="28.8" hidden="1" x14ac:dyDescent="0.3">
      <c r="A1982">
        <v>1980</v>
      </c>
      <c r="B1982" s="2" t="s">
        <v>1981</v>
      </c>
      <c r="C1982" s="2" t="s">
        <v>6090</v>
      </c>
      <c r="D1982" s="7">
        <v>50000</v>
      </c>
      <c r="E1982" s="5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210"/>
        <v>355</v>
      </c>
      <c r="P1982">
        <f t="shared" si="211"/>
        <v>91.21</v>
      </c>
      <c r="Q1982" t="s">
        <v>8317</v>
      </c>
      <c r="R1982" t="s">
        <v>8347</v>
      </c>
      <c r="S1982" s="11">
        <f t="shared" si="212"/>
        <v>42423.542384259257</v>
      </c>
      <c r="T1982">
        <f t="shared" si="213"/>
        <v>25569.022511574072</v>
      </c>
      <c r="U1982">
        <f t="shared" si="214"/>
        <v>2016</v>
      </c>
      <c r="V1982">
        <f t="shared" si="215"/>
        <v>2</v>
      </c>
      <c r="W1982" t="str">
        <f t="shared" si="216"/>
        <v>Feb</v>
      </c>
    </row>
    <row r="1983" spans="1:23" customFormat="1" ht="43.2" hidden="1" x14ac:dyDescent="0.3">
      <c r="A1983">
        <v>1981</v>
      </c>
      <c r="B1983" s="2" t="s">
        <v>1982</v>
      </c>
      <c r="C1983" s="2" t="s">
        <v>6091</v>
      </c>
      <c r="D1983" s="7">
        <v>7500</v>
      </c>
      <c r="E1983" s="5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210"/>
        <v>5</v>
      </c>
      <c r="P1983">
        <f t="shared" si="211"/>
        <v>31.75</v>
      </c>
      <c r="Q1983" t="s">
        <v>8336</v>
      </c>
      <c r="R1983" t="s">
        <v>8348</v>
      </c>
      <c r="S1983" s="11">
        <f t="shared" si="212"/>
        <v>41799.725289351853</v>
      </c>
      <c r="T1983">
        <f t="shared" si="213"/>
        <v>25569.000138888889</v>
      </c>
      <c r="U1983">
        <f t="shared" si="214"/>
        <v>2014</v>
      </c>
      <c r="V1983">
        <f t="shared" si="215"/>
        <v>6</v>
      </c>
      <c r="W1983" t="str">
        <f t="shared" si="216"/>
        <v>Jun</v>
      </c>
    </row>
    <row r="1984" spans="1:23" customFormat="1" ht="43.2" hidden="1" x14ac:dyDescent="0.3">
      <c r="A1984">
        <v>1982</v>
      </c>
      <c r="B1984" s="2" t="s">
        <v>1983</v>
      </c>
      <c r="C1984" s="2" t="s">
        <v>6092</v>
      </c>
      <c r="D1984" s="7">
        <v>180000</v>
      </c>
      <c r="E1984" s="5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210"/>
        <v>0</v>
      </c>
      <c r="P1984">
        <f t="shared" si="211"/>
        <v>0</v>
      </c>
      <c r="Q1984" t="s">
        <v>8336</v>
      </c>
      <c r="R1984" t="s">
        <v>8348</v>
      </c>
      <c r="S1984" s="11">
        <f t="shared" si="212"/>
        <v>42678.586655092593</v>
      </c>
      <c r="T1984">
        <f t="shared" si="213"/>
        <v>25569</v>
      </c>
      <c r="U1984">
        <f t="shared" si="214"/>
        <v>2016</v>
      </c>
      <c r="V1984">
        <f t="shared" si="215"/>
        <v>11</v>
      </c>
      <c r="W1984" t="str">
        <f t="shared" si="216"/>
        <v>Nov</v>
      </c>
    </row>
    <row r="1985" spans="1:23" customFormat="1" ht="43.2" hidden="1" x14ac:dyDescent="0.3">
      <c r="A1985">
        <v>1983</v>
      </c>
      <c r="B1985" s="2" t="s">
        <v>1984</v>
      </c>
      <c r="C1985" s="2" t="s">
        <v>6093</v>
      </c>
      <c r="D1985" s="7">
        <v>33000</v>
      </c>
      <c r="E1985" s="5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210"/>
        <v>4</v>
      </c>
      <c r="P1985">
        <f t="shared" si="211"/>
        <v>88.69</v>
      </c>
      <c r="Q1985" t="s">
        <v>8336</v>
      </c>
      <c r="R1985" t="s">
        <v>8348</v>
      </c>
      <c r="S1985" s="11">
        <f t="shared" si="212"/>
        <v>42593.011782407411</v>
      </c>
      <c r="T1985">
        <f t="shared" si="213"/>
        <v>25569.000185185185</v>
      </c>
      <c r="U1985">
        <f t="shared" si="214"/>
        <v>2016</v>
      </c>
      <c r="V1985">
        <f t="shared" si="215"/>
        <v>8</v>
      </c>
      <c r="W1985" t="str">
        <f t="shared" si="216"/>
        <v>Aug</v>
      </c>
    </row>
    <row r="1986" spans="1:23" customFormat="1" ht="57.6" hidden="1" x14ac:dyDescent="0.3">
      <c r="A1986">
        <v>1984</v>
      </c>
      <c r="B1986" s="2" t="s">
        <v>1985</v>
      </c>
      <c r="C1986" s="2" t="s">
        <v>6094</v>
      </c>
      <c r="D1986" s="7">
        <v>15000</v>
      </c>
      <c r="E1986" s="5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217">ROUND(E1986/D1986*100,0)</f>
        <v>21</v>
      </c>
      <c r="P1986">
        <f t="shared" si="211"/>
        <v>453.14</v>
      </c>
      <c r="Q1986" t="s">
        <v>8336</v>
      </c>
      <c r="R1986" t="s">
        <v>8348</v>
      </c>
      <c r="S1986" s="11">
        <f t="shared" si="212"/>
        <v>41913.790289351848</v>
      </c>
      <c r="T1986">
        <f t="shared" si="213"/>
        <v>25569.000081018519</v>
      </c>
      <c r="U1986">
        <f t="shared" si="214"/>
        <v>2014</v>
      </c>
      <c r="V1986">
        <f t="shared" si="215"/>
        <v>10</v>
      </c>
      <c r="W1986" t="str">
        <f t="shared" si="216"/>
        <v>Oct</v>
      </c>
    </row>
    <row r="1987" spans="1:23" customFormat="1" ht="43.2" hidden="1" x14ac:dyDescent="0.3">
      <c r="A1987">
        <v>1985</v>
      </c>
      <c r="B1987" s="2" t="s">
        <v>1986</v>
      </c>
      <c r="C1987" s="2" t="s">
        <v>6095</v>
      </c>
      <c r="D1987" s="7">
        <v>1600</v>
      </c>
      <c r="E1987" s="5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217"/>
        <v>3</v>
      </c>
      <c r="P1987">
        <f t="shared" ref="P1987:P2050" si="218">IFERROR(ROUND(E1987/L1987,2),0)</f>
        <v>12.75</v>
      </c>
      <c r="Q1987" t="s">
        <v>8336</v>
      </c>
      <c r="R1987" t="s">
        <v>8348</v>
      </c>
      <c r="S1987" s="11">
        <f t="shared" ref="S1987:S2050" si="219">(((J1987/60)/60)/24)+DATE(1970,1,1)</f>
        <v>42555.698738425926</v>
      </c>
      <c r="T1987">
        <f t="shared" ref="T1987:T2050" si="220">(((L1987/60)/60)/24)+DATE(1970,1,1)</f>
        <v>25569.000046296296</v>
      </c>
      <c r="U1987">
        <f t="shared" ref="U1987:U2050" si="221">YEAR(S1987)</f>
        <v>2016</v>
      </c>
      <c r="V1987">
        <f t="shared" ref="V1987:V2050" si="222">MONTH(S1987)</f>
        <v>7</v>
      </c>
      <c r="W1987" t="str">
        <f t="shared" ref="W1987:W2050" si="223">IF(V1987=1,"Jan",IF(V1987=2,"Feb",IF(V1987=3,"Mar",IF(V1987=4,"Apr",IF(V1987=5,"May",IF(V1987=6,"Jun",IF(V1987=7,"Jul",IF(V1987=8,"Aug",IF(V1987=9,"Sep",IF(V1987=10,"Oct",IF(V1987=11,"Nov",IF(V1987=12,"Dec"))))))))))))</f>
        <v>Jul</v>
      </c>
    </row>
    <row r="1988" spans="1:23" customFormat="1" ht="43.2" hidden="1" x14ac:dyDescent="0.3">
      <c r="A1988">
        <v>1986</v>
      </c>
      <c r="B1988" s="2" t="s">
        <v>1987</v>
      </c>
      <c r="C1988" s="2" t="s">
        <v>6096</v>
      </c>
      <c r="D1988" s="7">
        <v>2000</v>
      </c>
      <c r="E1988" s="5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217"/>
        <v>0</v>
      </c>
      <c r="P1988">
        <f t="shared" si="218"/>
        <v>1</v>
      </c>
      <c r="Q1988" t="s">
        <v>8336</v>
      </c>
      <c r="R1988" t="s">
        <v>8348</v>
      </c>
      <c r="S1988" s="11">
        <f t="shared" si="219"/>
        <v>42413.433831018512</v>
      </c>
      <c r="T1988">
        <f t="shared" si="220"/>
        <v>25569.000011574073</v>
      </c>
      <c r="U1988">
        <f t="shared" si="221"/>
        <v>2016</v>
      </c>
      <c r="V1988">
        <f t="shared" si="222"/>
        <v>2</v>
      </c>
      <c r="W1988" t="str">
        <f t="shared" si="223"/>
        <v>Feb</v>
      </c>
    </row>
    <row r="1989" spans="1:23" customFormat="1" ht="28.8" hidden="1" x14ac:dyDescent="0.3">
      <c r="A1989">
        <v>1987</v>
      </c>
      <c r="B1989" s="2" t="s">
        <v>1988</v>
      </c>
      <c r="C1989" s="2" t="s">
        <v>6097</v>
      </c>
      <c r="D1989" s="7">
        <v>5500</v>
      </c>
      <c r="E1989" s="5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217"/>
        <v>42</v>
      </c>
      <c r="P1989">
        <f t="shared" si="218"/>
        <v>83.43</v>
      </c>
      <c r="Q1989" t="s">
        <v>8336</v>
      </c>
      <c r="R1989" t="s">
        <v>8348</v>
      </c>
      <c r="S1989" s="11">
        <f t="shared" si="219"/>
        <v>42034.639768518522</v>
      </c>
      <c r="T1989">
        <f t="shared" si="220"/>
        <v>25569.000324074073</v>
      </c>
      <c r="U1989">
        <f t="shared" si="221"/>
        <v>2015</v>
      </c>
      <c r="V1989">
        <f t="shared" si="222"/>
        <v>1</v>
      </c>
      <c r="W1989" t="str">
        <f t="shared" si="223"/>
        <v>Jan</v>
      </c>
    </row>
    <row r="1990" spans="1:23" customFormat="1" hidden="1" x14ac:dyDescent="0.3">
      <c r="A1990">
        <v>1988</v>
      </c>
      <c r="B1990" s="2" t="s">
        <v>1989</v>
      </c>
      <c r="C1990" s="2" t="s">
        <v>6098</v>
      </c>
      <c r="D1990" s="7">
        <v>6000</v>
      </c>
      <c r="E1990" s="5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217"/>
        <v>0</v>
      </c>
      <c r="P1990">
        <f t="shared" si="218"/>
        <v>25</v>
      </c>
      <c r="Q1990" t="s">
        <v>8336</v>
      </c>
      <c r="R1990" t="s">
        <v>8348</v>
      </c>
      <c r="S1990" s="11">
        <f t="shared" si="219"/>
        <v>42206.763217592597</v>
      </c>
      <c r="T1990">
        <f t="shared" si="220"/>
        <v>25569.000011574073</v>
      </c>
      <c r="U1990">
        <f t="shared" si="221"/>
        <v>2015</v>
      </c>
      <c r="V1990">
        <f t="shared" si="222"/>
        <v>7</v>
      </c>
      <c r="W1990" t="str">
        <f t="shared" si="223"/>
        <v>Jul</v>
      </c>
    </row>
    <row r="1991" spans="1:23" customFormat="1" ht="43.2" hidden="1" x14ac:dyDescent="0.3">
      <c r="A1991">
        <v>1989</v>
      </c>
      <c r="B1991" s="2" t="s">
        <v>1990</v>
      </c>
      <c r="C1991" s="2" t="s">
        <v>6099</v>
      </c>
      <c r="D1991" s="7">
        <v>5000</v>
      </c>
      <c r="E1991" s="5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217"/>
        <v>1</v>
      </c>
      <c r="P1991">
        <f t="shared" si="218"/>
        <v>50</v>
      </c>
      <c r="Q1991" t="s">
        <v>8336</v>
      </c>
      <c r="R1991" t="s">
        <v>8348</v>
      </c>
      <c r="S1991" s="11">
        <f t="shared" si="219"/>
        <v>42685.680648148147</v>
      </c>
      <c r="T1991">
        <f t="shared" si="220"/>
        <v>25569.000011574073</v>
      </c>
      <c r="U1991">
        <f t="shared" si="221"/>
        <v>2016</v>
      </c>
      <c r="V1991">
        <f t="shared" si="222"/>
        <v>11</v>
      </c>
      <c r="W1991" t="str">
        <f t="shared" si="223"/>
        <v>Nov</v>
      </c>
    </row>
    <row r="1992" spans="1:23" customFormat="1" ht="43.2" hidden="1" x14ac:dyDescent="0.3">
      <c r="A1992">
        <v>1990</v>
      </c>
      <c r="B1992" s="2" t="s">
        <v>1991</v>
      </c>
      <c r="C1992" s="2" t="s">
        <v>6100</v>
      </c>
      <c r="D1992" s="7">
        <v>3000</v>
      </c>
      <c r="E1992" s="5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217"/>
        <v>17</v>
      </c>
      <c r="P1992">
        <f t="shared" si="218"/>
        <v>101.8</v>
      </c>
      <c r="Q1992" t="s">
        <v>8336</v>
      </c>
      <c r="R1992" t="s">
        <v>8348</v>
      </c>
      <c r="S1992" s="11">
        <f t="shared" si="219"/>
        <v>42398.195972222224</v>
      </c>
      <c r="T1992">
        <f t="shared" si="220"/>
        <v>25569.000057870369</v>
      </c>
      <c r="U1992">
        <f t="shared" si="221"/>
        <v>2016</v>
      </c>
      <c r="V1992">
        <f t="shared" si="222"/>
        <v>1</v>
      </c>
      <c r="W1992" t="str">
        <f t="shared" si="223"/>
        <v>Jan</v>
      </c>
    </row>
    <row r="1993" spans="1:23" customFormat="1" ht="28.8" hidden="1" x14ac:dyDescent="0.3">
      <c r="A1993">
        <v>1991</v>
      </c>
      <c r="B1993" s="2" t="s">
        <v>1992</v>
      </c>
      <c r="C1993" s="2" t="s">
        <v>6101</v>
      </c>
      <c r="D1993" s="7">
        <v>2000</v>
      </c>
      <c r="E1993" s="5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217"/>
        <v>7</v>
      </c>
      <c r="P1993">
        <f t="shared" si="218"/>
        <v>46.67</v>
      </c>
      <c r="Q1993" t="s">
        <v>8336</v>
      </c>
      <c r="R1993" t="s">
        <v>8348</v>
      </c>
      <c r="S1993" s="11">
        <f t="shared" si="219"/>
        <v>42167.89335648148</v>
      </c>
      <c r="T1993">
        <f t="shared" si="220"/>
        <v>25569.000034722223</v>
      </c>
      <c r="U1993">
        <f t="shared" si="221"/>
        <v>2015</v>
      </c>
      <c r="V1993">
        <f t="shared" si="222"/>
        <v>6</v>
      </c>
      <c r="W1993" t="str">
        <f t="shared" si="223"/>
        <v>Jun</v>
      </c>
    </row>
    <row r="1994" spans="1:23" customFormat="1" ht="28.8" hidden="1" x14ac:dyDescent="0.3">
      <c r="A1994">
        <v>1992</v>
      </c>
      <c r="B1994" s="2" t="s">
        <v>1993</v>
      </c>
      <c r="C1994" s="2" t="s">
        <v>6102</v>
      </c>
      <c r="D1994" s="7">
        <v>1500</v>
      </c>
      <c r="E1994" s="5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217"/>
        <v>0</v>
      </c>
      <c r="P1994">
        <f t="shared" si="218"/>
        <v>1</v>
      </c>
      <c r="Q1994" t="s">
        <v>8336</v>
      </c>
      <c r="R1994" t="s">
        <v>8348</v>
      </c>
      <c r="S1994" s="11">
        <f t="shared" si="219"/>
        <v>42023.143414351856</v>
      </c>
      <c r="T1994">
        <f t="shared" si="220"/>
        <v>25569.00002314815</v>
      </c>
      <c r="U1994">
        <f t="shared" si="221"/>
        <v>2015</v>
      </c>
      <c r="V1994">
        <f t="shared" si="222"/>
        <v>1</v>
      </c>
      <c r="W1994" t="str">
        <f t="shared" si="223"/>
        <v>Jan</v>
      </c>
    </row>
    <row r="1995" spans="1:23" customFormat="1" ht="43.2" hidden="1" x14ac:dyDescent="0.3">
      <c r="A1995">
        <v>1993</v>
      </c>
      <c r="B1995" s="2" t="s">
        <v>1994</v>
      </c>
      <c r="C1995" s="2" t="s">
        <v>6103</v>
      </c>
      <c r="D1995" s="7">
        <v>2000</v>
      </c>
      <c r="E1995" s="5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217"/>
        <v>0</v>
      </c>
      <c r="P1995">
        <f t="shared" si="218"/>
        <v>0</v>
      </c>
      <c r="Q1995" t="s">
        <v>8336</v>
      </c>
      <c r="R1995" t="s">
        <v>8348</v>
      </c>
      <c r="S1995" s="11">
        <f t="shared" si="219"/>
        <v>42329.58839120371</v>
      </c>
      <c r="T1995">
        <f t="shared" si="220"/>
        <v>25569</v>
      </c>
      <c r="U1995">
        <f t="shared" si="221"/>
        <v>2015</v>
      </c>
      <c r="V1995">
        <f t="shared" si="222"/>
        <v>11</v>
      </c>
      <c r="W1995" t="str">
        <f t="shared" si="223"/>
        <v>Nov</v>
      </c>
    </row>
    <row r="1996" spans="1:23" customFormat="1" ht="57.6" hidden="1" x14ac:dyDescent="0.3">
      <c r="A1996">
        <v>1994</v>
      </c>
      <c r="B1996" s="2" t="s">
        <v>1995</v>
      </c>
      <c r="C1996" s="2" t="s">
        <v>6104</v>
      </c>
      <c r="D1996" s="7">
        <v>3200</v>
      </c>
      <c r="E1996" s="5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217"/>
        <v>0</v>
      </c>
      <c r="P1996">
        <f t="shared" si="218"/>
        <v>0</v>
      </c>
      <c r="Q1996" t="s">
        <v>8336</v>
      </c>
      <c r="R1996" t="s">
        <v>8348</v>
      </c>
      <c r="S1996" s="11">
        <f t="shared" si="219"/>
        <v>42651.006273148145</v>
      </c>
      <c r="T1996">
        <f t="shared" si="220"/>
        <v>25569</v>
      </c>
      <c r="U1996">
        <f t="shared" si="221"/>
        <v>2016</v>
      </c>
      <c r="V1996">
        <f t="shared" si="222"/>
        <v>10</v>
      </c>
      <c r="W1996" t="str">
        <f t="shared" si="223"/>
        <v>Oct</v>
      </c>
    </row>
    <row r="1997" spans="1:23" customFormat="1" ht="43.2" hidden="1" x14ac:dyDescent="0.3">
      <c r="A1997">
        <v>1995</v>
      </c>
      <c r="B1997" s="2" t="s">
        <v>1996</v>
      </c>
      <c r="C1997" s="2" t="s">
        <v>6105</v>
      </c>
      <c r="D1997" s="7">
        <v>1000</v>
      </c>
      <c r="E1997" s="5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217"/>
        <v>8</v>
      </c>
      <c r="P1997">
        <f t="shared" si="218"/>
        <v>26</v>
      </c>
      <c r="Q1997" t="s">
        <v>8336</v>
      </c>
      <c r="R1997" t="s">
        <v>8348</v>
      </c>
      <c r="S1997" s="11">
        <f t="shared" si="219"/>
        <v>42181.902037037042</v>
      </c>
      <c r="T1997">
        <f t="shared" si="220"/>
        <v>25569.000034722223</v>
      </c>
      <c r="U1997">
        <f t="shared" si="221"/>
        <v>2015</v>
      </c>
      <c r="V1997">
        <f t="shared" si="222"/>
        <v>6</v>
      </c>
      <c r="W1997" t="str">
        <f t="shared" si="223"/>
        <v>Jun</v>
      </c>
    </row>
    <row r="1998" spans="1:23" customFormat="1" ht="57.6" hidden="1" x14ac:dyDescent="0.3">
      <c r="A1998">
        <v>1996</v>
      </c>
      <c r="B1998" s="2" t="s">
        <v>1997</v>
      </c>
      <c r="C1998" s="2" t="s">
        <v>6106</v>
      </c>
      <c r="D1998" s="7">
        <v>133800</v>
      </c>
      <c r="E1998" s="5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217"/>
        <v>0</v>
      </c>
      <c r="P1998">
        <f t="shared" si="218"/>
        <v>0</v>
      </c>
      <c r="Q1998" t="s">
        <v>8336</v>
      </c>
      <c r="R1998" t="s">
        <v>8348</v>
      </c>
      <c r="S1998" s="11">
        <f t="shared" si="219"/>
        <v>41800.819571759261</v>
      </c>
      <c r="T1998">
        <f t="shared" si="220"/>
        <v>25569</v>
      </c>
      <c r="U1998">
        <f t="shared" si="221"/>
        <v>2014</v>
      </c>
      <c r="V1998">
        <f t="shared" si="222"/>
        <v>6</v>
      </c>
      <c r="W1998" t="str">
        <f t="shared" si="223"/>
        <v>Jun</v>
      </c>
    </row>
    <row r="1999" spans="1:23" customFormat="1" ht="43.2" hidden="1" x14ac:dyDescent="0.3">
      <c r="A1999">
        <v>1997</v>
      </c>
      <c r="B1999" s="2" t="s">
        <v>1998</v>
      </c>
      <c r="C1999" s="2" t="s">
        <v>6107</v>
      </c>
      <c r="D1999" s="7">
        <v>6500</v>
      </c>
      <c r="E1999" s="5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217"/>
        <v>0</v>
      </c>
      <c r="P1999">
        <f t="shared" si="218"/>
        <v>0</v>
      </c>
      <c r="Q1999" t="s">
        <v>8336</v>
      </c>
      <c r="R1999" t="s">
        <v>8348</v>
      </c>
      <c r="S1999" s="11">
        <f t="shared" si="219"/>
        <v>41847.930694444447</v>
      </c>
      <c r="T1999">
        <f t="shared" si="220"/>
        <v>25569</v>
      </c>
      <c r="U1999">
        <f t="shared" si="221"/>
        <v>2014</v>
      </c>
      <c r="V1999">
        <f t="shared" si="222"/>
        <v>7</v>
      </c>
      <c r="W1999" t="str">
        <f t="shared" si="223"/>
        <v>Jul</v>
      </c>
    </row>
    <row r="2000" spans="1:23" customFormat="1" ht="43.2" hidden="1" x14ac:dyDescent="0.3">
      <c r="A2000">
        <v>1998</v>
      </c>
      <c r="B2000" s="2" t="s">
        <v>1999</v>
      </c>
      <c r="C2000" s="2" t="s">
        <v>6108</v>
      </c>
      <c r="D2000" s="7">
        <v>2500</v>
      </c>
      <c r="E2000" s="5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217"/>
        <v>26</v>
      </c>
      <c r="P2000">
        <f t="shared" si="218"/>
        <v>218.33</v>
      </c>
      <c r="Q2000" t="s">
        <v>8336</v>
      </c>
      <c r="R2000" t="s">
        <v>8348</v>
      </c>
      <c r="S2000" s="11">
        <f t="shared" si="219"/>
        <v>41807.118495370371</v>
      </c>
      <c r="T2000">
        <f t="shared" si="220"/>
        <v>25569.000034722223</v>
      </c>
      <c r="U2000">
        <f t="shared" si="221"/>
        <v>2014</v>
      </c>
      <c r="V2000">
        <f t="shared" si="222"/>
        <v>6</v>
      </c>
      <c r="W2000" t="str">
        <f t="shared" si="223"/>
        <v>Jun</v>
      </c>
    </row>
    <row r="2001" spans="1:23" customFormat="1" ht="43.2" hidden="1" x14ac:dyDescent="0.3">
      <c r="A2001">
        <v>1999</v>
      </c>
      <c r="B2001" s="2" t="s">
        <v>2000</v>
      </c>
      <c r="C2001" s="2" t="s">
        <v>6109</v>
      </c>
      <c r="D2001" s="7">
        <v>31000</v>
      </c>
      <c r="E2001" s="5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217"/>
        <v>1</v>
      </c>
      <c r="P2001">
        <f t="shared" si="218"/>
        <v>33.71</v>
      </c>
      <c r="Q2001" t="s">
        <v>8336</v>
      </c>
      <c r="R2001" t="s">
        <v>8348</v>
      </c>
      <c r="S2001" s="11">
        <f t="shared" si="219"/>
        <v>41926.482731481483</v>
      </c>
      <c r="T2001">
        <f t="shared" si="220"/>
        <v>25569.000081018519</v>
      </c>
      <c r="U2001">
        <f t="shared" si="221"/>
        <v>2014</v>
      </c>
      <c r="V2001">
        <f t="shared" si="222"/>
        <v>10</v>
      </c>
      <c r="W2001" t="str">
        <f t="shared" si="223"/>
        <v>Oct</v>
      </c>
    </row>
    <row r="2002" spans="1:23" customFormat="1" ht="43.2" hidden="1" x14ac:dyDescent="0.3">
      <c r="A2002">
        <v>2000</v>
      </c>
      <c r="B2002" s="2" t="s">
        <v>2001</v>
      </c>
      <c r="C2002" s="2" t="s">
        <v>6110</v>
      </c>
      <c r="D2002" s="7">
        <v>5000</v>
      </c>
      <c r="E2002" s="5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217"/>
        <v>13</v>
      </c>
      <c r="P2002">
        <f t="shared" si="218"/>
        <v>25</v>
      </c>
      <c r="Q2002" t="s">
        <v>8336</v>
      </c>
      <c r="R2002" t="s">
        <v>8348</v>
      </c>
      <c r="S2002" s="11">
        <f t="shared" si="219"/>
        <v>42345.951539351852</v>
      </c>
      <c r="T2002">
        <f t="shared" si="220"/>
        <v>25569.00028935185</v>
      </c>
      <c r="U2002">
        <f t="shared" si="221"/>
        <v>2015</v>
      </c>
      <c r="V2002">
        <f t="shared" si="222"/>
        <v>12</v>
      </c>
      <c r="W2002" t="str">
        <f t="shared" si="223"/>
        <v>Dec</v>
      </c>
    </row>
    <row r="2003" spans="1:23" customFormat="1" ht="43.2" hidden="1" x14ac:dyDescent="0.3">
      <c r="A2003">
        <v>2001</v>
      </c>
      <c r="B2003" s="2" t="s">
        <v>2002</v>
      </c>
      <c r="C2003" s="2" t="s">
        <v>6111</v>
      </c>
      <c r="D2003" s="7">
        <v>55000</v>
      </c>
      <c r="E2003" s="5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217"/>
        <v>382</v>
      </c>
      <c r="P2003">
        <f t="shared" si="218"/>
        <v>128.38999999999999</v>
      </c>
      <c r="Q2003" t="s">
        <v>8317</v>
      </c>
      <c r="R2003" t="s">
        <v>8347</v>
      </c>
      <c r="S2003" s="11">
        <f t="shared" si="219"/>
        <v>42136.209675925929</v>
      </c>
      <c r="T2003">
        <f t="shared" si="220"/>
        <v>25569.018946759261</v>
      </c>
      <c r="U2003">
        <f t="shared" si="221"/>
        <v>2015</v>
      </c>
      <c r="V2003">
        <f t="shared" si="222"/>
        <v>5</v>
      </c>
      <c r="W2003" t="str">
        <f t="shared" si="223"/>
        <v>May</v>
      </c>
    </row>
    <row r="2004" spans="1:23" customFormat="1" ht="43.2" hidden="1" x14ac:dyDescent="0.3">
      <c r="A2004">
        <v>2002</v>
      </c>
      <c r="B2004" s="2" t="s">
        <v>2003</v>
      </c>
      <c r="C2004" s="2" t="s">
        <v>6112</v>
      </c>
      <c r="D2004" s="7">
        <v>50000</v>
      </c>
      <c r="E2004" s="5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217"/>
        <v>217</v>
      </c>
      <c r="P2004">
        <f t="shared" si="218"/>
        <v>78.83</v>
      </c>
      <c r="Q2004" t="s">
        <v>8317</v>
      </c>
      <c r="R2004" t="s">
        <v>8347</v>
      </c>
      <c r="S2004" s="11">
        <f t="shared" si="219"/>
        <v>42728.71230324074</v>
      </c>
      <c r="T2004">
        <f t="shared" si="220"/>
        <v>25569.01591435185</v>
      </c>
      <c r="U2004">
        <f t="shared" si="221"/>
        <v>2016</v>
      </c>
      <c r="V2004">
        <f t="shared" si="222"/>
        <v>12</v>
      </c>
      <c r="W2004" t="str">
        <f t="shared" si="223"/>
        <v>Dec</v>
      </c>
    </row>
    <row r="2005" spans="1:23" customFormat="1" ht="57.6" hidden="1" x14ac:dyDescent="0.3">
      <c r="A2005">
        <v>2003</v>
      </c>
      <c r="B2005" s="2" t="s">
        <v>2004</v>
      </c>
      <c r="C2005" s="2" t="s">
        <v>6113</v>
      </c>
      <c r="D2005" s="7">
        <v>500</v>
      </c>
      <c r="E2005" s="5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217"/>
        <v>312</v>
      </c>
      <c r="P2005">
        <f t="shared" si="218"/>
        <v>91.76</v>
      </c>
      <c r="Q2005" t="s">
        <v>8317</v>
      </c>
      <c r="R2005" t="s">
        <v>8347</v>
      </c>
      <c r="S2005" s="11">
        <f t="shared" si="219"/>
        <v>40347.125601851854</v>
      </c>
      <c r="T2005">
        <f t="shared" si="220"/>
        <v>25569.000196759258</v>
      </c>
      <c r="U2005">
        <f t="shared" si="221"/>
        <v>2010</v>
      </c>
      <c r="V2005">
        <f t="shared" si="222"/>
        <v>6</v>
      </c>
      <c r="W2005" t="str">
        <f t="shared" si="223"/>
        <v>Jun</v>
      </c>
    </row>
    <row r="2006" spans="1:23" customFormat="1" ht="43.2" hidden="1" x14ac:dyDescent="0.3">
      <c r="A2006">
        <v>2004</v>
      </c>
      <c r="B2006" s="2" t="s">
        <v>2005</v>
      </c>
      <c r="C2006" s="2" t="s">
        <v>6114</v>
      </c>
      <c r="D2006" s="7">
        <v>50000</v>
      </c>
      <c r="E2006" s="5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217"/>
        <v>234</v>
      </c>
      <c r="P2006">
        <f t="shared" si="218"/>
        <v>331.1</v>
      </c>
      <c r="Q2006" t="s">
        <v>8317</v>
      </c>
      <c r="R2006" t="s">
        <v>8347</v>
      </c>
      <c r="S2006" s="11">
        <f t="shared" si="219"/>
        <v>41800.604895833334</v>
      </c>
      <c r="T2006">
        <f t="shared" si="220"/>
        <v>25569.004097222223</v>
      </c>
      <c r="U2006">
        <f t="shared" si="221"/>
        <v>2014</v>
      </c>
      <c r="V2006">
        <f t="shared" si="222"/>
        <v>6</v>
      </c>
      <c r="W2006" t="str">
        <f t="shared" si="223"/>
        <v>Jun</v>
      </c>
    </row>
    <row r="2007" spans="1:23" customFormat="1" ht="43.2" hidden="1" x14ac:dyDescent="0.3">
      <c r="A2007">
        <v>2005</v>
      </c>
      <c r="B2007" s="2" t="s">
        <v>2006</v>
      </c>
      <c r="C2007" s="2" t="s">
        <v>6115</v>
      </c>
      <c r="D2007" s="7">
        <v>30000</v>
      </c>
      <c r="E2007" s="5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217"/>
        <v>124</v>
      </c>
      <c r="P2007">
        <f t="shared" si="218"/>
        <v>194.26</v>
      </c>
      <c r="Q2007" t="s">
        <v>8317</v>
      </c>
      <c r="R2007" t="s">
        <v>8347</v>
      </c>
      <c r="S2007" s="11">
        <f t="shared" si="219"/>
        <v>41535.812708333331</v>
      </c>
      <c r="T2007">
        <f t="shared" si="220"/>
        <v>25569.002210648148</v>
      </c>
      <c r="U2007">
        <f t="shared" si="221"/>
        <v>2013</v>
      </c>
      <c r="V2007">
        <f t="shared" si="222"/>
        <v>9</v>
      </c>
      <c r="W2007" t="str">
        <f t="shared" si="223"/>
        <v>Sep</v>
      </c>
    </row>
    <row r="2008" spans="1:23" customFormat="1" ht="57.6" hidden="1" x14ac:dyDescent="0.3">
      <c r="A2008">
        <v>2006</v>
      </c>
      <c r="B2008" s="2" t="s">
        <v>2007</v>
      </c>
      <c r="C2008" s="2" t="s">
        <v>6116</v>
      </c>
      <c r="D2008" s="7">
        <v>50000</v>
      </c>
      <c r="E2008" s="5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217"/>
        <v>248</v>
      </c>
      <c r="P2008">
        <f t="shared" si="218"/>
        <v>408.98</v>
      </c>
      <c r="Q2008" t="s">
        <v>8317</v>
      </c>
      <c r="R2008" t="s">
        <v>8347</v>
      </c>
      <c r="S2008" s="11">
        <f t="shared" si="219"/>
        <v>41941.500520833331</v>
      </c>
      <c r="T2008">
        <f t="shared" si="220"/>
        <v>25569.003506944446</v>
      </c>
      <c r="U2008">
        <f t="shared" si="221"/>
        <v>2014</v>
      </c>
      <c r="V2008">
        <f t="shared" si="222"/>
        <v>10</v>
      </c>
      <c r="W2008" t="str">
        <f t="shared" si="223"/>
        <v>Oct</v>
      </c>
    </row>
    <row r="2009" spans="1:23" customFormat="1" ht="57.6" hidden="1" x14ac:dyDescent="0.3">
      <c r="A2009">
        <v>2007</v>
      </c>
      <c r="B2009" s="2" t="s">
        <v>2008</v>
      </c>
      <c r="C2009" s="2" t="s">
        <v>6117</v>
      </c>
      <c r="D2009" s="7">
        <v>10000</v>
      </c>
      <c r="E2009" s="5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217"/>
        <v>116</v>
      </c>
      <c r="P2009">
        <f t="shared" si="218"/>
        <v>84.46</v>
      </c>
      <c r="Q2009" t="s">
        <v>8317</v>
      </c>
      <c r="R2009" t="s">
        <v>8347</v>
      </c>
      <c r="S2009" s="11">
        <f t="shared" si="219"/>
        <v>40347.837800925925</v>
      </c>
      <c r="T2009">
        <f t="shared" si="220"/>
        <v>25569.001585648148</v>
      </c>
      <c r="U2009">
        <f t="shared" si="221"/>
        <v>2010</v>
      </c>
      <c r="V2009">
        <f t="shared" si="222"/>
        <v>6</v>
      </c>
      <c r="W2009" t="str">
        <f t="shared" si="223"/>
        <v>Jun</v>
      </c>
    </row>
    <row r="2010" spans="1:23" customFormat="1" ht="43.2" hidden="1" x14ac:dyDescent="0.3">
      <c r="A2010">
        <v>2008</v>
      </c>
      <c r="B2010" s="2" t="s">
        <v>2009</v>
      </c>
      <c r="C2010" s="2" t="s">
        <v>6118</v>
      </c>
      <c r="D2010" s="7">
        <v>1570.79</v>
      </c>
      <c r="E2010" s="5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217"/>
        <v>117</v>
      </c>
      <c r="P2010">
        <f t="shared" si="218"/>
        <v>44.85</v>
      </c>
      <c r="Q2010" t="s">
        <v>8317</v>
      </c>
      <c r="R2010" t="s">
        <v>8347</v>
      </c>
      <c r="S2010" s="11">
        <f t="shared" si="219"/>
        <v>40761.604421296295</v>
      </c>
      <c r="T2010">
        <f t="shared" si="220"/>
        <v>25569.000474537039</v>
      </c>
      <c r="U2010">
        <f t="shared" si="221"/>
        <v>2011</v>
      </c>
      <c r="V2010">
        <f t="shared" si="222"/>
        <v>8</v>
      </c>
      <c r="W2010" t="str">
        <f t="shared" si="223"/>
        <v>Aug</v>
      </c>
    </row>
    <row r="2011" spans="1:23" customFormat="1" ht="43.2" hidden="1" x14ac:dyDescent="0.3">
      <c r="A2011">
        <v>2009</v>
      </c>
      <c r="B2011" s="2" t="s">
        <v>2010</v>
      </c>
      <c r="C2011" s="2" t="s">
        <v>6119</v>
      </c>
      <c r="D2011" s="7">
        <v>50000</v>
      </c>
      <c r="E2011" s="5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217"/>
        <v>305</v>
      </c>
      <c r="P2011">
        <f t="shared" si="218"/>
        <v>383.36</v>
      </c>
      <c r="Q2011" t="s">
        <v>8317</v>
      </c>
      <c r="R2011" t="s">
        <v>8347</v>
      </c>
      <c r="S2011" s="11">
        <f t="shared" si="219"/>
        <v>42661.323414351849</v>
      </c>
      <c r="T2011">
        <f t="shared" si="220"/>
        <v>25569.004606481481</v>
      </c>
      <c r="U2011">
        <f t="shared" si="221"/>
        <v>2016</v>
      </c>
      <c r="V2011">
        <f t="shared" si="222"/>
        <v>10</v>
      </c>
      <c r="W2011" t="str">
        <f t="shared" si="223"/>
        <v>Oct</v>
      </c>
    </row>
    <row r="2012" spans="1:23" customFormat="1" ht="28.8" hidden="1" x14ac:dyDescent="0.3">
      <c r="A2012">
        <v>2010</v>
      </c>
      <c r="B2012" s="2" t="s">
        <v>2011</v>
      </c>
      <c r="C2012" s="2" t="s">
        <v>6120</v>
      </c>
      <c r="D2012" s="7">
        <v>30000</v>
      </c>
      <c r="E2012" s="5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217"/>
        <v>320</v>
      </c>
      <c r="P2012">
        <f t="shared" si="218"/>
        <v>55.28</v>
      </c>
      <c r="Q2012" t="s">
        <v>8317</v>
      </c>
      <c r="R2012" t="s">
        <v>8347</v>
      </c>
      <c r="S2012" s="11">
        <f t="shared" si="219"/>
        <v>42570.996423611112</v>
      </c>
      <c r="T2012">
        <f t="shared" si="220"/>
        <v>25569.020104166666</v>
      </c>
      <c r="U2012">
        <f t="shared" si="221"/>
        <v>2016</v>
      </c>
      <c r="V2012">
        <f t="shared" si="222"/>
        <v>7</v>
      </c>
      <c r="W2012" t="str">
        <f t="shared" si="223"/>
        <v>Jul</v>
      </c>
    </row>
    <row r="2013" spans="1:23" customFormat="1" ht="43.2" hidden="1" x14ac:dyDescent="0.3">
      <c r="A2013">
        <v>2011</v>
      </c>
      <c r="B2013" s="2" t="s">
        <v>2012</v>
      </c>
      <c r="C2013" s="2" t="s">
        <v>6121</v>
      </c>
      <c r="D2013" s="7">
        <v>50000</v>
      </c>
      <c r="E2013" s="5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217"/>
        <v>820</v>
      </c>
      <c r="P2013">
        <f t="shared" si="218"/>
        <v>422.02</v>
      </c>
      <c r="Q2013" t="s">
        <v>8317</v>
      </c>
      <c r="R2013" t="s">
        <v>8347</v>
      </c>
      <c r="S2013" s="11">
        <f t="shared" si="219"/>
        <v>42347.358483796299</v>
      </c>
      <c r="T2013">
        <f t="shared" si="220"/>
        <v>25569.011238425926</v>
      </c>
      <c r="U2013">
        <f t="shared" si="221"/>
        <v>2015</v>
      </c>
      <c r="V2013">
        <f t="shared" si="222"/>
        <v>12</v>
      </c>
      <c r="W2013" t="str">
        <f t="shared" si="223"/>
        <v>Dec</v>
      </c>
    </row>
    <row r="2014" spans="1:23" customFormat="1" ht="43.2" hidden="1" x14ac:dyDescent="0.3">
      <c r="A2014">
        <v>2012</v>
      </c>
      <c r="B2014" s="2" t="s">
        <v>2013</v>
      </c>
      <c r="C2014" s="2" t="s">
        <v>6122</v>
      </c>
      <c r="D2014" s="7">
        <v>5000</v>
      </c>
      <c r="E2014" s="5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217"/>
        <v>235</v>
      </c>
      <c r="P2014">
        <f t="shared" si="218"/>
        <v>64.180000000000007</v>
      </c>
      <c r="Q2014" t="s">
        <v>8317</v>
      </c>
      <c r="R2014" t="s">
        <v>8347</v>
      </c>
      <c r="S2014" s="11">
        <f t="shared" si="219"/>
        <v>42010.822233796294</v>
      </c>
      <c r="T2014">
        <f t="shared" si="220"/>
        <v>25569.002118055556</v>
      </c>
      <c r="U2014">
        <f t="shared" si="221"/>
        <v>2015</v>
      </c>
      <c r="V2014">
        <f t="shared" si="222"/>
        <v>1</v>
      </c>
      <c r="W2014" t="str">
        <f t="shared" si="223"/>
        <v>Jan</v>
      </c>
    </row>
    <row r="2015" spans="1:23" customFormat="1" ht="43.2" hidden="1" x14ac:dyDescent="0.3">
      <c r="A2015">
        <v>2013</v>
      </c>
      <c r="B2015" s="2" t="s">
        <v>2014</v>
      </c>
      <c r="C2015" s="2" t="s">
        <v>6123</v>
      </c>
      <c r="D2015" s="7">
        <v>160000</v>
      </c>
      <c r="E2015" s="5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217"/>
        <v>495</v>
      </c>
      <c r="P2015">
        <f t="shared" si="218"/>
        <v>173.58</v>
      </c>
      <c r="Q2015" t="s">
        <v>8317</v>
      </c>
      <c r="R2015" t="s">
        <v>8347</v>
      </c>
      <c r="S2015" s="11">
        <f t="shared" si="219"/>
        <v>42499.960810185185</v>
      </c>
      <c r="T2015">
        <f t="shared" si="220"/>
        <v>25569.052800925925</v>
      </c>
      <c r="U2015">
        <f t="shared" si="221"/>
        <v>2016</v>
      </c>
      <c r="V2015">
        <f t="shared" si="222"/>
        <v>5</v>
      </c>
      <c r="W2015" t="str">
        <f t="shared" si="223"/>
        <v>May</v>
      </c>
    </row>
    <row r="2016" spans="1:23" customFormat="1" ht="43.2" hidden="1" x14ac:dyDescent="0.3">
      <c r="A2016">
        <v>2014</v>
      </c>
      <c r="B2016" s="2" t="s">
        <v>2015</v>
      </c>
      <c r="C2016" s="2" t="s">
        <v>6124</v>
      </c>
      <c r="D2016" s="7">
        <v>30000</v>
      </c>
      <c r="E2016" s="5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217"/>
        <v>7814</v>
      </c>
      <c r="P2016">
        <f t="shared" si="218"/>
        <v>88.6</v>
      </c>
      <c r="Q2016" t="s">
        <v>8317</v>
      </c>
      <c r="R2016" t="s">
        <v>8347</v>
      </c>
      <c r="S2016" s="11">
        <f t="shared" si="219"/>
        <v>41324.214571759258</v>
      </c>
      <c r="T2016">
        <f t="shared" si="220"/>
        <v>25569.306215277778</v>
      </c>
      <c r="U2016">
        <f t="shared" si="221"/>
        <v>2013</v>
      </c>
      <c r="V2016">
        <f t="shared" si="222"/>
        <v>2</v>
      </c>
      <c r="W2016" t="str">
        <f t="shared" si="223"/>
        <v>Feb</v>
      </c>
    </row>
    <row r="2017" spans="1:23" customFormat="1" ht="43.2" hidden="1" x14ac:dyDescent="0.3">
      <c r="A2017">
        <v>2015</v>
      </c>
      <c r="B2017" s="2" t="s">
        <v>2016</v>
      </c>
      <c r="C2017" s="2" t="s">
        <v>6125</v>
      </c>
      <c r="D2017" s="7">
        <v>7200</v>
      </c>
      <c r="E2017" s="5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217"/>
        <v>113</v>
      </c>
      <c r="P2017">
        <f t="shared" si="218"/>
        <v>50.22</v>
      </c>
      <c r="Q2017" t="s">
        <v>8317</v>
      </c>
      <c r="R2017" t="s">
        <v>8347</v>
      </c>
      <c r="S2017" s="11">
        <f t="shared" si="219"/>
        <v>40765.876886574071</v>
      </c>
      <c r="T2017">
        <f t="shared" si="220"/>
        <v>25569.001875000002</v>
      </c>
      <c r="U2017">
        <f t="shared" si="221"/>
        <v>2011</v>
      </c>
      <c r="V2017">
        <f t="shared" si="222"/>
        <v>8</v>
      </c>
      <c r="W2017" t="str">
        <f t="shared" si="223"/>
        <v>Aug</v>
      </c>
    </row>
    <row r="2018" spans="1:23" customFormat="1" ht="28.8" hidden="1" x14ac:dyDescent="0.3">
      <c r="A2018">
        <v>2016</v>
      </c>
      <c r="B2018" s="2" t="s">
        <v>2017</v>
      </c>
      <c r="C2018" s="2" t="s">
        <v>6126</v>
      </c>
      <c r="D2018" s="7">
        <v>10000</v>
      </c>
      <c r="E2018" s="5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217"/>
        <v>922</v>
      </c>
      <c r="P2018">
        <f t="shared" si="218"/>
        <v>192.39</v>
      </c>
      <c r="Q2018" t="s">
        <v>8317</v>
      </c>
      <c r="R2018" t="s">
        <v>8347</v>
      </c>
      <c r="S2018" s="11">
        <f t="shared" si="219"/>
        <v>41312.88077546296</v>
      </c>
      <c r="T2018">
        <f t="shared" si="220"/>
        <v>25569.005543981482</v>
      </c>
      <c r="U2018">
        <f t="shared" si="221"/>
        <v>2013</v>
      </c>
      <c r="V2018">
        <f t="shared" si="222"/>
        <v>2</v>
      </c>
      <c r="W2018" t="str">
        <f t="shared" si="223"/>
        <v>Feb</v>
      </c>
    </row>
    <row r="2019" spans="1:23" customFormat="1" ht="43.2" hidden="1" x14ac:dyDescent="0.3">
      <c r="A2019">
        <v>2017</v>
      </c>
      <c r="B2019" s="2" t="s">
        <v>2018</v>
      </c>
      <c r="C2019" s="2" t="s">
        <v>6127</v>
      </c>
      <c r="D2019" s="7">
        <v>25000</v>
      </c>
      <c r="E2019" s="5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217"/>
        <v>125</v>
      </c>
      <c r="P2019">
        <f t="shared" si="218"/>
        <v>73.42</v>
      </c>
      <c r="Q2019" t="s">
        <v>8317</v>
      </c>
      <c r="R2019" t="s">
        <v>8347</v>
      </c>
      <c r="S2019" s="11">
        <f t="shared" si="219"/>
        <v>40961.057349537034</v>
      </c>
      <c r="T2019">
        <f t="shared" si="220"/>
        <v>25569.004930555555</v>
      </c>
      <c r="U2019">
        <f t="shared" si="221"/>
        <v>2012</v>
      </c>
      <c r="V2019">
        <f t="shared" si="222"/>
        <v>2</v>
      </c>
      <c r="W2019" t="str">
        <f t="shared" si="223"/>
        <v>Feb</v>
      </c>
    </row>
    <row r="2020" spans="1:23" customFormat="1" ht="43.2" hidden="1" x14ac:dyDescent="0.3">
      <c r="A2020">
        <v>2018</v>
      </c>
      <c r="B2020" s="2" t="s">
        <v>2019</v>
      </c>
      <c r="C2020" s="2" t="s">
        <v>6128</v>
      </c>
      <c r="D2020" s="7">
        <v>65000</v>
      </c>
      <c r="E2020" s="5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217"/>
        <v>102</v>
      </c>
      <c r="P2020">
        <f t="shared" si="218"/>
        <v>147.68</v>
      </c>
      <c r="Q2020" t="s">
        <v>8317</v>
      </c>
      <c r="R2020" t="s">
        <v>8347</v>
      </c>
      <c r="S2020" s="11">
        <f t="shared" si="219"/>
        <v>42199.365844907406</v>
      </c>
      <c r="T2020">
        <f t="shared" si="220"/>
        <v>25569.005208333332</v>
      </c>
      <c r="U2020">
        <f t="shared" si="221"/>
        <v>2015</v>
      </c>
      <c r="V2020">
        <f t="shared" si="222"/>
        <v>7</v>
      </c>
      <c r="W2020" t="str">
        <f t="shared" si="223"/>
        <v>Jul</v>
      </c>
    </row>
    <row r="2021" spans="1:23" customFormat="1" ht="57.6" hidden="1" x14ac:dyDescent="0.3">
      <c r="A2021">
        <v>2019</v>
      </c>
      <c r="B2021" s="2" t="s">
        <v>2020</v>
      </c>
      <c r="C2021" s="2" t="s">
        <v>6129</v>
      </c>
      <c r="D2021" s="7">
        <v>40000</v>
      </c>
      <c r="E2021" s="5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217"/>
        <v>485</v>
      </c>
      <c r="P2021">
        <f t="shared" si="218"/>
        <v>108.97</v>
      </c>
      <c r="Q2021" t="s">
        <v>8317</v>
      </c>
      <c r="R2021" t="s">
        <v>8347</v>
      </c>
      <c r="S2021" s="11">
        <f t="shared" si="219"/>
        <v>42605.70857638889</v>
      </c>
      <c r="T2021">
        <f t="shared" si="220"/>
        <v>25569.020601851851</v>
      </c>
      <c r="U2021">
        <f t="shared" si="221"/>
        <v>2016</v>
      </c>
      <c r="V2021">
        <f t="shared" si="222"/>
        <v>8</v>
      </c>
      <c r="W2021" t="str">
        <f t="shared" si="223"/>
        <v>Aug</v>
      </c>
    </row>
    <row r="2022" spans="1:23" customFormat="1" ht="43.2" hidden="1" x14ac:dyDescent="0.3">
      <c r="A2022">
        <v>2020</v>
      </c>
      <c r="B2022" s="2" t="s">
        <v>2021</v>
      </c>
      <c r="C2022" s="2" t="s">
        <v>6130</v>
      </c>
      <c r="D2022" s="7">
        <v>1500</v>
      </c>
      <c r="E2022" s="5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217"/>
        <v>192</v>
      </c>
      <c r="P2022">
        <f t="shared" si="218"/>
        <v>23.65</v>
      </c>
      <c r="Q2022" t="s">
        <v>8317</v>
      </c>
      <c r="R2022" t="s">
        <v>8347</v>
      </c>
      <c r="S2022" s="11">
        <f t="shared" si="219"/>
        <v>41737.097499999996</v>
      </c>
      <c r="T2022">
        <f t="shared" si="220"/>
        <v>25569.001412037036</v>
      </c>
      <c r="U2022">
        <f t="shared" si="221"/>
        <v>2014</v>
      </c>
      <c r="V2022">
        <f t="shared" si="222"/>
        <v>4</v>
      </c>
      <c r="W2022" t="str">
        <f t="shared" si="223"/>
        <v>Apr</v>
      </c>
    </row>
    <row r="2023" spans="1:23" customFormat="1" ht="43.2" hidden="1" x14ac:dyDescent="0.3">
      <c r="A2023">
        <v>2021</v>
      </c>
      <c r="B2023" s="2" t="s">
        <v>2022</v>
      </c>
      <c r="C2023" s="2" t="s">
        <v>6131</v>
      </c>
      <c r="D2023" s="7">
        <v>5000</v>
      </c>
      <c r="E2023" s="5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217"/>
        <v>281</v>
      </c>
      <c r="P2023">
        <f t="shared" si="218"/>
        <v>147.94999999999999</v>
      </c>
      <c r="Q2023" t="s">
        <v>8317</v>
      </c>
      <c r="R2023" t="s">
        <v>8347</v>
      </c>
      <c r="S2023" s="11">
        <f t="shared" si="219"/>
        <v>41861.070567129631</v>
      </c>
      <c r="T2023">
        <f t="shared" si="220"/>
        <v>25569.001099537036</v>
      </c>
      <c r="U2023">
        <f t="shared" si="221"/>
        <v>2014</v>
      </c>
      <c r="V2023">
        <f t="shared" si="222"/>
        <v>8</v>
      </c>
      <c r="W2023" t="str">
        <f t="shared" si="223"/>
        <v>Aug</v>
      </c>
    </row>
    <row r="2024" spans="1:23" customFormat="1" ht="43.2" hidden="1" x14ac:dyDescent="0.3">
      <c r="A2024">
        <v>2022</v>
      </c>
      <c r="B2024" s="2" t="s">
        <v>2023</v>
      </c>
      <c r="C2024" s="2" t="s">
        <v>6132</v>
      </c>
      <c r="D2024" s="7">
        <v>100000</v>
      </c>
      <c r="E2024" s="5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217"/>
        <v>125</v>
      </c>
      <c r="P2024">
        <f t="shared" si="218"/>
        <v>385.04</v>
      </c>
      <c r="Q2024" t="s">
        <v>8317</v>
      </c>
      <c r="R2024" t="s">
        <v>8347</v>
      </c>
      <c r="S2024" s="11">
        <f t="shared" si="219"/>
        <v>42502.569120370375</v>
      </c>
      <c r="T2024">
        <f t="shared" si="220"/>
        <v>25569.003761574073</v>
      </c>
      <c r="U2024">
        <f t="shared" si="221"/>
        <v>2016</v>
      </c>
      <c r="V2024">
        <f t="shared" si="222"/>
        <v>5</v>
      </c>
      <c r="W2024" t="str">
        <f t="shared" si="223"/>
        <v>May</v>
      </c>
    </row>
    <row r="2025" spans="1:23" customFormat="1" ht="57.6" hidden="1" x14ac:dyDescent="0.3">
      <c r="A2025">
        <v>2023</v>
      </c>
      <c r="B2025" s="2" t="s">
        <v>2024</v>
      </c>
      <c r="C2025" s="2" t="s">
        <v>6133</v>
      </c>
      <c r="D2025" s="7">
        <v>100000</v>
      </c>
      <c r="E2025" s="5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217"/>
        <v>161</v>
      </c>
      <c r="P2025">
        <f t="shared" si="218"/>
        <v>457.39</v>
      </c>
      <c r="Q2025" t="s">
        <v>8317</v>
      </c>
      <c r="R2025" t="s">
        <v>8347</v>
      </c>
      <c r="S2025" s="11">
        <f t="shared" si="219"/>
        <v>42136.420752314814</v>
      </c>
      <c r="T2025">
        <f t="shared" si="220"/>
        <v>25569.004085648146</v>
      </c>
      <c r="U2025">
        <f t="shared" si="221"/>
        <v>2015</v>
      </c>
      <c r="V2025">
        <f t="shared" si="222"/>
        <v>5</v>
      </c>
      <c r="W2025" t="str">
        <f t="shared" si="223"/>
        <v>May</v>
      </c>
    </row>
    <row r="2026" spans="1:23" customFormat="1" ht="43.2" hidden="1" x14ac:dyDescent="0.3">
      <c r="A2026">
        <v>2024</v>
      </c>
      <c r="B2026" s="2" t="s">
        <v>2025</v>
      </c>
      <c r="C2026" s="2" t="s">
        <v>6134</v>
      </c>
      <c r="D2026" s="7">
        <v>4000</v>
      </c>
      <c r="E2026" s="5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217"/>
        <v>585</v>
      </c>
      <c r="P2026">
        <f t="shared" si="218"/>
        <v>222.99</v>
      </c>
      <c r="Q2026" t="s">
        <v>8317</v>
      </c>
      <c r="R2026" t="s">
        <v>8347</v>
      </c>
      <c r="S2026" s="11">
        <f t="shared" si="219"/>
        <v>41099.966944444444</v>
      </c>
      <c r="T2026">
        <f t="shared" si="220"/>
        <v>25569.001215277778</v>
      </c>
      <c r="U2026">
        <f t="shared" si="221"/>
        <v>2012</v>
      </c>
      <c r="V2026">
        <f t="shared" si="222"/>
        <v>7</v>
      </c>
      <c r="W2026" t="str">
        <f t="shared" si="223"/>
        <v>Jul</v>
      </c>
    </row>
    <row r="2027" spans="1:23" customFormat="1" ht="43.2" hidden="1" x14ac:dyDescent="0.3">
      <c r="A2027">
        <v>2025</v>
      </c>
      <c r="B2027" s="2" t="s">
        <v>2026</v>
      </c>
      <c r="C2027" s="2" t="s">
        <v>6135</v>
      </c>
      <c r="D2027" s="7">
        <v>80000</v>
      </c>
      <c r="E2027" s="5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217"/>
        <v>201</v>
      </c>
      <c r="P2027">
        <f t="shared" si="218"/>
        <v>220.74</v>
      </c>
      <c r="Q2027" t="s">
        <v>8317</v>
      </c>
      <c r="R2027" t="s">
        <v>8347</v>
      </c>
      <c r="S2027" s="11">
        <f t="shared" si="219"/>
        <v>42136.184560185182</v>
      </c>
      <c r="T2027">
        <f t="shared" si="220"/>
        <v>25569.008437500001</v>
      </c>
      <c r="U2027">
        <f t="shared" si="221"/>
        <v>2015</v>
      </c>
      <c r="V2027">
        <f t="shared" si="222"/>
        <v>5</v>
      </c>
      <c r="W2027" t="str">
        <f t="shared" si="223"/>
        <v>May</v>
      </c>
    </row>
    <row r="2028" spans="1:23" customFormat="1" ht="28.8" hidden="1" x14ac:dyDescent="0.3">
      <c r="A2028">
        <v>2026</v>
      </c>
      <c r="B2028" s="2" t="s">
        <v>2027</v>
      </c>
      <c r="C2028" s="2" t="s">
        <v>6136</v>
      </c>
      <c r="D2028" s="7">
        <v>25000</v>
      </c>
      <c r="E2028" s="5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217"/>
        <v>133</v>
      </c>
      <c r="P2028">
        <f t="shared" si="218"/>
        <v>73.5</v>
      </c>
      <c r="Q2028" t="s">
        <v>8317</v>
      </c>
      <c r="R2028" t="s">
        <v>8347</v>
      </c>
      <c r="S2028" s="11">
        <f t="shared" si="219"/>
        <v>41704.735937500001</v>
      </c>
      <c r="T2028">
        <f t="shared" si="220"/>
        <v>25569.005254629628</v>
      </c>
      <c r="U2028">
        <f t="shared" si="221"/>
        <v>2014</v>
      </c>
      <c r="V2028">
        <f t="shared" si="222"/>
        <v>3</v>
      </c>
      <c r="W2028" t="str">
        <f t="shared" si="223"/>
        <v>Mar</v>
      </c>
    </row>
    <row r="2029" spans="1:23" customFormat="1" ht="43.2" hidden="1" x14ac:dyDescent="0.3">
      <c r="A2029">
        <v>2027</v>
      </c>
      <c r="B2029" s="2" t="s">
        <v>2028</v>
      </c>
      <c r="C2029" s="2" t="s">
        <v>6137</v>
      </c>
      <c r="D2029" s="7">
        <v>100000</v>
      </c>
      <c r="E2029" s="5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217"/>
        <v>120</v>
      </c>
      <c r="P2029">
        <f t="shared" si="218"/>
        <v>223.1</v>
      </c>
      <c r="Q2029" t="s">
        <v>8317</v>
      </c>
      <c r="R2029" t="s">
        <v>8347</v>
      </c>
      <c r="S2029" s="11">
        <f t="shared" si="219"/>
        <v>42048.813877314817</v>
      </c>
      <c r="T2029">
        <f t="shared" si="220"/>
        <v>25569.006238425925</v>
      </c>
      <c r="U2029">
        <f t="shared" si="221"/>
        <v>2015</v>
      </c>
      <c r="V2029">
        <f t="shared" si="222"/>
        <v>2</v>
      </c>
      <c r="W2029" t="str">
        <f t="shared" si="223"/>
        <v>Feb</v>
      </c>
    </row>
    <row r="2030" spans="1:23" customFormat="1" ht="28.8" hidden="1" x14ac:dyDescent="0.3">
      <c r="A2030">
        <v>2028</v>
      </c>
      <c r="B2030" s="2" t="s">
        <v>2029</v>
      </c>
      <c r="C2030" s="2" t="s">
        <v>6138</v>
      </c>
      <c r="D2030" s="7">
        <v>3000</v>
      </c>
      <c r="E2030" s="5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217"/>
        <v>126</v>
      </c>
      <c r="P2030">
        <f t="shared" si="218"/>
        <v>47.91</v>
      </c>
      <c r="Q2030" t="s">
        <v>8317</v>
      </c>
      <c r="R2030" t="s">
        <v>8347</v>
      </c>
      <c r="S2030" s="11">
        <f t="shared" si="219"/>
        <v>40215.919050925928</v>
      </c>
      <c r="T2030">
        <f t="shared" si="220"/>
        <v>25569.000914351851</v>
      </c>
      <c r="U2030">
        <f t="shared" si="221"/>
        <v>2010</v>
      </c>
      <c r="V2030">
        <f t="shared" si="222"/>
        <v>2</v>
      </c>
      <c r="W2030" t="str">
        <f t="shared" si="223"/>
        <v>Feb</v>
      </c>
    </row>
    <row r="2031" spans="1:23" customFormat="1" ht="43.2" hidden="1" x14ac:dyDescent="0.3">
      <c r="A2031">
        <v>2029</v>
      </c>
      <c r="B2031" s="2" t="s">
        <v>2030</v>
      </c>
      <c r="C2031" s="2" t="s">
        <v>6139</v>
      </c>
      <c r="D2031" s="7">
        <v>2500</v>
      </c>
      <c r="E2031" s="5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217"/>
        <v>361</v>
      </c>
      <c r="P2031">
        <f t="shared" si="218"/>
        <v>96.06</v>
      </c>
      <c r="Q2031" t="s">
        <v>8317</v>
      </c>
      <c r="R2031" t="s">
        <v>8347</v>
      </c>
      <c r="S2031" s="11">
        <f t="shared" si="219"/>
        <v>41848.021770833337</v>
      </c>
      <c r="T2031">
        <f t="shared" si="220"/>
        <v>25569.001087962963</v>
      </c>
      <c r="U2031">
        <f t="shared" si="221"/>
        <v>2014</v>
      </c>
      <c r="V2031">
        <f t="shared" si="222"/>
        <v>7</v>
      </c>
      <c r="W2031" t="str">
        <f t="shared" si="223"/>
        <v>Jul</v>
      </c>
    </row>
    <row r="2032" spans="1:23" customFormat="1" ht="43.2" hidden="1" x14ac:dyDescent="0.3">
      <c r="A2032">
        <v>2030</v>
      </c>
      <c r="B2032" s="2" t="s">
        <v>2031</v>
      </c>
      <c r="C2032" s="2" t="s">
        <v>6140</v>
      </c>
      <c r="D2032" s="7">
        <v>32768</v>
      </c>
      <c r="E2032" s="5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217"/>
        <v>226</v>
      </c>
      <c r="P2032">
        <f t="shared" si="218"/>
        <v>118.61</v>
      </c>
      <c r="Q2032" t="s">
        <v>8317</v>
      </c>
      <c r="R2032" t="s">
        <v>8347</v>
      </c>
      <c r="S2032" s="11">
        <f t="shared" si="219"/>
        <v>41212.996481481481</v>
      </c>
      <c r="T2032">
        <f t="shared" si="220"/>
        <v>25569.007233796296</v>
      </c>
      <c r="U2032">
        <f t="shared" si="221"/>
        <v>2012</v>
      </c>
      <c r="V2032">
        <f t="shared" si="222"/>
        <v>10</v>
      </c>
      <c r="W2032" t="str">
        <f t="shared" si="223"/>
        <v>Oct</v>
      </c>
    </row>
    <row r="2033" spans="1:23" customFormat="1" ht="43.2" hidden="1" x14ac:dyDescent="0.3">
      <c r="A2033">
        <v>2031</v>
      </c>
      <c r="B2033" s="2" t="s">
        <v>2032</v>
      </c>
      <c r="C2033" s="2" t="s">
        <v>6141</v>
      </c>
      <c r="D2033" s="7">
        <v>50000</v>
      </c>
      <c r="E2033" s="5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217"/>
        <v>120</v>
      </c>
      <c r="P2033">
        <f t="shared" si="218"/>
        <v>118.45</v>
      </c>
      <c r="Q2033" t="s">
        <v>8317</v>
      </c>
      <c r="R2033" t="s">
        <v>8347</v>
      </c>
      <c r="S2033" s="11">
        <f t="shared" si="219"/>
        <v>41975.329317129625</v>
      </c>
      <c r="T2033">
        <f t="shared" si="220"/>
        <v>25569.005879629629</v>
      </c>
      <c r="U2033">
        <f t="shared" si="221"/>
        <v>2014</v>
      </c>
      <c r="V2033">
        <f t="shared" si="222"/>
        <v>12</v>
      </c>
      <c r="W2033" t="str">
        <f t="shared" si="223"/>
        <v>Dec</v>
      </c>
    </row>
    <row r="2034" spans="1:23" customFormat="1" ht="43.2" hidden="1" x14ac:dyDescent="0.3">
      <c r="A2034">
        <v>2032</v>
      </c>
      <c r="B2034" s="2" t="s">
        <v>2033</v>
      </c>
      <c r="C2034" s="2" t="s">
        <v>6142</v>
      </c>
      <c r="D2034" s="7">
        <v>25000</v>
      </c>
      <c r="E2034" s="5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217"/>
        <v>304</v>
      </c>
      <c r="P2034">
        <f t="shared" si="218"/>
        <v>143.21</v>
      </c>
      <c r="Q2034" t="s">
        <v>8317</v>
      </c>
      <c r="R2034" t="s">
        <v>8347</v>
      </c>
      <c r="S2034" s="11">
        <f t="shared" si="219"/>
        <v>42689.565671296295</v>
      </c>
      <c r="T2034">
        <f t="shared" si="220"/>
        <v>25569.006145833333</v>
      </c>
      <c r="U2034">
        <f t="shared" si="221"/>
        <v>2016</v>
      </c>
      <c r="V2034">
        <f t="shared" si="222"/>
        <v>11</v>
      </c>
      <c r="W2034" t="str">
        <f t="shared" si="223"/>
        <v>Nov</v>
      </c>
    </row>
    <row r="2035" spans="1:23" customFormat="1" ht="43.2" hidden="1" x14ac:dyDescent="0.3">
      <c r="A2035">
        <v>2033</v>
      </c>
      <c r="B2035" s="2" t="s">
        <v>2034</v>
      </c>
      <c r="C2035" s="2" t="s">
        <v>6143</v>
      </c>
      <c r="D2035" s="7">
        <v>25000</v>
      </c>
      <c r="E2035" s="5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217"/>
        <v>179</v>
      </c>
      <c r="P2035">
        <f t="shared" si="218"/>
        <v>282.72000000000003</v>
      </c>
      <c r="Q2035" t="s">
        <v>8317</v>
      </c>
      <c r="R2035" t="s">
        <v>8347</v>
      </c>
      <c r="S2035" s="11">
        <f t="shared" si="219"/>
        <v>41725.082384259258</v>
      </c>
      <c r="T2035">
        <f t="shared" si="220"/>
        <v>25569.001828703702</v>
      </c>
      <c r="U2035">
        <f t="shared" si="221"/>
        <v>2014</v>
      </c>
      <c r="V2035">
        <f t="shared" si="222"/>
        <v>3</v>
      </c>
      <c r="W2035" t="str">
        <f t="shared" si="223"/>
        <v>Mar</v>
      </c>
    </row>
    <row r="2036" spans="1:23" customFormat="1" ht="57.6" hidden="1" x14ac:dyDescent="0.3">
      <c r="A2036">
        <v>2034</v>
      </c>
      <c r="B2036" s="2" t="s">
        <v>2035</v>
      </c>
      <c r="C2036" s="2" t="s">
        <v>6144</v>
      </c>
      <c r="D2036" s="7">
        <v>78000</v>
      </c>
      <c r="E2036" s="5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217"/>
        <v>387</v>
      </c>
      <c r="P2036">
        <f t="shared" si="218"/>
        <v>593.94000000000005</v>
      </c>
      <c r="Q2036" t="s">
        <v>8317</v>
      </c>
      <c r="R2036" t="s">
        <v>8347</v>
      </c>
      <c r="S2036" s="11">
        <f t="shared" si="219"/>
        <v>42076.130011574074</v>
      </c>
      <c r="T2036">
        <f t="shared" si="220"/>
        <v>25569.005879629629</v>
      </c>
      <c r="U2036">
        <f t="shared" si="221"/>
        <v>2015</v>
      </c>
      <c r="V2036">
        <f t="shared" si="222"/>
        <v>3</v>
      </c>
      <c r="W2036" t="str">
        <f t="shared" si="223"/>
        <v>Mar</v>
      </c>
    </row>
    <row r="2037" spans="1:23" customFormat="1" ht="43.2" hidden="1" x14ac:dyDescent="0.3">
      <c r="A2037">
        <v>2035</v>
      </c>
      <c r="B2037" s="2" t="s">
        <v>2036</v>
      </c>
      <c r="C2037" s="2" t="s">
        <v>6145</v>
      </c>
      <c r="D2037" s="7">
        <v>80000</v>
      </c>
      <c r="E2037" s="5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217"/>
        <v>211</v>
      </c>
      <c r="P2037">
        <f t="shared" si="218"/>
        <v>262.16000000000003</v>
      </c>
      <c r="Q2037" t="s">
        <v>8317</v>
      </c>
      <c r="R2037" t="s">
        <v>8347</v>
      </c>
      <c r="S2037" s="11">
        <f t="shared" si="219"/>
        <v>42311.625081018516</v>
      </c>
      <c r="T2037">
        <f t="shared" si="220"/>
        <v>25569.007453703704</v>
      </c>
      <c r="U2037">
        <f t="shared" si="221"/>
        <v>2015</v>
      </c>
      <c r="V2037">
        <f t="shared" si="222"/>
        <v>11</v>
      </c>
      <c r="W2037" t="str">
        <f t="shared" si="223"/>
        <v>Nov</v>
      </c>
    </row>
    <row r="2038" spans="1:23" customFormat="1" ht="43.2" hidden="1" x14ac:dyDescent="0.3">
      <c r="A2038">
        <v>2036</v>
      </c>
      <c r="B2038" s="2" t="s">
        <v>2037</v>
      </c>
      <c r="C2038" s="2" t="s">
        <v>6146</v>
      </c>
      <c r="D2038" s="7">
        <v>30000</v>
      </c>
      <c r="E2038" s="5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217"/>
        <v>132</v>
      </c>
      <c r="P2038">
        <f t="shared" si="218"/>
        <v>46.58</v>
      </c>
      <c r="Q2038" t="s">
        <v>8317</v>
      </c>
      <c r="R2038" t="s">
        <v>8347</v>
      </c>
      <c r="S2038" s="11">
        <f t="shared" si="219"/>
        <v>41738.864803240744</v>
      </c>
      <c r="T2038">
        <f t="shared" si="220"/>
        <v>25569.009814814814</v>
      </c>
      <c r="U2038">
        <f t="shared" si="221"/>
        <v>2014</v>
      </c>
      <c r="V2038">
        <f t="shared" si="222"/>
        <v>4</v>
      </c>
      <c r="W2038" t="str">
        <f t="shared" si="223"/>
        <v>Apr</v>
      </c>
    </row>
    <row r="2039" spans="1:23" customFormat="1" ht="43.2" hidden="1" x14ac:dyDescent="0.3">
      <c r="A2039">
        <v>2037</v>
      </c>
      <c r="B2039" s="2" t="s">
        <v>2038</v>
      </c>
      <c r="C2039" s="2" t="s">
        <v>6147</v>
      </c>
      <c r="D2039" s="7">
        <v>10000</v>
      </c>
      <c r="E2039" s="5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217"/>
        <v>300</v>
      </c>
      <c r="P2039">
        <f t="shared" si="218"/>
        <v>70.040000000000006</v>
      </c>
      <c r="Q2039" t="s">
        <v>8317</v>
      </c>
      <c r="R2039" t="s">
        <v>8347</v>
      </c>
      <c r="S2039" s="11">
        <f t="shared" si="219"/>
        <v>41578.210104166668</v>
      </c>
      <c r="T2039">
        <f t="shared" si="220"/>
        <v>25569.004965277778</v>
      </c>
      <c r="U2039">
        <f t="shared" si="221"/>
        <v>2013</v>
      </c>
      <c r="V2039">
        <f t="shared" si="222"/>
        <v>10</v>
      </c>
      <c r="W2039" t="str">
        <f t="shared" si="223"/>
        <v>Oct</v>
      </c>
    </row>
    <row r="2040" spans="1:23" customFormat="1" ht="43.2" hidden="1" x14ac:dyDescent="0.3">
      <c r="A2040">
        <v>2038</v>
      </c>
      <c r="B2040" s="2" t="s">
        <v>2039</v>
      </c>
      <c r="C2040" s="2" t="s">
        <v>6148</v>
      </c>
      <c r="D2040" s="7">
        <v>8000</v>
      </c>
      <c r="E2040" s="5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217"/>
        <v>421</v>
      </c>
      <c r="P2040">
        <f t="shared" si="218"/>
        <v>164.91</v>
      </c>
      <c r="Q2040" t="s">
        <v>8317</v>
      </c>
      <c r="R2040" t="s">
        <v>8347</v>
      </c>
      <c r="S2040" s="11">
        <f t="shared" si="219"/>
        <v>41424.27107638889</v>
      </c>
      <c r="T2040">
        <f t="shared" si="220"/>
        <v>25569.00236111111</v>
      </c>
      <c r="U2040">
        <f t="shared" si="221"/>
        <v>2013</v>
      </c>
      <c r="V2040">
        <f t="shared" si="222"/>
        <v>5</v>
      </c>
      <c r="W2040" t="str">
        <f t="shared" si="223"/>
        <v>May</v>
      </c>
    </row>
    <row r="2041" spans="1:23" customFormat="1" ht="28.8" hidden="1" x14ac:dyDescent="0.3">
      <c r="A2041">
        <v>2039</v>
      </c>
      <c r="B2041" s="2" t="s">
        <v>2040</v>
      </c>
      <c r="C2041" s="2" t="s">
        <v>6149</v>
      </c>
      <c r="D2041" s="7">
        <v>125000</v>
      </c>
      <c r="E2041" s="5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217"/>
        <v>136</v>
      </c>
      <c r="P2041">
        <f t="shared" si="218"/>
        <v>449.26</v>
      </c>
      <c r="Q2041" t="s">
        <v>8317</v>
      </c>
      <c r="R2041" t="s">
        <v>8347</v>
      </c>
      <c r="S2041" s="11">
        <f t="shared" si="219"/>
        <v>42675.438946759255</v>
      </c>
      <c r="T2041">
        <f t="shared" si="220"/>
        <v>25569.004386574074</v>
      </c>
      <c r="U2041">
        <f t="shared" si="221"/>
        <v>2016</v>
      </c>
      <c r="V2041">
        <f t="shared" si="222"/>
        <v>11</v>
      </c>
      <c r="W2041" t="str">
        <f t="shared" si="223"/>
        <v>Nov</v>
      </c>
    </row>
    <row r="2042" spans="1:23" customFormat="1" ht="28.8" hidden="1" x14ac:dyDescent="0.3">
      <c r="A2042">
        <v>2040</v>
      </c>
      <c r="B2042" s="2" t="s">
        <v>2041</v>
      </c>
      <c r="C2042" s="2" t="s">
        <v>6150</v>
      </c>
      <c r="D2042" s="7">
        <v>3000</v>
      </c>
      <c r="E2042" s="5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217"/>
        <v>248</v>
      </c>
      <c r="P2042">
        <f t="shared" si="218"/>
        <v>27.47</v>
      </c>
      <c r="Q2042" t="s">
        <v>8317</v>
      </c>
      <c r="R2042" t="s">
        <v>8347</v>
      </c>
      <c r="S2042" s="11">
        <f t="shared" si="219"/>
        <v>41578.927118055559</v>
      </c>
      <c r="T2042">
        <f t="shared" si="220"/>
        <v>25569.003136574072</v>
      </c>
      <c r="U2042">
        <f t="shared" si="221"/>
        <v>2013</v>
      </c>
      <c r="V2042">
        <f t="shared" si="222"/>
        <v>10</v>
      </c>
      <c r="W2042" t="str">
        <f t="shared" si="223"/>
        <v>Oct</v>
      </c>
    </row>
    <row r="2043" spans="1:23" customFormat="1" ht="43.2" hidden="1" x14ac:dyDescent="0.3">
      <c r="A2043">
        <v>2041</v>
      </c>
      <c r="B2043" s="2" t="s">
        <v>2042</v>
      </c>
      <c r="C2043" s="2" t="s">
        <v>6151</v>
      </c>
      <c r="D2043" s="7">
        <v>9500</v>
      </c>
      <c r="E2043" s="5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217"/>
        <v>182</v>
      </c>
      <c r="P2043">
        <f t="shared" si="218"/>
        <v>143.97999999999999</v>
      </c>
      <c r="Q2043" t="s">
        <v>8317</v>
      </c>
      <c r="R2043" t="s">
        <v>8347</v>
      </c>
      <c r="S2043" s="11">
        <f t="shared" si="219"/>
        <v>42654.525775462964</v>
      </c>
      <c r="T2043">
        <f t="shared" si="220"/>
        <v>25569.00138888889</v>
      </c>
      <c r="U2043">
        <f t="shared" si="221"/>
        <v>2016</v>
      </c>
      <c r="V2043">
        <f t="shared" si="222"/>
        <v>10</v>
      </c>
      <c r="W2043" t="str">
        <f t="shared" si="223"/>
        <v>Oct</v>
      </c>
    </row>
    <row r="2044" spans="1:23" customFormat="1" ht="43.2" hidden="1" x14ac:dyDescent="0.3">
      <c r="A2044">
        <v>2042</v>
      </c>
      <c r="B2044" s="2" t="s">
        <v>2043</v>
      </c>
      <c r="C2044" s="2" t="s">
        <v>6152</v>
      </c>
      <c r="D2044" s="7">
        <v>10000</v>
      </c>
      <c r="E2044" s="5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217"/>
        <v>124</v>
      </c>
      <c r="P2044">
        <f t="shared" si="218"/>
        <v>88.24</v>
      </c>
      <c r="Q2044" t="s">
        <v>8317</v>
      </c>
      <c r="R2044" t="s">
        <v>8347</v>
      </c>
      <c r="S2044" s="11">
        <f t="shared" si="219"/>
        <v>42331.708032407405</v>
      </c>
      <c r="T2044">
        <f t="shared" si="220"/>
        <v>25569.001620370371</v>
      </c>
      <c r="U2044">
        <f t="shared" si="221"/>
        <v>2015</v>
      </c>
      <c r="V2044">
        <f t="shared" si="222"/>
        <v>11</v>
      </c>
      <c r="W2044" t="str">
        <f t="shared" si="223"/>
        <v>Nov</v>
      </c>
    </row>
    <row r="2045" spans="1:23" customFormat="1" ht="43.2" hidden="1" x14ac:dyDescent="0.3">
      <c r="A2045">
        <v>2043</v>
      </c>
      <c r="B2045" s="2" t="s">
        <v>2044</v>
      </c>
      <c r="C2045" s="2" t="s">
        <v>6153</v>
      </c>
      <c r="D2045" s="7">
        <v>1385</v>
      </c>
      <c r="E2045" s="5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217"/>
        <v>506</v>
      </c>
      <c r="P2045">
        <f t="shared" si="218"/>
        <v>36.33</v>
      </c>
      <c r="Q2045" t="s">
        <v>8317</v>
      </c>
      <c r="R2045" t="s">
        <v>8347</v>
      </c>
      <c r="S2045" s="11">
        <f t="shared" si="219"/>
        <v>42661.176817129628</v>
      </c>
      <c r="T2045">
        <f t="shared" si="220"/>
        <v>25569.002233796295</v>
      </c>
      <c r="U2045">
        <f t="shared" si="221"/>
        <v>2016</v>
      </c>
      <c r="V2045">
        <f t="shared" si="222"/>
        <v>10</v>
      </c>
      <c r="W2045" t="str">
        <f t="shared" si="223"/>
        <v>Oct</v>
      </c>
    </row>
    <row r="2046" spans="1:23" customFormat="1" ht="43.2" hidden="1" x14ac:dyDescent="0.3">
      <c r="A2046">
        <v>2044</v>
      </c>
      <c r="B2046" s="2" t="s">
        <v>2045</v>
      </c>
      <c r="C2046" s="2" t="s">
        <v>6154</v>
      </c>
      <c r="D2046" s="7">
        <v>15000</v>
      </c>
      <c r="E2046" s="5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217"/>
        <v>108</v>
      </c>
      <c r="P2046">
        <f t="shared" si="218"/>
        <v>90.18</v>
      </c>
      <c r="Q2046" t="s">
        <v>8317</v>
      </c>
      <c r="R2046" t="s">
        <v>8347</v>
      </c>
      <c r="S2046" s="11">
        <f t="shared" si="219"/>
        <v>42138.684189814812</v>
      </c>
      <c r="T2046">
        <f t="shared" si="220"/>
        <v>25569.002083333333</v>
      </c>
      <c r="U2046">
        <f t="shared" si="221"/>
        <v>2015</v>
      </c>
      <c r="V2046">
        <f t="shared" si="222"/>
        <v>5</v>
      </c>
      <c r="W2046" t="str">
        <f t="shared" si="223"/>
        <v>May</v>
      </c>
    </row>
    <row r="2047" spans="1:23" customFormat="1" ht="43.2" hidden="1" x14ac:dyDescent="0.3">
      <c r="A2047">
        <v>2045</v>
      </c>
      <c r="B2047" s="2" t="s">
        <v>2046</v>
      </c>
      <c r="C2047" s="2" t="s">
        <v>6155</v>
      </c>
      <c r="D2047" s="7">
        <v>4900</v>
      </c>
      <c r="E2047" s="5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217"/>
        <v>819</v>
      </c>
      <c r="P2047">
        <f t="shared" si="218"/>
        <v>152.62</v>
      </c>
      <c r="Q2047" t="s">
        <v>8317</v>
      </c>
      <c r="R2047" t="s">
        <v>8347</v>
      </c>
      <c r="S2047" s="11">
        <f t="shared" si="219"/>
        <v>41069.088506944441</v>
      </c>
      <c r="T2047">
        <f t="shared" si="220"/>
        <v>25569.00304398148</v>
      </c>
      <c r="U2047">
        <f t="shared" si="221"/>
        <v>2012</v>
      </c>
      <c r="V2047">
        <f t="shared" si="222"/>
        <v>6</v>
      </c>
      <c r="W2047" t="str">
        <f t="shared" si="223"/>
        <v>Jun</v>
      </c>
    </row>
    <row r="2048" spans="1:23" customFormat="1" ht="43.2" hidden="1" x14ac:dyDescent="0.3">
      <c r="A2048">
        <v>2046</v>
      </c>
      <c r="B2048" s="2" t="s">
        <v>2047</v>
      </c>
      <c r="C2048" s="2" t="s">
        <v>6156</v>
      </c>
      <c r="D2048" s="7">
        <v>10000</v>
      </c>
      <c r="E2048" s="5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217"/>
        <v>121</v>
      </c>
      <c r="P2048">
        <f t="shared" si="218"/>
        <v>55.81</v>
      </c>
      <c r="Q2048" t="s">
        <v>8317</v>
      </c>
      <c r="R2048" t="s">
        <v>8347</v>
      </c>
      <c r="S2048" s="11">
        <f t="shared" si="219"/>
        <v>41387.171805555554</v>
      </c>
      <c r="T2048">
        <f t="shared" si="220"/>
        <v>25569.002511574075</v>
      </c>
      <c r="U2048">
        <f t="shared" si="221"/>
        <v>2013</v>
      </c>
      <c r="V2048">
        <f t="shared" si="222"/>
        <v>4</v>
      </c>
      <c r="W2048" t="str">
        <f t="shared" si="223"/>
        <v>Apr</v>
      </c>
    </row>
    <row r="2049" spans="1:23" customFormat="1" ht="43.2" hidden="1" x14ac:dyDescent="0.3">
      <c r="A2049">
        <v>2047</v>
      </c>
      <c r="B2049" s="2" t="s">
        <v>2048</v>
      </c>
      <c r="C2049" s="2" t="s">
        <v>6157</v>
      </c>
      <c r="D2049" s="7">
        <v>98000</v>
      </c>
      <c r="E2049" s="5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217"/>
        <v>103</v>
      </c>
      <c r="P2049">
        <f t="shared" si="218"/>
        <v>227.85</v>
      </c>
      <c r="Q2049" t="s">
        <v>8317</v>
      </c>
      <c r="R2049" t="s">
        <v>8347</v>
      </c>
      <c r="S2049" s="11">
        <f t="shared" si="219"/>
        <v>42081.903587962966</v>
      </c>
      <c r="T2049">
        <f t="shared" si="220"/>
        <v>25569.005127314816</v>
      </c>
      <c r="U2049">
        <f t="shared" si="221"/>
        <v>2015</v>
      </c>
      <c r="V2049">
        <f t="shared" si="222"/>
        <v>3</v>
      </c>
      <c r="W2049" t="str">
        <f t="shared" si="223"/>
        <v>Mar</v>
      </c>
    </row>
    <row r="2050" spans="1:23" customFormat="1" ht="43.2" hidden="1" x14ac:dyDescent="0.3">
      <c r="A2050">
        <v>2048</v>
      </c>
      <c r="B2050" s="2" t="s">
        <v>2049</v>
      </c>
      <c r="C2050" s="2" t="s">
        <v>6158</v>
      </c>
      <c r="D2050" s="7">
        <v>85000</v>
      </c>
      <c r="E2050" s="5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224">ROUND(E2050/D2050*100,0)</f>
        <v>148</v>
      </c>
      <c r="P2050">
        <f t="shared" si="218"/>
        <v>91.83</v>
      </c>
      <c r="Q2050" t="s">
        <v>8317</v>
      </c>
      <c r="R2050" t="s">
        <v>8347</v>
      </c>
      <c r="S2050" s="11">
        <f t="shared" si="219"/>
        <v>41387.651516203703</v>
      </c>
      <c r="T2050">
        <f t="shared" si="220"/>
        <v>25569.015891203704</v>
      </c>
      <c r="U2050">
        <f t="shared" si="221"/>
        <v>2013</v>
      </c>
      <c r="V2050">
        <f t="shared" si="222"/>
        <v>4</v>
      </c>
      <c r="W2050" t="str">
        <f t="shared" si="223"/>
        <v>Apr</v>
      </c>
    </row>
    <row r="2051" spans="1:23" customFormat="1" hidden="1" x14ac:dyDescent="0.3">
      <c r="A2051">
        <v>2049</v>
      </c>
      <c r="B2051" s="2" t="s">
        <v>2050</v>
      </c>
      <c r="C2051" s="2" t="s">
        <v>6159</v>
      </c>
      <c r="D2051" s="7">
        <v>50000</v>
      </c>
      <c r="E2051" s="5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224"/>
        <v>120</v>
      </c>
      <c r="P2051">
        <f t="shared" ref="P2051:P2114" si="225">IFERROR(ROUND(E2051/L2051,2),0)</f>
        <v>80.989999999999995</v>
      </c>
      <c r="Q2051" t="s">
        <v>8317</v>
      </c>
      <c r="R2051" t="s">
        <v>8347</v>
      </c>
      <c r="S2051" s="11">
        <f t="shared" ref="S2051:S2114" si="226">(((J2051/60)/60)/24)+DATE(1970,1,1)</f>
        <v>41575.527349537035</v>
      </c>
      <c r="T2051">
        <f t="shared" ref="T2051:T2114" si="227">(((L2051/60)/60)/24)+DATE(1970,1,1)</f>
        <v>25569.008587962962</v>
      </c>
      <c r="U2051">
        <f t="shared" ref="U2051:U2114" si="228">YEAR(S2051)</f>
        <v>2013</v>
      </c>
      <c r="V2051">
        <f t="shared" ref="V2051:V2114" si="229">MONTH(S2051)</f>
        <v>10</v>
      </c>
      <c r="W2051" t="str">
        <f t="shared" ref="W2051:W2114" si="230">IF(V2051=1,"Jan",IF(V2051=2,"Feb",IF(V2051=3,"Mar",IF(V2051=4,"Apr",IF(V2051=5,"May",IF(V2051=6,"Jun",IF(V2051=7,"Jul",IF(V2051=8,"Aug",IF(V2051=9,"Sep",IF(V2051=10,"Oct",IF(V2051=11,"Nov",IF(V2051=12,"Dec"))))))))))))</f>
        <v>Oct</v>
      </c>
    </row>
    <row r="2052" spans="1:23" customFormat="1" ht="43.2" hidden="1" x14ac:dyDescent="0.3">
      <c r="A2052">
        <v>2050</v>
      </c>
      <c r="B2052" s="2" t="s">
        <v>2051</v>
      </c>
      <c r="C2052" s="2" t="s">
        <v>6160</v>
      </c>
      <c r="D2052" s="7">
        <v>10000</v>
      </c>
      <c r="E2052" s="5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224"/>
        <v>473</v>
      </c>
      <c r="P2052">
        <f t="shared" si="225"/>
        <v>278.39</v>
      </c>
      <c r="Q2052" t="s">
        <v>8317</v>
      </c>
      <c r="R2052" t="s">
        <v>8347</v>
      </c>
      <c r="S2052" s="11">
        <f t="shared" si="226"/>
        <v>42115.071504629625</v>
      </c>
      <c r="T2052">
        <f t="shared" si="227"/>
        <v>25569.001967592594</v>
      </c>
      <c r="U2052">
        <f t="shared" si="228"/>
        <v>2015</v>
      </c>
      <c r="V2052">
        <f t="shared" si="229"/>
        <v>4</v>
      </c>
      <c r="W2052" t="str">
        <f t="shared" si="230"/>
        <v>Apr</v>
      </c>
    </row>
    <row r="2053" spans="1:23" customFormat="1" ht="43.2" hidden="1" x14ac:dyDescent="0.3">
      <c r="A2053">
        <v>2051</v>
      </c>
      <c r="B2053" s="2" t="s">
        <v>2052</v>
      </c>
      <c r="C2053" s="2" t="s">
        <v>6161</v>
      </c>
      <c r="D2053" s="7">
        <v>8000</v>
      </c>
      <c r="E2053" s="5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224"/>
        <v>130</v>
      </c>
      <c r="P2053">
        <f t="shared" si="225"/>
        <v>43.1</v>
      </c>
      <c r="Q2053" t="s">
        <v>8317</v>
      </c>
      <c r="R2053" t="s">
        <v>8347</v>
      </c>
      <c r="S2053" s="11">
        <f t="shared" si="226"/>
        <v>41604.022418981483</v>
      </c>
      <c r="T2053">
        <f t="shared" si="227"/>
        <v>25569.002800925926</v>
      </c>
      <c r="U2053">
        <f t="shared" si="228"/>
        <v>2013</v>
      </c>
      <c r="V2053">
        <f t="shared" si="229"/>
        <v>11</v>
      </c>
      <c r="W2053" t="str">
        <f t="shared" si="230"/>
        <v>Nov</v>
      </c>
    </row>
    <row r="2054" spans="1:23" customFormat="1" ht="43.2" hidden="1" x14ac:dyDescent="0.3">
      <c r="A2054">
        <v>2052</v>
      </c>
      <c r="B2054" s="2" t="s">
        <v>2053</v>
      </c>
      <c r="C2054" s="2" t="s">
        <v>6162</v>
      </c>
      <c r="D2054" s="7">
        <v>50000</v>
      </c>
      <c r="E2054" s="5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224"/>
        <v>353</v>
      </c>
      <c r="P2054">
        <f t="shared" si="225"/>
        <v>326.29000000000002</v>
      </c>
      <c r="Q2054" t="s">
        <v>8317</v>
      </c>
      <c r="R2054" t="s">
        <v>8347</v>
      </c>
      <c r="S2054" s="11">
        <f t="shared" si="226"/>
        <v>42375.08394675926</v>
      </c>
      <c r="T2054">
        <f t="shared" si="227"/>
        <v>25569.006261574075</v>
      </c>
      <c r="U2054">
        <f t="shared" si="228"/>
        <v>2016</v>
      </c>
      <c r="V2054">
        <f t="shared" si="229"/>
        <v>1</v>
      </c>
      <c r="W2054" t="str">
        <f t="shared" si="230"/>
        <v>Jan</v>
      </c>
    </row>
    <row r="2055" spans="1:23" customFormat="1" ht="43.2" hidden="1" x14ac:dyDescent="0.3">
      <c r="A2055">
        <v>2053</v>
      </c>
      <c r="B2055" s="2" t="s">
        <v>2054</v>
      </c>
      <c r="C2055" s="2" t="s">
        <v>6163</v>
      </c>
      <c r="D2055" s="7">
        <v>5000</v>
      </c>
      <c r="E2055" s="5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224"/>
        <v>101</v>
      </c>
      <c r="P2055">
        <f t="shared" si="225"/>
        <v>41.74</v>
      </c>
      <c r="Q2055" t="s">
        <v>8317</v>
      </c>
      <c r="R2055" t="s">
        <v>8347</v>
      </c>
      <c r="S2055" s="11">
        <f t="shared" si="226"/>
        <v>42303.617488425924</v>
      </c>
      <c r="T2055">
        <f t="shared" si="227"/>
        <v>25569.001400462963</v>
      </c>
      <c r="U2055">
        <f t="shared" si="228"/>
        <v>2015</v>
      </c>
      <c r="V2055">
        <f t="shared" si="229"/>
        <v>10</v>
      </c>
      <c r="W2055" t="str">
        <f t="shared" si="230"/>
        <v>Oct</v>
      </c>
    </row>
    <row r="2056" spans="1:23" customFormat="1" ht="43.2" hidden="1" x14ac:dyDescent="0.3">
      <c r="A2056">
        <v>2054</v>
      </c>
      <c r="B2056" s="2" t="s">
        <v>2055</v>
      </c>
      <c r="C2056" s="2" t="s">
        <v>6164</v>
      </c>
      <c r="D2056" s="7">
        <v>35000</v>
      </c>
      <c r="E2056" s="5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224"/>
        <v>114</v>
      </c>
      <c r="P2056">
        <f t="shared" si="225"/>
        <v>64.02</v>
      </c>
      <c r="Q2056" t="s">
        <v>8317</v>
      </c>
      <c r="R2056" t="s">
        <v>8347</v>
      </c>
      <c r="S2056" s="11">
        <f t="shared" si="226"/>
        <v>41731.520949074074</v>
      </c>
      <c r="T2056">
        <f t="shared" si="227"/>
        <v>25569.007187499999</v>
      </c>
      <c r="U2056">
        <f t="shared" si="228"/>
        <v>2014</v>
      </c>
      <c r="V2056">
        <f t="shared" si="229"/>
        <v>4</v>
      </c>
      <c r="W2056" t="str">
        <f t="shared" si="230"/>
        <v>Apr</v>
      </c>
    </row>
    <row r="2057" spans="1:23" customFormat="1" ht="43.2" hidden="1" x14ac:dyDescent="0.3">
      <c r="A2057">
        <v>2055</v>
      </c>
      <c r="B2057" s="2" t="s">
        <v>2056</v>
      </c>
      <c r="C2057" s="2" t="s">
        <v>6165</v>
      </c>
      <c r="D2057" s="7">
        <v>6000</v>
      </c>
      <c r="E2057" s="5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224"/>
        <v>167</v>
      </c>
      <c r="P2057">
        <f t="shared" si="225"/>
        <v>99.46</v>
      </c>
      <c r="Q2057" t="s">
        <v>8317</v>
      </c>
      <c r="R2057" t="s">
        <v>8347</v>
      </c>
      <c r="S2057" s="11">
        <f t="shared" si="226"/>
        <v>41946.674108796295</v>
      </c>
      <c r="T2057">
        <f t="shared" si="227"/>
        <v>25569.001168981482</v>
      </c>
      <c r="U2057">
        <f t="shared" si="228"/>
        <v>2014</v>
      </c>
      <c r="V2057">
        <f t="shared" si="229"/>
        <v>11</v>
      </c>
      <c r="W2057" t="str">
        <f t="shared" si="230"/>
        <v>Nov</v>
      </c>
    </row>
    <row r="2058" spans="1:23" customFormat="1" ht="43.2" hidden="1" x14ac:dyDescent="0.3">
      <c r="A2058">
        <v>2056</v>
      </c>
      <c r="B2058" s="2" t="s">
        <v>2057</v>
      </c>
      <c r="C2058" s="2" t="s">
        <v>6166</v>
      </c>
      <c r="D2058" s="7">
        <v>50000</v>
      </c>
      <c r="E2058" s="5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224"/>
        <v>153</v>
      </c>
      <c r="P2058">
        <f t="shared" si="225"/>
        <v>138.49</v>
      </c>
      <c r="Q2058" t="s">
        <v>8317</v>
      </c>
      <c r="R2058" t="s">
        <v>8347</v>
      </c>
      <c r="S2058" s="11">
        <f t="shared" si="226"/>
        <v>41351.76090277778</v>
      </c>
      <c r="T2058">
        <f t="shared" si="227"/>
        <v>25569.006412037037</v>
      </c>
      <c r="U2058">
        <f t="shared" si="228"/>
        <v>2013</v>
      </c>
      <c r="V2058">
        <f t="shared" si="229"/>
        <v>3</v>
      </c>
      <c r="W2058" t="str">
        <f t="shared" si="230"/>
        <v>Mar</v>
      </c>
    </row>
    <row r="2059" spans="1:23" customFormat="1" ht="43.2" hidden="1" x14ac:dyDescent="0.3">
      <c r="A2059">
        <v>2057</v>
      </c>
      <c r="B2059" s="2" t="s">
        <v>2058</v>
      </c>
      <c r="C2059" s="2" t="s">
        <v>6167</v>
      </c>
      <c r="D2059" s="7">
        <v>15000</v>
      </c>
      <c r="E2059" s="5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224"/>
        <v>202</v>
      </c>
      <c r="P2059">
        <f t="shared" si="225"/>
        <v>45.55</v>
      </c>
      <c r="Q2059" t="s">
        <v>8317</v>
      </c>
      <c r="R2059" t="s">
        <v>8347</v>
      </c>
      <c r="S2059" s="11">
        <f t="shared" si="226"/>
        <v>42396.494583333333</v>
      </c>
      <c r="T2059">
        <f t="shared" si="227"/>
        <v>25569.007708333334</v>
      </c>
      <c r="U2059">
        <f t="shared" si="228"/>
        <v>2016</v>
      </c>
      <c r="V2059">
        <f t="shared" si="229"/>
        <v>1</v>
      </c>
      <c r="W2059" t="str">
        <f t="shared" si="230"/>
        <v>Jan</v>
      </c>
    </row>
    <row r="2060" spans="1:23" customFormat="1" ht="28.8" hidden="1" x14ac:dyDescent="0.3">
      <c r="A2060">
        <v>2058</v>
      </c>
      <c r="B2060" s="2" t="s">
        <v>2059</v>
      </c>
      <c r="C2060" s="2" t="s">
        <v>6168</v>
      </c>
      <c r="D2060" s="7">
        <v>2560</v>
      </c>
      <c r="E2060" s="5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224"/>
        <v>168</v>
      </c>
      <c r="P2060">
        <f t="shared" si="225"/>
        <v>10.51</v>
      </c>
      <c r="Q2060" t="s">
        <v>8317</v>
      </c>
      <c r="R2060" t="s">
        <v>8347</v>
      </c>
      <c r="S2060" s="11">
        <f t="shared" si="226"/>
        <v>42026.370717592596</v>
      </c>
      <c r="T2060">
        <f t="shared" si="227"/>
        <v>25569.00474537037</v>
      </c>
      <c r="U2060">
        <f t="shared" si="228"/>
        <v>2015</v>
      </c>
      <c r="V2060">
        <f t="shared" si="229"/>
        <v>1</v>
      </c>
      <c r="W2060" t="str">
        <f t="shared" si="230"/>
        <v>Jan</v>
      </c>
    </row>
    <row r="2061" spans="1:23" customFormat="1" ht="43.2" hidden="1" x14ac:dyDescent="0.3">
      <c r="A2061">
        <v>2059</v>
      </c>
      <c r="B2061" s="2" t="s">
        <v>2060</v>
      </c>
      <c r="C2061" s="2" t="s">
        <v>6169</v>
      </c>
      <c r="D2061" s="7">
        <v>30000</v>
      </c>
      <c r="E2061" s="5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224"/>
        <v>143</v>
      </c>
      <c r="P2061">
        <f t="shared" si="225"/>
        <v>114.77</v>
      </c>
      <c r="Q2061" t="s">
        <v>8317</v>
      </c>
      <c r="R2061" t="s">
        <v>8347</v>
      </c>
      <c r="S2061" s="11">
        <f t="shared" si="226"/>
        <v>42361.602476851855</v>
      </c>
      <c r="T2061">
        <f t="shared" si="227"/>
        <v>25569.004340277777</v>
      </c>
      <c r="U2061">
        <f t="shared" si="228"/>
        <v>2015</v>
      </c>
      <c r="V2061">
        <f t="shared" si="229"/>
        <v>12</v>
      </c>
      <c r="W2061" t="str">
        <f t="shared" si="230"/>
        <v>Dec</v>
      </c>
    </row>
    <row r="2062" spans="1:23" customFormat="1" ht="43.2" hidden="1" x14ac:dyDescent="0.3">
      <c r="A2062">
        <v>2060</v>
      </c>
      <c r="B2062" s="2" t="s">
        <v>2061</v>
      </c>
      <c r="C2062" s="2" t="s">
        <v>6170</v>
      </c>
      <c r="D2062" s="7">
        <v>25000</v>
      </c>
      <c r="E2062" s="5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224"/>
        <v>196</v>
      </c>
      <c r="P2062">
        <f t="shared" si="225"/>
        <v>36</v>
      </c>
      <c r="Q2062" t="s">
        <v>8317</v>
      </c>
      <c r="R2062" t="s">
        <v>8347</v>
      </c>
      <c r="S2062" s="11">
        <f t="shared" si="226"/>
        <v>41783.642939814818</v>
      </c>
      <c r="T2062">
        <f t="shared" si="227"/>
        <v>25569.015787037039</v>
      </c>
      <c r="U2062">
        <f t="shared" si="228"/>
        <v>2014</v>
      </c>
      <c r="V2062">
        <f t="shared" si="229"/>
        <v>5</v>
      </c>
      <c r="W2062" t="str">
        <f t="shared" si="230"/>
        <v>May</v>
      </c>
    </row>
    <row r="2063" spans="1:23" customFormat="1" ht="43.2" hidden="1" x14ac:dyDescent="0.3">
      <c r="A2063">
        <v>2061</v>
      </c>
      <c r="B2063" s="2" t="s">
        <v>2062</v>
      </c>
      <c r="C2063" s="2" t="s">
        <v>6171</v>
      </c>
      <c r="D2063" s="7">
        <v>5000</v>
      </c>
      <c r="E2063" s="5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224"/>
        <v>108</v>
      </c>
      <c r="P2063">
        <f t="shared" si="225"/>
        <v>154.16999999999999</v>
      </c>
      <c r="Q2063" t="s">
        <v>8317</v>
      </c>
      <c r="R2063" t="s">
        <v>8347</v>
      </c>
      <c r="S2063" s="11">
        <f t="shared" si="226"/>
        <v>42705.764513888891</v>
      </c>
      <c r="T2063">
        <f t="shared" si="227"/>
        <v>25569.000405092593</v>
      </c>
      <c r="U2063">
        <f t="shared" si="228"/>
        <v>2016</v>
      </c>
      <c r="V2063">
        <f t="shared" si="229"/>
        <v>12</v>
      </c>
      <c r="W2063" t="str">
        <f t="shared" si="230"/>
        <v>Dec</v>
      </c>
    </row>
    <row r="2064" spans="1:23" customFormat="1" ht="43.2" hidden="1" x14ac:dyDescent="0.3">
      <c r="A2064">
        <v>2062</v>
      </c>
      <c r="B2064" s="2" t="s">
        <v>2063</v>
      </c>
      <c r="C2064" s="2" t="s">
        <v>6172</v>
      </c>
      <c r="D2064" s="7">
        <v>100000</v>
      </c>
      <c r="E2064" s="5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224"/>
        <v>115</v>
      </c>
      <c r="P2064">
        <f t="shared" si="225"/>
        <v>566.39</v>
      </c>
      <c r="Q2064" t="s">
        <v>8317</v>
      </c>
      <c r="R2064" t="s">
        <v>8347</v>
      </c>
      <c r="S2064" s="11">
        <f t="shared" si="226"/>
        <v>42423.3830787037</v>
      </c>
      <c r="T2064">
        <f t="shared" si="227"/>
        <v>25569.002349537037</v>
      </c>
      <c r="U2064">
        <f t="shared" si="228"/>
        <v>2016</v>
      </c>
      <c r="V2064">
        <f t="shared" si="229"/>
        <v>2</v>
      </c>
      <c r="W2064" t="str">
        <f t="shared" si="230"/>
        <v>Feb</v>
      </c>
    </row>
    <row r="2065" spans="1:23" customFormat="1" ht="28.8" hidden="1" x14ac:dyDescent="0.3">
      <c r="A2065">
        <v>2063</v>
      </c>
      <c r="B2065" s="2" t="s">
        <v>2064</v>
      </c>
      <c r="C2065" s="2" t="s">
        <v>6173</v>
      </c>
      <c r="D2065" s="7">
        <v>4000</v>
      </c>
      <c r="E2065" s="5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224"/>
        <v>148</v>
      </c>
      <c r="P2065">
        <f t="shared" si="225"/>
        <v>120.86</v>
      </c>
      <c r="Q2065" t="s">
        <v>8317</v>
      </c>
      <c r="R2065" t="s">
        <v>8347</v>
      </c>
      <c r="S2065" s="11">
        <f t="shared" si="226"/>
        <v>42472.73265046296</v>
      </c>
      <c r="T2065">
        <f t="shared" si="227"/>
        <v>25569.000567129631</v>
      </c>
      <c r="U2065">
        <f t="shared" si="228"/>
        <v>2016</v>
      </c>
      <c r="V2065">
        <f t="shared" si="229"/>
        <v>4</v>
      </c>
      <c r="W2065" t="str">
        <f t="shared" si="230"/>
        <v>Apr</v>
      </c>
    </row>
    <row r="2066" spans="1:23" customFormat="1" ht="43.2" hidden="1" x14ac:dyDescent="0.3">
      <c r="A2066">
        <v>2064</v>
      </c>
      <c r="B2066" s="2" t="s">
        <v>2065</v>
      </c>
      <c r="C2066" s="2" t="s">
        <v>6174</v>
      </c>
      <c r="D2066" s="7">
        <v>261962</v>
      </c>
      <c r="E2066" s="5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224"/>
        <v>191</v>
      </c>
      <c r="P2066">
        <f t="shared" si="225"/>
        <v>86.16</v>
      </c>
      <c r="Q2066" t="s">
        <v>8317</v>
      </c>
      <c r="R2066" t="s">
        <v>8347</v>
      </c>
      <c r="S2066" s="11">
        <f t="shared" si="226"/>
        <v>41389.364849537036</v>
      </c>
      <c r="T2066">
        <f t="shared" si="227"/>
        <v>25569.06726851852</v>
      </c>
      <c r="U2066">
        <f t="shared" si="228"/>
        <v>2013</v>
      </c>
      <c r="V2066">
        <f t="shared" si="229"/>
        <v>4</v>
      </c>
      <c r="W2066" t="str">
        <f t="shared" si="230"/>
        <v>Apr</v>
      </c>
    </row>
    <row r="2067" spans="1:23" customFormat="1" ht="43.2" hidden="1" x14ac:dyDescent="0.3">
      <c r="A2067">
        <v>2065</v>
      </c>
      <c r="B2067" s="2" t="s">
        <v>2066</v>
      </c>
      <c r="C2067" s="2" t="s">
        <v>6175</v>
      </c>
      <c r="D2067" s="7">
        <v>40000</v>
      </c>
      <c r="E2067" s="5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224"/>
        <v>199</v>
      </c>
      <c r="P2067">
        <f t="shared" si="225"/>
        <v>51.21</v>
      </c>
      <c r="Q2067" t="s">
        <v>8317</v>
      </c>
      <c r="R2067" t="s">
        <v>8347</v>
      </c>
      <c r="S2067" s="11">
        <f t="shared" si="226"/>
        <v>41603.333668981482</v>
      </c>
      <c r="T2067">
        <f t="shared" si="227"/>
        <v>25569.01800925926</v>
      </c>
      <c r="U2067">
        <f t="shared" si="228"/>
        <v>2013</v>
      </c>
      <c r="V2067">
        <f t="shared" si="229"/>
        <v>11</v>
      </c>
      <c r="W2067" t="str">
        <f t="shared" si="230"/>
        <v>Nov</v>
      </c>
    </row>
    <row r="2068" spans="1:23" customFormat="1" ht="43.2" hidden="1" x14ac:dyDescent="0.3">
      <c r="A2068">
        <v>2066</v>
      </c>
      <c r="B2068" s="2" t="s">
        <v>2067</v>
      </c>
      <c r="C2068" s="2" t="s">
        <v>6176</v>
      </c>
      <c r="D2068" s="7">
        <v>2000</v>
      </c>
      <c r="E2068" s="5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224"/>
        <v>219</v>
      </c>
      <c r="P2068">
        <f t="shared" si="225"/>
        <v>67.260000000000005</v>
      </c>
      <c r="Q2068" t="s">
        <v>8317</v>
      </c>
      <c r="R2068" t="s">
        <v>8347</v>
      </c>
      <c r="S2068" s="11">
        <f t="shared" si="226"/>
        <v>41844.771793981483</v>
      </c>
      <c r="T2068">
        <f t="shared" si="227"/>
        <v>25569.000752314816</v>
      </c>
      <c r="U2068">
        <f t="shared" si="228"/>
        <v>2014</v>
      </c>
      <c r="V2068">
        <f t="shared" si="229"/>
        <v>7</v>
      </c>
      <c r="W2068" t="str">
        <f t="shared" si="230"/>
        <v>Jul</v>
      </c>
    </row>
    <row r="2069" spans="1:23" customFormat="1" ht="43.2" hidden="1" x14ac:dyDescent="0.3">
      <c r="A2069">
        <v>2067</v>
      </c>
      <c r="B2069" s="2" t="s">
        <v>2068</v>
      </c>
      <c r="C2069" s="2" t="s">
        <v>6177</v>
      </c>
      <c r="D2069" s="7">
        <v>495</v>
      </c>
      <c r="E2069" s="5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224"/>
        <v>127</v>
      </c>
      <c r="P2069">
        <f t="shared" si="225"/>
        <v>62.8</v>
      </c>
      <c r="Q2069" t="s">
        <v>8317</v>
      </c>
      <c r="R2069" t="s">
        <v>8347</v>
      </c>
      <c r="S2069" s="11">
        <f t="shared" si="226"/>
        <v>42115.853888888887</v>
      </c>
      <c r="T2069">
        <f t="shared" si="227"/>
        <v>25569.000115740742</v>
      </c>
      <c r="U2069">
        <f t="shared" si="228"/>
        <v>2015</v>
      </c>
      <c r="V2069">
        <f t="shared" si="229"/>
        <v>4</v>
      </c>
      <c r="W2069" t="str">
        <f t="shared" si="230"/>
        <v>Apr</v>
      </c>
    </row>
    <row r="2070" spans="1:23" customFormat="1" ht="43.2" hidden="1" x14ac:dyDescent="0.3">
      <c r="A2070">
        <v>2068</v>
      </c>
      <c r="B2070" s="2" t="s">
        <v>2069</v>
      </c>
      <c r="C2070" s="2" t="s">
        <v>6178</v>
      </c>
      <c r="D2070" s="7">
        <v>25000</v>
      </c>
      <c r="E2070" s="5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224"/>
        <v>105</v>
      </c>
      <c r="P2070">
        <f t="shared" si="225"/>
        <v>346.13</v>
      </c>
      <c r="Q2070" t="s">
        <v>8317</v>
      </c>
      <c r="R2070" t="s">
        <v>8347</v>
      </c>
      <c r="S2070" s="11">
        <f t="shared" si="226"/>
        <v>42633.841608796298</v>
      </c>
      <c r="T2070">
        <f t="shared" si="227"/>
        <v>25569.000879629628</v>
      </c>
      <c r="U2070">
        <f t="shared" si="228"/>
        <v>2016</v>
      </c>
      <c r="V2070">
        <f t="shared" si="229"/>
        <v>9</v>
      </c>
      <c r="W2070" t="str">
        <f t="shared" si="230"/>
        <v>Sep</v>
      </c>
    </row>
    <row r="2071" spans="1:23" customFormat="1" ht="57.6" hidden="1" x14ac:dyDescent="0.3">
      <c r="A2071">
        <v>2069</v>
      </c>
      <c r="B2071" s="2" t="s">
        <v>2070</v>
      </c>
      <c r="C2071" s="2" t="s">
        <v>6179</v>
      </c>
      <c r="D2071" s="7">
        <v>50000</v>
      </c>
      <c r="E2071" s="5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224"/>
        <v>128</v>
      </c>
      <c r="P2071">
        <f t="shared" si="225"/>
        <v>244.12</v>
      </c>
      <c r="Q2071" t="s">
        <v>8317</v>
      </c>
      <c r="R2071" t="s">
        <v>8347</v>
      </c>
      <c r="S2071" s="11">
        <f t="shared" si="226"/>
        <v>42340.972118055557</v>
      </c>
      <c r="T2071">
        <f t="shared" si="227"/>
        <v>25569.00304398148</v>
      </c>
      <c r="U2071">
        <f t="shared" si="228"/>
        <v>2015</v>
      </c>
      <c r="V2071">
        <f t="shared" si="229"/>
        <v>12</v>
      </c>
      <c r="W2071" t="str">
        <f t="shared" si="230"/>
        <v>Dec</v>
      </c>
    </row>
    <row r="2072" spans="1:23" customFormat="1" ht="43.2" hidden="1" x14ac:dyDescent="0.3">
      <c r="A2072">
        <v>2070</v>
      </c>
      <c r="B2072" s="2" t="s">
        <v>2071</v>
      </c>
      <c r="C2072" s="2" t="s">
        <v>6180</v>
      </c>
      <c r="D2072" s="7">
        <v>125000</v>
      </c>
      <c r="E2072" s="5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224"/>
        <v>317</v>
      </c>
      <c r="P2072">
        <f t="shared" si="225"/>
        <v>259.25</v>
      </c>
      <c r="Q2072" t="s">
        <v>8317</v>
      </c>
      <c r="R2072" t="s">
        <v>8347</v>
      </c>
      <c r="S2072" s="11">
        <f t="shared" si="226"/>
        <v>42519.6565162037</v>
      </c>
      <c r="T2072">
        <f t="shared" si="227"/>
        <v>25569.017708333333</v>
      </c>
      <c r="U2072">
        <f t="shared" si="228"/>
        <v>2016</v>
      </c>
      <c r="V2072">
        <f t="shared" si="229"/>
        <v>5</v>
      </c>
      <c r="W2072" t="str">
        <f t="shared" si="230"/>
        <v>May</v>
      </c>
    </row>
    <row r="2073" spans="1:23" customFormat="1" ht="43.2" hidden="1" x14ac:dyDescent="0.3">
      <c r="A2073">
        <v>2071</v>
      </c>
      <c r="B2073" s="2" t="s">
        <v>2072</v>
      </c>
      <c r="C2073" s="2" t="s">
        <v>6181</v>
      </c>
      <c r="D2073" s="7">
        <v>20000</v>
      </c>
      <c r="E2073" s="5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224"/>
        <v>281</v>
      </c>
      <c r="P2073">
        <f t="shared" si="225"/>
        <v>201.96</v>
      </c>
      <c r="Q2073" t="s">
        <v>8317</v>
      </c>
      <c r="R2073" t="s">
        <v>8347</v>
      </c>
      <c r="S2073" s="11">
        <f t="shared" si="226"/>
        <v>42600.278749999998</v>
      </c>
      <c r="T2073">
        <f t="shared" si="227"/>
        <v>25569.003217592592</v>
      </c>
      <c r="U2073">
        <f t="shared" si="228"/>
        <v>2016</v>
      </c>
      <c r="V2073">
        <f t="shared" si="229"/>
        <v>8</v>
      </c>
      <c r="W2073" t="str">
        <f t="shared" si="230"/>
        <v>Aug</v>
      </c>
    </row>
    <row r="2074" spans="1:23" customFormat="1" ht="57.6" hidden="1" x14ac:dyDescent="0.3">
      <c r="A2074">
        <v>2072</v>
      </c>
      <c r="B2074" s="2" t="s">
        <v>2073</v>
      </c>
      <c r="C2074" s="2" t="s">
        <v>6182</v>
      </c>
      <c r="D2074" s="7">
        <v>71500</v>
      </c>
      <c r="E2074" s="5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224"/>
        <v>111</v>
      </c>
      <c r="P2074">
        <f t="shared" si="225"/>
        <v>226.21</v>
      </c>
      <c r="Q2074" t="s">
        <v>8317</v>
      </c>
      <c r="R2074" t="s">
        <v>8347</v>
      </c>
      <c r="S2074" s="11">
        <f t="shared" si="226"/>
        <v>42467.581388888888</v>
      </c>
      <c r="T2074">
        <f t="shared" si="227"/>
        <v>25569.004050925927</v>
      </c>
      <c r="U2074">
        <f t="shared" si="228"/>
        <v>2016</v>
      </c>
      <c r="V2074">
        <f t="shared" si="229"/>
        <v>4</v>
      </c>
      <c r="W2074" t="str">
        <f t="shared" si="230"/>
        <v>Apr</v>
      </c>
    </row>
    <row r="2075" spans="1:23" customFormat="1" ht="43.2" hidden="1" x14ac:dyDescent="0.3">
      <c r="A2075">
        <v>2073</v>
      </c>
      <c r="B2075" s="2" t="s">
        <v>2074</v>
      </c>
      <c r="C2075" s="2" t="s">
        <v>6183</v>
      </c>
      <c r="D2075" s="7">
        <v>100000</v>
      </c>
      <c r="E2075" s="5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224"/>
        <v>153</v>
      </c>
      <c r="P2075">
        <f t="shared" si="225"/>
        <v>324.69</v>
      </c>
      <c r="Q2075" t="s">
        <v>8317</v>
      </c>
      <c r="R2075" t="s">
        <v>8347</v>
      </c>
      <c r="S2075" s="11">
        <f t="shared" si="226"/>
        <v>42087.668032407411</v>
      </c>
      <c r="T2075">
        <f t="shared" si="227"/>
        <v>25569.005439814813</v>
      </c>
      <c r="U2075">
        <f t="shared" si="228"/>
        <v>2015</v>
      </c>
      <c r="V2075">
        <f t="shared" si="229"/>
        <v>3</v>
      </c>
      <c r="W2075" t="str">
        <f t="shared" si="230"/>
        <v>Mar</v>
      </c>
    </row>
    <row r="2076" spans="1:23" customFormat="1" ht="28.8" hidden="1" x14ac:dyDescent="0.3">
      <c r="A2076">
        <v>2074</v>
      </c>
      <c r="B2076" s="2" t="s">
        <v>2075</v>
      </c>
      <c r="C2076" s="2" t="s">
        <v>6184</v>
      </c>
      <c r="D2076" s="7">
        <v>600</v>
      </c>
      <c r="E2076" s="5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224"/>
        <v>103</v>
      </c>
      <c r="P2076">
        <f t="shared" si="225"/>
        <v>205</v>
      </c>
      <c r="Q2076" t="s">
        <v>8317</v>
      </c>
      <c r="R2076" t="s">
        <v>8347</v>
      </c>
      <c r="S2076" s="11">
        <f t="shared" si="226"/>
        <v>42466.826180555552</v>
      </c>
      <c r="T2076">
        <f t="shared" si="227"/>
        <v>25569.000034722223</v>
      </c>
      <c r="U2076">
        <f t="shared" si="228"/>
        <v>2016</v>
      </c>
      <c r="V2076">
        <f t="shared" si="229"/>
        <v>4</v>
      </c>
      <c r="W2076" t="str">
        <f t="shared" si="230"/>
        <v>Apr</v>
      </c>
    </row>
    <row r="2077" spans="1:23" customFormat="1" ht="43.2" hidden="1" x14ac:dyDescent="0.3">
      <c r="A2077">
        <v>2075</v>
      </c>
      <c r="B2077" s="2" t="s">
        <v>2076</v>
      </c>
      <c r="C2077" s="2" t="s">
        <v>6185</v>
      </c>
      <c r="D2077" s="7">
        <v>9999</v>
      </c>
      <c r="E2077" s="5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224"/>
        <v>1678</v>
      </c>
      <c r="P2077">
        <f t="shared" si="225"/>
        <v>20.47</v>
      </c>
      <c r="Q2077" t="s">
        <v>8317</v>
      </c>
      <c r="R2077" t="s">
        <v>8347</v>
      </c>
      <c r="S2077" s="11">
        <f t="shared" si="226"/>
        <v>41450.681574074071</v>
      </c>
      <c r="T2077">
        <f t="shared" si="227"/>
        <v>25569.094907407409</v>
      </c>
      <c r="U2077">
        <f t="shared" si="228"/>
        <v>2013</v>
      </c>
      <c r="V2077">
        <f t="shared" si="229"/>
        <v>6</v>
      </c>
      <c r="W2077" t="str">
        <f t="shared" si="230"/>
        <v>Jun</v>
      </c>
    </row>
    <row r="2078" spans="1:23" customFormat="1" ht="28.8" hidden="1" x14ac:dyDescent="0.3">
      <c r="A2078">
        <v>2076</v>
      </c>
      <c r="B2078" s="2" t="s">
        <v>2077</v>
      </c>
      <c r="C2078" s="2" t="s">
        <v>6186</v>
      </c>
      <c r="D2078" s="7">
        <v>179000</v>
      </c>
      <c r="E2078" s="5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224"/>
        <v>543</v>
      </c>
      <c r="P2078">
        <f t="shared" si="225"/>
        <v>116.35</v>
      </c>
      <c r="Q2078" t="s">
        <v>8317</v>
      </c>
      <c r="R2078" t="s">
        <v>8347</v>
      </c>
      <c r="S2078" s="11">
        <f t="shared" si="226"/>
        <v>41803.880659722221</v>
      </c>
      <c r="T2078">
        <f t="shared" si="227"/>
        <v>25569.096747685184</v>
      </c>
      <c r="U2078">
        <f t="shared" si="228"/>
        <v>2014</v>
      </c>
      <c r="V2078">
        <f t="shared" si="229"/>
        <v>6</v>
      </c>
      <c r="W2078" t="str">
        <f t="shared" si="230"/>
        <v>Jun</v>
      </c>
    </row>
    <row r="2079" spans="1:23" customFormat="1" ht="43.2" hidden="1" x14ac:dyDescent="0.3">
      <c r="A2079">
        <v>2077</v>
      </c>
      <c r="B2079" s="2" t="s">
        <v>2078</v>
      </c>
      <c r="C2079" s="2" t="s">
        <v>6187</v>
      </c>
      <c r="D2079" s="7">
        <v>50000</v>
      </c>
      <c r="E2079" s="5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224"/>
        <v>116</v>
      </c>
      <c r="P2079">
        <f t="shared" si="225"/>
        <v>307.2</v>
      </c>
      <c r="Q2079" t="s">
        <v>8317</v>
      </c>
      <c r="R2079" t="s">
        <v>8347</v>
      </c>
      <c r="S2079" s="11">
        <f t="shared" si="226"/>
        <v>42103.042546296296</v>
      </c>
      <c r="T2079">
        <f t="shared" si="227"/>
        <v>25569.002175925925</v>
      </c>
      <c r="U2079">
        <f t="shared" si="228"/>
        <v>2015</v>
      </c>
      <c r="V2079">
        <f t="shared" si="229"/>
        <v>4</v>
      </c>
      <c r="W2079" t="str">
        <f t="shared" si="230"/>
        <v>Apr</v>
      </c>
    </row>
    <row r="2080" spans="1:23" customFormat="1" ht="43.2" hidden="1" x14ac:dyDescent="0.3">
      <c r="A2080">
        <v>2078</v>
      </c>
      <c r="B2080" s="2" t="s">
        <v>2079</v>
      </c>
      <c r="C2080" s="2" t="s">
        <v>6188</v>
      </c>
      <c r="D2080" s="7">
        <v>20000</v>
      </c>
      <c r="E2080" s="5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224"/>
        <v>131</v>
      </c>
      <c r="P2080">
        <f t="shared" si="225"/>
        <v>546.69000000000005</v>
      </c>
      <c r="Q2080" t="s">
        <v>8317</v>
      </c>
      <c r="R2080" t="s">
        <v>8347</v>
      </c>
      <c r="S2080" s="11">
        <f t="shared" si="226"/>
        <v>42692.771493055552</v>
      </c>
      <c r="T2080">
        <f t="shared" si="227"/>
        <v>25569.000555555554</v>
      </c>
      <c r="U2080">
        <f t="shared" si="228"/>
        <v>2016</v>
      </c>
      <c r="V2080">
        <f t="shared" si="229"/>
        <v>11</v>
      </c>
      <c r="W2080" t="str">
        <f t="shared" si="230"/>
        <v>Nov</v>
      </c>
    </row>
    <row r="2081" spans="1:23" customFormat="1" ht="57.6" hidden="1" x14ac:dyDescent="0.3">
      <c r="A2081">
        <v>2079</v>
      </c>
      <c r="B2081" s="2" t="s">
        <v>2080</v>
      </c>
      <c r="C2081" s="2" t="s">
        <v>6189</v>
      </c>
      <c r="D2081" s="7">
        <v>10000</v>
      </c>
      <c r="E2081" s="5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224"/>
        <v>288</v>
      </c>
      <c r="P2081">
        <f t="shared" si="225"/>
        <v>47.47</v>
      </c>
      <c r="Q2081" t="s">
        <v>8317</v>
      </c>
      <c r="R2081" t="s">
        <v>8347</v>
      </c>
      <c r="S2081" s="11">
        <f t="shared" si="226"/>
        <v>42150.71056712963</v>
      </c>
      <c r="T2081">
        <f t="shared" si="227"/>
        <v>25569.007025462965</v>
      </c>
      <c r="U2081">
        <f t="shared" si="228"/>
        <v>2015</v>
      </c>
      <c r="V2081">
        <f t="shared" si="229"/>
        <v>5</v>
      </c>
      <c r="W2081" t="str">
        <f t="shared" si="230"/>
        <v>May</v>
      </c>
    </row>
    <row r="2082" spans="1:23" customFormat="1" ht="43.2" hidden="1" x14ac:dyDescent="0.3">
      <c r="A2082">
        <v>2080</v>
      </c>
      <c r="B2082" s="2" t="s">
        <v>2081</v>
      </c>
      <c r="C2082" s="2" t="s">
        <v>6190</v>
      </c>
      <c r="D2082" s="7">
        <v>1000</v>
      </c>
      <c r="E2082" s="5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224"/>
        <v>508</v>
      </c>
      <c r="P2082">
        <f t="shared" si="225"/>
        <v>101.56</v>
      </c>
      <c r="Q2082" t="s">
        <v>8317</v>
      </c>
      <c r="R2082" t="s">
        <v>8347</v>
      </c>
      <c r="S2082" s="11">
        <f t="shared" si="226"/>
        <v>42289.957175925927</v>
      </c>
      <c r="T2082">
        <f t="shared" si="227"/>
        <v>25569.000578703704</v>
      </c>
      <c r="U2082">
        <f t="shared" si="228"/>
        <v>2015</v>
      </c>
      <c r="V2082">
        <f t="shared" si="229"/>
        <v>10</v>
      </c>
      <c r="W2082" t="str">
        <f t="shared" si="230"/>
        <v>Oct</v>
      </c>
    </row>
    <row r="2083" spans="1:23" customFormat="1" ht="43.2" hidden="1" x14ac:dyDescent="0.3">
      <c r="A2083">
        <v>2081</v>
      </c>
      <c r="B2083" s="2" t="s">
        <v>2082</v>
      </c>
      <c r="C2083" s="2" t="s">
        <v>6191</v>
      </c>
      <c r="D2083" s="7">
        <v>3500</v>
      </c>
      <c r="E2083" s="5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224"/>
        <v>115</v>
      </c>
      <c r="P2083">
        <f t="shared" si="225"/>
        <v>72.91</v>
      </c>
      <c r="Q2083" t="s">
        <v>8323</v>
      </c>
      <c r="R2083" t="s">
        <v>8327</v>
      </c>
      <c r="S2083" s="11">
        <f t="shared" si="226"/>
        <v>41004.156886574077</v>
      </c>
      <c r="T2083">
        <f t="shared" si="227"/>
        <v>25569.000636574074</v>
      </c>
      <c r="U2083">
        <f t="shared" si="228"/>
        <v>2012</v>
      </c>
      <c r="V2083">
        <f t="shared" si="229"/>
        <v>4</v>
      </c>
      <c r="W2083" t="str">
        <f t="shared" si="230"/>
        <v>Apr</v>
      </c>
    </row>
    <row r="2084" spans="1:23" customFormat="1" ht="43.2" hidden="1" x14ac:dyDescent="0.3">
      <c r="A2084">
        <v>2082</v>
      </c>
      <c r="B2084" s="2" t="s">
        <v>2083</v>
      </c>
      <c r="C2084" s="2" t="s">
        <v>6192</v>
      </c>
      <c r="D2084" s="7">
        <v>1500</v>
      </c>
      <c r="E2084" s="5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224"/>
        <v>111</v>
      </c>
      <c r="P2084">
        <f t="shared" si="225"/>
        <v>43.71</v>
      </c>
      <c r="Q2084" t="s">
        <v>8323</v>
      </c>
      <c r="R2084" t="s">
        <v>8327</v>
      </c>
      <c r="S2084" s="11">
        <f t="shared" si="226"/>
        <v>40811.120324074072</v>
      </c>
      <c r="T2084">
        <f t="shared" si="227"/>
        <v>25569.000439814816</v>
      </c>
      <c r="U2084">
        <f t="shared" si="228"/>
        <v>2011</v>
      </c>
      <c r="V2084">
        <f t="shared" si="229"/>
        <v>9</v>
      </c>
      <c r="W2084" t="str">
        <f t="shared" si="230"/>
        <v>Sep</v>
      </c>
    </row>
    <row r="2085" spans="1:23" customFormat="1" ht="43.2" hidden="1" x14ac:dyDescent="0.3">
      <c r="A2085">
        <v>2083</v>
      </c>
      <c r="B2085" s="2" t="s">
        <v>2084</v>
      </c>
      <c r="C2085" s="2" t="s">
        <v>6193</v>
      </c>
      <c r="D2085" s="7">
        <v>750</v>
      </c>
      <c r="E2085" s="5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224"/>
        <v>113</v>
      </c>
      <c r="P2085">
        <f t="shared" si="225"/>
        <v>34</v>
      </c>
      <c r="Q2085" t="s">
        <v>8323</v>
      </c>
      <c r="R2085" t="s">
        <v>8327</v>
      </c>
      <c r="S2085" s="11">
        <f t="shared" si="226"/>
        <v>41034.72216435185</v>
      </c>
      <c r="T2085">
        <f t="shared" si="227"/>
        <v>25569.00028935185</v>
      </c>
      <c r="U2085">
        <f t="shared" si="228"/>
        <v>2012</v>
      </c>
      <c r="V2085">
        <f t="shared" si="229"/>
        <v>5</v>
      </c>
      <c r="W2085" t="str">
        <f t="shared" si="230"/>
        <v>May</v>
      </c>
    </row>
    <row r="2086" spans="1:23" customFormat="1" ht="43.2" hidden="1" x14ac:dyDescent="0.3">
      <c r="A2086">
        <v>2084</v>
      </c>
      <c r="B2086" s="2" t="s">
        <v>2085</v>
      </c>
      <c r="C2086" s="2" t="s">
        <v>6194</v>
      </c>
      <c r="D2086" s="7">
        <v>3000</v>
      </c>
      <c r="E2086" s="5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224"/>
        <v>108</v>
      </c>
      <c r="P2086">
        <f t="shared" si="225"/>
        <v>70.650000000000006</v>
      </c>
      <c r="Q2086" t="s">
        <v>8323</v>
      </c>
      <c r="R2086" t="s">
        <v>8327</v>
      </c>
      <c r="S2086" s="11">
        <f t="shared" si="226"/>
        <v>41731.833124999997</v>
      </c>
      <c r="T2086">
        <f t="shared" si="227"/>
        <v>25569.000532407408</v>
      </c>
      <c r="U2086">
        <f t="shared" si="228"/>
        <v>2014</v>
      </c>
      <c r="V2086">
        <f t="shared" si="229"/>
        <v>4</v>
      </c>
      <c r="W2086" t="str">
        <f t="shared" si="230"/>
        <v>Apr</v>
      </c>
    </row>
    <row r="2087" spans="1:23" customFormat="1" ht="57.6" hidden="1" x14ac:dyDescent="0.3">
      <c r="A2087">
        <v>2085</v>
      </c>
      <c r="B2087" s="2" t="s">
        <v>2086</v>
      </c>
      <c r="C2087" s="2" t="s">
        <v>6195</v>
      </c>
      <c r="D2087" s="7">
        <v>6000</v>
      </c>
      <c r="E2087" s="5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224"/>
        <v>124</v>
      </c>
      <c r="P2087">
        <f t="shared" si="225"/>
        <v>89.3</v>
      </c>
      <c r="Q2087" t="s">
        <v>8323</v>
      </c>
      <c r="R2087" t="s">
        <v>8327</v>
      </c>
      <c r="S2087" s="11">
        <f t="shared" si="226"/>
        <v>41075.835497685184</v>
      </c>
      <c r="T2087">
        <f t="shared" si="227"/>
        <v>25569.000960648147</v>
      </c>
      <c r="U2087">
        <f t="shared" si="228"/>
        <v>2012</v>
      </c>
      <c r="V2087">
        <f t="shared" si="229"/>
        <v>6</v>
      </c>
      <c r="W2087" t="str">
        <f t="shared" si="230"/>
        <v>Jun</v>
      </c>
    </row>
    <row r="2088" spans="1:23" customFormat="1" ht="43.2" hidden="1" x14ac:dyDescent="0.3">
      <c r="A2088">
        <v>2086</v>
      </c>
      <c r="B2088" s="2" t="s">
        <v>2087</v>
      </c>
      <c r="C2088" s="2" t="s">
        <v>6196</v>
      </c>
      <c r="D2088" s="7">
        <v>4000</v>
      </c>
      <c r="E2088" s="5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224"/>
        <v>101</v>
      </c>
      <c r="P2088">
        <f t="shared" si="225"/>
        <v>115.09</v>
      </c>
      <c r="Q2088" t="s">
        <v>8323</v>
      </c>
      <c r="R2088" t="s">
        <v>8327</v>
      </c>
      <c r="S2088" s="11">
        <f t="shared" si="226"/>
        <v>40860.67050925926</v>
      </c>
      <c r="T2088">
        <f t="shared" si="227"/>
        <v>25569.000405092593</v>
      </c>
      <c r="U2088">
        <f t="shared" si="228"/>
        <v>2011</v>
      </c>
      <c r="V2088">
        <f t="shared" si="229"/>
        <v>11</v>
      </c>
      <c r="W2088" t="str">
        <f t="shared" si="230"/>
        <v>Nov</v>
      </c>
    </row>
    <row r="2089" spans="1:23" customFormat="1" ht="57.6" hidden="1" x14ac:dyDescent="0.3">
      <c r="A2089">
        <v>2087</v>
      </c>
      <c r="B2089" s="2" t="s">
        <v>2088</v>
      </c>
      <c r="C2089" s="2" t="s">
        <v>6197</v>
      </c>
      <c r="D2089" s="7">
        <v>1500</v>
      </c>
      <c r="E2089" s="5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224"/>
        <v>104</v>
      </c>
      <c r="P2089">
        <f t="shared" si="225"/>
        <v>62.12</v>
      </c>
      <c r="Q2089" t="s">
        <v>8323</v>
      </c>
      <c r="R2089" t="s">
        <v>8327</v>
      </c>
      <c r="S2089" s="11">
        <f t="shared" si="226"/>
        <v>40764.204375000001</v>
      </c>
      <c r="T2089">
        <f t="shared" si="227"/>
        <v>25569.00028935185</v>
      </c>
      <c r="U2089">
        <f t="shared" si="228"/>
        <v>2011</v>
      </c>
      <c r="V2089">
        <f t="shared" si="229"/>
        <v>8</v>
      </c>
      <c r="W2089" t="str">
        <f t="shared" si="230"/>
        <v>Aug</v>
      </c>
    </row>
    <row r="2090" spans="1:23" customFormat="1" ht="43.2" hidden="1" x14ac:dyDescent="0.3">
      <c r="A2090">
        <v>2088</v>
      </c>
      <c r="B2090" s="2" t="s">
        <v>2089</v>
      </c>
      <c r="C2090" s="2" t="s">
        <v>6198</v>
      </c>
      <c r="D2090" s="7">
        <v>3000</v>
      </c>
      <c r="E2090" s="5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224"/>
        <v>116</v>
      </c>
      <c r="P2090">
        <f t="shared" si="225"/>
        <v>46.2</v>
      </c>
      <c r="Q2090" t="s">
        <v>8323</v>
      </c>
      <c r="R2090" t="s">
        <v>8327</v>
      </c>
      <c r="S2090" s="11">
        <f t="shared" si="226"/>
        <v>40395.714722222219</v>
      </c>
      <c r="T2090">
        <f t="shared" si="227"/>
        <v>25569.000868055555</v>
      </c>
      <c r="U2090">
        <f t="shared" si="228"/>
        <v>2010</v>
      </c>
      <c r="V2090">
        <f t="shared" si="229"/>
        <v>8</v>
      </c>
      <c r="W2090" t="str">
        <f t="shared" si="230"/>
        <v>Aug</v>
      </c>
    </row>
    <row r="2091" spans="1:23" customFormat="1" ht="28.8" hidden="1" x14ac:dyDescent="0.3">
      <c r="A2091">
        <v>2089</v>
      </c>
      <c r="B2091" s="2" t="s">
        <v>2090</v>
      </c>
      <c r="C2091" s="2" t="s">
        <v>6199</v>
      </c>
      <c r="D2091" s="7">
        <v>2500</v>
      </c>
      <c r="E2091" s="5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224"/>
        <v>120</v>
      </c>
      <c r="P2091">
        <f t="shared" si="225"/>
        <v>48.55</v>
      </c>
      <c r="Q2091" t="s">
        <v>8323</v>
      </c>
      <c r="R2091" t="s">
        <v>8327</v>
      </c>
      <c r="S2091" s="11">
        <f t="shared" si="226"/>
        <v>41453.076319444444</v>
      </c>
      <c r="T2091">
        <f t="shared" si="227"/>
        <v>25569.000717592593</v>
      </c>
      <c r="U2091">
        <f t="shared" si="228"/>
        <v>2013</v>
      </c>
      <c r="V2091">
        <f t="shared" si="229"/>
        <v>6</v>
      </c>
      <c r="W2091" t="str">
        <f t="shared" si="230"/>
        <v>Jun</v>
      </c>
    </row>
    <row r="2092" spans="1:23" customFormat="1" ht="43.2" hidden="1" x14ac:dyDescent="0.3">
      <c r="A2092">
        <v>2090</v>
      </c>
      <c r="B2092" s="2" t="s">
        <v>2091</v>
      </c>
      <c r="C2092" s="2" t="s">
        <v>6200</v>
      </c>
      <c r="D2092" s="7">
        <v>8000</v>
      </c>
      <c r="E2092" s="5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224"/>
        <v>115</v>
      </c>
      <c r="P2092">
        <f t="shared" si="225"/>
        <v>57.52</v>
      </c>
      <c r="Q2092" t="s">
        <v>8323</v>
      </c>
      <c r="R2092" t="s">
        <v>8327</v>
      </c>
      <c r="S2092" s="11">
        <f t="shared" si="226"/>
        <v>41299.381423611114</v>
      </c>
      <c r="T2092">
        <f t="shared" si="227"/>
        <v>25569.001851851852</v>
      </c>
      <c r="U2092">
        <f t="shared" si="228"/>
        <v>2013</v>
      </c>
      <c r="V2092">
        <f t="shared" si="229"/>
        <v>1</v>
      </c>
      <c r="W2092" t="str">
        <f t="shared" si="230"/>
        <v>Jan</v>
      </c>
    </row>
    <row r="2093" spans="1:23" customFormat="1" ht="43.2" hidden="1" x14ac:dyDescent="0.3">
      <c r="A2093">
        <v>2091</v>
      </c>
      <c r="B2093" s="2" t="s">
        <v>2092</v>
      </c>
      <c r="C2093" s="2" t="s">
        <v>6201</v>
      </c>
      <c r="D2093" s="7">
        <v>18000</v>
      </c>
      <c r="E2093" s="5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224"/>
        <v>120</v>
      </c>
      <c r="P2093">
        <f t="shared" si="225"/>
        <v>88.15</v>
      </c>
      <c r="Q2093" t="s">
        <v>8323</v>
      </c>
      <c r="R2093" t="s">
        <v>8327</v>
      </c>
      <c r="S2093" s="11">
        <f t="shared" si="226"/>
        <v>40555.322662037033</v>
      </c>
      <c r="T2093">
        <f t="shared" si="227"/>
        <v>25569.002847222222</v>
      </c>
      <c r="U2093">
        <f t="shared" si="228"/>
        <v>2011</v>
      </c>
      <c r="V2093">
        <f t="shared" si="229"/>
        <v>1</v>
      </c>
      <c r="W2093" t="str">
        <f t="shared" si="230"/>
        <v>Jan</v>
      </c>
    </row>
    <row r="2094" spans="1:23" customFormat="1" ht="43.2" hidden="1" x14ac:dyDescent="0.3">
      <c r="A2094">
        <v>2092</v>
      </c>
      <c r="B2094" s="2" t="s">
        <v>2093</v>
      </c>
      <c r="C2094" s="2" t="s">
        <v>6202</v>
      </c>
      <c r="D2094" s="7">
        <v>6000</v>
      </c>
      <c r="E2094" s="5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224"/>
        <v>101</v>
      </c>
      <c r="P2094">
        <f t="shared" si="225"/>
        <v>110.49</v>
      </c>
      <c r="Q2094" t="s">
        <v>8323</v>
      </c>
      <c r="R2094" t="s">
        <v>8327</v>
      </c>
      <c r="S2094" s="11">
        <f t="shared" si="226"/>
        <v>40763.707546296297</v>
      </c>
      <c r="T2094">
        <f t="shared" si="227"/>
        <v>25569.000636574074</v>
      </c>
      <c r="U2094">
        <f t="shared" si="228"/>
        <v>2011</v>
      </c>
      <c r="V2094">
        <f t="shared" si="229"/>
        <v>8</v>
      </c>
      <c r="W2094" t="str">
        <f t="shared" si="230"/>
        <v>Aug</v>
      </c>
    </row>
    <row r="2095" spans="1:23" customFormat="1" ht="43.2" hidden="1" x14ac:dyDescent="0.3">
      <c r="A2095">
        <v>2093</v>
      </c>
      <c r="B2095" s="2" t="s">
        <v>2094</v>
      </c>
      <c r="C2095" s="2" t="s">
        <v>6203</v>
      </c>
      <c r="D2095" s="7">
        <v>1500</v>
      </c>
      <c r="E2095" s="5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224"/>
        <v>102</v>
      </c>
      <c r="P2095">
        <f t="shared" si="225"/>
        <v>66.83</v>
      </c>
      <c r="Q2095" t="s">
        <v>8323</v>
      </c>
      <c r="R2095" t="s">
        <v>8327</v>
      </c>
      <c r="S2095" s="11">
        <f t="shared" si="226"/>
        <v>41205.854537037041</v>
      </c>
      <c r="T2095">
        <f t="shared" si="227"/>
        <v>25569.000266203704</v>
      </c>
      <c r="U2095">
        <f t="shared" si="228"/>
        <v>2012</v>
      </c>
      <c r="V2095">
        <f t="shared" si="229"/>
        <v>10</v>
      </c>
      <c r="W2095" t="str">
        <f t="shared" si="230"/>
        <v>Oct</v>
      </c>
    </row>
    <row r="2096" spans="1:23" customFormat="1" ht="57.6" hidden="1" x14ac:dyDescent="0.3">
      <c r="A2096">
        <v>2094</v>
      </c>
      <c r="B2096" s="2" t="s">
        <v>2095</v>
      </c>
      <c r="C2096" s="2" t="s">
        <v>6204</v>
      </c>
      <c r="D2096" s="7">
        <v>3500</v>
      </c>
      <c r="E2096" s="5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224"/>
        <v>121</v>
      </c>
      <c r="P2096">
        <f t="shared" si="225"/>
        <v>58.6</v>
      </c>
      <c r="Q2096" t="s">
        <v>8323</v>
      </c>
      <c r="R2096" t="s">
        <v>8327</v>
      </c>
      <c r="S2096" s="11">
        <f t="shared" si="226"/>
        <v>40939.02002314815</v>
      </c>
      <c r="T2096">
        <f t="shared" si="227"/>
        <v>25569.000833333332</v>
      </c>
      <c r="U2096">
        <f t="shared" si="228"/>
        <v>2012</v>
      </c>
      <c r="V2096">
        <f t="shared" si="229"/>
        <v>1</v>
      </c>
      <c r="W2096" t="str">
        <f t="shared" si="230"/>
        <v>Jan</v>
      </c>
    </row>
    <row r="2097" spans="1:23" customFormat="1" ht="43.2" hidden="1" x14ac:dyDescent="0.3">
      <c r="A2097">
        <v>2095</v>
      </c>
      <c r="B2097" s="2" t="s">
        <v>2096</v>
      </c>
      <c r="C2097" s="2" t="s">
        <v>6205</v>
      </c>
      <c r="D2097" s="7">
        <v>2500</v>
      </c>
      <c r="E2097" s="5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224"/>
        <v>100</v>
      </c>
      <c r="P2097">
        <f t="shared" si="225"/>
        <v>113.64</v>
      </c>
      <c r="Q2097" t="s">
        <v>8323</v>
      </c>
      <c r="R2097" t="s">
        <v>8327</v>
      </c>
      <c r="S2097" s="11">
        <f t="shared" si="226"/>
        <v>40758.733483796292</v>
      </c>
      <c r="T2097">
        <f t="shared" si="227"/>
        <v>25569.000254629631</v>
      </c>
      <c r="U2097">
        <f t="shared" si="228"/>
        <v>2011</v>
      </c>
      <c r="V2097">
        <f t="shared" si="229"/>
        <v>8</v>
      </c>
      <c r="W2097" t="str">
        <f t="shared" si="230"/>
        <v>Aug</v>
      </c>
    </row>
    <row r="2098" spans="1:23" customFormat="1" ht="43.2" hidden="1" x14ac:dyDescent="0.3">
      <c r="A2098">
        <v>2096</v>
      </c>
      <c r="B2098" s="2" t="s">
        <v>2097</v>
      </c>
      <c r="C2098" s="2" t="s">
        <v>6206</v>
      </c>
      <c r="D2098" s="7">
        <v>600</v>
      </c>
      <c r="E2098" s="5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224"/>
        <v>102</v>
      </c>
      <c r="P2098">
        <f t="shared" si="225"/>
        <v>43.57</v>
      </c>
      <c r="Q2098" t="s">
        <v>8323</v>
      </c>
      <c r="R2098" t="s">
        <v>8327</v>
      </c>
      <c r="S2098" s="11">
        <f t="shared" si="226"/>
        <v>41192.758506944447</v>
      </c>
      <c r="T2098">
        <f t="shared" si="227"/>
        <v>25569.000162037039</v>
      </c>
      <c r="U2098">
        <f t="shared" si="228"/>
        <v>2012</v>
      </c>
      <c r="V2098">
        <f t="shared" si="229"/>
        <v>10</v>
      </c>
      <c r="W2098" t="str">
        <f t="shared" si="230"/>
        <v>Oct</v>
      </c>
    </row>
    <row r="2099" spans="1:23" customFormat="1" ht="43.2" hidden="1" x14ac:dyDescent="0.3">
      <c r="A2099">
        <v>2097</v>
      </c>
      <c r="B2099" s="2" t="s">
        <v>2098</v>
      </c>
      <c r="C2099" s="2" t="s">
        <v>6207</v>
      </c>
      <c r="D2099" s="7">
        <v>3000</v>
      </c>
      <c r="E2099" s="5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224"/>
        <v>100</v>
      </c>
      <c r="P2099">
        <f t="shared" si="225"/>
        <v>78.95</v>
      </c>
      <c r="Q2099" t="s">
        <v>8323</v>
      </c>
      <c r="R2099" t="s">
        <v>8327</v>
      </c>
      <c r="S2099" s="11">
        <f t="shared" si="226"/>
        <v>40818.58489583333</v>
      </c>
      <c r="T2099">
        <f t="shared" si="227"/>
        <v>25569.000439814816</v>
      </c>
      <c r="U2099">
        <f t="shared" si="228"/>
        <v>2011</v>
      </c>
      <c r="V2099">
        <f t="shared" si="229"/>
        <v>10</v>
      </c>
      <c r="W2099" t="str">
        <f t="shared" si="230"/>
        <v>Oct</v>
      </c>
    </row>
    <row r="2100" spans="1:23" customFormat="1" ht="43.2" hidden="1" x14ac:dyDescent="0.3">
      <c r="A2100">
        <v>2098</v>
      </c>
      <c r="B2100" s="2" t="s">
        <v>2099</v>
      </c>
      <c r="C2100" s="2" t="s">
        <v>6208</v>
      </c>
      <c r="D2100" s="7">
        <v>6000</v>
      </c>
      <c r="E2100" s="5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224"/>
        <v>100</v>
      </c>
      <c r="P2100">
        <f t="shared" si="225"/>
        <v>188.13</v>
      </c>
      <c r="Q2100" t="s">
        <v>8323</v>
      </c>
      <c r="R2100" t="s">
        <v>8327</v>
      </c>
      <c r="S2100" s="11">
        <f t="shared" si="226"/>
        <v>40946.11383101852</v>
      </c>
      <c r="T2100">
        <f t="shared" si="227"/>
        <v>25569.00037037037</v>
      </c>
      <c r="U2100">
        <f t="shared" si="228"/>
        <v>2012</v>
      </c>
      <c r="V2100">
        <f t="shared" si="229"/>
        <v>2</v>
      </c>
      <c r="W2100" t="str">
        <f t="shared" si="230"/>
        <v>Feb</v>
      </c>
    </row>
    <row r="2101" spans="1:23" customFormat="1" hidden="1" x14ac:dyDescent="0.3">
      <c r="A2101">
        <v>2099</v>
      </c>
      <c r="B2101" s="2" t="s">
        <v>2100</v>
      </c>
      <c r="C2101" s="2" t="s">
        <v>6209</v>
      </c>
      <c r="D2101" s="7">
        <v>3000</v>
      </c>
      <c r="E2101" s="5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224"/>
        <v>132</v>
      </c>
      <c r="P2101">
        <f t="shared" si="225"/>
        <v>63.03</v>
      </c>
      <c r="Q2101" t="s">
        <v>8323</v>
      </c>
      <c r="R2101" t="s">
        <v>8327</v>
      </c>
      <c r="S2101" s="11">
        <f t="shared" si="226"/>
        <v>42173.746342592596</v>
      </c>
      <c r="T2101">
        <f t="shared" si="227"/>
        <v>25569.000729166666</v>
      </c>
      <c r="U2101">
        <f t="shared" si="228"/>
        <v>2015</v>
      </c>
      <c r="V2101">
        <f t="shared" si="229"/>
        <v>6</v>
      </c>
      <c r="W2101" t="str">
        <f t="shared" si="230"/>
        <v>Jun</v>
      </c>
    </row>
    <row r="2102" spans="1:23" customFormat="1" ht="43.2" hidden="1" x14ac:dyDescent="0.3">
      <c r="A2102">
        <v>2100</v>
      </c>
      <c r="B2102" s="2" t="s">
        <v>2101</v>
      </c>
      <c r="C2102" s="2" t="s">
        <v>6210</v>
      </c>
      <c r="D2102" s="7">
        <v>600</v>
      </c>
      <c r="E2102" s="5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224"/>
        <v>137</v>
      </c>
      <c r="P2102">
        <f t="shared" si="225"/>
        <v>30.37</v>
      </c>
      <c r="Q2102" t="s">
        <v>8323</v>
      </c>
      <c r="R2102" t="s">
        <v>8327</v>
      </c>
      <c r="S2102" s="11">
        <f t="shared" si="226"/>
        <v>41074.834965277776</v>
      </c>
      <c r="T2102">
        <f t="shared" si="227"/>
        <v>25569.0003125</v>
      </c>
      <c r="U2102">
        <f t="shared" si="228"/>
        <v>2012</v>
      </c>
      <c r="V2102">
        <f t="shared" si="229"/>
        <v>6</v>
      </c>
      <c r="W2102" t="str">
        <f t="shared" si="230"/>
        <v>Jun</v>
      </c>
    </row>
    <row r="2103" spans="1:23" customFormat="1" ht="43.2" hidden="1" x14ac:dyDescent="0.3">
      <c r="A2103">
        <v>2101</v>
      </c>
      <c r="B2103" s="2" t="s">
        <v>2102</v>
      </c>
      <c r="C2103" s="2" t="s">
        <v>6211</v>
      </c>
      <c r="D2103" s="7">
        <v>2000</v>
      </c>
      <c r="E2103" s="5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224"/>
        <v>113</v>
      </c>
      <c r="P2103">
        <f t="shared" si="225"/>
        <v>51.48</v>
      </c>
      <c r="Q2103" t="s">
        <v>8323</v>
      </c>
      <c r="R2103" t="s">
        <v>8327</v>
      </c>
      <c r="S2103" s="11">
        <f t="shared" si="226"/>
        <v>40892.149467592593</v>
      </c>
      <c r="T2103">
        <f t="shared" si="227"/>
        <v>25569.000509259258</v>
      </c>
      <c r="U2103">
        <f t="shared" si="228"/>
        <v>2011</v>
      </c>
      <c r="V2103">
        <f t="shared" si="229"/>
        <v>12</v>
      </c>
      <c r="W2103" t="str">
        <f t="shared" si="230"/>
        <v>Dec</v>
      </c>
    </row>
    <row r="2104" spans="1:23" customFormat="1" ht="43.2" hidden="1" x14ac:dyDescent="0.3">
      <c r="A2104">
        <v>2102</v>
      </c>
      <c r="B2104" s="2" t="s">
        <v>2103</v>
      </c>
      <c r="C2104" s="2" t="s">
        <v>6212</v>
      </c>
      <c r="D2104" s="7">
        <v>1000</v>
      </c>
      <c r="E2104" s="5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224"/>
        <v>136</v>
      </c>
      <c r="P2104">
        <f t="shared" si="225"/>
        <v>35.79</v>
      </c>
      <c r="Q2104" t="s">
        <v>8323</v>
      </c>
      <c r="R2104" t="s">
        <v>8327</v>
      </c>
      <c r="S2104" s="11">
        <f t="shared" si="226"/>
        <v>40638.868611111109</v>
      </c>
      <c r="T2104">
        <f t="shared" si="227"/>
        <v>25569.000439814816</v>
      </c>
      <c r="U2104">
        <f t="shared" si="228"/>
        <v>2011</v>
      </c>
      <c r="V2104">
        <f t="shared" si="229"/>
        <v>4</v>
      </c>
      <c r="W2104" t="str">
        <f t="shared" si="230"/>
        <v>Apr</v>
      </c>
    </row>
    <row r="2105" spans="1:23" customFormat="1" ht="28.8" hidden="1" x14ac:dyDescent="0.3">
      <c r="A2105">
        <v>2103</v>
      </c>
      <c r="B2105" s="2" t="s">
        <v>2104</v>
      </c>
      <c r="C2105" s="2" t="s">
        <v>6213</v>
      </c>
      <c r="D2105" s="7">
        <v>7777</v>
      </c>
      <c r="E2105" s="5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224"/>
        <v>146</v>
      </c>
      <c r="P2105">
        <f t="shared" si="225"/>
        <v>98.82</v>
      </c>
      <c r="Q2105" t="s">
        <v>8323</v>
      </c>
      <c r="R2105" t="s">
        <v>8327</v>
      </c>
      <c r="S2105" s="11">
        <f t="shared" si="226"/>
        <v>41192.754942129628</v>
      </c>
      <c r="T2105">
        <f t="shared" si="227"/>
        <v>25569.001331018517</v>
      </c>
      <c r="U2105">
        <f t="shared" si="228"/>
        <v>2012</v>
      </c>
      <c r="V2105">
        <f t="shared" si="229"/>
        <v>10</v>
      </c>
      <c r="W2105" t="str">
        <f t="shared" si="230"/>
        <v>Oct</v>
      </c>
    </row>
    <row r="2106" spans="1:23" customFormat="1" ht="43.2" hidden="1" x14ac:dyDescent="0.3">
      <c r="A2106">
        <v>2104</v>
      </c>
      <c r="B2106" s="2" t="s">
        <v>2105</v>
      </c>
      <c r="C2106" s="2" t="s">
        <v>6214</v>
      </c>
      <c r="D2106" s="7">
        <v>800</v>
      </c>
      <c r="E2106" s="5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224"/>
        <v>130</v>
      </c>
      <c r="P2106">
        <f t="shared" si="225"/>
        <v>28</v>
      </c>
      <c r="Q2106" t="s">
        <v>8323</v>
      </c>
      <c r="R2106" t="s">
        <v>8327</v>
      </c>
      <c r="S2106" s="11">
        <f t="shared" si="226"/>
        <v>41394.074467592596</v>
      </c>
      <c r="T2106">
        <f t="shared" si="227"/>
        <v>25569.000428240739</v>
      </c>
      <c r="U2106">
        <f t="shared" si="228"/>
        <v>2013</v>
      </c>
      <c r="V2106">
        <f t="shared" si="229"/>
        <v>4</v>
      </c>
      <c r="W2106" t="str">
        <f t="shared" si="230"/>
        <v>Apr</v>
      </c>
    </row>
    <row r="2107" spans="1:23" customFormat="1" ht="43.2" hidden="1" x14ac:dyDescent="0.3">
      <c r="A2107">
        <v>2105</v>
      </c>
      <c r="B2107" s="2" t="s">
        <v>2106</v>
      </c>
      <c r="C2107" s="2" t="s">
        <v>6215</v>
      </c>
      <c r="D2107" s="7">
        <v>2000</v>
      </c>
      <c r="E2107" s="5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224"/>
        <v>254</v>
      </c>
      <c r="P2107">
        <f t="shared" si="225"/>
        <v>51.31</v>
      </c>
      <c r="Q2107" t="s">
        <v>8323</v>
      </c>
      <c r="R2107" t="s">
        <v>8327</v>
      </c>
      <c r="S2107" s="11">
        <f t="shared" si="226"/>
        <v>41951.788807870369</v>
      </c>
      <c r="T2107">
        <f t="shared" si="227"/>
        <v>25569.001145833332</v>
      </c>
      <c r="U2107">
        <f t="shared" si="228"/>
        <v>2014</v>
      </c>
      <c r="V2107">
        <f t="shared" si="229"/>
        <v>11</v>
      </c>
      <c r="W2107" t="str">
        <f t="shared" si="230"/>
        <v>Nov</v>
      </c>
    </row>
    <row r="2108" spans="1:23" customFormat="1" ht="43.2" hidden="1" x14ac:dyDescent="0.3">
      <c r="A2108">
        <v>2106</v>
      </c>
      <c r="B2108" s="2" t="s">
        <v>2107</v>
      </c>
      <c r="C2108" s="2" t="s">
        <v>6216</v>
      </c>
      <c r="D2108" s="7">
        <v>2200</v>
      </c>
      <c r="E2108" s="5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224"/>
        <v>107</v>
      </c>
      <c r="P2108">
        <f t="shared" si="225"/>
        <v>53.52</v>
      </c>
      <c r="Q2108" t="s">
        <v>8323</v>
      </c>
      <c r="R2108" t="s">
        <v>8327</v>
      </c>
      <c r="S2108" s="11">
        <f t="shared" si="226"/>
        <v>41270.21497685185</v>
      </c>
      <c r="T2108">
        <f t="shared" si="227"/>
        <v>25569.000509259258</v>
      </c>
      <c r="U2108">
        <f t="shared" si="228"/>
        <v>2012</v>
      </c>
      <c r="V2108">
        <f t="shared" si="229"/>
        <v>12</v>
      </c>
      <c r="W2108" t="str">
        <f t="shared" si="230"/>
        <v>Dec</v>
      </c>
    </row>
    <row r="2109" spans="1:23" customFormat="1" ht="43.2" hidden="1" x14ac:dyDescent="0.3">
      <c r="A2109">
        <v>2107</v>
      </c>
      <c r="B2109" s="2" t="s">
        <v>2108</v>
      </c>
      <c r="C2109" s="2" t="s">
        <v>6217</v>
      </c>
      <c r="D2109" s="7">
        <v>2000</v>
      </c>
      <c r="E2109" s="5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224"/>
        <v>108</v>
      </c>
      <c r="P2109">
        <f t="shared" si="225"/>
        <v>37.15</v>
      </c>
      <c r="Q2109" t="s">
        <v>8323</v>
      </c>
      <c r="R2109" t="s">
        <v>8327</v>
      </c>
      <c r="S2109" s="11">
        <f t="shared" si="226"/>
        <v>41934.71056712963</v>
      </c>
      <c r="T2109">
        <f t="shared" si="227"/>
        <v>25569.000671296297</v>
      </c>
      <c r="U2109">
        <f t="shared" si="228"/>
        <v>2014</v>
      </c>
      <c r="V2109">
        <f t="shared" si="229"/>
        <v>10</v>
      </c>
      <c r="W2109" t="str">
        <f t="shared" si="230"/>
        <v>Oct</v>
      </c>
    </row>
    <row r="2110" spans="1:23" customFormat="1" ht="57.6" hidden="1" x14ac:dyDescent="0.3">
      <c r="A2110">
        <v>2108</v>
      </c>
      <c r="B2110" s="2" t="s">
        <v>2109</v>
      </c>
      <c r="C2110" s="2" t="s">
        <v>6218</v>
      </c>
      <c r="D2110" s="7">
        <v>16000</v>
      </c>
      <c r="E2110" s="5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224"/>
        <v>107</v>
      </c>
      <c r="P2110">
        <f t="shared" si="225"/>
        <v>89.9</v>
      </c>
      <c r="Q2110" t="s">
        <v>8323</v>
      </c>
      <c r="R2110" t="s">
        <v>8327</v>
      </c>
      <c r="S2110" s="11">
        <f t="shared" si="226"/>
        <v>41135.175694444442</v>
      </c>
      <c r="T2110">
        <f t="shared" si="227"/>
        <v>25569.002210648148</v>
      </c>
      <c r="U2110">
        <f t="shared" si="228"/>
        <v>2012</v>
      </c>
      <c r="V2110">
        <f t="shared" si="229"/>
        <v>8</v>
      </c>
      <c r="W2110" t="str">
        <f t="shared" si="230"/>
        <v>Aug</v>
      </c>
    </row>
    <row r="2111" spans="1:23" customFormat="1" ht="43.2" hidden="1" x14ac:dyDescent="0.3">
      <c r="A2111">
        <v>2109</v>
      </c>
      <c r="B2111" s="2" t="s">
        <v>2110</v>
      </c>
      <c r="C2111" s="2" t="s">
        <v>6219</v>
      </c>
      <c r="D2111" s="7">
        <v>4000</v>
      </c>
      <c r="E2111" s="5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224"/>
        <v>107</v>
      </c>
      <c r="P2111">
        <f t="shared" si="225"/>
        <v>106.53</v>
      </c>
      <c r="Q2111" t="s">
        <v>8323</v>
      </c>
      <c r="R2111" t="s">
        <v>8327</v>
      </c>
      <c r="S2111" s="11">
        <f t="shared" si="226"/>
        <v>42160.708530092597</v>
      </c>
      <c r="T2111">
        <f t="shared" si="227"/>
        <v>25569.000462962962</v>
      </c>
      <c r="U2111">
        <f t="shared" si="228"/>
        <v>2015</v>
      </c>
      <c r="V2111">
        <f t="shared" si="229"/>
        <v>6</v>
      </c>
      <c r="W2111" t="str">
        <f t="shared" si="230"/>
        <v>Jun</v>
      </c>
    </row>
    <row r="2112" spans="1:23" customFormat="1" ht="28.8" hidden="1" x14ac:dyDescent="0.3">
      <c r="A2112">
        <v>2110</v>
      </c>
      <c r="B2112" s="2" t="s">
        <v>2111</v>
      </c>
      <c r="C2112" s="2" t="s">
        <v>6220</v>
      </c>
      <c r="D2112" s="7">
        <v>2000</v>
      </c>
      <c r="E2112" s="5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224"/>
        <v>100</v>
      </c>
      <c r="P2112">
        <f t="shared" si="225"/>
        <v>52.82</v>
      </c>
      <c r="Q2112" t="s">
        <v>8323</v>
      </c>
      <c r="R2112" t="s">
        <v>8327</v>
      </c>
      <c r="S2112" s="11">
        <f t="shared" si="226"/>
        <v>41759.670937499999</v>
      </c>
      <c r="T2112">
        <f t="shared" si="227"/>
        <v>25569.000439814816</v>
      </c>
      <c r="U2112">
        <f t="shared" si="228"/>
        <v>2014</v>
      </c>
      <c r="V2112">
        <f t="shared" si="229"/>
        <v>4</v>
      </c>
      <c r="W2112" t="str">
        <f t="shared" si="230"/>
        <v>Apr</v>
      </c>
    </row>
    <row r="2113" spans="1:23" customFormat="1" ht="43.2" hidden="1" x14ac:dyDescent="0.3">
      <c r="A2113">
        <v>2111</v>
      </c>
      <c r="B2113" s="2" t="s">
        <v>2112</v>
      </c>
      <c r="C2113" s="2" t="s">
        <v>6221</v>
      </c>
      <c r="D2113" s="7">
        <v>2000</v>
      </c>
      <c r="E2113" s="5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224"/>
        <v>107</v>
      </c>
      <c r="P2113">
        <f t="shared" si="225"/>
        <v>54.62</v>
      </c>
      <c r="Q2113" t="s">
        <v>8323</v>
      </c>
      <c r="R2113" t="s">
        <v>8327</v>
      </c>
      <c r="S2113" s="11">
        <f t="shared" si="226"/>
        <v>40703.197048611109</v>
      </c>
      <c r="T2113">
        <f t="shared" si="227"/>
        <v>25569.000451388889</v>
      </c>
      <c r="U2113">
        <f t="shared" si="228"/>
        <v>2011</v>
      </c>
      <c r="V2113">
        <f t="shared" si="229"/>
        <v>6</v>
      </c>
      <c r="W2113" t="str">
        <f t="shared" si="230"/>
        <v>Jun</v>
      </c>
    </row>
    <row r="2114" spans="1:23" customFormat="1" ht="43.2" hidden="1" x14ac:dyDescent="0.3">
      <c r="A2114">
        <v>2112</v>
      </c>
      <c r="B2114" s="2" t="s">
        <v>2113</v>
      </c>
      <c r="C2114" s="2" t="s">
        <v>6222</v>
      </c>
      <c r="D2114" s="7">
        <v>300</v>
      </c>
      <c r="E2114" s="5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231">ROUND(E2114/D2114*100,0)</f>
        <v>100</v>
      </c>
      <c r="P2114">
        <f t="shared" si="225"/>
        <v>27.27</v>
      </c>
      <c r="Q2114" t="s">
        <v>8323</v>
      </c>
      <c r="R2114" t="s">
        <v>8327</v>
      </c>
      <c r="S2114" s="11">
        <f t="shared" si="226"/>
        <v>41365.928159722222</v>
      </c>
      <c r="T2114">
        <f t="shared" si="227"/>
        <v>25569.000127314815</v>
      </c>
      <c r="U2114">
        <f t="shared" si="228"/>
        <v>2013</v>
      </c>
      <c r="V2114">
        <f t="shared" si="229"/>
        <v>4</v>
      </c>
      <c r="W2114" t="str">
        <f t="shared" si="230"/>
        <v>Apr</v>
      </c>
    </row>
    <row r="2115" spans="1:23" customFormat="1" ht="28.8" hidden="1" x14ac:dyDescent="0.3">
      <c r="A2115">
        <v>2113</v>
      </c>
      <c r="B2115" s="2" t="s">
        <v>2114</v>
      </c>
      <c r="C2115" s="2" t="s">
        <v>6223</v>
      </c>
      <c r="D2115" s="7">
        <v>7000</v>
      </c>
      <c r="E2115" s="5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231"/>
        <v>105</v>
      </c>
      <c r="P2115">
        <f t="shared" ref="P2115:P2178" si="232">IFERROR(ROUND(E2115/L2115,2),0)</f>
        <v>68.599999999999994</v>
      </c>
      <c r="Q2115" t="s">
        <v>8323</v>
      </c>
      <c r="R2115" t="s">
        <v>8327</v>
      </c>
      <c r="S2115" s="11">
        <f t="shared" ref="S2115:S2178" si="233">(((J2115/60)/60)/24)+DATE(1970,1,1)</f>
        <v>41870.86546296296</v>
      </c>
      <c r="T2115">
        <f t="shared" ref="T2115:T2178" si="234">(((L2115/60)/60)/24)+DATE(1970,1,1)</f>
        <v>25569.001238425924</v>
      </c>
      <c r="U2115">
        <f t="shared" ref="U2115:U2178" si="235">YEAR(S2115)</f>
        <v>2014</v>
      </c>
      <c r="V2115">
        <f t="shared" ref="V2115:V2178" si="236">MONTH(S2115)</f>
        <v>8</v>
      </c>
      <c r="W2115" t="str">
        <f t="shared" ref="W2115:W2178" si="237">IF(V2115=1,"Jan",IF(V2115=2,"Feb",IF(V2115=3,"Mar",IF(V2115=4,"Apr",IF(V2115=5,"May",IF(V2115=6,"Jun",IF(V2115=7,"Jul",IF(V2115=8,"Aug",IF(V2115=9,"Sep",IF(V2115=10,"Oct",IF(V2115=11,"Nov",IF(V2115=12,"Dec"))))))))))))</f>
        <v>Aug</v>
      </c>
    </row>
    <row r="2116" spans="1:23" customFormat="1" ht="43.2" hidden="1" x14ac:dyDescent="0.3">
      <c r="A2116">
        <v>2114</v>
      </c>
      <c r="B2116" s="2" t="s">
        <v>2115</v>
      </c>
      <c r="C2116" s="2" t="s">
        <v>6224</v>
      </c>
      <c r="D2116" s="7">
        <v>5000</v>
      </c>
      <c r="E2116" s="5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231"/>
        <v>105</v>
      </c>
      <c r="P2116">
        <f t="shared" si="232"/>
        <v>35.61</v>
      </c>
      <c r="Q2116" t="s">
        <v>8323</v>
      </c>
      <c r="R2116" t="s">
        <v>8327</v>
      </c>
      <c r="S2116" s="11">
        <f t="shared" si="233"/>
        <v>40458.815625000003</v>
      </c>
      <c r="T2116">
        <f t="shared" si="234"/>
        <v>25569.00170138889</v>
      </c>
      <c r="U2116">
        <f t="shared" si="235"/>
        <v>2010</v>
      </c>
      <c r="V2116">
        <f t="shared" si="236"/>
        <v>10</v>
      </c>
      <c r="W2116" t="str">
        <f t="shared" si="237"/>
        <v>Oct</v>
      </c>
    </row>
    <row r="2117" spans="1:23" customFormat="1" ht="43.2" hidden="1" x14ac:dyDescent="0.3">
      <c r="A2117">
        <v>2115</v>
      </c>
      <c r="B2117" s="2" t="s">
        <v>2116</v>
      </c>
      <c r="C2117" s="2" t="s">
        <v>6225</v>
      </c>
      <c r="D2117" s="7">
        <v>1500</v>
      </c>
      <c r="E2117" s="5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231"/>
        <v>226</v>
      </c>
      <c r="P2117">
        <f t="shared" si="232"/>
        <v>94.03</v>
      </c>
      <c r="Q2117" t="s">
        <v>8323</v>
      </c>
      <c r="R2117" t="s">
        <v>8327</v>
      </c>
      <c r="S2117" s="11">
        <f t="shared" si="233"/>
        <v>40564.081030092595</v>
      </c>
      <c r="T2117">
        <f t="shared" si="234"/>
        <v>25569.000416666666</v>
      </c>
      <c r="U2117">
        <f t="shared" si="235"/>
        <v>2011</v>
      </c>
      <c r="V2117">
        <f t="shared" si="236"/>
        <v>1</v>
      </c>
      <c r="W2117" t="str">
        <f t="shared" si="237"/>
        <v>Jan</v>
      </c>
    </row>
    <row r="2118" spans="1:23" customFormat="1" ht="43.2" hidden="1" x14ac:dyDescent="0.3">
      <c r="A2118">
        <v>2116</v>
      </c>
      <c r="B2118" s="2" t="s">
        <v>2117</v>
      </c>
      <c r="C2118" s="2" t="s">
        <v>6226</v>
      </c>
      <c r="D2118" s="7">
        <v>48000</v>
      </c>
      <c r="E2118" s="5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231"/>
        <v>101</v>
      </c>
      <c r="P2118">
        <f t="shared" si="232"/>
        <v>526.46</v>
      </c>
      <c r="Q2118" t="s">
        <v>8323</v>
      </c>
      <c r="R2118" t="s">
        <v>8327</v>
      </c>
      <c r="S2118" s="11">
        <f t="shared" si="233"/>
        <v>41136.777812500004</v>
      </c>
      <c r="T2118">
        <f t="shared" si="234"/>
        <v>25569.001064814816</v>
      </c>
      <c r="U2118">
        <f t="shared" si="235"/>
        <v>2012</v>
      </c>
      <c r="V2118">
        <f t="shared" si="236"/>
        <v>8</v>
      </c>
      <c r="W2118" t="str">
        <f t="shared" si="237"/>
        <v>Aug</v>
      </c>
    </row>
    <row r="2119" spans="1:23" customFormat="1" ht="43.2" hidden="1" x14ac:dyDescent="0.3">
      <c r="A2119">
        <v>2117</v>
      </c>
      <c r="B2119" s="2" t="s">
        <v>2118</v>
      </c>
      <c r="C2119" s="2" t="s">
        <v>6227</v>
      </c>
      <c r="D2119" s="7">
        <v>1200</v>
      </c>
      <c r="E2119" s="5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231"/>
        <v>148</v>
      </c>
      <c r="P2119">
        <f t="shared" si="232"/>
        <v>50.66</v>
      </c>
      <c r="Q2119" t="s">
        <v>8323</v>
      </c>
      <c r="R2119" t="s">
        <v>8327</v>
      </c>
      <c r="S2119" s="11">
        <f t="shared" si="233"/>
        <v>42290.059594907405</v>
      </c>
      <c r="T2119">
        <f t="shared" si="234"/>
        <v>25569.000405092593</v>
      </c>
      <c r="U2119">
        <f t="shared" si="235"/>
        <v>2015</v>
      </c>
      <c r="V2119">
        <f t="shared" si="236"/>
        <v>10</v>
      </c>
      <c r="W2119" t="str">
        <f t="shared" si="237"/>
        <v>Oct</v>
      </c>
    </row>
    <row r="2120" spans="1:23" customFormat="1" ht="28.8" hidden="1" x14ac:dyDescent="0.3">
      <c r="A2120">
        <v>2118</v>
      </c>
      <c r="B2120" s="2" t="s">
        <v>2119</v>
      </c>
      <c r="C2120" s="2" t="s">
        <v>6228</v>
      </c>
      <c r="D2120" s="7">
        <v>1000</v>
      </c>
      <c r="E2120" s="5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231"/>
        <v>135</v>
      </c>
      <c r="P2120">
        <f t="shared" si="232"/>
        <v>79.180000000000007</v>
      </c>
      <c r="Q2120" t="s">
        <v>8323</v>
      </c>
      <c r="R2120" t="s">
        <v>8327</v>
      </c>
      <c r="S2120" s="11">
        <f t="shared" si="233"/>
        <v>40718.839537037034</v>
      </c>
      <c r="T2120">
        <f t="shared" si="234"/>
        <v>25569.000196759258</v>
      </c>
      <c r="U2120">
        <f t="shared" si="235"/>
        <v>2011</v>
      </c>
      <c r="V2120">
        <f t="shared" si="236"/>
        <v>6</v>
      </c>
      <c r="W2120" t="str">
        <f t="shared" si="237"/>
        <v>Jun</v>
      </c>
    </row>
    <row r="2121" spans="1:23" customFormat="1" ht="43.2" hidden="1" x14ac:dyDescent="0.3">
      <c r="A2121">
        <v>2119</v>
      </c>
      <c r="B2121" s="2" t="s">
        <v>2120</v>
      </c>
      <c r="C2121" s="2" t="s">
        <v>6229</v>
      </c>
      <c r="D2121" s="7">
        <v>2000</v>
      </c>
      <c r="E2121" s="5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231"/>
        <v>101</v>
      </c>
      <c r="P2121">
        <f t="shared" si="232"/>
        <v>91.59</v>
      </c>
      <c r="Q2121" t="s">
        <v>8323</v>
      </c>
      <c r="R2121" t="s">
        <v>8327</v>
      </c>
      <c r="S2121" s="11">
        <f t="shared" si="233"/>
        <v>41107.130150462966</v>
      </c>
      <c r="T2121">
        <f t="shared" si="234"/>
        <v>25569.000254629631</v>
      </c>
      <c r="U2121">
        <f t="shared" si="235"/>
        <v>2012</v>
      </c>
      <c r="V2121">
        <f t="shared" si="236"/>
        <v>7</v>
      </c>
      <c r="W2121" t="str">
        <f t="shared" si="237"/>
        <v>Jul</v>
      </c>
    </row>
    <row r="2122" spans="1:23" customFormat="1" ht="43.2" hidden="1" x14ac:dyDescent="0.3">
      <c r="A2122">
        <v>2120</v>
      </c>
      <c r="B2122" s="2" t="s">
        <v>2121</v>
      </c>
      <c r="C2122" s="2" t="s">
        <v>6230</v>
      </c>
      <c r="D2122" s="7">
        <v>8000</v>
      </c>
      <c r="E2122" s="5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231"/>
        <v>101</v>
      </c>
      <c r="P2122">
        <f t="shared" si="232"/>
        <v>116.96</v>
      </c>
      <c r="Q2122" t="s">
        <v>8323</v>
      </c>
      <c r="R2122" t="s">
        <v>8327</v>
      </c>
      <c r="S2122" s="11">
        <f t="shared" si="233"/>
        <v>41591.964537037034</v>
      </c>
      <c r="T2122">
        <f t="shared" si="234"/>
        <v>25569.000798611112</v>
      </c>
      <c r="U2122">
        <f t="shared" si="235"/>
        <v>2013</v>
      </c>
      <c r="V2122">
        <f t="shared" si="236"/>
        <v>11</v>
      </c>
      <c r="W2122" t="str">
        <f t="shared" si="237"/>
        <v>Nov</v>
      </c>
    </row>
    <row r="2123" spans="1:23" customFormat="1" ht="43.2" hidden="1" x14ac:dyDescent="0.3">
      <c r="A2123">
        <v>2121</v>
      </c>
      <c r="B2123" s="2" t="s">
        <v>2122</v>
      </c>
      <c r="C2123" s="2" t="s">
        <v>6231</v>
      </c>
      <c r="D2123" s="7">
        <v>50000</v>
      </c>
      <c r="E2123" s="5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231"/>
        <v>1</v>
      </c>
      <c r="P2123">
        <f t="shared" si="232"/>
        <v>28.4</v>
      </c>
      <c r="Q2123" t="s">
        <v>8331</v>
      </c>
      <c r="R2123" t="s">
        <v>8332</v>
      </c>
      <c r="S2123" s="11">
        <f t="shared" si="233"/>
        <v>42716.7424537037</v>
      </c>
      <c r="T2123">
        <f t="shared" si="234"/>
        <v>25569.000115740742</v>
      </c>
      <c r="U2123">
        <f t="shared" si="235"/>
        <v>2016</v>
      </c>
      <c r="V2123">
        <f t="shared" si="236"/>
        <v>12</v>
      </c>
      <c r="W2123" t="str">
        <f t="shared" si="237"/>
        <v>Dec</v>
      </c>
    </row>
    <row r="2124" spans="1:23" customFormat="1" ht="43.2" hidden="1" x14ac:dyDescent="0.3">
      <c r="A2124">
        <v>2122</v>
      </c>
      <c r="B2124" s="2" t="s">
        <v>2123</v>
      </c>
      <c r="C2124" s="2" t="s">
        <v>6232</v>
      </c>
      <c r="D2124" s="7">
        <v>80000</v>
      </c>
      <c r="E2124" s="5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231"/>
        <v>0</v>
      </c>
      <c r="P2124">
        <f t="shared" si="232"/>
        <v>103.33</v>
      </c>
      <c r="Q2124" t="s">
        <v>8331</v>
      </c>
      <c r="R2124" t="s">
        <v>8332</v>
      </c>
      <c r="S2124" s="11">
        <f t="shared" si="233"/>
        <v>42712.300567129627</v>
      </c>
      <c r="T2124">
        <f t="shared" si="234"/>
        <v>25569.000034722223</v>
      </c>
      <c r="U2124">
        <f t="shared" si="235"/>
        <v>2016</v>
      </c>
      <c r="V2124">
        <f t="shared" si="236"/>
        <v>12</v>
      </c>
      <c r="W2124" t="str">
        <f t="shared" si="237"/>
        <v>Dec</v>
      </c>
    </row>
    <row r="2125" spans="1:23" customFormat="1" ht="57.6" hidden="1" x14ac:dyDescent="0.3">
      <c r="A2125">
        <v>2123</v>
      </c>
      <c r="B2125" s="2" t="s">
        <v>2124</v>
      </c>
      <c r="C2125" s="2" t="s">
        <v>6233</v>
      </c>
      <c r="D2125" s="7">
        <v>500</v>
      </c>
      <c r="E2125" s="5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231"/>
        <v>10</v>
      </c>
      <c r="P2125">
        <f t="shared" si="232"/>
        <v>10</v>
      </c>
      <c r="Q2125" t="s">
        <v>8331</v>
      </c>
      <c r="R2125" t="s">
        <v>8332</v>
      </c>
      <c r="S2125" s="11">
        <f t="shared" si="233"/>
        <v>40198.424849537041</v>
      </c>
      <c r="T2125">
        <f t="shared" si="234"/>
        <v>25569.000057870369</v>
      </c>
      <c r="U2125">
        <f t="shared" si="235"/>
        <v>2010</v>
      </c>
      <c r="V2125">
        <f t="shared" si="236"/>
        <v>1</v>
      </c>
      <c r="W2125" t="str">
        <f t="shared" si="237"/>
        <v>Jan</v>
      </c>
    </row>
    <row r="2126" spans="1:23" customFormat="1" ht="57.6" hidden="1" x14ac:dyDescent="0.3">
      <c r="A2126">
        <v>2124</v>
      </c>
      <c r="B2126" s="2" t="s">
        <v>2125</v>
      </c>
      <c r="C2126" s="2" t="s">
        <v>6234</v>
      </c>
      <c r="D2126" s="7">
        <v>1100</v>
      </c>
      <c r="E2126" s="5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231"/>
        <v>10</v>
      </c>
      <c r="P2126">
        <f t="shared" si="232"/>
        <v>23</v>
      </c>
      <c r="Q2126" t="s">
        <v>8331</v>
      </c>
      <c r="R2126" t="s">
        <v>8332</v>
      </c>
      <c r="S2126" s="11">
        <f t="shared" si="233"/>
        <v>40464.028182870366</v>
      </c>
      <c r="T2126">
        <f t="shared" si="234"/>
        <v>25569.000057870369</v>
      </c>
      <c r="U2126">
        <f t="shared" si="235"/>
        <v>2010</v>
      </c>
      <c r="V2126">
        <f t="shared" si="236"/>
        <v>10</v>
      </c>
      <c r="W2126" t="str">
        <f t="shared" si="237"/>
        <v>Oct</v>
      </c>
    </row>
    <row r="2127" spans="1:23" customFormat="1" ht="43.2" hidden="1" x14ac:dyDescent="0.3">
      <c r="A2127">
        <v>2125</v>
      </c>
      <c r="B2127" s="2" t="s">
        <v>2126</v>
      </c>
      <c r="C2127" s="2" t="s">
        <v>6235</v>
      </c>
      <c r="D2127" s="7">
        <v>60000</v>
      </c>
      <c r="E2127" s="5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231"/>
        <v>1</v>
      </c>
      <c r="P2127">
        <f t="shared" si="232"/>
        <v>31.56</v>
      </c>
      <c r="Q2127" t="s">
        <v>8331</v>
      </c>
      <c r="R2127" t="s">
        <v>8332</v>
      </c>
      <c r="S2127" s="11">
        <f t="shared" si="233"/>
        <v>42191.023530092592</v>
      </c>
      <c r="T2127">
        <f t="shared" si="234"/>
        <v>25569.0003125</v>
      </c>
      <c r="U2127">
        <f t="shared" si="235"/>
        <v>2015</v>
      </c>
      <c r="V2127">
        <f t="shared" si="236"/>
        <v>7</v>
      </c>
      <c r="W2127" t="str">
        <f t="shared" si="237"/>
        <v>Jul</v>
      </c>
    </row>
    <row r="2128" spans="1:23" customFormat="1" ht="43.2" hidden="1" x14ac:dyDescent="0.3">
      <c r="A2128">
        <v>2126</v>
      </c>
      <c r="B2128" s="2" t="s">
        <v>2127</v>
      </c>
      <c r="C2128" s="2" t="s">
        <v>6236</v>
      </c>
      <c r="D2128" s="7">
        <v>20000</v>
      </c>
      <c r="E2128" s="5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231"/>
        <v>0</v>
      </c>
      <c r="P2128">
        <f t="shared" si="232"/>
        <v>5</v>
      </c>
      <c r="Q2128" t="s">
        <v>8331</v>
      </c>
      <c r="R2128" t="s">
        <v>8332</v>
      </c>
      <c r="S2128" s="11">
        <f t="shared" si="233"/>
        <v>41951.973229166666</v>
      </c>
      <c r="T2128">
        <f t="shared" si="234"/>
        <v>25569.00002314815</v>
      </c>
      <c r="U2128">
        <f t="shared" si="235"/>
        <v>2014</v>
      </c>
      <c r="V2128">
        <f t="shared" si="236"/>
        <v>11</v>
      </c>
      <c r="W2128" t="str">
        <f t="shared" si="237"/>
        <v>Nov</v>
      </c>
    </row>
    <row r="2129" spans="1:23" customFormat="1" ht="28.8" hidden="1" x14ac:dyDescent="0.3">
      <c r="A2129">
        <v>2127</v>
      </c>
      <c r="B2129" s="2" t="s">
        <v>2128</v>
      </c>
      <c r="C2129" s="2" t="s">
        <v>6237</v>
      </c>
      <c r="D2129" s="7">
        <v>28000</v>
      </c>
      <c r="E2129" s="5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231"/>
        <v>29</v>
      </c>
      <c r="P2129">
        <f t="shared" si="232"/>
        <v>34.22</v>
      </c>
      <c r="Q2129" t="s">
        <v>8331</v>
      </c>
      <c r="R2129" t="s">
        <v>8332</v>
      </c>
      <c r="S2129" s="11">
        <f t="shared" si="233"/>
        <v>42045.50535879629</v>
      </c>
      <c r="T2129">
        <f t="shared" si="234"/>
        <v>25569.00273148148</v>
      </c>
      <c r="U2129">
        <f t="shared" si="235"/>
        <v>2015</v>
      </c>
      <c r="V2129">
        <f t="shared" si="236"/>
        <v>2</v>
      </c>
      <c r="W2129" t="str">
        <f t="shared" si="237"/>
        <v>Feb</v>
      </c>
    </row>
    <row r="2130" spans="1:23" customFormat="1" ht="43.2" hidden="1" x14ac:dyDescent="0.3">
      <c r="A2130">
        <v>2128</v>
      </c>
      <c r="B2130" s="2" t="s">
        <v>2129</v>
      </c>
      <c r="C2130" s="2" t="s">
        <v>6238</v>
      </c>
      <c r="D2130" s="7">
        <v>15000</v>
      </c>
      <c r="E2130" s="5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231"/>
        <v>0</v>
      </c>
      <c r="P2130">
        <f t="shared" si="232"/>
        <v>25</v>
      </c>
      <c r="Q2130" t="s">
        <v>8331</v>
      </c>
      <c r="R2130" t="s">
        <v>8332</v>
      </c>
      <c r="S2130" s="11">
        <f t="shared" si="233"/>
        <v>41843.772789351853</v>
      </c>
      <c r="T2130">
        <f t="shared" si="234"/>
        <v>25569.000011574073</v>
      </c>
      <c r="U2130">
        <f t="shared" si="235"/>
        <v>2014</v>
      </c>
      <c r="V2130">
        <f t="shared" si="236"/>
        <v>7</v>
      </c>
      <c r="W2130" t="str">
        <f t="shared" si="237"/>
        <v>Jul</v>
      </c>
    </row>
    <row r="2131" spans="1:23" customFormat="1" ht="43.2" hidden="1" x14ac:dyDescent="0.3">
      <c r="A2131">
        <v>2129</v>
      </c>
      <c r="B2131" s="2" t="s">
        <v>2130</v>
      </c>
      <c r="C2131" s="2" t="s">
        <v>6239</v>
      </c>
      <c r="D2131" s="7">
        <v>2000</v>
      </c>
      <c r="E2131" s="5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231"/>
        <v>12</v>
      </c>
      <c r="P2131">
        <f t="shared" si="232"/>
        <v>19.670000000000002</v>
      </c>
      <c r="Q2131" t="s">
        <v>8331</v>
      </c>
      <c r="R2131" t="s">
        <v>8332</v>
      </c>
      <c r="S2131" s="11">
        <f t="shared" si="233"/>
        <v>42409.024305555555</v>
      </c>
      <c r="T2131">
        <f t="shared" si="234"/>
        <v>25569.000138888889</v>
      </c>
      <c r="U2131">
        <f t="shared" si="235"/>
        <v>2016</v>
      </c>
      <c r="V2131">
        <f t="shared" si="236"/>
        <v>2</v>
      </c>
      <c r="W2131" t="str">
        <f t="shared" si="237"/>
        <v>Feb</v>
      </c>
    </row>
    <row r="2132" spans="1:23" customFormat="1" ht="28.8" hidden="1" x14ac:dyDescent="0.3">
      <c r="A2132">
        <v>2130</v>
      </c>
      <c r="B2132" s="2" t="s">
        <v>2131</v>
      </c>
      <c r="C2132" s="2" t="s">
        <v>6240</v>
      </c>
      <c r="D2132" s="7">
        <v>42000</v>
      </c>
      <c r="E2132" s="5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231"/>
        <v>0</v>
      </c>
      <c r="P2132">
        <f t="shared" si="232"/>
        <v>21.25</v>
      </c>
      <c r="Q2132" t="s">
        <v>8331</v>
      </c>
      <c r="R2132" t="s">
        <v>8332</v>
      </c>
      <c r="S2132" s="11">
        <f t="shared" si="233"/>
        <v>41832.086377314816</v>
      </c>
      <c r="T2132">
        <f t="shared" si="234"/>
        <v>25569.000046296296</v>
      </c>
      <c r="U2132">
        <f t="shared" si="235"/>
        <v>2014</v>
      </c>
      <c r="V2132">
        <f t="shared" si="236"/>
        <v>7</v>
      </c>
      <c r="W2132" t="str">
        <f t="shared" si="237"/>
        <v>Jul</v>
      </c>
    </row>
    <row r="2133" spans="1:23" customFormat="1" ht="43.2" hidden="1" x14ac:dyDescent="0.3">
      <c r="A2133">
        <v>2131</v>
      </c>
      <c r="B2133" s="2" t="s">
        <v>2132</v>
      </c>
      <c r="C2133" s="2" t="s">
        <v>6241</v>
      </c>
      <c r="D2133" s="7">
        <v>500</v>
      </c>
      <c r="E2133" s="5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231"/>
        <v>5</v>
      </c>
      <c r="P2133">
        <f t="shared" si="232"/>
        <v>8.33</v>
      </c>
      <c r="Q2133" t="s">
        <v>8331</v>
      </c>
      <c r="R2133" t="s">
        <v>8332</v>
      </c>
      <c r="S2133" s="11">
        <f t="shared" si="233"/>
        <v>42167.207071759258</v>
      </c>
      <c r="T2133">
        <f t="shared" si="234"/>
        <v>25569.000034722223</v>
      </c>
      <c r="U2133">
        <f t="shared" si="235"/>
        <v>2015</v>
      </c>
      <c r="V2133">
        <f t="shared" si="236"/>
        <v>6</v>
      </c>
      <c r="W2133" t="str">
        <f t="shared" si="237"/>
        <v>Jun</v>
      </c>
    </row>
    <row r="2134" spans="1:23" customFormat="1" ht="43.2" hidden="1" x14ac:dyDescent="0.3">
      <c r="A2134">
        <v>2132</v>
      </c>
      <c r="B2134" s="2" t="s">
        <v>2133</v>
      </c>
      <c r="C2134" s="2" t="s">
        <v>6242</v>
      </c>
      <c r="D2134" s="7">
        <v>100000</v>
      </c>
      <c r="E2134" s="5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231"/>
        <v>2</v>
      </c>
      <c r="P2134">
        <f t="shared" si="232"/>
        <v>21.34</v>
      </c>
      <c r="Q2134" t="s">
        <v>8331</v>
      </c>
      <c r="R2134" t="s">
        <v>8332</v>
      </c>
      <c r="S2134" s="11">
        <f t="shared" si="233"/>
        <v>41643.487175925926</v>
      </c>
      <c r="T2134">
        <f t="shared" si="234"/>
        <v>25569.001145833332</v>
      </c>
      <c r="U2134">
        <f t="shared" si="235"/>
        <v>2014</v>
      </c>
      <c r="V2134">
        <f t="shared" si="236"/>
        <v>1</v>
      </c>
      <c r="W2134" t="str">
        <f t="shared" si="237"/>
        <v>Jan</v>
      </c>
    </row>
    <row r="2135" spans="1:23" customFormat="1" ht="43.2" hidden="1" x14ac:dyDescent="0.3">
      <c r="A2135">
        <v>2133</v>
      </c>
      <c r="B2135" s="2" t="s">
        <v>2134</v>
      </c>
      <c r="C2135" s="2" t="s">
        <v>6243</v>
      </c>
      <c r="D2135" s="7">
        <v>1000</v>
      </c>
      <c r="E2135" s="5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231"/>
        <v>2</v>
      </c>
      <c r="P2135">
        <f t="shared" si="232"/>
        <v>5.33</v>
      </c>
      <c r="Q2135" t="s">
        <v>8331</v>
      </c>
      <c r="R2135" t="s">
        <v>8332</v>
      </c>
      <c r="S2135" s="11">
        <f t="shared" si="233"/>
        <v>40619.097210648149</v>
      </c>
      <c r="T2135">
        <f t="shared" si="234"/>
        <v>25569.000034722223</v>
      </c>
      <c r="U2135">
        <f t="shared" si="235"/>
        <v>2011</v>
      </c>
      <c r="V2135">
        <f t="shared" si="236"/>
        <v>3</v>
      </c>
      <c r="W2135" t="str">
        <f t="shared" si="237"/>
        <v>Mar</v>
      </c>
    </row>
    <row r="2136" spans="1:23" customFormat="1" ht="43.2" hidden="1" x14ac:dyDescent="0.3">
      <c r="A2136">
        <v>2134</v>
      </c>
      <c r="B2136" s="2" t="s">
        <v>2135</v>
      </c>
      <c r="C2136" s="2" t="s">
        <v>6244</v>
      </c>
      <c r="D2136" s="7">
        <v>6000</v>
      </c>
      <c r="E2136" s="5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231"/>
        <v>2</v>
      </c>
      <c r="P2136">
        <f t="shared" si="232"/>
        <v>34.67</v>
      </c>
      <c r="Q2136" t="s">
        <v>8331</v>
      </c>
      <c r="R2136" t="s">
        <v>8332</v>
      </c>
      <c r="S2136" s="11">
        <f t="shared" si="233"/>
        <v>41361.886469907404</v>
      </c>
      <c r="T2136">
        <f t="shared" si="234"/>
        <v>25569.000034722223</v>
      </c>
      <c r="U2136">
        <f t="shared" si="235"/>
        <v>2013</v>
      </c>
      <c r="V2136">
        <f t="shared" si="236"/>
        <v>3</v>
      </c>
      <c r="W2136" t="str">
        <f t="shared" si="237"/>
        <v>Mar</v>
      </c>
    </row>
    <row r="2137" spans="1:23" customFormat="1" ht="43.2" hidden="1" x14ac:dyDescent="0.3">
      <c r="A2137">
        <v>2135</v>
      </c>
      <c r="B2137" s="2" t="s">
        <v>2136</v>
      </c>
      <c r="C2137" s="2" t="s">
        <v>6245</v>
      </c>
      <c r="D2137" s="7">
        <v>5000</v>
      </c>
      <c r="E2137" s="5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231"/>
        <v>10</v>
      </c>
      <c r="P2137">
        <f t="shared" si="232"/>
        <v>21.73</v>
      </c>
      <c r="Q2137" t="s">
        <v>8331</v>
      </c>
      <c r="R2137" t="s">
        <v>8332</v>
      </c>
      <c r="S2137" s="11">
        <f t="shared" si="233"/>
        <v>41156.963344907403</v>
      </c>
      <c r="T2137">
        <f t="shared" si="234"/>
        <v>25569.000254629631</v>
      </c>
      <c r="U2137">
        <f t="shared" si="235"/>
        <v>2012</v>
      </c>
      <c r="V2137">
        <f t="shared" si="236"/>
        <v>9</v>
      </c>
      <c r="W2137" t="str">
        <f t="shared" si="237"/>
        <v>Sep</v>
      </c>
    </row>
    <row r="2138" spans="1:23" customFormat="1" ht="43.2" hidden="1" x14ac:dyDescent="0.3">
      <c r="A2138">
        <v>2136</v>
      </c>
      <c r="B2138" s="2" t="s">
        <v>2137</v>
      </c>
      <c r="C2138" s="2" t="s">
        <v>6246</v>
      </c>
      <c r="D2138" s="7">
        <v>80000</v>
      </c>
      <c r="E2138" s="5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231"/>
        <v>0</v>
      </c>
      <c r="P2138">
        <f t="shared" si="232"/>
        <v>11.92</v>
      </c>
      <c r="Q2138" t="s">
        <v>8331</v>
      </c>
      <c r="R2138" t="s">
        <v>8332</v>
      </c>
      <c r="S2138" s="11">
        <f t="shared" si="233"/>
        <v>41536.509097222224</v>
      </c>
      <c r="T2138">
        <f t="shared" si="234"/>
        <v>25569.000046296296</v>
      </c>
      <c r="U2138">
        <f t="shared" si="235"/>
        <v>2013</v>
      </c>
      <c r="V2138">
        <f t="shared" si="236"/>
        <v>9</v>
      </c>
      <c r="W2138" t="str">
        <f t="shared" si="237"/>
        <v>Sep</v>
      </c>
    </row>
    <row r="2139" spans="1:23" customFormat="1" ht="43.2" hidden="1" x14ac:dyDescent="0.3">
      <c r="A2139">
        <v>2137</v>
      </c>
      <c r="B2139" s="2" t="s">
        <v>2138</v>
      </c>
      <c r="C2139" s="2" t="s">
        <v>6247</v>
      </c>
      <c r="D2139" s="7">
        <v>50000</v>
      </c>
      <c r="E2139" s="5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231"/>
        <v>28</v>
      </c>
      <c r="P2139">
        <f t="shared" si="232"/>
        <v>26.6</v>
      </c>
      <c r="Q2139" t="s">
        <v>8331</v>
      </c>
      <c r="R2139" t="s">
        <v>8332</v>
      </c>
      <c r="S2139" s="11">
        <f t="shared" si="233"/>
        <v>41948.771168981482</v>
      </c>
      <c r="T2139">
        <f t="shared" si="234"/>
        <v>25569.006180555556</v>
      </c>
      <c r="U2139">
        <f t="shared" si="235"/>
        <v>2014</v>
      </c>
      <c r="V2139">
        <f t="shared" si="236"/>
        <v>11</v>
      </c>
      <c r="W2139" t="str">
        <f t="shared" si="237"/>
        <v>Nov</v>
      </c>
    </row>
    <row r="2140" spans="1:23" customFormat="1" ht="28.8" hidden="1" x14ac:dyDescent="0.3">
      <c r="A2140">
        <v>2138</v>
      </c>
      <c r="B2140" s="2" t="s">
        <v>2139</v>
      </c>
      <c r="C2140" s="2" t="s">
        <v>6248</v>
      </c>
      <c r="D2140" s="7">
        <v>1000</v>
      </c>
      <c r="E2140" s="5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231"/>
        <v>13</v>
      </c>
      <c r="P2140">
        <f t="shared" si="232"/>
        <v>10.67</v>
      </c>
      <c r="Q2140" t="s">
        <v>8331</v>
      </c>
      <c r="R2140" t="s">
        <v>8332</v>
      </c>
      <c r="S2140" s="11">
        <f t="shared" si="233"/>
        <v>41557.013182870374</v>
      </c>
      <c r="T2140">
        <f t="shared" si="234"/>
        <v>25569.000138888889</v>
      </c>
      <c r="U2140">
        <f t="shared" si="235"/>
        <v>2013</v>
      </c>
      <c r="V2140">
        <f t="shared" si="236"/>
        <v>10</v>
      </c>
      <c r="W2140" t="str">
        <f t="shared" si="237"/>
        <v>Oct</v>
      </c>
    </row>
    <row r="2141" spans="1:23" customFormat="1" ht="43.2" hidden="1" x14ac:dyDescent="0.3">
      <c r="A2141">
        <v>2139</v>
      </c>
      <c r="B2141" s="2" t="s">
        <v>2140</v>
      </c>
      <c r="C2141" s="2" t="s">
        <v>6249</v>
      </c>
      <c r="D2141" s="7">
        <v>30000</v>
      </c>
      <c r="E2141" s="5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231"/>
        <v>5</v>
      </c>
      <c r="P2141">
        <f t="shared" si="232"/>
        <v>29.04</v>
      </c>
      <c r="Q2141" t="s">
        <v>8331</v>
      </c>
      <c r="R2141" t="s">
        <v>8332</v>
      </c>
      <c r="S2141" s="11">
        <f t="shared" si="233"/>
        <v>42647.750092592592</v>
      </c>
      <c r="T2141">
        <f t="shared" si="234"/>
        <v>25569.000648148147</v>
      </c>
      <c r="U2141">
        <f t="shared" si="235"/>
        <v>2016</v>
      </c>
      <c r="V2141">
        <f t="shared" si="236"/>
        <v>10</v>
      </c>
      <c r="W2141" t="str">
        <f t="shared" si="237"/>
        <v>Oct</v>
      </c>
    </row>
    <row r="2142" spans="1:23" customFormat="1" ht="43.2" hidden="1" x14ac:dyDescent="0.3">
      <c r="A2142">
        <v>2140</v>
      </c>
      <c r="B2142" s="2" t="s">
        <v>2141</v>
      </c>
      <c r="C2142" s="2" t="s">
        <v>6250</v>
      </c>
      <c r="D2142" s="7">
        <v>500000</v>
      </c>
      <c r="E2142" s="5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231"/>
        <v>0</v>
      </c>
      <c r="P2142">
        <f t="shared" si="232"/>
        <v>50.91</v>
      </c>
      <c r="Q2142" t="s">
        <v>8331</v>
      </c>
      <c r="R2142" t="s">
        <v>8332</v>
      </c>
      <c r="S2142" s="11">
        <f t="shared" si="233"/>
        <v>41255.833611111113</v>
      </c>
      <c r="T2142">
        <f t="shared" si="234"/>
        <v>25569.000127314815</v>
      </c>
      <c r="U2142">
        <f t="shared" si="235"/>
        <v>2012</v>
      </c>
      <c r="V2142">
        <f t="shared" si="236"/>
        <v>12</v>
      </c>
      <c r="W2142" t="str">
        <f t="shared" si="237"/>
        <v>Dec</v>
      </c>
    </row>
    <row r="2143" spans="1:23" customFormat="1" ht="43.2" hidden="1" x14ac:dyDescent="0.3">
      <c r="A2143">
        <v>2141</v>
      </c>
      <c r="B2143" s="2" t="s">
        <v>2142</v>
      </c>
      <c r="C2143" s="2" t="s">
        <v>6251</v>
      </c>
      <c r="D2143" s="7">
        <v>15000</v>
      </c>
      <c r="E2143" s="5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231"/>
        <v>0</v>
      </c>
      <c r="P2143">
        <f t="shared" si="232"/>
        <v>0</v>
      </c>
      <c r="Q2143" t="s">
        <v>8331</v>
      </c>
      <c r="R2143" t="s">
        <v>8332</v>
      </c>
      <c r="S2143" s="11">
        <f t="shared" si="233"/>
        <v>41927.235636574071</v>
      </c>
      <c r="T2143">
        <f t="shared" si="234"/>
        <v>25569</v>
      </c>
      <c r="U2143">
        <f t="shared" si="235"/>
        <v>2014</v>
      </c>
      <c r="V2143">
        <f t="shared" si="236"/>
        <v>10</v>
      </c>
      <c r="W2143" t="str">
        <f t="shared" si="237"/>
        <v>Oct</v>
      </c>
    </row>
    <row r="2144" spans="1:23" customFormat="1" ht="43.2" hidden="1" x14ac:dyDescent="0.3">
      <c r="A2144">
        <v>2142</v>
      </c>
      <c r="B2144" s="2" t="s">
        <v>2143</v>
      </c>
      <c r="C2144" s="2" t="s">
        <v>6252</v>
      </c>
      <c r="D2144" s="7">
        <v>10500</v>
      </c>
      <c r="E2144" s="5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231"/>
        <v>6</v>
      </c>
      <c r="P2144">
        <f t="shared" si="232"/>
        <v>50.08</v>
      </c>
      <c r="Q2144" t="s">
        <v>8331</v>
      </c>
      <c r="R2144" t="s">
        <v>8332</v>
      </c>
      <c r="S2144" s="11">
        <f t="shared" si="233"/>
        <v>42340.701504629629</v>
      </c>
      <c r="T2144">
        <f t="shared" si="234"/>
        <v>25569.000138888889</v>
      </c>
      <c r="U2144">
        <f t="shared" si="235"/>
        <v>2015</v>
      </c>
      <c r="V2144">
        <f t="shared" si="236"/>
        <v>12</v>
      </c>
      <c r="W2144" t="str">
        <f t="shared" si="237"/>
        <v>Dec</v>
      </c>
    </row>
    <row r="2145" spans="1:23" customFormat="1" ht="43.2" hidden="1" x14ac:dyDescent="0.3">
      <c r="A2145">
        <v>2143</v>
      </c>
      <c r="B2145" s="2" t="s">
        <v>2144</v>
      </c>
      <c r="C2145" s="2" t="s">
        <v>6253</v>
      </c>
      <c r="D2145" s="7">
        <v>2000</v>
      </c>
      <c r="E2145" s="5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231"/>
        <v>11</v>
      </c>
      <c r="P2145">
        <f t="shared" si="232"/>
        <v>45</v>
      </c>
      <c r="Q2145" t="s">
        <v>8331</v>
      </c>
      <c r="R2145" t="s">
        <v>8332</v>
      </c>
      <c r="S2145" s="11">
        <f t="shared" si="233"/>
        <v>40332.886712962965</v>
      </c>
      <c r="T2145">
        <f t="shared" si="234"/>
        <v>25569.000057870369</v>
      </c>
      <c r="U2145">
        <f t="shared" si="235"/>
        <v>2010</v>
      </c>
      <c r="V2145">
        <f t="shared" si="236"/>
        <v>6</v>
      </c>
      <c r="W2145" t="str">
        <f t="shared" si="237"/>
        <v>Jun</v>
      </c>
    </row>
    <row r="2146" spans="1:23" customFormat="1" ht="43.2" hidden="1" x14ac:dyDescent="0.3">
      <c r="A2146">
        <v>2144</v>
      </c>
      <c r="B2146" s="2" t="s">
        <v>2145</v>
      </c>
      <c r="C2146" s="2" t="s">
        <v>6254</v>
      </c>
      <c r="D2146" s="7">
        <v>35500</v>
      </c>
      <c r="E2146" s="5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231"/>
        <v>2</v>
      </c>
      <c r="P2146">
        <f t="shared" si="232"/>
        <v>25.29</v>
      </c>
      <c r="Q2146" t="s">
        <v>8331</v>
      </c>
      <c r="R2146" t="s">
        <v>8332</v>
      </c>
      <c r="S2146" s="11">
        <f t="shared" si="233"/>
        <v>41499.546759259261</v>
      </c>
      <c r="T2146">
        <f t="shared" si="234"/>
        <v>25569.000277777777</v>
      </c>
      <c r="U2146">
        <f t="shared" si="235"/>
        <v>2013</v>
      </c>
      <c r="V2146">
        <f t="shared" si="236"/>
        <v>8</v>
      </c>
      <c r="W2146" t="str">
        <f t="shared" si="237"/>
        <v>Aug</v>
      </c>
    </row>
    <row r="2147" spans="1:23" customFormat="1" ht="43.2" hidden="1" x14ac:dyDescent="0.3">
      <c r="A2147">
        <v>2145</v>
      </c>
      <c r="B2147" s="2" t="s">
        <v>2146</v>
      </c>
      <c r="C2147" s="2" t="s">
        <v>6255</v>
      </c>
      <c r="D2147" s="7">
        <v>15000</v>
      </c>
      <c r="E2147" s="5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231"/>
        <v>30</v>
      </c>
      <c r="P2147">
        <f t="shared" si="232"/>
        <v>51.29</v>
      </c>
      <c r="Q2147" t="s">
        <v>8331</v>
      </c>
      <c r="R2147" t="s">
        <v>8332</v>
      </c>
      <c r="S2147" s="11">
        <f t="shared" si="233"/>
        <v>41575.237430555557</v>
      </c>
      <c r="T2147">
        <f t="shared" si="234"/>
        <v>25569.001030092593</v>
      </c>
      <c r="U2147">
        <f t="shared" si="235"/>
        <v>2013</v>
      </c>
      <c r="V2147">
        <f t="shared" si="236"/>
        <v>10</v>
      </c>
      <c r="W2147" t="str">
        <f t="shared" si="237"/>
        <v>Oct</v>
      </c>
    </row>
    <row r="2148" spans="1:23" customFormat="1" ht="43.2" hidden="1" x14ac:dyDescent="0.3">
      <c r="A2148">
        <v>2146</v>
      </c>
      <c r="B2148" s="2" t="s">
        <v>2147</v>
      </c>
      <c r="C2148" s="2" t="s">
        <v>6256</v>
      </c>
      <c r="D2148" s="7">
        <v>5000</v>
      </c>
      <c r="E2148" s="5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231"/>
        <v>0</v>
      </c>
      <c r="P2148">
        <f t="shared" si="232"/>
        <v>1</v>
      </c>
      <c r="Q2148" t="s">
        <v>8331</v>
      </c>
      <c r="R2148" t="s">
        <v>8332</v>
      </c>
      <c r="S2148" s="11">
        <f t="shared" si="233"/>
        <v>42397.679513888885</v>
      </c>
      <c r="T2148">
        <f t="shared" si="234"/>
        <v>25569.000011574073</v>
      </c>
      <c r="U2148">
        <f t="shared" si="235"/>
        <v>2016</v>
      </c>
      <c r="V2148">
        <f t="shared" si="236"/>
        <v>1</v>
      </c>
      <c r="W2148" t="str">
        <f t="shared" si="237"/>
        <v>Jan</v>
      </c>
    </row>
    <row r="2149" spans="1:23" customFormat="1" hidden="1" x14ac:dyDescent="0.3">
      <c r="A2149">
        <v>2147</v>
      </c>
      <c r="B2149" s="2" t="s">
        <v>2148</v>
      </c>
      <c r="C2149" s="2" t="s">
        <v>6257</v>
      </c>
      <c r="D2149" s="7">
        <v>390000</v>
      </c>
      <c r="E2149" s="5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231"/>
        <v>1</v>
      </c>
      <c r="P2149">
        <f t="shared" si="232"/>
        <v>49.38</v>
      </c>
      <c r="Q2149" t="s">
        <v>8331</v>
      </c>
      <c r="R2149" t="s">
        <v>8332</v>
      </c>
      <c r="S2149" s="11">
        <f t="shared" si="233"/>
        <v>41927.295694444445</v>
      </c>
      <c r="T2149">
        <f t="shared" si="234"/>
        <v>25569.000636574074</v>
      </c>
      <c r="U2149">
        <f t="shared" si="235"/>
        <v>2014</v>
      </c>
      <c r="V2149">
        <f t="shared" si="236"/>
        <v>10</v>
      </c>
      <c r="W2149" t="str">
        <f t="shared" si="237"/>
        <v>Oct</v>
      </c>
    </row>
    <row r="2150" spans="1:23" customFormat="1" ht="43.2" hidden="1" x14ac:dyDescent="0.3">
      <c r="A2150">
        <v>2148</v>
      </c>
      <c r="B2150" s="2" t="s">
        <v>2149</v>
      </c>
      <c r="C2150" s="2" t="s">
        <v>6258</v>
      </c>
      <c r="D2150" s="7">
        <v>100</v>
      </c>
      <c r="E2150" s="5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231"/>
        <v>2</v>
      </c>
      <c r="P2150">
        <f t="shared" si="232"/>
        <v>1</v>
      </c>
      <c r="Q2150" t="s">
        <v>8331</v>
      </c>
      <c r="R2150" t="s">
        <v>8332</v>
      </c>
      <c r="S2150" s="11">
        <f t="shared" si="233"/>
        <v>42066.733587962968</v>
      </c>
      <c r="T2150">
        <f t="shared" si="234"/>
        <v>25569.00002314815</v>
      </c>
      <c r="U2150">
        <f t="shared" si="235"/>
        <v>2015</v>
      </c>
      <c r="V2150">
        <f t="shared" si="236"/>
        <v>3</v>
      </c>
      <c r="W2150" t="str">
        <f t="shared" si="237"/>
        <v>Mar</v>
      </c>
    </row>
    <row r="2151" spans="1:23" customFormat="1" ht="57.6" hidden="1" x14ac:dyDescent="0.3">
      <c r="A2151">
        <v>2149</v>
      </c>
      <c r="B2151" s="2" t="s">
        <v>2150</v>
      </c>
      <c r="C2151" s="2" t="s">
        <v>6259</v>
      </c>
      <c r="D2151" s="7">
        <v>2000</v>
      </c>
      <c r="E2151" s="5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231"/>
        <v>0</v>
      </c>
      <c r="P2151">
        <f t="shared" si="232"/>
        <v>0</v>
      </c>
      <c r="Q2151" t="s">
        <v>8331</v>
      </c>
      <c r="R2151" t="s">
        <v>8332</v>
      </c>
      <c r="S2151" s="11">
        <f t="shared" si="233"/>
        <v>40355.024953703702</v>
      </c>
      <c r="T2151">
        <f t="shared" si="234"/>
        <v>25569</v>
      </c>
      <c r="U2151">
        <f t="shared" si="235"/>
        <v>2010</v>
      </c>
      <c r="V2151">
        <f t="shared" si="236"/>
        <v>6</v>
      </c>
      <c r="W2151" t="str">
        <f t="shared" si="237"/>
        <v>Jun</v>
      </c>
    </row>
    <row r="2152" spans="1:23" customFormat="1" hidden="1" x14ac:dyDescent="0.3">
      <c r="A2152">
        <v>2150</v>
      </c>
      <c r="B2152" s="2" t="s">
        <v>2151</v>
      </c>
      <c r="C2152" s="2" t="s">
        <v>6260</v>
      </c>
      <c r="D2152" s="7">
        <v>50000</v>
      </c>
      <c r="E2152" s="5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231"/>
        <v>1</v>
      </c>
      <c r="P2152">
        <f t="shared" si="232"/>
        <v>101.25</v>
      </c>
      <c r="Q2152" t="s">
        <v>8331</v>
      </c>
      <c r="R2152" t="s">
        <v>8332</v>
      </c>
      <c r="S2152" s="11">
        <f t="shared" si="233"/>
        <v>42534.284710648149</v>
      </c>
      <c r="T2152">
        <f t="shared" si="234"/>
        <v>25569.000046296296</v>
      </c>
      <c r="U2152">
        <f t="shared" si="235"/>
        <v>2016</v>
      </c>
      <c r="V2152">
        <f t="shared" si="236"/>
        <v>6</v>
      </c>
      <c r="W2152" t="str">
        <f t="shared" si="237"/>
        <v>Jun</v>
      </c>
    </row>
    <row r="2153" spans="1:23" customFormat="1" ht="43.2" hidden="1" x14ac:dyDescent="0.3">
      <c r="A2153">
        <v>2151</v>
      </c>
      <c r="B2153" s="2" t="s">
        <v>2152</v>
      </c>
      <c r="C2153" s="2" t="s">
        <v>6261</v>
      </c>
      <c r="D2153" s="7">
        <v>45000</v>
      </c>
      <c r="E2153" s="5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231"/>
        <v>0</v>
      </c>
      <c r="P2153">
        <f t="shared" si="232"/>
        <v>19.670000000000002</v>
      </c>
      <c r="Q2153" t="s">
        <v>8331</v>
      </c>
      <c r="R2153" t="s">
        <v>8332</v>
      </c>
      <c r="S2153" s="11">
        <f t="shared" si="233"/>
        <v>42520.847384259265</v>
      </c>
      <c r="T2153">
        <f t="shared" si="234"/>
        <v>25569.000069444446</v>
      </c>
      <c r="U2153">
        <f t="shared" si="235"/>
        <v>2016</v>
      </c>
      <c r="V2153">
        <f t="shared" si="236"/>
        <v>5</v>
      </c>
      <c r="W2153" t="str">
        <f t="shared" si="237"/>
        <v>May</v>
      </c>
    </row>
    <row r="2154" spans="1:23" customFormat="1" ht="43.2" hidden="1" x14ac:dyDescent="0.3">
      <c r="A2154">
        <v>2152</v>
      </c>
      <c r="B2154" s="2" t="s">
        <v>2153</v>
      </c>
      <c r="C2154" s="2" t="s">
        <v>6262</v>
      </c>
      <c r="D2154" s="7">
        <v>30000</v>
      </c>
      <c r="E2154" s="5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231"/>
        <v>0</v>
      </c>
      <c r="P2154">
        <f t="shared" si="232"/>
        <v>12.5</v>
      </c>
      <c r="Q2154" t="s">
        <v>8331</v>
      </c>
      <c r="R2154" t="s">
        <v>8332</v>
      </c>
      <c r="S2154" s="11">
        <f t="shared" si="233"/>
        <v>41683.832280092596</v>
      </c>
      <c r="T2154">
        <f t="shared" si="234"/>
        <v>25569.000046296296</v>
      </c>
      <c r="U2154">
        <f t="shared" si="235"/>
        <v>2014</v>
      </c>
      <c r="V2154">
        <f t="shared" si="236"/>
        <v>2</v>
      </c>
      <c r="W2154" t="str">
        <f t="shared" si="237"/>
        <v>Feb</v>
      </c>
    </row>
    <row r="2155" spans="1:23" customFormat="1" ht="43.2" hidden="1" x14ac:dyDescent="0.3">
      <c r="A2155">
        <v>2153</v>
      </c>
      <c r="B2155" s="2" t="s">
        <v>2154</v>
      </c>
      <c r="C2155" s="2" t="s">
        <v>6263</v>
      </c>
      <c r="D2155" s="7">
        <v>372625</v>
      </c>
      <c r="E2155" s="5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231"/>
        <v>0</v>
      </c>
      <c r="P2155">
        <f t="shared" si="232"/>
        <v>8.5</v>
      </c>
      <c r="Q2155" t="s">
        <v>8331</v>
      </c>
      <c r="R2155" t="s">
        <v>8332</v>
      </c>
      <c r="S2155" s="11">
        <f t="shared" si="233"/>
        <v>41974.911087962959</v>
      </c>
      <c r="T2155">
        <f t="shared" si="234"/>
        <v>25569.000046296296</v>
      </c>
      <c r="U2155">
        <f t="shared" si="235"/>
        <v>2014</v>
      </c>
      <c r="V2155">
        <f t="shared" si="236"/>
        <v>12</v>
      </c>
      <c r="W2155" t="str">
        <f t="shared" si="237"/>
        <v>Dec</v>
      </c>
    </row>
    <row r="2156" spans="1:23" customFormat="1" ht="28.8" hidden="1" x14ac:dyDescent="0.3">
      <c r="A2156">
        <v>2154</v>
      </c>
      <c r="B2156" s="2" t="s">
        <v>2155</v>
      </c>
      <c r="C2156" s="2" t="s">
        <v>6264</v>
      </c>
      <c r="D2156" s="7">
        <v>250</v>
      </c>
      <c r="E2156" s="5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231"/>
        <v>1</v>
      </c>
      <c r="P2156">
        <f t="shared" si="232"/>
        <v>1</v>
      </c>
      <c r="Q2156" t="s">
        <v>8331</v>
      </c>
      <c r="R2156" t="s">
        <v>8332</v>
      </c>
      <c r="S2156" s="11">
        <f t="shared" si="233"/>
        <v>41647.632256944446</v>
      </c>
      <c r="T2156">
        <f t="shared" si="234"/>
        <v>25569.00002314815</v>
      </c>
      <c r="U2156">
        <f t="shared" si="235"/>
        <v>2014</v>
      </c>
      <c r="V2156">
        <f t="shared" si="236"/>
        <v>1</v>
      </c>
      <c r="W2156" t="str">
        <f t="shared" si="237"/>
        <v>Jan</v>
      </c>
    </row>
    <row r="2157" spans="1:23" customFormat="1" ht="43.2" hidden="1" x14ac:dyDescent="0.3">
      <c r="A2157">
        <v>2155</v>
      </c>
      <c r="B2157" s="2" t="s">
        <v>2156</v>
      </c>
      <c r="C2157" s="2" t="s">
        <v>6265</v>
      </c>
      <c r="D2157" s="7">
        <v>5000</v>
      </c>
      <c r="E2157" s="5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231"/>
        <v>2</v>
      </c>
      <c r="P2157">
        <f t="shared" si="232"/>
        <v>23</v>
      </c>
      <c r="Q2157" t="s">
        <v>8331</v>
      </c>
      <c r="R2157" t="s">
        <v>8332</v>
      </c>
      <c r="S2157" s="11">
        <f t="shared" si="233"/>
        <v>42430.747511574074</v>
      </c>
      <c r="T2157">
        <f t="shared" si="234"/>
        <v>25569.000057870369</v>
      </c>
      <c r="U2157">
        <f t="shared" si="235"/>
        <v>2016</v>
      </c>
      <c r="V2157">
        <f t="shared" si="236"/>
        <v>3</v>
      </c>
      <c r="W2157" t="str">
        <f t="shared" si="237"/>
        <v>Mar</v>
      </c>
    </row>
    <row r="2158" spans="1:23" customFormat="1" ht="43.2" hidden="1" x14ac:dyDescent="0.3">
      <c r="A2158">
        <v>2156</v>
      </c>
      <c r="B2158" s="2" t="s">
        <v>2157</v>
      </c>
      <c r="C2158" s="2" t="s">
        <v>6266</v>
      </c>
      <c r="D2158" s="7">
        <v>56000</v>
      </c>
      <c r="E2158" s="5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231"/>
        <v>3</v>
      </c>
      <c r="P2158">
        <f t="shared" si="232"/>
        <v>17.989999999999998</v>
      </c>
      <c r="Q2158" t="s">
        <v>8331</v>
      </c>
      <c r="R2158" t="s">
        <v>8332</v>
      </c>
      <c r="S2158" s="11">
        <f t="shared" si="233"/>
        <v>41488.85423611111</v>
      </c>
      <c r="T2158">
        <f t="shared" si="234"/>
        <v>25569.000960648147</v>
      </c>
      <c r="U2158">
        <f t="shared" si="235"/>
        <v>2013</v>
      </c>
      <c r="V2158">
        <f t="shared" si="236"/>
        <v>8</v>
      </c>
      <c r="W2158" t="str">
        <f t="shared" si="237"/>
        <v>Aug</v>
      </c>
    </row>
    <row r="2159" spans="1:23" customFormat="1" ht="28.8" hidden="1" x14ac:dyDescent="0.3">
      <c r="A2159">
        <v>2157</v>
      </c>
      <c r="B2159" s="2" t="s">
        <v>2158</v>
      </c>
      <c r="C2159" s="2" t="s">
        <v>6267</v>
      </c>
      <c r="D2159" s="7">
        <v>75000</v>
      </c>
      <c r="E2159" s="5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231"/>
        <v>28</v>
      </c>
      <c r="P2159">
        <f t="shared" si="232"/>
        <v>370.95</v>
      </c>
      <c r="Q2159" t="s">
        <v>8331</v>
      </c>
      <c r="R2159" t="s">
        <v>8332</v>
      </c>
      <c r="S2159" s="11">
        <f t="shared" si="233"/>
        <v>42694.98128472222</v>
      </c>
      <c r="T2159">
        <f t="shared" si="234"/>
        <v>25569.000659722224</v>
      </c>
      <c r="U2159">
        <f t="shared" si="235"/>
        <v>2016</v>
      </c>
      <c r="V2159">
        <f t="shared" si="236"/>
        <v>11</v>
      </c>
      <c r="W2159" t="str">
        <f t="shared" si="237"/>
        <v>Nov</v>
      </c>
    </row>
    <row r="2160" spans="1:23" customFormat="1" ht="43.2" hidden="1" x14ac:dyDescent="0.3">
      <c r="A2160">
        <v>2158</v>
      </c>
      <c r="B2160" s="2" t="s">
        <v>2159</v>
      </c>
      <c r="C2160" s="2" t="s">
        <v>6268</v>
      </c>
      <c r="D2160" s="7">
        <v>300000</v>
      </c>
      <c r="E2160" s="5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231"/>
        <v>7</v>
      </c>
      <c r="P2160">
        <f t="shared" si="232"/>
        <v>63.57</v>
      </c>
      <c r="Q2160" t="s">
        <v>8331</v>
      </c>
      <c r="R2160" t="s">
        <v>8332</v>
      </c>
      <c r="S2160" s="11">
        <f t="shared" si="233"/>
        <v>41264.853865740741</v>
      </c>
      <c r="T2160">
        <f t="shared" si="234"/>
        <v>25569.003599537038</v>
      </c>
      <c r="U2160">
        <f t="shared" si="235"/>
        <v>2012</v>
      </c>
      <c r="V2160">
        <f t="shared" si="236"/>
        <v>12</v>
      </c>
      <c r="W2160" t="str">
        <f t="shared" si="237"/>
        <v>Dec</v>
      </c>
    </row>
    <row r="2161" spans="1:23" customFormat="1" ht="57.6" hidden="1" x14ac:dyDescent="0.3">
      <c r="A2161">
        <v>2159</v>
      </c>
      <c r="B2161" s="2" t="s">
        <v>2160</v>
      </c>
      <c r="C2161" s="2" t="s">
        <v>6269</v>
      </c>
      <c r="D2161" s="7">
        <v>3600</v>
      </c>
      <c r="E2161" s="5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231"/>
        <v>1</v>
      </c>
      <c r="P2161">
        <f t="shared" si="232"/>
        <v>13</v>
      </c>
      <c r="Q2161" t="s">
        <v>8331</v>
      </c>
      <c r="R2161" t="s">
        <v>8332</v>
      </c>
      <c r="S2161" s="11">
        <f t="shared" si="233"/>
        <v>40710.731180555551</v>
      </c>
      <c r="T2161">
        <f t="shared" si="234"/>
        <v>25569.00002314815</v>
      </c>
      <c r="U2161">
        <f t="shared" si="235"/>
        <v>2011</v>
      </c>
      <c r="V2161">
        <f t="shared" si="236"/>
        <v>6</v>
      </c>
      <c r="W2161" t="str">
        <f t="shared" si="237"/>
        <v>Jun</v>
      </c>
    </row>
    <row r="2162" spans="1:23" customFormat="1" ht="43.2" hidden="1" x14ac:dyDescent="0.3">
      <c r="A2162">
        <v>2160</v>
      </c>
      <c r="B2162" s="2" t="s">
        <v>2161</v>
      </c>
      <c r="C2162" s="2" t="s">
        <v>6270</v>
      </c>
      <c r="D2162" s="7">
        <v>10000</v>
      </c>
      <c r="E2162" s="5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231"/>
        <v>1</v>
      </c>
      <c r="P2162">
        <f t="shared" si="232"/>
        <v>5.31</v>
      </c>
      <c r="Q2162" t="s">
        <v>8331</v>
      </c>
      <c r="R2162" t="s">
        <v>8332</v>
      </c>
      <c r="S2162" s="11">
        <f t="shared" si="233"/>
        <v>41018.711863425924</v>
      </c>
      <c r="T2162">
        <f t="shared" si="234"/>
        <v>25569.000185185185</v>
      </c>
      <c r="U2162">
        <f t="shared" si="235"/>
        <v>2012</v>
      </c>
      <c r="V2162">
        <f t="shared" si="236"/>
        <v>4</v>
      </c>
      <c r="W2162" t="str">
        <f t="shared" si="237"/>
        <v>Apr</v>
      </c>
    </row>
    <row r="2163" spans="1:23" customFormat="1" ht="28.8" hidden="1" x14ac:dyDescent="0.3">
      <c r="A2163">
        <v>2161</v>
      </c>
      <c r="B2163" s="2" t="s">
        <v>2162</v>
      </c>
      <c r="C2163" s="2" t="s">
        <v>6271</v>
      </c>
      <c r="D2163" s="7">
        <v>400</v>
      </c>
      <c r="E2163" s="5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231"/>
        <v>116</v>
      </c>
      <c r="P2163">
        <f t="shared" si="232"/>
        <v>35.619999999999997</v>
      </c>
      <c r="Q2163" t="s">
        <v>8323</v>
      </c>
      <c r="R2163" t="s">
        <v>8324</v>
      </c>
      <c r="S2163" s="11">
        <f t="shared" si="233"/>
        <v>42240.852534722217</v>
      </c>
      <c r="T2163">
        <f t="shared" si="234"/>
        <v>25569.000150462962</v>
      </c>
      <c r="U2163">
        <f t="shared" si="235"/>
        <v>2015</v>
      </c>
      <c r="V2163">
        <f t="shared" si="236"/>
        <v>8</v>
      </c>
      <c r="W2163" t="str">
        <f t="shared" si="237"/>
        <v>Aug</v>
      </c>
    </row>
    <row r="2164" spans="1:23" customFormat="1" ht="43.2" hidden="1" x14ac:dyDescent="0.3">
      <c r="A2164">
        <v>2162</v>
      </c>
      <c r="B2164" s="2" t="s">
        <v>2163</v>
      </c>
      <c r="C2164" s="2" t="s">
        <v>6272</v>
      </c>
      <c r="D2164" s="7">
        <v>4500</v>
      </c>
      <c r="E2164" s="5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231"/>
        <v>112</v>
      </c>
      <c r="P2164">
        <f t="shared" si="232"/>
        <v>87.1</v>
      </c>
      <c r="Q2164" t="s">
        <v>8323</v>
      </c>
      <c r="R2164" t="s">
        <v>8324</v>
      </c>
      <c r="S2164" s="11">
        <f t="shared" si="233"/>
        <v>41813.766099537039</v>
      </c>
      <c r="T2164">
        <f t="shared" si="234"/>
        <v>25569.000671296297</v>
      </c>
      <c r="U2164">
        <f t="shared" si="235"/>
        <v>2014</v>
      </c>
      <c r="V2164">
        <f t="shared" si="236"/>
        <v>6</v>
      </c>
      <c r="W2164" t="str">
        <f t="shared" si="237"/>
        <v>Jun</v>
      </c>
    </row>
    <row r="2165" spans="1:23" customFormat="1" ht="43.2" hidden="1" x14ac:dyDescent="0.3">
      <c r="A2165">
        <v>2163</v>
      </c>
      <c r="B2165" s="2" t="s">
        <v>2164</v>
      </c>
      <c r="C2165" s="2" t="s">
        <v>6273</v>
      </c>
      <c r="D2165" s="7">
        <v>2500</v>
      </c>
      <c r="E2165" s="5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231"/>
        <v>132</v>
      </c>
      <c r="P2165">
        <f t="shared" si="232"/>
        <v>75.11</v>
      </c>
      <c r="Q2165" t="s">
        <v>8323</v>
      </c>
      <c r="R2165" t="s">
        <v>8324</v>
      </c>
      <c r="S2165" s="11">
        <f t="shared" si="233"/>
        <v>42111.899537037039</v>
      </c>
      <c r="T2165">
        <f t="shared" si="234"/>
        <v>25569.000509259258</v>
      </c>
      <c r="U2165">
        <f t="shared" si="235"/>
        <v>2015</v>
      </c>
      <c r="V2165">
        <f t="shared" si="236"/>
        <v>4</v>
      </c>
      <c r="W2165" t="str">
        <f t="shared" si="237"/>
        <v>Apr</v>
      </c>
    </row>
    <row r="2166" spans="1:23" customFormat="1" ht="28.8" hidden="1" x14ac:dyDescent="0.3">
      <c r="A2166">
        <v>2164</v>
      </c>
      <c r="B2166" s="2" t="s">
        <v>2165</v>
      </c>
      <c r="C2166" s="2" t="s">
        <v>6274</v>
      </c>
      <c r="D2166" s="7">
        <v>5500</v>
      </c>
      <c r="E2166" s="5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231"/>
        <v>103</v>
      </c>
      <c r="P2166">
        <f t="shared" si="232"/>
        <v>68.010000000000005</v>
      </c>
      <c r="Q2166" t="s">
        <v>8323</v>
      </c>
      <c r="R2166" t="s">
        <v>8324</v>
      </c>
      <c r="S2166" s="11">
        <f t="shared" si="233"/>
        <v>42515.71775462963</v>
      </c>
      <c r="T2166">
        <f t="shared" si="234"/>
        <v>25569.000960648147</v>
      </c>
      <c r="U2166">
        <f t="shared" si="235"/>
        <v>2016</v>
      </c>
      <c r="V2166">
        <f t="shared" si="236"/>
        <v>5</v>
      </c>
      <c r="W2166" t="str">
        <f t="shared" si="237"/>
        <v>May</v>
      </c>
    </row>
    <row r="2167" spans="1:23" customFormat="1" ht="43.2" hidden="1" x14ac:dyDescent="0.3">
      <c r="A2167">
        <v>2165</v>
      </c>
      <c r="B2167" s="2" t="s">
        <v>2166</v>
      </c>
      <c r="C2167" s="2" t="s">
        <v>6275</v>
      </c>
      <c r="D2167" s="7">
        <v>2500</v>
      </c>
      <c r="E2167" s="5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231"/>
        <v>139</v>
      </c>
      <c r="P2167">
        <f t="shared" si="232"/>
        <v>29.62</v>
      </c>
      <c r="Q2167" t="s">
        <v>8323</v>
      </c>
      <c r="R2167" t="s">
        <v>8324</v>
      </c>
      <c r="S2167" s="11">
        <f t="shared" si="233"/>
        <v>42438.667071759264</v>
      </c>
      <c r="T2167">
        <f t="shared" si="234"/>
        <v>25569.001354166667</v>
      </c>
      <c r="U2167">
        <f t="shared" si="235"/>
        <v>2016</v>
      </c>
      <c r="V2167">
        <f t="shared" si="236"/>
        <v>3</v>
      </c>
      <c r="W2167" t="str">
        <f t="shared" si="237"/>
        <v>Mar</v>
      </c>
    </row>
    <row r="2168" spans="1:23" customFormat="1" ht="57.6" hidden="1" x14ac:dyDescent="0.3">
      <c r="A2168">
        <v>2166</v>
      </c>
      <c r="B2168" s="2" t="s">
        <v>2167</v>
      </c>
      <c r="C2168" s="2" t="s">
        <v>6276</v>
      </c>
      <c r="D2168" s="7">
        <v>2000</v>
      </c>
      <c r="E2168" s="5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231"/>
        <v>147</v>
      </c>
      <c r="P2168">
        <f t="shared" si="232"/>
        <v>91.63</v>
      </c>
      <c r="Q2168" t="s">
        <v>8323</v>
      </c>
      <c r="R2168" t="s">
        <v>8324</v>
      </c>
      <c r="S2168" s="11">
        <f t="shared" si="233"/>
        <v>41933.838171296295</v>
      </c>
      <c r="T2168">
        <f t="shared" si="234"/>
        <v>25569.00037037037</v>
      </c>
      <c r="U2168">
        <f t="shared" si="235"/>
        <v>2014</v>
      </c>
      <c r="V2168">
        <f t="shared" si="236"/>
        <v>10</v>
      </c>
      <c r="W2168" t="str">
        <f t="shared" si="237"/>
        <v>Oct</v>
      </c>
    </row>
    <row r="2169" spans="1:23" customFormat="1" ht="28.8" hidden="1" x14ac:dyDescent="0.3">
      <c r="A2169">
        <v>2167</v>
      </c>
      <c r="B2169" s="2" t="s">
        <v>2168</v>
      </c>
      <c r="C2169" s="2" t="s">
        <v>6277</v>
      </c>
      <c r="D2169" s="7">
        <v>150</v>
      </c>
      <c r="E2169" s="5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231"/>
        <v>120</v>
      </c>
      <c r="P2169">
        <f t="shared" si="232"/>
        <v>22.5</v>
      </c>
      <c r="Q2169" t="s">
        <v>8323</v>
      </c>
      <c r="R2169" t="s">
        <v>8324</v>
      </c>
      <c r="S2169" s="11">
        <f t="shared" si="233"/>
        <v>41153.066400462965</v>
      </c>
      <c r="T2169">
        <f t="shared" si="234"/>
        <v>25569.000092592592</v>
      </c>
      <c r="U2169">
        <f t="shared" si="235"/>
        <v>2012</v>
      </c>
      <c r="V2169">
        <f t="shared" si="236"/>
        <v>9</v>
      </c>
      <c r="W2169" t="str">
        <f t="shared" si="237"/>
        <v>Sep</v>
      </c>
    </row>
    <row r="2170" spans="1:23" customFormat="1" ht="28.8" hidden="1" x14ac:dyDescent="0.3">
      <c r="A2170">
        <v>2168</v>
      </c>
      <c r="B2170" s="2" t="s">
        <v>2169</v>
      </c>
      <c r="C2170" s="2" t="s">
        <v>6278</v>
      </c>
      <c r="D2170" s="7">
        <v>18000</v>
      </c>
      <c r="E2170" s="5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231"/>
        <v>122</v>
      </c>
      <c r="P2170">
        <f t="shared" si="232"/>
        <v>64.37</v>
      </c>
      <c r="Q2170" t="s">
        <v>8323</v>
      </c>
      <c r="R2170" t="s">
        <v>8324</v>
      </c>
      <c r="S2170" s="11">
        <f t="shared" si="233"/>
        <v>42745.600243055553</v>
      </c>
      <c r="T2170">
        <f t="shared" si="234"/>
        <v>25569.003935185185</v>
      </c>
      <c r="U2170">
        <f t="shared" si="235"/>
        <v>2017</v>
      </c>
      <c r="V2170">
        <f t="shared" si="236"/>
        <v>1</v>
      </c>
      <c r="W2170" t="str">
        <f t="shared" si="237"/>
        <v>Jan</v>
      </c>
    </row>
    <row r="2171" spans="1:23" customFormat="1" ht="57.6" hidden="1" x14ac:dyDescent="0.3">
      <c r="A2171">
        <v>2169</v>
      </c>
      <c r="B2171" s="2" t="s">
        <v>2170</v>
      </c>
      <c r="C2171" s="2" t="s">
        <v>6279</v>
      </c>
      <c r="D2171" s="7">
        <v>153</v>
      </c>
      <c r="E2171" s="5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231"/>
        <v>100</v>
      </c>
      <c r="P2171">
        <f t="shared" si="232"/>
        <v>21.86</v>
      </c>
      <c r="Q2171" t="s">
        <v>8323</v>
      </c>
      <c r="R2171" t="s">
        <v>8324</v>
      </c>
      <c r="S2171" s="11">
        <f t="shared" si="233"/>
        <v>42793.700821759259</v>
      </c>
      <c r="T2171">
        <f t="shared" si="234"/>
        <v>25569.000081018519</v>
      </c>
      <c r="U2171">
        <f t="shared" si="235"/>
        <v>2017</v>
      </c>
      <c r="V2171">
        <f t="shared" si="236"/>
        <v>2</v>
      </c>
      <c r="W2171" t="str">
        <f t="shared" si="237"/>
        <v>Feb</v>
      </c>
    </row>
    <row r="2172" spans="1:23" customFormat="1" ht="43.2" hidden="1" x14ac:dyDescent="0.3">
      <c r="A2172">
        <v>2170</v>
      </c>
      <c r="B2172" s="2" t="s">
        <v>2171</v>
      </c>
      <c r="C2172" s="2" t="s">
        <v>6280</v>
      </c>
      <c r="D2172" s="7">
        <v>350</v>
      </c>
      <c r="E2172" s="5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231"/>
        <v>181</v>
      </c>
      <c r="P2172">
        <f t="shared" si="232"/>
        <v>33.32</v>
      </c>
      <c r="Q2172" t="s">
        <v>8323</v>
      </c>
      <c r="R2172" t="s">
        <v>8324</v>
      </c>
      <c r="S2172" s="11">
        <f t="shared" si="233"/>
        <v>42198.750254629631</v>
      </c>
      <c r="T2172">
        <f t="shared" si="234"/>
        <v>25569.000219907408</v>
      </c>
      <c r="U2172">
        <f t="shared" si="235"/>
        <v>2015</v>
      </c>
      <c r="V2172">
        <f t="shared" si="236"/>
        <v>7</v>
      </c>
      <c r="W2172" t="str">
        <f t="shared" si="237"/>
        <v>Jul</v>
      </c>
    </row>
    <row r="2173" spans="1:23" customFormat="1" ht="43.2" hidden="1" x14ac:dyDescent="0.3">
      <c r="A2173">
        <v>2171</v>
      </c>
      <c r="B2173" s="2" t="s">
        <v>2172</v>
      </c>
      <c r="C2173" s="2" t="s">
        <v>6281</v>
      </c>
      <c r="D2173" s="7">
        <v>4000</v>
      </c>
      <c r="E2173" s="5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231"/>
        <v>106</v>
      </c>
      <c r="P2173">
        <f t="shared" si="232"/>
        <v>90.28</v>
      </c>
      <c r="Q2173" t="s">
        <v>8323</v>
      </c>
      <c r="R2173" t="s">
        <v>8324</v>
      </c>
      <c r="S2173" s="11">
        <f t="shared" si="233"/>
        <v>42141.95711805555</v>
      </c>
      <c r="T2173">
        <f t="shared" si="234"/>
        <v>25569.000543981481</v>
      </c>
      <c r="U2173">
        <f t="shared" si="235"/>
        <v>2015</v>
      </c>
      <c r="V2173">
        <f t="shared" si="236"/>
        <v>5</v>
      </c>
      <c r="W2173" t="str">
        <f t="shared" si="237"/>
        <v>May</v>
      </c>
    </row>
    <row r="2174" spans="1:23" customFormat="1" ht="43.2" hidden="1" x14ac:dyDescent="0.3">
      <c r="A2174">
        <v>2172</v>
      </c>
      <c r="B2174" s="2" t="s">
        <v>2173</v>
      </c>
      <c r="C2174" s="2" t="s">
        <v>6282</v>
      </c>
      <c r="D2174" s="7">
        <v>1000</v>
      </c>
      <c r="E2174" s="5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231"/>
        <v>100</v>
      </c>
      <c r="P2174">
        <f t="shared" si="232"/>
        <v>76.92</v>
      </c>
      <c r="Q2174" t="s">
        <v>8323</v>
      </c>
      <c r="R2174" t="s">
        <v>8324</v>
      </c>
      <c r="S2174" s="11">
        <f t="shared" si="233"/>
        <v>42082.580092592587</v>
      </c>
      <c r="T2174">
        <f t="shared" si="234"/>
        <v>25569.000150462962</v>
      </c>
      <c r="U2174">
        <f t="shared" si="235"/>
        <v>2015</v>
      </c>
      <c r="V2174">
        <f t="shared" si="236"/>
        <v>3</v>
      </c>
      <c r="W2174" t="str">
        <f t="shared" si="237"/>
        <v>Mar</v>
      </c>
    </row>
    <row r="2175" spans="1:23" customFormat="1" ht="43.2" hidden="1" x14ac:dyDescent="0.3">
      <c r="A2175">
        <v>2173</v>
      </c>
      <c r="B2175" s="2" t="s">
        <v>2174</v>
      </c>
      <c r="C2175" s="2" t="s">
        <v>6283</v>
      </c>
      <c r="D2175" s="7">
        <v>4200</v>
      </c>
      <c r="E2175" s="5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231"/>
        <v>127</v>
      </c>
      <c r="P2175">
        <f t="shared" si="232"/>
        <v>59.23</v>
      </c>
      <c r="Q2175" t="s">
        <v>8323</v>
      </c>
      <c r="R2175" t="s">
        <v>8324</v>
      </c>
      <c r="S2175" s="11">
        <f t="shared" si="233"/>
        <v>41495.692627314813</v>
      </c>
      <c r="T2175">
        <f t="shared" si="234"/>
        <v>25569.001041666666</v>
      </c>
      <c r="U2175">
        <f t="shared" si="235"/>
        <v>2013</v>
      </c>
      <c r="V2175">
        <f t="shared" si="236"/>
        <v>8</v>
      </c>
      <c r="W2175" t="str">
        <f t="shared" si="237"/>
        <v>Aug</v>
      </c>
    </row>
    <row r="2176" spans="1:23" customFormat="1" ht="43.2" hidden="1" x14ac:dyDescent="0.3">
      <c r="A2176">
        <v>2174</v>
      </c>
      <c r="B2176" s="2" t="s">
        <v>2175</v>
      </c>
      <c r="C2176" s="2" t="s">
        <v>6284</v>
      </c>
      <c r="D2176" s="7">
        <v>4000</v>
      </c>
      <c r="E2176" s="5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231"/>
        <v>103</v>
      </c>
      <c r="P2176">
        <f t="shared" si="232"/>
        <v>65.38</v>
      </c>
      <c r="Q2176" t="s">
        <v>8323</v>
      </c>
      <c r="R2176" t="s">
        <v>8324</v>
      </c>
      <c r="S2176" s="11">
        <f t="shared" si="233"/>
        <v>42465.542905092589</v>
      </c>
      <c r="T2176">
        <f t="shared" si="234"/>
        <v>25569.000729166666</v>
      </c>
      <c r="U2176">
        <f t="shared" si="235"/>
        <v>2016</v>
      </c>
      <c r="V2176">
        <f t="shared" si="236"/>
        <v>4</v>
      </c>
      <c r="W2176" t="str">
        <f t="shared" si="237"/>
        <v>Apr</v>
      </c>
    </row>
    <row r="2177" spans="1:23" customFormat="1" ht="43.2" hidden="1" x14ac:dyDescent="0.3">
      <c r="A2177">
        <v>2175</v>
      </c>
      <c r="B2177" s="2" t="s">
        <v>2176</v>
      </c>
      <c r="C2177" s="2" t="s">
        <v>6285</v>
      </c>
      <c r="D2177" s="7">
        <v>700</v>
      </c>
      <c r="E2177" s="5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231"/>
        <v>250</v>
      </c>
      <c r="P2177">
        <f t="shared" si="232"/>
        <v>67.31</v>
      </c>
      <c r="Q2177" t="s">
        <v>8323</v>
      </c>
      <c r="R2177" t="s">
        <v>8324</v>
      </c>
      <c r="S2177" s="11">
        <f t="shared" si="233"/>
        <v>42565.009097222224</v>
      </c>
      <c r="T2177">
        <f t="shared" si="234"/>
        <v>25569.000300925927</v>
      </c>
      <c r="U2177">
        <f t="shared" si="235"/>
        <v>2016</v>
      </c>
      <c r="V2177">
        <f t="shared" si="236"/>
        <v>7</v>
      </c>
      <c r="W2177" t="str">
        <f t="shared" si="237"/>
        <v>Jul</v>
      </c>
    </row>
    <row r="2178" spans="1:23" customFormat="1" ht="43.2" hidden="1" x14ac:dyDescent="0.3">
      <c r="A2178">
        <v>2176</v>
      </c>
      <c r="B2178" s="2" t="s">
        <v>2177</v>
      </c>
      <c r="C2178" s="2" t="s">
        <v>6286</v>
      </c>
      <c r="D2178" s="7">
        <v>5000</v>
      </c>
      <c r="E2178" s="5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238">ROUND(E2178/D2178*100,0)</f>
        <v>126</v>
      </c>
      <c r="P2178">
        <f t="shared" si="232"/>
        <v>88.75</v>
      </c>
      <c r="Q2178" t="s">
        <v>8323</v>
      </c>
      <c r="R2178" t="s">
        <v>8324</v>
      </c>
      <c r="S2178" s="11">
        <f t="shared" si="233"/>
        <v>42096.633206018523</v>
      </c>
      <c r="T2178">
        <f t="shared" si="234"/>
        <v>25569.000821759259</v>
      </c>
      <c r="U2178">
        <f t="shared" si="235"/>
        <v>2015</v>
      </c>
      <c r="V2178">
        <f t="shared" si="236"/>
        <v>4</v>
      </c>
      <c r="W2178" t="str">
        <f t="shared" si="237"/>
        <v>Apr</v>
      </c>
    </row>
    <row r="2179" spans="1:23" customFormat="1" ht="72" hidden="1" x14ac:dyDescent="0.3">
      <c r="A2179">
        <v>2177</v>
      </c>
      <c r="B2179" s="2" t="s">
        <v>2178</v>
      </c>
      <c r="C2179" s="2" t="s">
        <v>6287</v>
      </c>
      <c r="D2179" s="7">
        <v>2500</v>
      </c>
      <c r="E2179" s="5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238"/>
        <v>100</v>
      </c>
      <c r="P2179">
        <f t="shared" ref="P2179:P2242" si="239">IFERROR(ROUND(E2179/L2179,2),0)</f>
        <v>65.87</v>
      </c>
      <c r="Q2179" t="s">
        <v>8323</v>
      </c>
      <c r="R2179" t="s">
        <v>8324</v>
      </c>
      <c r="S2179" s="11">
        <f t="shared" ref="S2179:S2242" si="240">(((J2179/60)/60)/24)+DATE(1970,1,1)</f>
        <v>42502.250775462962</v>
      </c>
      <c r="T2179">
        <f t="shared" ref="T2179:T2242" si="241">(((L2179/60)/60)/24)+DATE(1970,1,1)</f>
        <v>25569.000439814816</v>
      </c>
      <c r="U2179">
        <f t="shared" ref="U2179:U2242" si="242">YEAR(S2179)</f>
        <v>2016</v>
      </c>
      <c r="V2179">
        <f t="shared" ref="V2179:V2242" si="243">MONTH(S2179)</f>
        <v>5</v>
      </c>
      <c r="W2179" t="str">
        <f t="shared" ref="W2179:W2242" si="244">IF(V2179=1,"Jan",IF(V2179=2,"Feb",IF(V2179=3,"Mar",IF(V2179=4,"Apr",IF(V2179=5,"May",IF(V2179=6,"Jun",IF(V2179=7,"Jul",IF(V2179=8,"Aug",IF(V2179=9,"Sep",IF(V2179=10,"Oct",IF(V2179=11,"Nov",IF(V2179=12,"Dec"))))))))))))</f>
        <v>May</v>
      </c>
    </row>
    <row r="2180" spans="1:23" customFormat="1" ht="43.2" hidden="1" x14ac:dyDescent="0.3">
      <c r="A2180">
        <v>2178</v>
      </c>
      <c r="B2180" s="2" t="s">
        <v>2179</v>
      </c>
      <c r="C2180" s="2" t="s">
        <v>6288</v>
      </c>
      <c r="D2180" s="7">
        <v>25000</v>
      </c>
      <c r="E2180" s="5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238"/>
        <v>139</v>
      </c>
      <c r="P2180">
        <f t="shared" si="239"/>
        <v>40.35</v>
      </c>
      <c r="Q2180" t="s">
        <v>8323</v>
      </c>
      <c r="R2180" t="s">
        <v>8324</v>
      </c>
      <c r="S2180" s="11">
        <f t="shared" si="240"/>
        <v>42723.63653935185</v>
      </c>
      <c r="T2180">
        <f t="shared" si="241"/>
        <v>25569.009942129629</v>
      </c>
      <c r="U2180">
        <f t="shared" si="242"/>
        <v>2016</v>
      </c>
      <c r="V2180">
        <f t="shared" si="243"/>
        <v>12</v>
      </c>
      <c r="W2180" t="str">
        <f t="shared" si="244"/>
        <v>Dec</v>
      </c>
    </row>
    <row r="2181" spans="1:23" customFormat="1" ht="43.2" hidden="1" x14ac:dyDescent="0.3">
      <c r="A2181">
        <v>2179</v>
      </c>
      <c r="B2181" s="2" t="s">
        <v>2180</v>
      </c>
      <c r="C2181" s="2" t="s">
        <v>6289</v>
      </c>
      <c r="D2181" s="7">
        <v>1000</v>
      </c>
      <c r="E2181" s="5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238"/>
        <v>161</v>
      </c>
      <c r="P2181">
        <f t="shared" si="239"/>
        <v>76.86</v>
      </c>
      <c r="Q2181" t="s">
        <v>8323</v>
      </c>
      <c r="R2181" t="s">
        <v>8324</v>
      </c>
      <c r="S2181" s="11">
        <f t="shared" si="240"/>
        <v>42075.171203703707</v>
      </c>
      <c r="T2181">
        <f t="shared" si="241"/>
        <v>25569.000243055554</v>
      </c>
      <c r="U2181">
        <f t="shared" si="242"/>
        <v>2015</v>
      </c>
      <c r="V2181">
        <f t="shared" si="243"/>
        <v>3</v>
      </c>
      <c r="W2181" t="str">
        <f t="shared" si="244"/>
        <v>Mar</v>
      </c>
    </row>
    <row r="2182" spans="1:23" customFormat="1" ht="28.8" hidden="1" x14ac:dyDescent="0.3">
      <c r="A2182">
        <v>2180</v>
      </c>
      <c r="B2182" s="2" t="s">
        <v>2181</v>
      </c>
      <c r="C2182" s="2" t="s">
        <v>6290</v>
      </c>
      <c r="D2182" s="7">
        <v>5000</v>
      </c>
      <c r="E2182" s="5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238"/>
        <v>107</v>
      </c>
      <c r="P2182">
        <f t="shared" si="239"/>
        <v>68.709999999999994</v>
      </c>
      <c r="Q2182" t="s">
        <v>8323</v>
      </c>
      <c r="R2182" t="s">
        <v>8324</v>
      </c>
      <c r="S2182" s="11">
        <f t="shared" si="240"/>
        <v>42279.669768518521</v>
      </c>
      <c r="T2182">
        <f t="shared" si="241"/>
        <v>25569.000902777778</v>
      </c>
      <c r="U2182">
        <f t="shared" si="242"/>
        <v>2015</v>
      </c>
      <c r="V2182">
        <f t="shared" si="243"/>
        <v>10</v>
      </c>
      <c r="W2182" t="str">
        <f t="shared" si="244"/>
        <v>Oct</v>
      </c>
    </row>
    <row r="2183" spans="1:23" customFormat="1" ht="57.6" hidden="1" x14ac:dyDescent="0.3">
      <c r="A2183">
        <v>2181</v>
      </c>
      <c r="B2183" s="2" t="s">
        <v>2182</v>
      </c>
      <c r="C2183" s="2" t="s">
        <v>6291</v>
      </c>
      <c r="D2183" s="7">
        <v>2000</v>
      </c>
      <c r="E2183" s="5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238"/>
        <v>153</v>
      </c>
      <c r="P2183">
        <f t="shared" si="239"/>
        <v>57.77</v>
      </c>
      <c r="Q2183" t="s">
        <v>8331</v>
      </c>
      <c r="R2183" t="s">
        <v>8349</v>
      </c>
      <c r="S2183" s="11">
        <f t="shared" si="240"/>
        <v>42773.005243055552</v>
      </c>
      <c r="T2183">
        <f t="shared" si="241"/>
        <v>25569.000613425927</v>
      </c>
      <c r="U2183">
        <f t="shared" si="242"/>
        <v>2017</v>
      </c>
      <c r="V2183">
        <f t="shared" si="243"/>
        <v>2</v>
      </c>
      <c r="W2183" t="str">
        <f t="shared" si="244"/>
        <v>Feb</v>
      </c>
    </row>
    <row r="2184" spans="1:23" customFormat="1" ht="43.2" hidden="1" x14ac:dyDescent="0.3">
      <c r="A2184">
        <v>2182</v>
      </c>
      <c r="B2184" s="2" t="s">
        <v>2183</v>
      </c>
      <c r="C2184" s="2" t="s">
        <v>6292</v>
      </c>
      <c r="D2184" s="7">
        <v>3000</v>
      </c>
      <c r="E2184" s="5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238"/>
        <v>524</v>
      </c>
      <c r="P2184">
        <f t="shared" si="239"/>
        <v>44.17</v>
      </c>
      <c r="Q2184" t="s">
        <v>8331</v>
      </c>
      <c r="R2184" t="s">
        <v>8349</v>
      </c>
      <c r="S2184" s="11">
        <f t="shared" si="240"/>
        <v>41879.900752314818</v>
      </c>
      <c r="T2184">
        <f t="shared" si="241"/>
        <v>25569.004120370369</v>
      </c>
      <c r="U2184">
        <f t="shared" si="242"/>
        <v>2014</v>
      </c>
      <c r="V2184">
        <f t="shared" si="243"/>
        <v>8</v>
      </c>
      <c r="W2184" t="str">
        <f t="shared" si="244"/>
        <v>Aug</v>
      </c>
    </row>
    <row r="2185" spans="1:23" customFormat="1" ht="43.2" hidden="1" x14ac:dyDescent="0.3">
      <c r="A2185">
        <v>2183</v>
      </c>
      <c r="B2185" s="2" t="s">
        <v>2184</v>
      </c>
      <c r="C2185" s="2" t="s">
        <v>6293</v>
      </c>
      <c r="D2185" s="7">
        <v>1800</v>
      </c>
      <c r="E2185" s="5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238"/>
        <v>489</v>
      </c>
      <c r="P2185">
        <f t="shared" si="239"/>
        <v>31.57</v>
      </c>
      <c r="Q2185" t="s">
        <v>8331</v>
      </c>
      <c r="R2185" t="s">
        <v>8349</v>
      </c>
      <c r="S2185" s="11">
        <f t="shared" si="240"/>
        <v>42745.365474537044</v>
      </c>
      <c r="T2185">
        <f t="shared" si="241"/>
        <v>25569.003229166668</v>
      </c>
      <c r="U2185">
        <f t="shared" si="242"/>
        <v>2017</v>
      </c>
      <c r="V2185">
        <f t="shared" si="243"/>
        <v>1</v>
      </c>
      <c r="W2185" t="str">
        <f t="shared" si="244"/>
        <v>Jan</v>
      </c>
    </row>
    <row r="2186" spans="1:23" customFormat="1" ht="57.6" hidden="1" x14ac:dyDescent="0.3">
      <c r="A2186">
        <v>2184</v>
      </c>
      <c r="B2186" s="2" t="s">
        <v>2185</v>
      </c>
      <c r="C2186" s="2" t="s">
        <v>6294</v>
      </c>
      <c r="D2186" s="7">
        <v>10000</v>
      </c>
      <c r="E2186" s="5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238"/>
        <v>285</v>
      </c>
      <c r="P2186">
        <f t="shared" si="239"/>
        <v>107.05</v>
      </c>
      <c r="Q2186" t="s">
        <v>8331</v>
      </c>
      <c r="R2186" t="s">
        <v>8349</v>
      </c>
      <c r="S2186" s="11">
        <f t="shared" si="240"/>
        <v>42380.690289351856</v>
      </c>
      <c r="T2186">
        <f t="shared" si="241"/>
        <v>25569.003078703703</v>
      </c>
      <c r="U2186">
        <f t="shared" si="242"/>
        <v>2016</v>
      </c>
      <c r="V2186">
        <f t="shared" si="243"/>
        <v>1</v>
      </c>
      <c r="W2186" t="str">
        <f t="shared" si="244"/>
        <v>Jan</v>
      </c>
    </row>
    <row r="2187" spans="1:23" customFormat="1" ht="43.2" hidden="1" x14ac:dyDescent="0.3">
      <c r="A2187">
        <v>2185</v>
      </c>
      <c r="B2187" s="2" t="s">
        <v>2186</v>
      </c>
      <c r="C2187" s="2" t="s">
        <v>6295</v>
      </c>
      <c r="D2187" s="7">
        <v>5000</v>
      </c>
      <c r="E2187" s="5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238"/>
        <v>1857</v>
      </c>
      <c r="P2187">
        <f t="shared" si="239"/>
        <v>149.03</v>
      </c>
      <c r="Q2187" t="s">
        <v>8331</v>
      </c>
      <c r="R2187" t="s">
        <v>8349</v>
      </c>
      <c r="S2187" s="11">
        <f t="shared" si="240"/>
        <v>41319.349988425929</v>
      </c>
      <c r="T2187">
        <f t="shared" si="241"/>
        <v>25569.007210648149</v>
      </c>
      <c r="U2187">
        <f t="shared" si="242"/>
        <v>2013</v>
      </c>
      <c r="V2187">
        <f t="shared" si="243"/>
        <v>2</v>
      </c>
      <c r="W2187" t="str">
        <f t="shared" si="244"/>
        <v>Feb</v>
      </c>
    </row>
    <row r="2188" spans="1:23" customFormat="1" ht="43.2" hidden="1" x14ac:dyDescent="0.3">
      <c r="A2188">
        <v>2186</v>
      </c>
      <c r="B2188" s="2" t="s">
        <v>2187</v>
      </c>
      <c r="C2188" s="2" t="s">
        <v>6296</v>
      </c>
      <c r="D2188" s="7">
        <v>20000</v>
      </c>
      <c r="E2188" s="5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238"/>
        <v>110</v>
      </c>
      <c r="P2188">
        <f t="shared" si="239"/>
        <v>55.96</v>
      </c>
      <c r="Q2188" t="s">
        <v>8331</v>
      </c>
      <c r="R2188" t="s">
        <v>8349</v>
      </c>
      <c r="S2188" s="11">
        <f t="shared" si="240"/>
        <v>42583.615081018521</v>
      </c>
      <c r="T2188">
        <f t="shared" si="241"/>
        <v>25569.004537037035</v>
      </c>
      <c r="U2188">
        <f t="shared" si="242"/>
        <v>2016</v>
      </c>
      <c r="V2188">
        <f t="shared" si="243"/>
        <v>8</v>
      </c>
      <c r="W2188" t="str">
        <f t="shared" si="244"/>
        <v>Aug</v>
      </c>
    </row>
    <row r="2189" spans="1:23" customFormat="1" ht="43.2" hidden="1" x14ac:dyDescent="0.3">
      <c r="A2189">
        <v>2187</v>
      </c>
      <c r="B2189" s="2" t="s">
        <v>2188</v>
      </c>
      <c r="C2189" s="2" t="s">
        <v>6297</v>
      </c>
      <c r="D2189" s="7">
        <v>20000</v>
      </c>
      <c r="E2189" s="5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238"/>
        <v>1015</v>
      </c>
      <c r="P2189">
        <f t="shared" si="239"/>
        <v>56.97</v>
      </c>
      <c r="Q2189" t="s">
        <v>8331</v>
      </c>
      <c r="R2189" t="s">
        <v>8349</v>
      </c>
      <c r="S2189" s="11">
        <f t="shared" si="240"/>
        <v>42068.209097222221</v>
      </c>
      <c r="T2189">
        <f t="shared" si="241"/>
        <v>25569.041226851852</v>
      </c>
      <c r="U2189">
        <f t="shared" si="242"/>
        <v>2015</v>
      </c>
      <c r="V2189">
        <f t="shared" si="243"/>
        <v>3</v>
      </c>
      <c r="W2189" t="str">
        <f t="shared" si="244"/>
        <v>Mar</v>
      </c>
    </row>
    <row r="2190" spans="1:23" customFormat="1" ht="43.2" hidden="1" x14ac:dyDescent="0.3">
      <c r="A2190">
        <v>2188</v>
      </c>
      <c r="B2190" s="2" t="s">
        <v>2189</v>
      </c>
      <c r="C2190" s="2" t="s">
        <v>6298</v>
      </c>
      <c r="D2190" s="7">
        <v>5494</v>
      </c>
      <c r="E2190" s="5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238"/>
        <v>412</v>
      </c>
      <c r="P2190">
        <f t="shared" si="239"/>
        <v>44.06</v>
      </c>
      <c r="Q2190" t="s">
        <v>8331</v>
      </c>
      <c r="R2190" t="s">
        <v>8349</v>
      </c>
      <c r="S2190" s="11">
        <f t="shared" si="240"/>
        <v>42633.586122685185</v>
      </c>
      <c r="T2190">
        <f t="shared" si="241"/>
        <v>25569.005949074075</v>
      </c>
      <c r="U2190">
        <f t="shared" si="242"/>
        <v>2016</v>
      </c>
      <c r="V2190">
        <f t="shared" si="243"/>
        <v>9</v>
      </c>
      <c r="W2190" t="str">
        <f t="shared" si="244"/>
        <v>Sep</v>
      </c>
    </row>
    <row r="2191" spans="1:23" customFormat="1" ht="43.2" hidden="1" x14ac:dyDescent="0.3">
      <c r="A2191">
        <v>2189</v>
      </c>
      <c r="B2191" s="2" t="s">
        <v>2190</v>
      </c>
      <c r="C2191" s="2" t="s">
        <v>6299</v>
      </c>
      <c r="D2191" s="7">
        <v>1200</v>
      </c>
      <c r="E2191" s="5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238"/>
        <v>503</v>
      </c>
      <c r="P2191">
        <f t="shared" si="239"/>
        <v>68.63</v>
      </c>
      <c r="Q2191" t="s">
        <v>8331</v>
      </c>
      <c r="R2191" t="s">
        <v>8349</v>
      </c>
      <c r="S2191" s="11">
        <f t="shared" si="240"/>
        <v>42467.788194444445</v>
      </c>
      <c r="T2191">
        <f t="shared" si="241"/>
        <v>25569.00101851852</v>
      </c>
      <c r="U2191">
        <f t="shared" si="242"/>
        <v>2016</v>
      </c>
      <c r="V2191">
        <f t="shared" si="243"/>
        <v>4</v>
      </c>
      <c r="W2191" t="str">
        <f t="shared" si="244"/>
        <v>Apr</v>
      </c>
    </row>
    <row r="2192" spans="1:23" customFormat="1" ht="43.2" hidden="1" x14ac:dyDescent="0.3">
      <c r="A2192">
        <v>2190</v>
      </c>
      <c r="B2192" s="2" t="s">
        <v>2191</v>
      </c>
      <c r="C2192" s="2" t="s">
        <v>6300</v>
      </c>
      <c r="D2192" s="7">
        <v>19000</v>
      </c>
      <c r="E2192" s="5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238"/>
        <v>185</v>
      </c>
      <c r="P2192">
        <f t="shared" si="239"/>
        <v>65.319999999999993</v>
      </c>
      <c r="Q2192" t="s">
        <v>8331</v>
      </c>
      <c r="R2192" t="s">
        <v>8349</v>
      </c>
      <c r="S2192" s="11">
        <f t="shared" si="240"/>
        <v>42417.625046296293</v>
      </c>
      <c r="T2192">
        <f t="shared" si="241"/>
        <v>25569.006215277779</v>
      </c>
      <c r="U2192">
        <f t="shared" si="242"/>
        <v>2016</v>
      </c>
      <c r="V2192">
        <f t="shared" si="243"/>
        <v>2</v>
      </c>
      <c r="W2192" t="str">
        <f t="shared" si="244"/>
        <v>Feb</v>
      </c>
    </row>
    <row r="2193" spans="1:23" customFormat="1" ht="43.2" hidden="1" x14ac:dyDescent="0.3">
      <c r="A2193">
        <v>2191</v>
      </c>
      <c r="B2193" s="2" t="s">
        <v>2192</v>
      </c>
      <c r="C2193" s="2" t="s">
        <v>6301</v>
      </c>
      <c r="D2193" s="7">
        <v>750</v>
      </c>
      <c r="E2193" s="5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238"/>
        <v>120</v>
      </c>
      <c r="P2193">
        <f t="shared" si="239"/>
        <v>35.92</v>
      </c>
      <c r="Q2193" t="s">
        <v>8331</v>
      </c>
      <c r="R2193" t="s">
        <v>8349</v>
      </c>
      <c r="S2193" s="11">
        <f t="shared" si="240"/>
        <v>42768.833645833336</v>
      </c>
      <c r="T2193">
        <f t="shared" si="241"/>
        <v>25569.00028935185</v>
      </c>
      <c r="U2193">
        <f t="shared" si="242"/>
        <v>2017</v>
      </c>
      <c r="V2193">
        <f t="shared" si="243"/>
        <v>2</v>
      </c>
      <c r="W2193" t="str">
        <f t="shared" si="244"/>
        <v>Feb</v>
      </c>
    </row>
    <row r="2194" spans="1:23" customFormat="1" ht="43.2" hidden="1" x14ac:dyDescent="0.3">
      <c r="A2194">
        <v>2192</v>
      </c>
      <c r="B2194" s="2" t="s">
        <v>2193</v>
      </c>
      <c r="C2194" s="2" t="s">
        <v>6302</v>
      </c>
      <c r="D2194" s="7">
        <v>12000</v>
      </c>
      <c r="E2194" s="5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238"/>
        <v>1081</v>
      </c>
      <c r="P2194">
        <f t="shared" si="239"/>
        <v>40.07</v>
      </c>
      <c r="Q2194" t="s">
        <v>8331</v>
      </c>
      <c r="R2194" t="s">
        <v>8349</v>
      </c>
      <c r="S2194" s="11">
        <f t="shared" si="240"/>
        <v>42691.8512037037</v>
      </c>
      <c r="T2194">
        <f t="shared" si="241"/>
        <v>25569.037476851852</v>
      </c>
      <c r="U2194">
        <f t="shared" si="242"/>
        <v>2016</v>
      </c>
      <c r="V2194">
        <f t="shared" si="243"/>
        <v>11</v>
      </c>
      <c r="W2194" t="str">
        <f t="shared" si="244"/>
        <v>Nov</v>
      </c>
    </row>
    <row r="2195" spans="1:23" customFormat="1" ht="43.2" hidden="1" x14ac:dyDescent="0.3">
      <c r="A2195">
        <v>2193</v>
      </c>
      <c r="B2195" s="2" t="s">
        <v>2194</v>
      </c>
      <c r="C2195" s="2" t="s">
        <v>6303</v>
      </c>
      <c r="D2195" s="7">
        <v>15000</v>
      </c>
      <c r="E2195" s="5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238"/>
        <v>452</v>
      </c>
      <c r="P2195">
        <f t="shared" si="239"/>
        <v>75.650000000000006</v>
      </c>
      <c r="Q2195" t="s">
        <v>8331</v>
      </c>
      <c r="R2195" t="s">
        <v>8349</v>
      </c>
      <c r="S2195" s="11">
        <f t="shared" si="240"/>
        <v>42664.405925925923</v>
      </c>
      <c r="T2195">
        <f t="shared" si="241"/>
        <v>25569.010381944445</v>
      </c>
      <c r="U2195">
        <f t="shared" si="242"/>
        <v>2016</v>
      </c>
      <c r="V2195">
        <f t="shared" si="243"/>
        <v>10</v>
      </c>
      <c r="W2195" t="str">
        <f t="shared" si="244"/>
        <v>Oct</v>
      </c>
    </row>
    <row r="2196" spans="1:23" customFormat="1" ht="57.6" hidden="1" x14ac:dyDescent="0.3">
      <c r="A2196">
        <v>2194</v>
      </c>
      <c r="B2196" s="2" t="s">
        <v>2195</v>
      </c>
      <c r="C2196" s="2" t="s">
        <v>6304</v>
      </c>
      <c r="D2196" s="7">
        <v>10000</v>
      </c>
      <c r="E2196" s="5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238"/>
        <v>537</v>
      </c>
      <c r="P2196">
        <f t="shared" si="239"/>
        <v>61.2</v>
      </c>
      <c r="Q2196" t="s">
        <v>8331</v>
      </c>
      <c r="R2196" t="s">
        <v>8349</v>
      </c>
      <c r="S2196" s="11">
        <f t="shared" si="240"/>
        <v>42425.757986111115</v>
      </c>
      <c r="T2196">
        <f t="shared" si="241"/>
        <v>25569.010162037037</v>
      </c>
      <c r="U2196">
        <f t="shared" si="242"/>
        <v>2016</v>
      </c>
      <c r="V2196">
        <f t="shared" si="243"/>
        <v>2</v>
      </c>
      <c r="W2196" t="str">
        <f t="shared" si="244"/>
        <v>Feb</v>
      </c>
    </row>
    <row r="2197" spans="1:23" customFormat="1" ht="28.8" hidden="1" x14ac:dyDescent="0.3">
      <c r="A2197">
        <v>2195</v>
      </c>
      <c r="B2197" s="2" t="s">
        <v>2196</v>
      </c>
      <c r="C2197" s="2" t="s">
        <v>6305</v>
      </c>
      <c r="D2197" s="7">
        <v>4600</v>
      </c>
      <c r="E2197" s="5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238"/>
        <v>120</v>
      </c>
      <c r="P2197">
        <f t="shared" si="239"/>
        <v>48.13</v>
      </c>
      <c r="Q2197" t="s">
        <v>8331</v>
      </c>
      <c r="R2197" t="s">
        <v>8349</v>
      </c>
      <c r="S2197" s="11">
        <f t="shared" si="240"/>
        <v>42197.771990740745</v>
      </c>
      <c r="T2197">
        <f t="shared" si="241"/>
        <v>25569.001331018517</v>
      </c>
      <c r="U2197">
        <f t="shared" si="242"/>
        <v>2015</v>
      </c>
      <c r="V2197">
        <f t="shared" si="243"/>
        <v>7</v>
      </c>
      <c r="W2197" t="str">
        <f t="shared" si="244"/>
        <v>Jul</v>
      </c>
    </row>
    <row r="2198" spans="1:23" customFormat="1" ht="28.8" hidden="1" x14ac:dyDescent="0.3">
      <c r="A2198">
        <v>2196</v>
      </c>
      <c r="B2198" s="2" t="s">
        <v>2197</v>
      </c>
      <c r="C2198" s="2" t="s">
        <v>6306</v>
      </c>
      <c r="D2198" s="7">
        <v>14000</v>
      </c>
      <c r="E2198" s="5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238"/>
        <v>114</v>
      </c>
      <c r="P2198">
        <f t="shared" si="239"/>
        <v>68.11</v>
      </c>
      <c r="Q2198" t="s">
        <v>8331</v>
      </c>
      <c r="R2198" t="s">
        <v>8349</v>
      </c>
      <c r="S2198" s="11">
        <f t="shared" si="240"/>
        <v>42675.487291666665</v>
      </c>
      <c r="T2198">
        <f t="shared" si="241"/>
        <v>25569.002708333333</v>
      </c>
      <c r="U2198">
        <f t="shared" si="242"/>
        <v>2016</v>
      </c>
      <c r="V2198">
        <f t="shared" si="243"/>
        <v>11</v>
      </c>
      <c r="W2198" t="str">
        <f t="shared" si="244"/>
        <v>Nov</v>
      </c>
    </row>
    <row r="2199" spans="1:23" customFormat="1" ht="43.2" hidden="1" x14ac:dyDescent="0.3">
      <c r="A2199">
        <v>2197</v>
      </c>
      <c r="B2199" s="2" t="s">
        <v>2198</v>
      </c>
      <c r="C2199" s="2" t="s">
        <v>6307</v>
      </c>
      <c r="D2199" s="7">
        <v>30000</v>
      </c>
      <c r="E2199" s="5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238"/>
        <v>951</v>
      </c>
      <c r="P2199">
        <f t="shared" si="239"/>
        <v>65.89</v>
      </c>
      <c r="Q2199" t="s">
        <v>8331</v>
      </c>
      <c r="R2199" t="s">
        <v>8349</v>
      </c>
      <c r="S2199" s="11">
        <f t="shared" si="240"/>
        <v>42033.584016203706</v>
      </c>
      <c r="T2199">
        <f t="shared" si="241"/>
        <v>25569.050115740742</v>
      </c>
      <c r="U2199">
        <f t="shared" si="242"/>
        <v>2015</v>
      </c>
      <c r="V2199">
        <f t="shared" si="243"/>
        <v>1</v>
      </c>
      <c r="W2199" t="str">
        <f t="shared" si="244"/>
        <v>Jan</v>
      </c>
    </row>
    <row r="2200" spans="1:23" customFormat="1" ht="43.2" hidden="1" x14ac:dyDescent="0.3">
      <c r="A2200">
        <v>2198</v>
      </c>
      <c r="B2200" s="2" t="s">
        <v>2199</v>
      </c>
      <c r="C2200" s="2" t="s">
        <v>6308</v>
      </c>
      <c r="D2200" s="7">
        <v>40000</v>
      </c>
      <c r="E2200" s="5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238"/>
        <v>133</v>
      </c>
      <c r="P2200">
        <f t="shared" si="239"/>
        <v>81.650000000000006</v>
      </c>
      <c r="Q2200" t="s">
        <v>8331</v>
      </c>
      <c r="R2200" t="s">
        <v>8349</v>
      </c>
      <c r="S2200" s="11">
        <f t="shared" si="240"/>
        <v>42292.513888888891</v>
      </c>
      <c r="T2200">
        <f t="shared" si="241"/>
        <v>25569.007534722223</v>
      </c>
      <c r="U2200">
        <f t="shared" si="242"/>
        <v>2015</v>
      </c>
      <c r="V2200">
        <f t="shared" si="243"/>
        <v>10</v>
      </c>
      <c r="W2200" t="str">
        <f t="shared" si="244"/>
        <v>Oct</v>
      </c>
    </row>
    <row r="2201" spans="1:23" customFormat="1" ht="28.8" hidden="1" x14ac:dyDescent="0.3">
      <c r="A2201">
        <v>2199</v>
      </c>
      <c r="B2201" s="2" t="s">
        <v>2200</v>
      </c>
      <c r="C2201" s="2" t="s">
        <v>6309</v>
      </c>
      <c r="D2201" s="7">
        <v>9000</v>
      </c>
      <c r="E2201" s="5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238"/>
        <v>147</v>
      </c>
      <c r="P2201">
        <f t="shared" si="239"/>
        <v>52.7</v>
      </c>
      <c r="Q2201" t="s">
        <v>8331</v>
      </c>
      <c r="R2201" t="s">
        <v>8349</v>
      </c>
      <c r="S2201" s="11">
        <f t="shared" si="240"/>
        <v>42262.416643518518</v>
      </c>
      <c r="T2201">
        <f t="shared" si="241"/>
        <v>25569.002905092591</v>
      </c>
      <c r="U2201">
        <f t="shared" si="242"/>
        <v>2015</v>
      </c>
      <c r="V2201">
        <f t="shared" si="243"/>
        <v>9</v>
      </c>
      <c r="W2201" t="str">
        <f t="shared" si="244"/>
        <v>Sep</v>
      </c>
    </row>
    <row r="2202" spans="1:23" customFormat="1" ht="43.2" hidden="1" x14ac:dyDescent="0.3">
      <c r="A2202">
        <v>2200</v>
      </c>
      <c r="B2202" s="2" t="s">
        <v>2201</v>
      </c>
      <c r="C2202" s="2" t="s">
        <v>6310</v>
      </c>
      <c r="D2202" s="7">
        <v>2000</v>
      </c>
      <c r="E2202" s="5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238"/>
        <v>542</v>
      </c>
      <c r="P2202">
        <f t="shared" si="239"/>
        <v>41.23</v>
      </c>
      <c r="Q2202" t="s">
        <v>8331</v>
      </c>
      <c r="R2202" t="s">
        <v>8349</v>
      </c>
      <c r="S2202" s="11">
        <f t="shared" si="240"/>
        <v>42163.625787037032</v>
      </c>
      <c r="T2202">
        <f t="shared" si="241"/>
        <v>25569.00304398148</v>
      </c>
      <c r="U2202">
        <f t="shared" si="242"/>
        <v>2015</v>
      </c>
      <c r="V2202">
        <f t="shared" si="243"/>
        <v>6</v>
      </c>
      <c r="W2202" t="str">
        <f t="shared" si="244"/>
        <v>Jun</v>
      </c>
    </row>
    <row r="2203" spans="1:23" customFormat="1" ht="43.2" hidden="1" x14ac:dyDescent="0.3">
      <c r="A2203">
        <v>2201</v>
      </c>
      <c r="B2203" s="2" t="s">
        <v>2202</v>
      </c>
      <c r="C2203" s="2" t="s">
        <v>6311</v>
      </c>
      <c r="D2203" s="7">
        <v>110</v>
      </c>
      <c r="E2203" s="5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238"/>
        <v>383</v>
      </c>
      <c r="P2203">
        <f t="shared" si="239"/>
        <v>15.04</v>
      </c>
      <c r="Q2203" t="s">
        <v>8323</v>
      </c>
      <c r="R2203" t="s">
        <v>8328</v>
      </c>
      <c r="S2203" s="11">
        <f t="shared" si="240"/>
        <v>41276.846817129634</v>
      </c>
      <c r="T2203">
        <f t="shared" si="241"/>
        <v>25569.000324074073</v>
      </c>
      <c r="U2203">
        <f t="shared" si="242"/>
        <v>2013</v>
      </c>
      <c r="V2203">
        <f t="shared" si="243"/>
        <v>1</v>
      </c>
      <c r="W2203" t="str">
        <f t="shared" si="244"/>
        <v>Jan</v>
      </c>
    </row>
    <row r="2204" spans="1:23" customFormat="1" ht="28.8" hidden="1" x14ac:dyDescent="0.3">
      <c r="A2204">
        <v>2202</v>
      </c>
      <c r="B2204" s="2" t="s">
        <v>2203</v>
      </c>
      <c r="C2204" s="2" t="s">
        <v>6312</v>
      </c>
      <c r="D2204" s="7">
        <v>4000</v>
      </c>
      <c r="E2204" s="5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238"/>
        <v>704</v>
      </c>
      <c r="P2204">
        <f t="shared" si="239"/>
        <v>39.07</v>
      </c>
      <c r="Q2204" t="s">
        <v>8323</v>
      </c>
      <c r="R2204" t="s">
        <v>8328</v>
      </c>
      <c r="S2204" s="11">
        <f t="shared" si="240"/>
        <v>41184.849166666667</v>
      </c>
      <c r="T2204">
        <f t="shared" si="241"/>
        <v>25569.008344907408</v>
      </c>
      <c r="U2204">
        <f t="shared" si="242"/>
        <v>2012</v>
      </c>
      <c r="V2204">
        <f t="shared" si="243"/>
        <v>10</v>
      </c>
      <c r="W2204" t="str">
        <f t="shared" si="244"/>
        <v>Oct</v>
      </c>
    </row>
    <row r="2205" spans="1:23" customFormat="1" ht="43.2" hidden="1" x14ac:dyDescent="0.3">
      <c r="A2205">
        <v>2203</v>
      </c>
      <c r="B2205" s="2" t="s">
        <v>2204</v>
      </c>
      <c r="C2205" s="2" t="s">
        <v>6313</v>
      </c>
      <c r="D2205" s="7">
        <v>2000</v>
      </c>
      <c r="E2205" s="5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238"/>
        <v>110</v>
      </c>
      <c r="P2205">
        <f t="shared" si="239"/>
        <v>43.82</v>
      </c>
      <c r="Q2205" t="s">
        <v>8323</v>
      </c>
      <c r="R2205" t="s">
        <v>8328</v>
      </c>
      <c r="S2205" s="11">
        <f t="shared" si="240"/>
        <v>42241.85974537037</v>
      </c>
      <c r="T2205">
        <f t="shared" si="241"/>
        <v>25569.000578703704</v>
      </c>
      <c r="U2205">
        <f t="shared" si="242"/>
        <v>2015</v>
      </c>
      <c r="V2205">
        <f t="shared" si="243"/>
        <v>8</v>
      </c>
      <c r="W2205" t="str">
        <f t="shared" si="244"/>
        <v>Aug</v>
      </c>
    </row>
    <row r="2206" spans="1:23" customFormat="1" ht="43.2" hidden="1" x14ac:dyDescent="0.3">
      <c r="A2206">
        <v>2204</v>
      </c>
      <c r="B2206" s="2" t="s">
        <v>2205</v>
      </c>
      <c r="C2206" s="2" t="s">
        <v>6314</v>
      </c>
      <c r="D2206" s="7">
        <v>1500</v>
      </c>
      <c r="E2206" s="5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238"/>
        <v>133</v>
      </c>
      <c r="P2206">
        <f t="shared" si="239"/>
        <v>27.3</v>
      </c>
      <c r="Q2206" t="s">
        <v>8323</v>
      </c>
      <c r="R2206" t="s">
        <v>8328</v>
      </c>
      <c r="S2206" s="11">
        <f t="shared" si="240"/>
        <v>41312.311562499999</v>
      </c>
      <c r="T2206">
        <f t="shared" si="241"/>
        <v>25569.000844907408</v>
      </c>
      <c r="U2206">
        <f t="shared" si="242"/>
        <v>2013</v>
      </c>
      <c r="V2206">
        <f t="shared" si="243"/>
        <v>2</v>
      </c>
      <c r="W2206" t="str">
        <f t="shared" si="244"/>
        <v>Feb</v>
      </c>
    </row>
    <row r="2207" spans="1:23" customFormat="1" ht="43.2" hidden="1" x14ac:dyDescent="0.3">
      <c r="A2207">
        <v>2205</v>
      </c>
      <c r="B2207" s="2" t="s">
        <v>2206</v>
      </c>
      <c r="C2207" s="2" t="s">
        <v>6315</v>
      </c>
      <c r="D2207" s="7">
        <v>750</v>
      </c>
      <c r="E2207" s="5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238"/>
        <v>152</v>
      </c>
      <c r="P2207">
        <f t="shared" si="239"/>
        <v>42.22</v>
      </c>
      <c r="Q2207" t="s">
        <v>8323</v>
      </c>
      <c r="R2207" t="s">
        <v>8328</v>
      </c>
      <c r="S2207" s="11">
        <f t="shared" si="240"/>
        <v>41031.82163194444</v>
      </c>
      <c r="T2207">
        <f t="shared" si="241"/>
        <v>25569.0003125</v>
      </c>
      <c r="U2207">
        <f t="shared" si="242"/>
        <v>2012</v>
      </c>
      <c r="V2207">
        <f t="shared" si="243"/>
        <v>5</v>
      </c>
      <c r="W2207" t="str">
        <f t="shared" si="244"/>
        <v>May</v>
      </c>
    </row>
    <row r="2208" spans="1:23" customFormat="1" ht="43.2" hidden="1" x14ac:dyDescent="0.3">
      <c r="A2208">
        <v>2206</v>
      </c>
      <c r="B2208" s="2" t="s">
        <v>2207</v>
      </c>
      <c r="C2208" s="2" t="s">
        <v>6316</v>
      </c>
      <c r="D2208" s="7">
        <v>1100</v>
      </c>
      <c r="E2208" s="5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238"/>
        <v>103</v>
      </c>
      <c r="P2208">
        <f t="shared" si="239"/>
        <v>33.24</v>
      </c>
      <c r="Q2208" t="s">
        <v>8323</v>
      </c>
      <c r="R2208" t="s">
        <v>8328</v>
      </c>
      <c r="S2208" s="11">
        <f t="shared" si="240"/>
        <v>40997.257222222222</v>
      </c>
      <c r="T2208">
        <f t="shared" si="241"/>
        <v>25569.00039351852</v>
      </c>
      <c r="U2208">
        <f t="shared" si="242"/>
        <v>2012</v>
      </c>
      <c r="V2208">
        <f t="shared" si="243"/>
        <v>3</v>
      </c>
      <c r="W2208" t="str">
        <f t="shared" si="244"/>
        <v>Mar</v>
      </c>
    </row>
    <row r="2209" spans="1:23" customFormat="1" ht="43.2" hidden="1" x14ac:dyDescent="0.3">
      <c r="A2209">
        <v>2207</v>
      </c>
      <c r="B2209" s="2" t="s">
        <v>2208</v>
      </c>
      <c r="C2209" s="2" t="s">
        <v>6317</v>
      </c>
      <c r="D2209" s="7">
        <v>2000</v>
      </c>
      <c r="E2209" s="5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238"/>
        <v>100</v>
      </c>
      <c r="P2209">
        <f t="shared" si="239"/>
        <v>285.70999999999998</v>
      </c>
      <c r="Q2209" t="s">
        <v>8323</v>
      </c>
      <c r="R2209" t="s">
        <v>8328</v>
      </c>
      <c r="S2209" s="11">
        <f t="shared" si="240"/>
        <v>41564.194131944445</v>
      </c>
      <c r="T2209">
        <f t="shared" si="241"/>
        <v>25569.000081018519</v>
      </c>
      <c r="U2209">
        <f t="shared" si="242"/>
        <v>2013</v>
      </c>
      <c r="V2209">
        <f t="shared" si="243"/>
        <v>10</v>
      </c>
      <c r="W2209" t="str">
        <f t="shared" si="244"/>
        <v>Oct</v>
      </c>
    </row>
    <row r="2210" spans="1:23" customFormat="1" ht="43.2" hidden="1" x14ac:dyDescent="0.3">
      <c r="A2210">
        <v>2208</v>
      </c>
      <c r="B2210" s="2" t="s">
        <v>2209</v>
      </c>
      <c r="C2210" s="2" t="s">
        <v>6318</v>
      </c>
      <c r="D2210" s="7">
        <v>1000</v>
      </c>
      <c r="E2210" s="5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238"/>
        <v>102</v>
      </c>
      <c r="P2210">
        <f t="shared" si="239"/>
        <v>42.33</v>
      </c>
      <c r="Q2210" t="s">
        <v>8323</v>
      </c>
      <c r="R2210" t="s">
        <v>8328</v>
      </c>
      <c r="S2210" s="11">
        <f t="shared" si="240"/>
        <v>40946.882245370369</v>
      </c>
      <c r="T2210">
        <f t="shared" si="241"/>
        <v>25569.000277777777</v>
      </c>
      <c r="U2210">
        <f t="shared" si="242"/>
        <v>2012</v>
      </c>
      <c r="V2210">
        <f t="shared" si="243"/>
        <v>2</v>
      </c>
      <c r="W2210" t="str">
        <f t="shared" si="244"/>
        <v>Feb</v>
      </c>
    </row>
    <row r="2211" spans="1:23" customFormat="1" ht="28.8" hidden="1" x14ac:dyDescent="0.3">
      <c r="A2211">
        <v>2209</v>
      </c>
      <c r="B2211" s="2" t="s">
        <v>2210</v>
      </c>
      <c r="C2211" s="2" t="s">
        <v>6319</v>
      </c>
      <c r="D2211" s="7">
        <v>500</v>
      </c>
      <c r="E2211" s="5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238"/>
        <v>151</v>
      </c>
      <c r="P2211">
        <f t="shared" si="239"/>
        <v>50.27</v>
      </c>
      <c r="Q2211" t="s">
        <v>8323</v>
      </c>
      <c r="R2211" t="s">
        <v>8328</v>
      </c>
      <c r="S2211" s="11">
        <f t="shared" si="240"/>
        <v>41732.479675925926</v>
      </c>
      <c r="T2211">
        <f t="shared" si="241"/>
        <v>25569.000173611112</v>
      </c>
      <c r="U2211">
        <f t="shared" si="242"/>
        <v>2014</v>
      </c>
      <c r="V2211">
        <f t="shared" si="243"/>
        <v>4</v>
      </c>
      <c r="W2211" t="str">
        <f t="shared" si="244"/>
        <v>Apr</v>
      </c>
    </row>
    <row r="2212" spans="1:23" customFormat="1" ht="43.2" hidden="1" x14ac:dyDescent="0.3">
      <c r="A2212">
        <v>2210</v>
      </c>
      <c r="B2212" s="2" t="s">
        <v>2211</v>
      </c>
      <c r="C2212" s="2" t="s">
        <v>6320</v>
      </c>
      <c r="D2212" s="7">
        <v>4000</v>
      </c>
      <c r="E2212" s="5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238"/>
        <v>111</v>
      </c>
      <c r="P2212">
        <f t="shared" si="239"/>
        <v>61.9</v>
      </c>
      <c r="Q2212" t="s">
        <v>8323</v>
      </c>
      <c r="R2212" t="s">
        <v>8328</v>
      </c>
      <c r="S2212" s="11">
        <f t="shared" si="240"/>
        <v>40956.066087962965</v>
      </c>
      <c r="T2212">
        <f t="shared" si="241"/>
        <v>25569.000833333332</v>
      </c>
      <c r="U2212">
        <f t="shared" si="242"/>
        <v>2012</v>
      </c>
      <c r="V2212">
        <f t="shared" si="243"/>
        <v>2</v>
      </c>
      <c r="W2212" t="str">
        <f t="shared" si="244"/>
        <v>Feb</v>
      </c>
    </row>
    <row r="2213" spans="1:23" customFormat="1" ht="43.2" hidden="1" x14ac:dyDescent="0.3">
      <c r="A2213">
        <v>2211</v>
      </c>
      <c r="B2213" s="2" t="s">
        <v>2212</v>
      </c>
      <c r="C2213" s="2" t="s">
        <v>6321</v>
      </c>
      <c r="D2213" s="7">
        <v>2500</v>
      </c>
      <c r="E2213" s="5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238"/>
        <v>196</v>
      </c>
      <c r="P2213">
        <f t="shared" si="239"/>
        <v>40.75</v>
      </c>
      <c r="Q2213" t="s">
        <v>8323</v>
      </c>
      <c r="R2213" t="s">
        <v>8328</v>
      </c>
      <c r="S2213" s="11">
        <f t="shared" si="240"/>
        <v>41716.785011574073</v>
      </c>
      <c r="T2213">
        <f t="shared" si="241"/>
        <v>25569.00138888889</v>
      </c>
      <c r="U2213">
        <f t="shared" si="242"/>
        <v>2014</v>
      </c>
      <c r="V2213">
        <f t="shared" si="243"/>
        <v>3</v>
      </c>
      <c r="W2213" t="str">
        <f t="shared" si="244"/>
        <v>Mar</v>
      </c>
    </row>
    <row r="2214" spans="1:23" customFormat="1" ht="43.2" hidden="1" x14ac:dyDescent="0.3">
      <c r="A2214">
        <v>2212</v>
      </c>
      <c r="B2214" s="2" t="s">
        <v>2213</v>
      </c>
      <c r="C2214" s="2" t="s">
        <v>6322</v>
      </c>
      <c r="D2214" s="7">
        <v>6000</v>
      </c>
      <c r="E2214" s="5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238"/>
        <v>114</v>
      </c>
      <c r="P2214">
        <f t="shared" si="239"/>
        <v>55.8</v>
      </c>
      <c r="Q2214" t="s">
        <v>8323</v>
      </c>
      <c r="R2214" t="s">
        <v>8328</v>
      </c>
      <c r="S2214" s="11">
        <f t="shared" si="240"/>
        <v>41548.747418981482</v>
      </c>
      <c r="T2214">
        <f t="shared" si="241"/>
        <v>25569.001423611113</v>
      </c>
      <c r="U2214">
        <f t="shared" si="242"/>
        <v>2013</v>
      </c>
      <c r="V2214">
        <f t="shared" si="243"/>
        <v>10</v>
      </c>
      <c r="W2214" t="str">
        <f t="shared" si="244"/>
        <v>Oct</v>
      </c>
    </row>
    <row r="2215" spans="1:23" customFormat="1" ht="57.6" hidden="1" x14ac:dyDescent="0.3">
      <c r="A2215">
        <v>2213</v>
      </c>
      <c r="B2215" s="2" t="s">
        <v>2214</v>
      </c>
      <c r="C2215" s="2" t="s">
        <v>6323</v>
      </c>
      <c r="D2215" s="7">
        <v>5</v>
      </c>
      <c r="E2215" s="5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238"/>
        <v>200</v>
      </c>
      <c r="P2215">
        <f t="shared" si="239"/>
        <v>10</v>
      </c>
      <c r="Q2215" t="s">
        <v>8323</v>
      </c>
      <c r="R2215" t="s">
        <v>8328</v>
      </c>
      <c r="S2215" s="11">
        <f t="shared" si="240"/>
        <v>42109.826145833329</v>
      </c>
      <c r="T2215">
        <f t="shared" si="241"/>
        <v>25569.000011574073</v>
      </c>
      <c r="U2215">
        <f t="shared" si="242"/>
        <v>2015</v>
      </c>
      <c r="V2215">
        <f t="shared" si="243"/>
        <v>4</v>
      </c>
      <c r="W2215" t="str">
        <f t="shared" si="244"/>
        <v>Apr</v>
      </c>
    </row>
    <row r="2216" spans="1:23" customFormat="1" ht="43.2" hidden="1" x14ac:dyDescent="0.3">
      <c r="A2216">
        <v>2214</v>
      </c>
      <c r="B2216" s="2" t="s">
        <v>2215</v>
      </c>
      <c r="C2216" s="2" t="s">
        <v>6324</v>
      </c>
      <c r="D2216" s="7">
        <v>600</v>
      </c>
      <c r="E2216" s="5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238"/>
        <v>293</v>
      </c>
      <c r="P2216">
        <f t="shared" si="239"/>
        <v>73.13</v>
      </c>
      <c r="Q2216" t="s">
        <v>8323</v>
      </c>
      <c r="R2216" t="s">
        <v>8328</v>
      </c>
      <c r="S2216" s="11">
        <f t="shared" si="240"/>
        <v>41646.792222222226</v>
      </c>
      <c r="T2216">
        <f t="shared" si="241"/>
        <v>25569.000277777777</v>
      </c>
      <c r="U2216">
        <f t="shared" si="242"/>
        <v>2014</v>
      </c>
      <c r="V2216">
        <f t="shared" si="243"/>
        <v>1</v>
      </c>
      <c r="W2216" t="str">
        <f t="shared" si="244"/>
        <v>Jan</v>
      </c>
    </row>
    <row r="2217" spans="1:23" customFormat="1" ht="28.8" hidden="1" x14ac:dyDescent="0.3">
      <c r="A2217">
        <v>2215</v>
      </c>
      <c r="B2217" s="2" t="s">
        <v>2216</v>
      </c>
      <c r="C2217" s="2" t="s">
        <v>6325</v>
      </c>
      <c r="D2217" s="7">
        <v>550</v>
      </c>
      <c r="E2217" s="5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238"/>
        <v>156</v>
      </c>
      <c r="P2217">
        <f t="shared" si="239"/>
        <v>26.06</v>
      </c>
      <c r="Q2217" t="s">
        <v>8323</v>
      </c>
      <c r="R2217" t="s">
        <v>8328</v>
      </c>
      <c r="S2217" s="11">
        <f t="shared" si="240"/>
        <v>40958.717268518521</v>
      </c>
      <c r="T2217">
        <f t="shared" si="241"/>
        <v>25569.000381944443</v>
      </c>
      <c r="U2217">
        <f t="shared" si="242"/>
        <v>2012</v>
      </c>
      <c r="V2217">
        <f t="shared" si="243"/>
        <v>2</v>
      </c>
      <c r="W2217" t="str">
        <f t="shared" si="244"/>
        <v>Feb</v>
      </c>
    </row>
    <row r="2218" spans="1:23" customFormat="1" ht="43.2" hidden="1" x14ac:dyDescent="0.3">
      <c r="A2218">
        <v>2216</v>
      </c>
      <c r="B2218" s="2" t="s">
        <v>2217</v>
      </c>
      <c r="C2218" s="2" t="s">
        <v>6326</v>
      </c>
      <c r="D2218" s="7">
        <v>300</v>
      </c>
      <c r="E2218" s="5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238"/>
        <v>106</v>
      </c>
      <c r="P2218">
        <f t="shared" si="239"/>
        <v>22.64</v>
      </c>
      <c r="Q2218" t="s">
        <v>8323</v>
      </c>
      <c r="R2218" t="s">
        <v>8328</v>
      </c>
      <c r="S2218" s="11">
        <f t="shared" si="240"/>
        <v>42194.751678240747</v>
      </c>
      <c r="T2218">
        <f t="shared" si="241"/>
        <v>25569.000162037039</v>
      </c>
      <c r="U2218">
        <f t="shared" si="242"/>
        <v>2015</v>
      </c>
      <c r="V2218">
        <f t="shared" si="243"/>
        <v>7</v>
      </c>
      <c r="W2218" t="str">
        <f t="shared" si="244"/>
        <v>Jul</v>
      </c>
    </row>
    <row r="2219" spans="1:23" customFormat="1" ht="43.2" hidden="1" x14ac:dyDescent="0.3">
      <c r="A2219">
        <v>2217</v>
      </c>
      <c r="B2219" s="2" t="s">
        <v>2218</v>
      </c>
      <c r="C2219" s="2" t="s">
        <v>6327</v>
      </c>
      <c r="D2219" s="7">
        <v>420</v>
      </c>
      <c r="E2219" s="5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238"/>
        <v>101</v>
      </c>
      <c r="P2219">
        <f t="shared" si="239"/>
        <v>47.22</v>
      </c>
      <c r="Q2219" t="s">
        <v>8323</v>
      </c>
      <c r="R2219" t="s">
        <v>8328</v>
      </c>
      <c r="S2219" s="11">
        <f t="shared" si="240"/>
        <v>42299.776770833334</v>
      </c>
      <c r="T2219">
        <f t="shared" si="241"/>
        <v>25569.000104166666</v>
      </c>
      <c r="U2219">
        <f t="shared" si="242"/>
        <v>2015</v>
      </c>
      <c r="V2219">
        <f t="shared" si="243"/>
        <v>10</v>
      </c>
      <c r="W2219" t="str">
        <f t="shared" si="244"/>
        <v>Oct</v>
      </c>
    </row>
    <row r="2220" spans="1:23" customFormat="1" ht="43.2" hidden="1" x14ac:dyDescent="0.3">
      <c r="A2220">
        <v>2218</v>
      </c>
      <c r="B2220" s="2" t="s">
        <v>2219</v>
      </c>
      <c r="C2220" s="2" t="s">
        <v>6328</v>
      </c>
      <c r="D2220" s="7">
        <v>2000</v>
      </c>
      <c r="E2220" s="5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238"/>
        <v>123</v>
      </c>
      <c r="P2220">
        <f t="shared" si="239"/>
        <v>32.32</v>
      </c>
      <c r="Q2220" t="s">
        <v>8323</v>
      </c>
      <c r="R2220" t="s">
        <v>8328</v>
      </c>
      <c r="S2220" s="11">
        <f t="shared" si="240"/>
        <v>41127.812303240738</v>
      </c>
      <c r="T2220">
        <f t="shared" si="241"/>
        <v>25569.000879629628</v>
      </c>
      <c r="U2220">
        <f t="shared" si="242"/>
        <v>2012</v>
      </c>
      <c r="V2220">
        <f t="shared" si="243"/>
        <v>8</v>
      </c>
      <c r="W2220" t="str">
        <f t="shared" si="244"/>
        <v>Aug</v>
      </c>
    </row>
    <row r="2221" spans="1:23" customFormat="1" ht="43.2" hidden="1" x14ac:dyDescent="0.3">
      <c r="A2221">
        <v>2219</v>
      </c>
      <c r="B2221" s="2" t="s">
        <v>2220</v>
      </c>
      <c r="C2221" s="2" t="s">
        <v>6329</v>
      </c>
      <c r="D2221" s="7">
        <v>1000</v>
      </c>
      <c r="E2221" s="5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238"/>
        <v>102</v>
      </c>
      <c r="P2221">
        <f t="shared" si="239"/>
        <v>53.42</v>
      </c>
      <c r="Q2221" t="s">
        <v>8323</v>
      </c>
      <c r="R2221" t="s">
        <v>8328</v>
      </c>
      <c r="S2221" s="11">
        <f t="shared" si="240"/>
        <v>42205.718888888892</v>
      </c>
      <c r="T2221">
        <f t="shared" si="241"/>
        <v>25569.000219907408</v>
      </c>
      <c r="U2221">
        <f t="shared" si="242"/>
        <v>2015</v>
      </c>
      <c r="V2221">
        <f t="shared" si="243"/>
        <v>7</v>
      </c>
      <c r="W2221" t="str">
        <f t="shared" si="244"/>
        <v>Jul</v>
      </c>
    </row>
    <row r="2222" spans="1:23" customFormat="1" ht="43.2" hidden="1" x14ac:dyDescent="0.3">
      <c r="A2222">
        <v>2220</v>
      </c>
      <c r="B2222" s="2" t="s">
        <v>2221</v>
      </c>
      <c r="C2222" s="2" t="s">
        <v>6330</v>
      </c>
      <c r="D2222" s="7">
        <v>3500</v>
      </c>
      <c r="E2222" s="5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238"/>
        <v>101</v>
      </c>
      <c r="P2222">
        <f t="shared" si="239"/>
        <v>51.3</v>
      </c>
      <c r="Q2222" t="s">
        <v>8323</v>
      </c>
      <c r="R2222" t="s">
        <v>8328</v>
      </c>
      <c r="S2222" s="11">
        <f t="shared" si="240"/>
        <v>41452.060601851852</v>
      </c>
      <c r="T2222">
        <f t="shared" si="241"/>
        <v>25569.000798611112</v>
      </c>
      <c r="U2222">
        <f t="shared" si="242"/>
        <v>2013</v>
      </c>
      <c r="V2222">
        <f t="shared" si="243"/>
        <v>6</v>
      </c>
      <c r="W2222" t="str">
        <f t="shared" si="244"/>
        <v>Jun</v>
      </c>
    </row>
    <row r="2223" spans="1:23" customFormat="1" ht="43.2" hidden="1" x14ac:dyDescent="0.3">
      <c r="A2223">
        <v>2221</v>
      </c>
      <c r="B2223" s="2" t="s">
        <v>2222</v>
      </c>
      <c r="C2223" s="2" t="s">
        <v>6331</v>
      </c>
      <c r="D2223" s="7">
        <v>7500</v>
      </c>
      <c r="E2223" s="5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238"/>
        <v>108</v>
      </c>
      <c r="P2223">
        <f t="shared" si="239"/>
        <v>37.200000000000003</v>
      </c>
      <c r="Q2223" t="s">
        <v>8331</v>
      </c>
      <c r="R2223" t="s">
        <v>8349</v>
      </c>
      <c r="S2223" s="11">
        <f t="shared" si="240"/>
        <v>42452.666770833333</v>
      </c>
      <c r="T2223">
        <f t="shared" si="241"/>
        <v>25569.002523148149</v>
      </c>
      <c r="U2223">
        <f t="shared" si="242"/>
        <v>2016</v>
      </c>
      <c r="V2223">
        <f t="shared" si="243"/>
        <v>3</v>
      </c>
      <c r="W2223" t="str">
        <f t="shared" si="244"/>
        <v>Mar</v>
      </c>
    </row>
    <row r="2224" spans="1:23" customFormat="1" ht="43.2" hidden="1" x14ac:dyDescent="0.3">
      <c r="A2224">
        <v>2222</v>
      </c>
      <c r="B2224" s="2" t="s">
        <v>2223</v>
      </c>
      <c r="C2224" s="2" t="s">
        <v>6332</v>
      </c>
      <c r="D2224" s="7">
        <v>500</v>
      </c>
      <c r="E2224" s="5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238"/>
        <v>163</v>
      </c>
      <c r="P2224">
        <f t="shared" si="239"/>
        <v>27.1</v>
      </c>
      <c r="Q2224" t="s">
        <v>8331</v>
      </c>
      <c r="R2224" t="s">
        <v>8349</v>
      </c>
      <c r="S2224" s="11">
        <f t="shared" si="240"/>
        <v>40906.787581018521</v>
      </c>
      <c r="T2224">
        <f t="shared" si="241"/>
        <v>25569.000347222223</v>
      </c>
      <c r="U2224">
        <f t="shared" si="242"/>
        <v>2011</v>
      </c>
      <c r="V2224">
        <f t="shared" si="243"/>
        <v>12</v>
      </c>
      <c r="W2224" t="str">
        <f t="shared" si="244"/>
        <v>Dec</v>
      </c>
    </row>
    <row r="2225" spans="1:23" customFormat="1" ht="57.6" hidden="1" x14ac:dyDescent="0.3">
      <c r="A2225">
        <v>2223</v>
      </c>
      <c r="B2225" s="2" t="s">
        <v>2224</v>
      </c>
      <c r="C2225" s="2" t="s">
        <v>6333</v>
      </c>
      <c r="D2225" s="7">
        <v>19500</v>
      </c>
      <c r="E2225" s="5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238"/>
        <v>106</v>
      </c>
      <c r="P2225">
        <f t="shared" si="239"/>
        <v>206.31</v>
      </c>
      <c r="Q2225" t="s">
        <v>8331</v>
      </c>
      <c r="R2225" t="s">
        <v>8349</v>
      </c>
      <c r="S2225" s="11">
        <f t="shared" si="240"/>
        <v>42152.640833333338</v>
      </c>
      <c r="T2225">
        <f t="shared" si="241"/>
        <v>25569.001157407409</v>
      </c>
      <c r="U2225">
        <f t="shared" si="242"/>
        <v>2015</v>
      </c>
      <c r="V2225">
        <f t="shared" si="243"/>
        <v>5</v>
      </c>
      <c r="W2225" t="str">
        <f t="shared" si="244"/>
        <v>May</v>
      </c>
    </row>
    <row r="2226" spans="1:23" customFormat="1" ht="43.2" hidden="1" x14ac:dyDescent="0.3">
      <c r="A2226">
        <v>2224</v>
      </c>
      <c r="B2226" s="2" t="s">
        <v>2225</v>
      </c>
      <c r="C2226" s="2" t="s">
        <v>6334</v>
      </c>
      <c r="D2226" s="7">
        <v>10000</v>
      </c>
      <c r="E2226" s="5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238"/>
        <v>243</v>
      </c>
      <c r="P2226">
        <f t="shared" si="239"/>
        <v>82.15</v>
      </c>
      <c r="Q2226" t="s">
        <v>8331</v>
      </c>
      <c r="R2226" t="s">
        <v>8349</v>
      </c>
      <c r="S2226" s="11">
        <f t="shared" si="240"/>
        <v>42644.667534722219</v>
      </c>
      <c r="T2226">
        <f t="shared" si="241"/>
        <v>25569.003425925926</v>
      </c>
      <c r="U2226">
        <f t="shared" si="242"/>
        <v>2016</v>
      </c>
      <c r="V2226">
        <f t="shared" si="243"/>
        <v>10</v>
      </c>
      <c r="W2226" t="str">
        <f t="shared" si="244"/>
        <v>Oct</v>
      </c>
    </row>
    <row r="2227" spans="1:23" customFormat="1" ht="43.2" hidden="1" x14ac:dyDescent="0.3">
      <c r="A2227">
        <v>2225</v>
      </c>
      <c r="B2227" s="2" t="s">
        <v>2226</v>
      </c>
      <c r="C2227" s="2" t="s">
        <v>6335</v>
      </c>
      <c r="D2227" s="7">
        <v>21000</v>
      </c>
      <c r="E2227" s="5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238"/>
        <v>945</v>
      </c>
      <c r="P2227">
        <f t="shared" si="239"/>
        <v>164.8</v>
      </c>
      <c r="Q2227" t="s">
        <v>8331</v>
      </c>
      <c r="R2227" t="s">
        <v>8349</v>
      </c>
      <c r="S2227" s="11">
        <f t="shared" si="240"/>
        <v>41873.79184027778</v>
      </c>
      <c r="T2227">
        <f t="shared" si="241"/>
        <v>25569.013935185187</v>
      </c>
      <c r="U2227">
        <f t="shared" si="242"/>
        <v>2014</v>
      </c>
      <c r="V2227">
        <f t="shared" si="243"/>
        <v>8</v>
      </c>
      <c r="W2227" t="str">
        <f t="shared" si="244"/>
        <v>Aug</v>
      </c>
    </row>
    <row r="2228" spans="1:23" customFormat="1" ht="43.2" hidden="1" x14ac:dyDescent="0.3">
      <c r="A2228">
        <v>2226</v>
      </c>
      <c r="B2228" s="2" t="s">
        <v>2227</v>
      </c>
      <c r="C2228" s="2" t="s">
        <v>6336</v>
      </c>
      <c r="D2228" s="7">
        <v>18000</v>
      </c>
      <c r="E2228" s="5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238"/>
        <v>108</v>
      </c>
      <c r="P2228">
        <f t="shared" si="239"/>
        <v>60.82</v>
      </c>
      <c r="Q2228" t="s">
        <v>8331</v>
      </c>
      <c r="R2228" t="s">
        <v>8349</v>
      </c>
      <c r="S2228" s="11">
        <f t="shared" si="240"/>
        <v>42381.79886574074</v>
      </c>
      <c r="T2228">
        <f t="shared" si="241"/>
        <v>25569.003715277777</v>
      </c>
      <c r="U2228">
        <f t="shared" si="242"/>
        <v>2016</v>
      </c>
      <c r="V2228">
        <f t="shared" si="243"/>
        <v>1</v>
      </c>
      <c r="W2228" t="str">
        <f t="shared" si="244"/>
        <v>Jan</v>
      </c>
    </row>
    <row r="2229" spans="1:23" customFormat="1" ht="43.2" hidden="1" x14ac:dyDescent="0.3">
      <c r="A2229">
        <v>2227</v>
      </c>
      <c r="B2229" s="2" t="s">
        <v>2228</v>
      </c>
      <c r="C2229" s="2" t="s">
        <v>6337</v>
      </c>
      <c r="D2229" s="7">
        <v>13000</v>
      </c>
      <c r="E2229" s="5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238"/>
        <v>157</v>
      </c>
      <c r="P2229">
        <f t="shared" si="239"/>
        <v>67.97</v>
      </c>
      <c r="Q2229" t="s">
        <v>8331</v>
      </c>
      <c r="R2229" t="s">
        <v>8349</v>
      </c>
      <c r="S2229" s="11">
        <f t="shared" si="240"/>
        <v>41561.807349537034</v>
      </c>
      <c r="T2229">
        <f t="shared" si="241"/>
        <v>25569.003483796296</v>
      </c>
      <c r="U2229">
        <f t="shared" si="242"/>
        <v>2013</v>
      </c>
      <c r="V2229">
        <f t="shared" si="243"/>
        <v>10</v>
      </c>
      <c r="W2229" t="str">
        <f t="shared" si="244"/>
        <v>Oct</v>
      </c>
    </row>
    <row r="2230" spans="1:23" customFormat="1" ht="57.6" hidden="1" x14ac:dyDescent="0.3">
      <c r="A2230">
        <v>2228</v>
      </c>
      <c r="B2230" s="2" t="s">
        <v>2229</v>
      </c>
      <c r="C2230" s="2" t="s">
        <v>6338</v>
      </c>
      <c r="D2230" s="7">
        <v>1000</v>
      </c>
      <c r="E2230" s="5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238"/>
        <v>1174</v>
      </c>
      <c r="P2230">
        <f t="shared" si="239"/>
        <v>81.56</v>
      </c>
      <c r="Q2230" t="s">
        <v>8331</v>
      </c>
      <c r="R2230" t="s">
        <v>8349</v>
      </c>
      <c r="S2230" s="11">
        <f t="shared" si="240"/>
        <v>42202.278194444443</v>
      </c>
      <c r="T2230">
        <f t="shared" si="241"/>
        <v>25569.001666666667</v>
      </c>
      <c r="U2230">
        <f t="shared" si="242"/>
        <v>2015</v>
      </c>
      <c r="V2230">
        <f t="shared" si="243"/>
        <v>7</v>
      </c>
      <c r="W2230" t="str">
        <f t="shared" si="244"/>
        <v>Jul</v>
      </c>
    </row>
    <row r="2231" spans="1:23" customFormat="1" ht="43.2" hidden="1" x14ac:dyDescent="0.3">
      <c r="A2231">
        <v>2229</v>
      </c>
      <c r="B2231" s="2" t="s">
        <v>2230</v>
      </c>
      <c r="C2231" s="2" t="s">
        <v>6339</v>
      </c>
      <c r="D2231" s="7">
        <v>8012</v>
      </c>
      <c r="E2231" s="5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238"/>
        <v>171</v>
      </c>
      <c r="P2231">
        <f t="shared" si="239"/>
        <v>25.43</v>
      </c>
      <c r="Q2231" t="s">
        <v>8331</v>
      </c>
      <c r="R2231" t="s">
        <v>8349</v>
      </c>
      <c r="S2231" s="11">
        <f t="shared" si="240"/>
        <v>41484.664247685185</v>
      </c>
      <c r="T2231">
        <f t="shared" si="241"/>
        <v>25569.006238425925</v>
      </c>
      <c r="U2231">
        <f t="shared" si="242"/>
        <v>2013</v>
      </c>
      <c r="V2231">
        <f t="shared" si="243"/>
        <v>7</v>
      </c>
      <c r="W2231" t="str">
        <f t="shared" si="244"/>
        <v>Jul</v>
      </c>
    </row>
    <row r="2232" spans="1:23" customFormat="1" ht="43.2" hidden="1" x14ac:dyDescent="0.3">
      <c r="A2232">
        <v>2230</v>
      </c>
      <c r="B2232" s="2" t="s">
        <v>2231</v>
      </c>
      <c r="C2232" s="2" t="s">
        <v>6340</v>
      </c>
      <c r="D2232" s="7">
        <v>8500</v>
      </c>
      <c r="E2232" s="5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238"/>
        <v>126</v>
      </c>
      <c r="P2232">
        <f t="shared" si="239"/>
        <v>21.5</v>
      </c>
      <c r="Q2232" t="s">
        <v>8331</v>
      </c>
      <c r="R2232" t="s">
        <v>8349</v>
      </c>
      <c r="S2232" s="11">
        <f t="shared" si="240"/>
        <v>41724.881099537037</v>
      </c>
      <c r="T2232">
        <f t="shared" si="241"/>
        <v>25569.00576388889</v>
      </c>
      <c r="U2232">
        <f t="shared" si="242"/>
        <v>2014</v>
      </c>
      <c r="V2232">
        <f t="shared" si="243"/>
        <v>3</v>
      </c>
      <c r="W2232" t="str">
        <f t="shared" si="244"/>
        <v>Mar</v>
      </c>
    </row>
    <row r="2233" spans="1:23" customFormat="1" ht="43.2" hidden="1" x14ac:dyDescent="0.3">
      <c r="A2233">
        <v>2231</v>
      </c>
      <c r="B2233" s="2" t="s">
        <v>2232</v>
      </c>
      <c r="C2233" s="2" t="s">
        <v>6341</v>
      </c>
      <c r="D2233" s="7">
        <v>2500</v>
      </c>
      <c r="E2233" s="5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238"/>
        <v>1212</v>
      </c>
      <c r="P2233">
        <f t="shared" si="239"/>
        <v>27.23</v>
      </c>
      <c r="Q2233" t="s">
        <v>8331</v>
      </c>
      <c r="R2233" t="s">
        <v>8349</v>
      </c>
      <c r="S2233" s="11">
        <f t="shared" si="240"/>
        <v>41423.910891203705</v>
      </c>
      <c r="T2233">
        <f t="shared" si="241"/>
        <v>25569.012881944444</v>
      </c>
      <c r="U2233">
        <f t="shared" si="242"/>
        <v>2013</v>
      </c>
      <c r="V2233">
        <f t="shared" si="243"/>
        <v>5</v>
      </c>
      <c r="W2233" t="str">
        <f t="shared" si="244"/>
        <v>May</v>
      </c>
    </row>
    <row r="2234" spans="1:23" customFormat="1" ht="43.2" hidden="1" x14ac:dyDescent="0.3">
      <c r="A2234">
        <v>2232</v>
      </c>
      <c r="B2234" s="2" t="s">
        <v>2233</v>
      </c>
      <c r="C2234" s="2" t="s">
        <v>6342</v>
      </c>
      <c r="D2234" s="7">
        <v>5000</v>
      </c>
      <c r="E2234" s="5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238"/>
        <v>496</v>
      </c>
      <c r="P2234">
        <f t="shared" si="239"/>
        <v>25.09</v>
      </c>
      <c r="Q2234" t="s">
        <v>8331</v>
      </c>
      <c r="R2234" t="s">
        <v>8349</v>
      </c>
      <c r="S2234" s="11">
        <f t="shared" si="240"/>
        <v>41806.794074074074</v>
      </c>
      <c r="T2234">
        <f t="shared" si="241"/>
        <v>25569.011435185184</v>
      </c>
      <c r="U2234">
        <f t="shared" si="242"/>
        <v>2014</v>
      </c>
      <c r="V2234">
        <f t="shared" si="243"/>
        <v>6</v>
      </c>
      <c r="W2234" t="str">
        <f t="shared" si="244"/>
        <v>Jun</v>
      </c>
    </row>
    <row r="2235" spans="1:23" customFormat="1" ht="43.2" hidden="1" x14ac:dyDescent="0.3">
      <c r="A2235">
        <v>2233</v>
      </c>
      <c r="B2235" s="2" t="s">
        <v>2234</v>
      </c>
      <c r="C2235" s="2" t="s">
        <v>6343</v>
      </c>
      <c r="D2235" s="7">
        <v>2500</v>
      </c>
      <c r="E2235" s="5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238"/>
        <v>332</v>
      </c>
      <c r="P2235">
        <f t="shared" si="239"/>
        <v>21.23</v>
      </c>
      <c r="Q2235" t="s">
        <v>8331</v>
      </c>
      <c r="R2235" t="s">
        <v>8349</v>
      </c>
      <c r="S2235" s="11">
        <f t="shared" si="240"/>
        <v>42331.378923611104</v>
      </c>
      <c r="T2235">
        <f t="shared" si="241"/>
        <v>25569.004525462962</v>
      </c>
      <c r="U2235">
        <f t="shared" si="242"/>
        <v>2015</v>
      </c>
      <c r="V2235">
        <f t="shared" si="243"/>
        <v>11</v>
      </c>
      <c r="W2235" t="str">
        <f t="shared" si="244"/>
        <v>Nov</v>
      </c>
    </row>
    <row r="2236" spans="1:23" customFormat="1" ht="43.2" hidden="1" x14ac:dyDescent="0.3">
      <c r="A2236">
        <v>2234</v>
      </c>
      <c r="B2236" s="2" t="s">
        <v>2235</v>
      </c>
      <c r="C2236" s="2" t="s">
        <v>6344</v>
      </c>
      <c r="D2236" s="7">
        <v>100</v>
      </c>
      <c r="E2236" s="5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238"/>
        <v>1165</v>
      </c>
      <c r="P2236">
        <f t="shared" si="239"/>
        <v>41.61</v>
      </c>
      <c r="Q2236" t="s">
        <v>8331</v>
      </c>
      <c r="R2236" t="s">
        <v>8349</v>
      </c>
      <c r="S2236" s="11">
        <f t="shared" si="240"/>
        <v>42710.824618055558</v>
      </c>
      <c r="T2236">
        <f t="shared" si="241"/>
        <v>25569.000324074073</v>
      </c>
      <c r="U2236">
        <f t="shared" si="242"/>
        <v>2016</v>
      </c>
      <c r="V2236">
        <f t="shared" si="243"/>
        <v>12</v>
      </c>
      <c r="W2236" t="str">
        <f t="shared" si="244"/>
        <v>Dec</v>
      </c>
    </row>
    <row r="2237" spans="1:23" customFormat="1" ht="28.8" hidden="1" x14ac:dyDescent="0.3">
      <c r="A2237">
        <v>2235</v>
      </c>
      <c r="B2237" s="2" t="s">
        <v>2236</v>
      </c>
      <c r="C2237" s="2" t="s">
        <v>6345</v>
      </c>
      <c r="D2237" s="7">
        <v>13000</v>
      </c>
      <c r="E2237" s="5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238"/>
        <v>153</v>
      </c>
      <c r="P2237">
        <f t="shared" si="239"/>
        <v>135.59</v>
      </c>
      <c r="Q2237" t="s">
        <v>8331</v>
      </c>
      <c r="R2237" t="s">
        <v>8349</v>
      </c>
      <c r="S2237" s="11">
        <f t="shared" si="240"/>
        <v>42062.022118055553</v>
      </c>
      <c r="T2237">
        <f t="shared" si="241"/>
        <v>25569.00170138889</v>
      </c>
      <c r="U2237">
        <f t="shared" si="242"/>
        <v>2015</v>
      </c>
      <c r="V2237">
        <f t="shared" si="243"/>
        <v>2</v>
      </c>
      <c r="W2237" t="str">
        <f t="shared" si="244"/>
        <v>Feb</v>
      </c>
    </row>
    <row r="2238" spans="1:23" customFormat="1" ht="43.2" hidden="1" x14ac:dyDescent="0.3">
      <c r="A2238">
        <v>2236</v>
      </c>
      <c r="B2238" s="2" t="s">
        <v>2237</v>
      </c>
      <c r="C2238" s="2" t="s">
        <v>6346</v>
      </c>
      <c r="D2238" s="7">
        <v>2800</v>
      </c>
      <c r="E2238" s="5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238"/>
        <v>537</v>
      </c>
      <c r="P2238">
        <f t="shared" si="239"/>
        <v>22.12</v>
      </c>
      <c r="Q2238" t="s">
        <v>8331</v>
      </c>
      <c r="R2238" t="s">
        <v>8349</v>
      </c>
      <c r="S2238" s="11">
        <f t="shared" si="240"/>
        <v>42371.617164351846</v>
      </c>
      <c r="T2238">
        <f t="shared" si="241"/>
        <v>25569.007870370369</v>
      </c>
      <c r="U2238">
        <f t="shared" si="242"/>
        <v>2016</v>
      </c>
      <c r="V2238">
        <f t="shared" si="243"/>
        <v>1</v>
      </c>
      <c r="W2238" t="str">
        <f t="shared" si="244"/>
        <v>Jan</v>
      </c>
    </row>
    <row r="2239" spans="1:23" customFormat="1" ht="43.2" hidden="1" x14ac:dyDescent="0.3">
      <c r="A2239">
        <v>2237</v>
      </c>
      <c r="B2239" s="2" t="s">
        <v>2238</v>
      </c>
      <c r="C2239" s="2" t="s">
        <v>6347</v>
      </c>
      <c r="D2239" s="7">
        <v>18000</v>
      </c>
      <c r="E2239" s="5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238"/>
        <v>353</v>
      </c>
      <c r="P2239">
        <f t="shared" si="239"/>
        <v>64.63</v>
      </c>
      <c r="Q2239" t="s">
        <v>8331</v>
      </c>
      <c r="R2239" t="s">
        <v>8349</v>
      </c>
      <c r="S2239" s="11">
        <f t="shared" si="240"/>
        <v>41915.003275462965</v>
      </c>
      <c r="T2239">
        <f t="shared" si="241"/>
        <v>25569.011377314815</v>
      </c>
      <c r="U2239">
        <f t="shared" si="242"/>
        <v>2014</v>
      </c>
      <c r="V2239">
        <f t="shared" si="243"/>
        <v>10</v>
      </c>
      <c r="W2239" t="str">
        <f t="shared" si="244"/>
        <v>Oct</v>
      </c>
    </row>
    <row r="2240" spans="1:23" customFormat="1" ht="28.8" hidden="1" x14ac:dyDescent="0.3">
      <c r="A2240">
        <v>2238</v>
      </c>
      <c r="B2240" s="2" t="s">
        <v>2239</v>
      </c>
      <c r="C2240" s="2" t="s">
        <v>6348</v>
      </c>
      <c r="D2240" s="7">
        <v>4000</v>
      </c>
      <c r="E2240" s="5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238"/>
        <v>137</v>
      </c>
      <c r="P2240">
        <f t="shared" si="239"/>
        <v>69.569999999999993</v>
      </c>
      <c r="Q2240" t="s">
        <v>8331</v>
      </c>
      <c r="R2240" t="s">
        <v>8349</v>
      </c>
      <c r="S2240" s="11">
        <f t="shared" si="240"/>
        <v>42774.621712962966</v>
      </c>
      <c r="T2240">
        <f t="shared" si="241"/>
        <v>25569.000914351851</v>
      </c>
      <c r="U2240">
        <f t="shared" si="242"/>
        <v>2017</v>
      </c>
      <c r="V2240">
        <f t="shared" si="243"/>
        <v>2</v>
      </c>
      <c r="W2240" t="str">
        <f t="shared" si="244"/>
        <v>Feb</v>
      </c>
    </row>
    <row r="2241" spans="1:23" customFormat="1" ht="28.8" hidden="1" x14ac:dyDescent="0.3">
      <c r="A2241">
        <v>2239</v>
      </c>
      <c r="B2241" s="2" t="s">
        <v>2240</v>
      </c>
      <c r="C2241" s="2" t="s">
        <v>6349</v>
      </c>
      <c r="D2241" s="7">
        <v>25000</v>
      </c>
      <c r="E2241" s="5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238"/>
        <v>128</v>
      </c>
      <c r="P2241">
        <f t="shared" si="239"/>
        <v>75.13</v>
      </c>
      <c r="Q2241" t="s">
        <v>8331</v>
      </c>
      <c r="R2241" t="s">
        <v>8349</v>
      </c>
      <c r="S2241" s="11">
        <f t="shared" si="240"/>
        <v>41572.958495370374</v>
      </c>
      <c r="T2241">
        <f t="shared" si="241"/>
        <v>25569.004930555555</v>
      </c>
      <c r="U2241">
        <f t="shared" si="242"/>
        <v>2013</v>
      </c>
      <c r="V2241">
        <f t="shared" si="243"/>
        <v>10</v>
      </c>
      <c r="W2241" t="str">
        <f t="shared" si="244"/>
        <v>Oct</v>
      </c>
    </row>
    <row r="2242" spans="1:23" customFormat="1" ht="43.2" hidden="1" x14ac:dyDescent="0.3">
      <c r="A2242">
        <v>2240</v>
      </c>
      <c r="B2242" s="2" t="s">
        <v>2241</v>
      </c>
      <c r="C2242" s="2" t="s">
        <v>6350</v>
      </c>
      <c r="D2242" s="7">
        <v>5000</v>
      </c>
      <c r="E2242" s="5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245">ROUND(E2242/D2242*100,0)</f>
        <v>271</v>
      </c>
      <c r="P2242">
        <f t="shared" si="239"/>
        <v>140.97999999999999</v>
      </c>
      <c r="Q2242" t="s">
        <v>8331</v>
      </c>
      <c r="R2242" t="s">
        <v>8349</v>
      </c>
      <c r="S2242" s="11">
        <f t="shared" si="240"/>
        <v>42452.825740740736</v>
      </c>
      <c r="T2242">
        <f t="shared" si="241"/>
        <v>25569.001111111113</v>
      </c>
      <c r="U2242">
        <f t="shared" si="242"/>
        <v>2016</v>
      </c>
      <c r="V2242">
        <f t="shared" si="243"/>
        <v>3</v>
      </c>
      <c r="W2242" t="str">
        <f t="shared" si="244"/>
        <v>Mar</v>
      </c>
    </row>
    <row r="2243" spans="1:23" customFormat="1" ht="43.2" hidden="1" x14ac:dyDescent="0.3">
      <c r="A2243">
        <v>2241</v>
      </c>
      <c r="B2243" s="2" t="s">
        <v>2242</v>
      </c>
      <c r="C2243" s="2" t="s">
        <v>6351</v>
      </c>
      <c r="D2243" s="7">
        <v>1000</v>
      </c>
      <c r="E2243" s="5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245"/>
        <v>806</v>
      </c>
      <c r="P2243">
        <f t="shared" ref="P2243:P2306" si="246">IFERROR(ROUND(E2243/L2243,2),0)</f>
        <v>49.47</v>
      </c>
      <c r="Q2243" t="s">
        <v>8331</v>
      </c>
      <c r="R2243" t="s">
        <v>8349</v>
      </c>
      <c r="S2243" s="11">
        <f t="shared" ref="S2243:S2306" si="247">(((J2243/60)/60)/24)+DATE(1970,1,1)</f>
        <v>42766.827546296292</v>
      </c>
      <c r="T2243">
        <f t="shared" ref="T2243:T2306" si="248">(((L2243/60)/60)/24)+DATE(1970,1,1)</f>
        <v>25569.001886574075</v>
      </c>
      <c r="U2243">
        <f t="shared" ref="U2243:U2306" si="249">YEAR(S2243)</f>
        <v>2017</v>
      </c>
      <c r="V2243">
        <f t="shared" ref="V2243:V2306" si="250">MONTH(S2243)</f>
        <v>1</v>
      </c>
      <c r="W2243" t="str">
        <f t="shared" ref="W2243:W2306" si="251">IF(V2243=1,"Jan",IF(V2243=2,"Feb",IF(V2243=3,"Mar",IF(V2243=4,"Apr",IF(V2243=5,"May",IF(V2243=6,"Jun",IF(V2243=7,"Jul",IF(V2243=8,"Aug",IF(V2243=9,"Sep",IF(V2243=10,"Oct",IF(V2243=11,"Nov",IF(V2243=12,"Dec"))))))))))))</f>
        <v>Jan</v>
      </c>
    </row>
    <row r="2244" spans="1:23" customFormat="1" ht="28.8" hidden="1" x14ac:dyDescent="0.3">
      <c r="A2244">
        <v>2242</v>
      </c>
      <c r="B2244" s="2" t="s">
        <v>2243</v>
      </c>
      <c r="C2244" s="2" t="s">
        <v>6352</v>
      </c>
      <c r="D2244" s="7">
        <v>10000</v>
      </c>
      <c r="E2244" s="5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245"/>
        <v>1360</v>
      </c>
      <c r="P2244">
        <f t="shared" si="246"/>
        <v>53.87</v>
      </c>
      <c r="Q2244" t="s">
        <v>8331</v>
      </c>
      <c r="R2244" t="s">
        <v>8349</v>
      </c>
      <c r="S2244" s="11">
        <f t="shared" si="247"/>
        <v>41569.575613425928</v>
      </c>
      <c r="T2244">
        <f t="shared" si="248"/>
        <v>25569.029224537036</v>
      </c>
      <c r="U2244">
        <f t="shared" si="249"/>
        <v>2013</v>
      </c>
      <c r="V2244">
        <f t="shared" si="250"/>
        <v>10</v>
      </c>
      <c r="W2244" t="str">
        <f t="shared" si="251"/>
        <v>Oct</v>
      </c>
    </row>
    <row r="2245" spans="1:23" customFormat="1" ht="43.2" hidden="1" x14ac:dyDescent="0.3">
      <c r="A2245">
        <v>2243</v>
      </c>
      <c r="B2245" s="2" t="s">
        <v>2244</v>
      </c>
      <c r="C2245" s="2" t="s">
        <v>6353</v>
      </c>
      <c r="D2245" s="7">
        <v>1</v>
      </c>
      <c r="E2245" s="5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245"/>
        <v>930250</v>
      </c>
      <c r="P2245">
        <f t="shared" si="246"/>
        <v>4.57</v>
      </c>
      <c r="Q2245" t="s">
        <v>8331</v>
      </c>
      <c r="R2245" t="s">
        <v>8349</v>
      </c>
      <c r="S2245" s="11">
        <f t="shared" si="247"/>
        <v>42800.751041666663</v>
      </c>
      <c r="T2245">
        <f t="shared" si="248"/>
        <v>25569.023553240742</v>
      </c>
      <c r="U2245">
        <f t="shared" si="249"/>
        <v>2017</v>
      </c>
      <c r="V2245">
        <f t="shared" si="250"/>
        <v>3</v>
      </c>
      <c r="W2245" t="str">
        <f t="shared" si="251"/>
        <v>Mar</v>
      </c>
    </row>
    <row r="2246" spans="1:23" customFormat="1" ht="43.2" hidden="1" x14ac:dyDescent="0.3">
      <c r="A2246">
        <v>2244</v>
      </c>
      <c r="B2246" s="2" t="s">
        <v>2245</v>
      </c>
      <c r="C2246" s="2" t="s">
        <v>6354</v>
      </c>
      <c r="D2246" s="7">
        <v>5000</v>
      </c>
      <c r="E2246" s="5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245"/>
        <v>377</v>
      </c>
      <c r="P2246">
        <f t="shared" si="246"/>
        <v>65</v>
      </c>
      <c r="Q2246" t="s">
        <v>8331</v>
      </c>
      <c r="R2246" t="s">
        <v>8349</v>
      </c>
      <c r="S2246" s="11">
        <f t="shared" si="247"/>
        <v>42647.818819444445</v>
      </c>
      <c r="T2246">
        <f t="shared" si="248"/>
        <v>25569.00335648148</v>
      </c>
      <c r="U2246">
        <f t="shared" si="249"/>
        <v>2016</v>
      </c>
      <c r="V2246">
        <f t="shared" si="250"/>
        <v>10</v>
      </c>
      <c r="W2246" t="str">
        <f t="shared" si="251"/>
        <v>Oct</v>
      </c>
    </row>
    <row r="2247" spans="1:23" customFormat="1" ht="43.2" hidden="1" x14ac:dyDescent="0.3">
      <c r="A2247">
        <v>2245</v>
      </c>
      <c r="B2247" s="2" t="s">
        <v>2246</v>
      </c>
      <c r="C2247" s="2" t="s">
        <v>6355</v>
      </c>
      <c r="D2247" s="7">
        <v>4000</v>
      </c>
      <c r="E2247" s="5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245"/>
        <v>2647</v>
      </c>
      <c r="P2247">
        <f t="shared" si="246"/>
        <v>53.48</v>
      </c>
      <c r="Q2247" t="s">
        <v>8331</v>
      </c>
      <c r="R2247" t="s">
        <v>8349</v>
      </c>
      <c r="S2247" s="11">
        <f t="shared" si="247"/>
        <v>41660.708530092597</v>
      </c>
      <c r="T2247">
        <f t="shared" si="248"/>
        <v>25569.022916666665</v>
      </c>
      <c r="U2247">
        <f t="shared" si="249"/>
        <v>2014</v>
      </c>
      <c r="V2247">
        <f t="shared" si="250"/>
        <v>1</v>
      </c>
      <c r="W2247" t="str">
        <f t="shared" si="251"/>
        <v>Jan</v>
      </c>
    </row>
    <row r="2248" spans="1:23" customFormat="1" ht="43.2" hidden="1" x14ac:dyDescent="0.3">
      <c r="A2248">
        <v>2246</v>
      </c>
      <c r="B2248" s="2" t="s">
        <v>2247</v>
      </c>
      <c r="C2248" s="2" t="s">
        <v>6356</v>
      </c>
      <c r="D2248" s="7">
        <v>2500</v>
      </c>
      <c r="E2248" s="5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245"/>
        <v>100</v>
      </c>
      <c r="P2248">
        <f t="shared" si="246"/>
        <v>43.91</v>
      </c>
      <c r="Q2248" t="s">
        <v>8331</v>
      </c>
      <c r="R2248" t="s">
        <v>8349</v>
      </c>
      <c r="S2248" s="11">
        <f t="shared" si="247"/>
        <v>42221.79178240741</v>
      </c>
      <c r="T2248">
        <f t="shared" si="248"/>
        <v>25569.000659722224</v>
      </c>
      <c r="U2248">
        <f t="shared" si="249"/>
        <v>2015</v>
      </c>
      <c r="V2248">
        <f t="shared" si="250"/>
        <v>8</v>
      </c>
      <c r="W2248" t="str">
        <f t="shared" si="251"/>
        <v>Aug</v>
      </c>
    </row>
    <row r="2249" spans="1:23" customFormat="1" ht="28.8" hidden="1" x14ac:dyDescent="0.3">
      <c r="A2249">
        <v>2247</v>
      </c>
      <c r="B2249" s="2" t="s">
        <v>2248</v>
      </c>
      <c r="C2249" s="2" t="s">
        <v>6357</v>
      </c>
      <c r="D2249" s="7">
        <v>18500</v>
      </c>
      <c r="E2249" s="5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245"/>
        <v>104</v>
      </c>
      <c r="P2249">
        <f t="shared" si="246"/>
        <v>50.85</v>
      </c>
      <c r="Q2249" t="s">
        <v>8331</v>
      </c>
      <c r="R2249" t="s">
        <v>8349</v>
      </c>
      <c r="S2249" s="11">
        <f t="shared" si="247"/>
        <v>42200.666261574079</v>
      </c>
      <c r="T2249">
        <f t="shared" si="248"/>
        <v>25569.004398148147</v>
      </c>
      <c r="U2249">
        <f t="shared" si="249"/>
        <v>2015</v>
      </c>
      <c r="V2249">
        <f t="shared" si="250"/>
        <v>7</v>
      </c>
      <c r="W2249" t="str">
        <f t="shared" si="251"/>
        <v>Jul</v>
      </c>
    </row>
    <row r="2250" spans="1:23" customFormat="1" ht="43.2" hidden="1" x14ac:dyDescent="0.3">
      <c r="A2250">
        <v>2248</v>
      </c>
      <c r="B2250" s="2" t="s">
        <v>2249</v>
      </c>
      <c r="C2250" s="2" t="s">
        <v>6358</v>
      </c>
      <c r="D2250" s="7">
        <v>7000</v>
      </c>
      <c r="E2250" s="5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245"/>
        <v>107</v>
      </c>
      <c r="P2250">
        <f t="shared" si="246"/>
        <v>58.63</v>
      </c>
      <c r="Q2250" t="s">
        <v>8331</v>
      </c>
      <c r="R2250" t="s">
        <v>8349</v>
      </c>
      <c r="S2250" s="11">
        <f t="shared" si="247"/>
        <v>42688.875902777778</v>
      </c>
      <c r="T2250">
        <f t="shared" si="248"/>
        <v>25569.001481481482</v>
      </c>
      <c r="U2250">
        <f t="shared" si="249"/>
        <v>2016</v>
      </c>
      <c r="V2250">
        <f t="shared" si="250"/>
        <v>11</v>
      </c>
      <c r="W2250" t="str">
        <f t="shared" si="251"/>
        <v>Nov</v>
      </c>
    </row>
    <row r="2251" spans="1:23" customFormat="1" ht="43.2" hidden="1" x14ac:dyDescent="0.3">
      <c r="A2251">
        <v>2249</v>
      </c>
      <c r="B2251" s="2" t="s">
        <v>2250</v>
      </c>
      <c r="C2251" s="2" t="s">
        <v>6359</v>
      </c>
      <c r="D2251" s="7">
        <v>3500</v>
      </c>
      <c r="E2251" s="5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245"/>
        <v>169</v>
      </c>
      <c r="P2251">
        <f t="shared" si="246"/>
        <v>32.82</v>
      </c>
      <c r="Q2251" t="s">
        <v>8331</v>
      </c>
      <c r="R2251" t="s">
        <v>8349</v>
      </c>
      <c r="S2251" s="11">
        <f t="shared" si="247"/>
        <v>41336.703298611108</v>
      </c>
      <c r="T2251">
        <f t="shared" si="248"/>
        <v>25569.002083333333</v>
      </c>
      <c r="U2251">
        <f t="shared" si="249"/>
        <v>2013</v>
      </c>
      <c r="V2251">
        <f t="shared" si="250"/>
        <v>3</v>
      </c>
      <c r="W2251" t="str">
        <f t="shared" si="251"/>
        <v>Mar</v>
      </c>
    </row>
    <row r="2252" spans="1:23" customFormat="1" ht="43.2" hidden="1" x14ac:dyDescent="0.3">
      <c r="A2252">
        <v>2250</v>
      </c>
      <c r="B2252" s="2" t="s">
        <v>2251</v>
      </c>
      <c r="C2252" s="2" t="s">
        <v>6360</v>
      </c>
      <c r="D2252" s="7">
        <v>25000</v>
      </c>
      <c r="E2252" s="5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245"/>
        <v>975</v>
      </c>
      <c r="P2252">
        <f t="shared" si="246"/>
        <v>426.93</v>
      </c>
      <c r="Q2252" t="s">
        <v>8331</v>
      </c>
      <c r="R2252" t="s">
        <v>8349</v>
      </c>
      <c r="S2252" s="11">
        <f t="shared" si="247"/>
        <v>42677.005474537036</v>
      </c>
      <c r="T2252">
        <f t="shared" si="248"/>
        <v>25569.006608796295</v>
      </c>
      <c r="U2252">
        <f t="shared" si="249"/>
        <v>2016</v>
      </c>
      <c r="V2252">
        <f t="shared" si="250"/>
        <v>11</v>
      </c>
      <c r="W2252" t="str">
        <f t="shared" si="251"/>
        <v>Nov</v>
      </c>
    </row>
    <row r="2253" spans="1:23" customFormat="1" ht="43.2" hidden="1" x14ac:dyDescent="0.3">
      <c r="A2253">
        <v>2251</v>
      </c>
      <c r="B2253" s="2" t="s">
        <v>2252</v>
      </c>
      <c r="C2253" s="2" t="s">
        <v>6361</v>
      </c>
      <c r="D2253" s="7">
        <v>8500</v>
      </c>
      <c r="E2253" s="5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245"/>
        <v>134</v>
      </c>
      <c r="P2253">
        <f t="shared" si="246"/>
        <v>23.81</v>
      </c>
      <c r="Q2253" t="s">
        <v>8331</v>
      </c>
      <c r="R2253" t="s">
        <v>8349</v>
      </c>
      <c r="S2253" s="11">
        <f t="shared" si="247"/>
        <v>41846.34579861111</v>
      </c>
      <c r="T2253">
        <f t="shared" si="248"/>
        <v>25569.005555555555</v>
      </c>
      <c r="U2253">
        <f t="shared" si="249"/>
        <v>2014</v>
      </c>
      <c r="V2253">
        <f t="shared" si="250"/>
        <v>7</v>
      </c>
      <c r="W2253" t="str">
        <f t="shared" si="251"/>
        <v>Jul</v>
      </c>
    </row>
    <row r="2254" spans="1:23" customFormat="1" ht="43.2" hidden="1" x14ac:dyDescent="0.3">
      <c r="A2254">
        <v>2252</v>
      </c>
      <c r="B2254" s="2" t="s">
        <v>2253</v>
      </c>
      <c r="C2254" s="2" t="s">
        <v>6362</v>
      </c>
      <c r="D2254" s="7">
        <v>9000</v>
      </c>
      <c r="E2254" s="5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245"/>
        <v>272</v>
      </c>
      <c r="P2254">
        <f t="shared" si="246"/>
        <v>98.41</v>
      </c>
      <c r="Q2254" t="s">
        <v>8331</v>
      </c>
      <c r="R2254" t="s">
        <v>8349</v>
      </c>
      <c r="S2254" s="11">
        <f t="shared" si="247"/>
        <v>42573.327986111108</v>
      </c>
      <c r="T2254">
        <f t="shared" si="248"/>
        <v>25569.002881944445</v>
      </c>
      <c r="U2254">
        <f t="shared" si="249"/>
        <v>2016</v>
      </c>
      <c r="V2254">
        <f t="shared" si="250"/>
        <v>7</v>
      </c>
      <c r="W2254" t="str">
        <f t="shared" si="251"/>
        <v>Jul</v>
      </c>
    </row>
    <row r="2255" spans="1:23" customFormat="1" ht="43.2" hidden="1" x14ac:dyDescent="0.3">
      <c r="A2255">
        <v>2253</v>
      </c>
      <c r="B2255" s="2" t="s">
        <v>2254</v>
      </c>
      <c r="C2255" s="2" t="s">
        <v>6363</v>
      </c>
      <c r="D2255" s="7">
        <v>8000</v>
      </c>
      <c r="E2255" s="5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245"/>
        <v>113</v>
      </c>
      <c r="P2255">
        <f t="shared" si="246"/>
        <v>107.32</v>
      </c>
      <c r="Q2255" t="s">
        <v>8331</v>
      </c>
      <c r="R2255" t="s">
        <v>8349</v>
      </c>
      <c r="S2255" s="11">
        <f t="shared" si="247"/>
        <v>42296.631331018521</v>
      </c>
      <c r="T2255">
        <f t="shared" si="248"/>
        <v>25569.000972222224</v>
      </c>
      <c r="U2255">
        <f t="shared" si="249"/>
        <v>2015</v>
      </c>
      <c r="V2255">
        <f t="shared" si="250"/>
        <v>10</v>
      </c>
      <c r="W2255" t="str">
        <f t="shared" si="251"/>
        <v>Oct</v>
      </c>
    </row>
    <row r="2256" spans="1:23" customFormat="1" ht="43.2" hidden="1" x14ac:dyDescent="0.3">
      <c r="A2256">
        <v>2254</v>
      </c>
      <c r="B2256" s="2" t="s">
        <v>2255</v>
      </c>
      <c r="C2256" s="2" t="s">
        <v>6364</v>
      </c>
      <c r="D2256" s="7">
        <v>500</v>
      </c>
      <c r="E2256" s="5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245"/>
        <v>460</v>
      </c>
      <c r="P2256">
        <f t="shared" si="246"/>
        <v>11.67</v>
      </c>
      <c r="Q2256" t="s">
        <v>8331</v>
      </c>
      <c r="R2256" t="s">
        <v>8349</v>
      </c>
      <c r="S2256" s="11">
        <f t="shared" si="247"/>
        <v>42752.647777777776</v>
      </c>
      <c r="T2256">
        <f t="shared" si="248"/>
        <v>25569.002280092591</v>
      </c>
      <c r="U2256">
        <f t="shared" si="249"/>
        <v>2017</v>
      </c>
      <c r="V2256">
        <f t="shared" si="250"/>
        <v>1</v>
      </c>
      <c r="W2256" t="str">
        <f t="shared" si="251"/>
        <v>Jan</v>
      </c>
    </row>
    <row r="2257" spans="1:23" customFormat="1" ht="28.8" hidden="1" x14ac:dyDescent="0.3">
      <c r="A2257">
        <v>2255</v>
      </c>
      <c r="B2257" s="2" t="s">
        <v>2256</v>
      </c>
      <c r="C2257" s="2" t="s">
        <v>6365</v>
      </c>
      <c r="D2257" s="7">
        <v>3950</v>
      </c>
      <c r="E2257" s="5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245"/>
        <v>287</v>
      </c>
      <c r="P2257">
        <f t="shared" si="246"/>
        <v>41.78</v>
      </c>
      <c r="Q2257" t="s">
        <v>8331</v>
      </c>
      <c r="R2257" t="s">
        <v>8349</v>
      </c>
      <c r="S2257" s="11">
        <f t="shared" si="247"/>
        <v>42467.951979166668</v>
      </c>
      <c r="T2257">
        <f t="shared" si="248"/>
        <v>25569.003136574072</v>
      </c>
      <c r="U2257">
        <f t="shared" si="249"/>
        <v>2016</v>
      </c>
      <c r="V2257">
        <f t="shared" si="250"/>
        <v>4</v>
      </c>
      <c r="W2257" t="str">
        <f t="shared" si="251"/>
        <v>Apr</v>
      </c>
    </row>
    <row r="2258" spans="1:23" customFormat="1" ht="43.2" hidden="1" x14ac:dyDescent="0.3">
      <c r="A2258">
        <v>2256</v>
      </c>
      <c r="B2258" s="2" t="s">
        <v>2257</v>
      </c>
      <c r="C2258" s="2" t="s">
        <v>6366</v>
      </c>
      <c r="D2258" s="7">
        <v>480</v>
      </c>
      <c r="E2258" s="5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245"/>
        <v>223</v>
      </c>
      <c r="P2258">
        <f t="shared" si="246"/>
        <v>21.38</v>
      </c>
      <c r="Q2258" t="s">
        <v>8331</v>
      </c>
      <c r="R2258" t="s">
        <v>8349</v>
      </c>
      <c r="S2258" s="11">
        <f t="shared" si="247"/>
        <v>42682.451921296291</v>
      </c>
      <c r="T2258">
        <f t="shared" si="248"/>
        <v>25569.000578703704</v>
      </c>
      <c r="U2258">
        <f t="shared" si="249"/>
        <v>2016</v>
      </c>
      <c r="V2258">
        <f t="shared" si="250"/>
        <v>11</v>
      </c>
      <c r="W2258" t="str">
        <f t="shared" si="251"/>
        <v>Nov</v>
      </c>
    </row>
    <row r="2259" spans="1:23" customFormat="1" ht="43.2" hidden="1" x14ac:dyDescent="0.3">
      <c r="A2259">
        <v>2257</v>
      </c>
      <c r="B2259" s="2" t="s">
        <v>2258</v>
      </c>
      <c r="C2259" s="2" t="s">
        <v>6367</v>
      </c>
      <c r="D2259" s="7">
        <v>2500</v>
      </c>
      <c r="E2259" s="5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245"/>
        <v>636</v>
      </c>
      <c r="P2259">
        <f t="shared" si="246"/>
        <v>94.1</v>
      </c>
      <c r="Q2259" t="s">
        <v>8331</v>
      </c>
      <c r="R2259" t="s">
        <v>8349</v>
      </c>
      <c r="S2259" s="11">
        <f t="shared" si="247"/>
        <v>42505.936678240745</v>
      </c>
      <c r="T2259">
        <f t="shared" si="248"/>
        <v>25569.001956018517</v>
      </c>
      <c r="U2259">
        <f t="shared" si="249"/>
        <v>2016</v>
      </c>
      <c r="V2259">
        <f t="shared" si="250"/>
        <v>5</v>
      </c>
      <c r="W2259" t="str">
        <f t="shared" si="251"/>
        <v>May</v>
      </c>
    </row>
    <row r="2260" spans="1:23" customFormat="1" ht="28.8" hidden="1" x14ac:dyDescent="0.3">
      <c r="A2260">
        <v>2258</v>
      </c>
      <c r="B2260" s="2" t="s">
        <v>2259</v>
      </c>
      <c r="C2260" s="2" t="s">
        <v>6368</v>
      </c>
      <c r="D2260" s="7">
        <v>2200</v>
      </c>
      <c r="E2260" s="5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245"/>
        <v>147</v>
      </c>
      <c r="P2260">
        <f t="shared" si="246"/>
        <v>15.72</v>
      </c>
      <c r="Q2260" t="s">
        <v>8331</v>
      </c>
      <c r="R2260" t="s">
        <v>8349</v>
      </c>
      <c r="S2260" s="11">
        <f t="shared" si="247"/>
        <v>42136.75100694444</v>
      </c>
      <c r="T2260">
        <f t="shared" si="248"/>
        <v>25569.002372685187</v>
      </c>
      <c r="U2260">
        <f t="shared" si="249"/>
        <v>2015</v>
      </c>
      <c r="V2260">
        <f t="shared" si="250"/>
        <v>5</v>
      </c>
      <c r="W2260" t="str">
        <f t="shared" si="251"/>
        <v>May</v>
      </c>
    </row>
    <row r="2261" spans="1:23" customFormat="1" ht="43.2" hidden="1" x14ac:dyDescent="0.3">
      <c r="A2261">
        <v>2259</v>
      </c>
      <c r="B2261" s="2" t="s">
        <v>2260</v>
      </c>
      <c r="C2261" s="2" t="s">
        <v>6369</v>
      </c>
      <c r="D2261" s="7">
        <v>1000</v>
      </c>
      <c r="E2261" s="5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245"/>
        <v>1867</v>
      </c>
      <c r="P2261">
        <f t="shared" si="246"/>
        <v>90.64</v>
      </c>
      <c r="Q2261" t="s">
        <v>8331</v>
      </c>
      <c r="R2261" t="s">
        <v>8349</v>
      </c>
      <c r="S2261" s="11">
        <f t="shared" si="247"/>
        <v>42702.804814814815</v>
      </c>
      <c r="T2261">
        <f t="shared" si="248"/>
        <v>25569.00238425926</v>
      </c>
      <c r="U2261">
        <f t="shared" si="249"/>
        <v>2016</v>
      </c>
      <c r="V2261">
        <f t="shared" si="250"/>
        <v>11</v>
      </c>
      <c r="W2261" t="str">
        <f t="shared" si="251"/>
        <v>Nov</v>
      </c>
    </row>
    <row r="2262" spans="1:23" customFormat="1" ht="43.2" hidden="1" x14ac:dyDescent="0.3">
      <c r="A2262">
        <v>2260</v>
      </c>
      <c r="B2262" s="2" t="s">
        <v>2261</v>
      </c>
      <c r="C2262" s="2" t="s">
        <v>6370</v>
      </c>
      <c r="D2262" s="7">
        <v>2500</v>
      </c>
      <c r="E2262" s="5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245"/>
        <v>327</v>
      </c>
      <c r="P2262">
        <f t="shared" si="246"/>
        <v>97.3</v>
      </c>
      <c r="Q2262" t="s">
        <v>8331</v>
      </c>
      <c r="R2262" t="s">
        <v>8349</v>
      </c>
      <c r="S2262" s="11">
        <f t="shared" si="247"/>
        <v>41695.016782407409</v>
      </c>
      <c r="T2262">
        <f t="shared" si="248"/>
        <v>25569.000972222224</v>
      </c>
      <c r="U2262">
        <f t="shared" si="249"/>
        <v>2014</v>
      </c>
      <c r="V2262">
        <f t="shared" si="250"/>
        <v>2</v>
      </c>
      <c r="W2262" t="str">
        <f t="shared" si="251"/>
        <v>Feb</v>
      </c>
    </row>
    <row r="2263" spans="1:23" customFormat="1" ht="43.2" hidden="1" x14ac:dyDescent="0.3">
      <c r="A2263">
        <v>2261</v>
      </c>
      <c r="B2263" s="2" t="s">
        <v>2262</v>
      </c>
      <c r="C2263" s="2" t="s">
        <v>6371</v>
      </c>
      <c r="D2263" s="7">
        <v>1000</v>
      </c>
      <c r="E2263" s="5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245"/>
        <v>780</v>
      </c>
      <c r="P2263">
        <f t="shared" si="246"/>
        <v>37.119999999999997</v>
      </c>
      <c r="Q2263" t="s">
        <v>8331</v>
      </c>
      <c r="R2263" t="s">
        <v>8349</v>
      </c>
      <c r="S2263" s="11">
        <f t="shared" si="247"/>
        <v>42759.724768518514</v>
      </c>
      <c r="T2263">
        <f t="shared" si="248"/>
        <v>25569.002430555556</v>
      </c>
      <c r="U2263">
        <f t="shared" si="249"/>
        <v>2017</v>
      </c>
      <c r="V2263">
        <f t="shared" si="250"/>
        <v>1</v>
      </c>
      <c r="W2263" t="str">
        <f t="shared" si="251"/>
        <v>Jan</v>
      </c>
    </row>
    <row r="2264" spans="1:23" customFormat="1" ht="43.2" hidden="1" x14ac:dyDescent="0.3">
      <c r="A2264">
        <v>2262</v>
      </c>
      <c r="B2264" s="2" t="s">
        <v>2263</v>
      </c>
      <c r="C2264" s="2" t="s">
        <v>6372</v>
      </c>
      <c r="D2264" s="7">
        <v>3300</v>
      </c>
      <c r="E2264" s="5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245"/>
        <v>154</v>
      </c>
      <c r="P2264">
        <f t="shared" si="246"/>
        <v>28.1</v>
      </c>
      <c r="Q2264" t="s">
        <v>8331</v>
      </c>
      <c r="R2264" t="s">
        <v>8349</v>
      </c>
      <c r="S2264" s="11">
        <f t="shared" si="247"/>
        <v>41926.585162037038</v>
      </c>
      <c r="T2264">
        <f t="shared" si="248"/>
        <v>25569.002094907406</v>
      </c>
      <c r="U2264">
        <f t="shared" si="249"/>
        <v>2014</v>
      </c>
      <c r="V2264">
        <f t="shared" si="250"/>
        <v>10</v>
      </c>
      <c r="W2264" t="str">
        <f t="shared" si="251"/>
        <v>Oct</v>
      </c>
    </row>
    <row r="2265" spans="1:23" customFormat="1" ht="43.2" hidden="1" x14ac:dyDescent="0.3">
      <c r="A2265">
        <v>2263</v>
      </c>
      <c r="B2265" s="2" t="s">
        <v>2264</v>
      </c>
      <c r="C2265" s="2" t="s">
        <v>6373</v>
      </c>
      <c r="D2265" s="7">
        <v>7500</v>
      </c>
      <c r="E2265" s="5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245"/>
        <v>116</v>
      </c>
      <c r="P2265">
        <f t="shared" si="246"/>
        <v>144.43</v>
      </c>
      <c r="Q2265" t="s">
        <v>8331</v>
      </c>
      <c r="R2265" t="s">
        <v>8349</v>
      </c>
      <c r="S2265" s="11">
        <f t="shared" si="247"/>
        <v>42014.832326388889</v>
      </c>
      <c r="T2265">
        <f t="shared" si="248"/>
        <v>25569.000694444443</v>
      </c>
      <c r="U2265">
        <f t="shared" si="249"/>
        <v>2015</v>
      </c>
      <c r="V2265">
        <f t="shared" si="250"/>
        <v>1</v>
      </c>
      <c r="W2265" t="str">
        <f t="shared" si="251"/>
        <v>Jan</v>
      </c>
    </row>
    <row r="2266" spans="1:23" customFormat="1" ht="57.6" hidden="1" x14ac:dyDescent="0.3">
      <c r="A2266">
        <v>2264</v>
      </c>
      <c r="B2266" s="2" t="s">
        <v>2265</v>
      </c>
      <c r="C2266" s="2" t="s">
        <v>6374</v>
      </c>
      <c r="D2266" s="7">
        <v>6000</v>
      </c>
      <c r="E2266" s="5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245"/>
        <v>180</v>
      </c>
      <c r="P2266">
        <f t="shared" si="246"/>
        <v>24.27</v>
      </c>
      <c r="Q2266" t="s">
        <v>8331</v>
      </c>
      <c r="R2266" t="s">
        <v>8349</v>
      </c>
      <c r="S2266" s="11">
        <f t="shared" si="247"/>
        <v>42496.582337962958</v>
      </c>
      <c r="T2266">
        <f t="shared" si="248"/>
        <v>25569.005150462963</v>
      </c>
      <c r="U2266">
        <f t="shared" si="249"/>
        <v>2016</v>
      </c>
      <c r="V2266">
        <f t="shared" si="250"/>
        <v>5</v>
      </c>
      <c r="W2266" t="str">
        <f t="shared" si="251"/>
        <v>May</v>
      </c>
    </row>
    <row r="2267" spans="1:23" customFormat="1" ht="43.2" hidden="1" x14ac:dyDescent="0.3">
      <c r="A2267">
        <v>2265</v>
      </c>
      <c r="B2267" s="2" t="s">
        <v>2266</v>
      </c>
      <c r="C2267" s="2" t="s">
        <v>6375</v>
      </c>
      <c r="D2267" s="7">
        <v>200</v>
      </c>
      <c r="E2267" s="5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245"/>
        <v>299</v>
      </c>
      <c r="P2267">
        <f t="shared" si="246"/>
        <v>35.119999999999997</v>
      </c>
      <c r="Q2267" t="s">
        <v>8331</v>
      </c>
      <c r="R2267" t="s">
        <v>8349</v>
      </c>
      <c r="S2267" s="11">
        <f t="shared" si="247"/>
        <v>42689.853090277778</v>
      </c>
      <c r="T2267">
        <f t="shared" si="248"/>
        <v>25569.000196759258</v>
      </c>
      <c r="U2267">
        <f t="shared" si="249"/>
        <v>2016</v>
      </c>
      <c r="V2267">
        <f t="shared" si="250"/>
        <v>11</v>
      </c>
      <c r="W2267" t="str">
        <f t="shared" si="251"/>
        <v>Nov</v>
      </c>
    </row>
    <row r="2268" spans="1:23" customFormat="1" ht="43.2" hidden="1" x14ac:dyDescent="0.3">
      <c r="A2268">
        <v>2266</v>
      </c>
      <c r="B2268" s="2" t="s">
        <v>2267</v>
      </c>
      <c r="C2268" s="2" t="s">
        <v>6376</v>
      </c>
      <c r="D2268" s="7">
        <v>1500</v>
      </c>
      <c r="E2268" s="5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245"/>
        <v>320</v>
      </c>
      <c r="P2268">
        <f t="shared" si="246"/>
        <v>24.76</v>
      </c>
      <c r="Q2268" t="s">
        <v>8331</v>
      </c>
      <c r="R2268" t="s">
        <v>8349</v>
      </c>
      <c r="S2268" s="11">
        <f t="shared" si="247"/>
        <v>42469.874907407408</v>
      </c>
      <c r="T2268">
        <f t="shared" si="248"/>
        <v>25569.002245370371</v>
      </c>
      <c r="U2268">
        <f t="shared" si="249"/>
        <v>2016</v>
      </c>
      <c r="V2268">
        <f t="shared" si="250"/>
        <v>4</v>
      </c>
      <c r="W2268" t="str">
        <f t="shared" si="251"/>
        <v>Apr</v>
      </c>
    </row>
    <row r="2269" spans="1:23" customFormat="1" ht="43.2" hidden="1" x14ac:dyDescent="0.3">
      <c r="A2269">
        <v>2267</v>
      </c>
      <c r="B2269" s="2" t="s">
        <v>2268</v>
      </c>
      <c r="C2269" s="2" t="s">
        <v>6377</v>
      </c>
      <c r="D2269" s="7">
        <v>20000</v>
      </c>
      <c r="E2269" s="5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245"/>
        <v>381</v>
      </c>
      <c r="P2269">
        <f t="shared" si="246"/>
        <v>188.38</v>
      </c>
      <c r="Q2269" t="s">
        <v>8331</v>
      </c>
      <c r="R2269" t="s">
        <v>8349</v>
      </c>
      <c r="S2269" s="11">
        <f t="shared" si="247"/>
        <v>41968.829826388886</v>
      </c>
      <c r="T2269">
        <f t="shared" si="248"/>
        <v>25569.004675925928</v>
      </c>
      <c r="U2269">
        <f t="shared" si="249"/>
        <v>2014</v>
      </c>
      <c r="V2269">
        <f t="shared" si="250"/>
        <v>11</v>
      </c>
      <c r="W2269" t="str">
        <f t="shared" si="251"/>
        <v>Nov</v>
      </c>
    </row>
    <row r="2270" spans="1:23" customFormat="1" ht="43.2" hidden="1" x14ac:dyDescent="0.3">
      <c r="A2270">
        <v>2268</v>
      </c>
      <c r="B2270" s="2" t="s">
        <v>2269</v>
      </c>
      <c r="C2270" s="2" t="s">
        <v>6378</v>
      </c>
      <c r="D2270" s="7">
        <v>28000</v>
      </c>
      <c r="E2270" s="5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245"/>
        <v>103</v>
      </c>
      <c r="P2270">
        <f t="shared" si="246"/>
        <v>148.08000000000001</v>
      </c>
      <c r="Q2270" t="s">
        <v>8331</v>
      </c>
      <c r="R2270" t="s">
        <v>8349</v>
      </c>
      <c r="S2270" s="11">
        <f t="shared" si="247"/>
        <v>42776.082349537035</v>
      </c>
      <c r="T2270">
        <f t="shared" si="248"/>
        <v>25569.002245370371</v>
      </c>
      <c r="U2270">
        <f t="shared" si="249"/>
        <v>2017</v>
      </c>
      <c r="V2270">
        <f t="shared" si="250"/>
        <v>2</v>
      </c>
      <c r="W2270" t="str">
        <f t="shared" si="251"/>
        <v>Feb</v>
      </c>
    </row>
    <row r="2271" spans="1:23" customFormat="1" ht="43.2" hidden="1" x14ac:dyDescent="0.3">
      <c r="A2271">
        <v>2269</v>
      </c>
      <c r="B2271" s="2" t="s">
        <v>2270</v>
      </c>
      <c r="C2271" s="2" t="s">
        <v>6379</v>
      </c>
      <c r="D2271" s="7">
        <v>2500</v>
      </c>
      <c r="E2271" s="5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245"/>
        <v>1802</v>
      </c>
      <c r="P2271">
        <f t="shared" si="246"/>
        <v>49.93</v>
      </c>
      <c r="Q2271" t="s">
        <v>8331</v>
      </c>
      <c r="R2271" t="s">
        <v>8349</v>
      </c>
      <c r="S2271" s="11">
        <f t="shared" si="247"/>
        <v>42776.704432870371</v>
      </c>
      <c r="T2271">
        <f t="shared" si="248"/>
        <v>25569.010439814814</v>
      </c>
      <c r="U2271">
        <f t="shared" si="249"/>
        <v>2017</v>
      </c>
      <c r="V2271">
        <f t="shared" si="250"/>
        <v>2</v>
      </c>
      <c r="W2271" t="str">
        <f t="shared" si="251"/>
        <v>Feb</v>
      </c>
    </row>
    <row r="2272" spans="1:23" customFormat="1" ht="43.2" hidden="1" x14ac:dyDescent="0.3">
      <c r="A2272">
        <v>2270</v>
      </c>
      <c r="B2272" s="2" t="s">
        <v>2271</v>
      </c>
      <c r="C2272" s="2" t="s">
        <v>6380</v>
      </c>
      <c r="D2272" s="7">
        <v>25000</v>
      </c>
      <c r="E2272" s="5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245"/>
        <v>720</v>
      </c>
      <c r="P2272">
        <f t="shared" si="246"/>
        <v>107.82</v>
      </c>
      <c r="Q2272" t="s">
        <v>8331</v>
      </c>
      <c r="R2272" t="s">
        <v>8349</v>
      </c>
      <c r="S2272" s="11">
        <f t="shared" si="247"/>
        <v>42725.869363425925</v>
      </c>
      <c r="T2272">
        <f t="shared" si="248"/>
        <v>25569.019328703704</v>
      </c>
      <c r="U2272">
        <f t="shared" si="249"/>
        <v>2016</v>
      </c>
      <c r="V2272">
        <f t="shared" si="250"/>
        <v>12</v>
      </c>
      <c r="W2272" t="str">
        <f t="shared" si="251"/>
        <v>Dec</v>
      </c>
    </row>
    <row r="2273" spans="1:23" customFormat="1" ht="43.2" hidden="1" x14ac:dyDescent="0.3">
      <c r="A2273">
        <v>2271</v>
      </c>
      <c r="B2273" s="2" t="s">
        <v>2272</v>
      </c>
      <c r="C2273" s="2" t="s">
        <v>6381</v>
      </c>
      <c r="D2273" s="7">
        <v>20000</v>
      </c>
      <c r="E2273" s="5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245"/>
        <v>283</v>
      </c>
      <c r="P2273">
        <f t="shared" si="246"/>
        <v>42.63</v>
      </c>
      <c r="Q2273" t="s">
        <v>8331</v>
      </c>
      <c r="R2273" t="s">
        <v>8349</v>
      </c>
      <c r="S2273" s="11">
        <f t="shared" si="247"/>
        <v>42684.000046296293</v>
      </c>
      <c r="T2273">
        <f t="shared" si="248"/>
        <v>25569.015370370369</v>
      </c>
      <c r="U2273">
        <f t="shared" si="249"/>
        <v>2016</v>
      </c>
      <c r="V2273">
        <f t="shared" si="250"/>
        <v>11</v>
      </c>
      <c r="W2273" t="str">
        <f t="shared" si="251"/>
        <v>Nov</v>
      </c>
    </row>
    <row r="2274" spans="1:23" customFormat="1" ht="43.2" hidden="1" x14ac:dyDescent="0.3">
      <c r="A2274">
        <v>2272</v>
      </c>
      <c r="B2274" s="2" t="s">
        <v>2273</v>
      </c>
      <c r="C2274" s="2" t="s">
        <v>6382</v>
      </c>
      <c r="D2274" s="7">
        <v>1000</v>
      </c>
      <c r="E2274" s="5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245"/>
        <v>1357</v>
      </c>
      <c r="P2274">
        <f t="shared" si="246"/>
        <v>14.37</v>
      </c>
      <c r="Q2274" t="s">
        <v>8331</v>
      </c>
      <c r="R2274" t="s">
        <v>8349</v>
      </c>
      <c r="S2274" s="11">
        <f t="shared" si="247"/>
        <v>42315.699490740735</v>
      </c>
      <c r="T2274">
        <f t="shared" si="248"/>
        <v>25569.010925925926</v>
      </c>
      <c r="U2274">
        <f t="shared" si="249"/>
        <v>2015</v>
      </c>
      <c r="V2274">
        <f t="shared" si="250"/>
        <v>11</v>
      </c>
      <c r="W2274" t="str">
        <f t="shared" si="251"/>
        <v>Nov</v>
      </c>
    </row>
    <row r="2275" spans="1:23" customFormat="1" ht="43.2" hidden="1" x14ac:dyDescent="0.3">
      <c r="A2275">
        <v>2273</v>
      </c>
      <c r="B2275" s="2" t="s">
        <v>2274</v>
      </c>
      <c r="C2275" s="2" t="s">
        <v>6383</v>
      </c>
      <c r="D2275" s="7">
        <v>2500</v>
      </c>
      <c r="E2275" s="5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245"/>
        <v>220</v>
      </c>
      <c r="P2275">
        <f t="shared" si="246"/>
        <v>37.479999999999997</v>
      </c>
      <c r="Q2275" t="s">
        <v>8331</v>
      </c>
      <c r="R2275" t="s">
        <v>8349</v>
      </c>
      <c r="S2275" s="11">
        <f t="shared" si="247"/>
        <v>42781.549097222218</v>
      </c>
      <c r="T2275">
        <f t="shared" si="248"/>
        <v>25569.00170138889</v>
      </c>
      <c r="U2275">
        <f t="shared" si="249"/>
        <v>2017</v>
      </c>
      <c r="V2275">
        <f t="shared" si="250"/>
        <v>2</v>
      </c>
      <c r="W2275" t="str">
        <f t="shared" si="251"/>
        <v>Feb</v>
      </c>
    </row>
    <row r="2276" spans="1:23" customFormat="1" ht="57.6" hidden="1" x14ac:dyDescent="0.3">
      <c r="A2276">
        <v>2274</v>
      </c>
      <c r="B2276" s="2" t="s">
        <v>2275</v>
      </c>
      <c r="C2276" s="2" t="s">
        <v>6384</v>
      </c>
      <c r="D2276" s="7">
        <v>2500</v>
      </c>
      <c r="E2276" s="5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245"/>
        <v>120</v>
      </c>
      <c r="P2276">
        <f t="shared" si="246"/>
        <v>30.2</v>
      </c>
      <c r="Q2276" t="s">
        <v>8331</v>
      </c>
      <c r="R2276" t="s">
        <v>8349</v>
      </c>
      <c r="S2276" s="11">
        <f t="shared" si="247"/>
        <v>41663.500659722224</v>
      </c>
      <c r="T2276">
        <f t="shared" si="248"/>
        <v>25569.001145833332</v>
      </c>
      <c r="U2276">
        <f t="shared" si="249"/>
        <v>2014</v>
      </c>
      <c r="V2276">
        <f t="shared" si="250"/>
        <v>1</v>
      </c>
      <c r="W2276" t="str">
        <f t="shared" si="251"/>
        <v>Jan</v>
      </c>
    </row>
    <row r="2277" spans="1:23" customFormat="1" ht="43.2" hidden="1" x14ac:dyDescent="0.3">
      <c r="A2277">
        <v>2275</v>
      </c>
      <c r="B2277" s="2" t="s">
        <v>2276</v>
      </c>
      <c r="C2277" s="2" t="s">
        <v>6385</v>
      </c>
      <c r="D2277" s="7">
        <v>650</v>
      </c>
      <c r="E2277" s="5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245"/>
        <v>408</v>
      </c>
      <c r="P2277">
        <f t="shared" si="246"/>
        <v>33.549999999999997</v>
      </c>
      <c r="Q2277" t="s">
        <v>8331</v>
      </c>
      <c r="R2277" t="s">
        <v>8349</v>
      </c>
      <c r="S2277" s="11">
        <f t="shared" si="247"/>
        <v>41965.616655092599</v>
      </c>
      <c r="T2277">
        <f t="shared" si="248"/>
        <v>25569.000914351851</v>
      </c>
      <c r="U2277">
        <f t="shared" si="249"/>
        <v>2014</v>
      </c>
      <c r="V2277">
        <f t="shared" si="250"/>
        <v>11</v>
      </c>
      <c r="W2277" t="str">
        <f t="shared" si="251"/>
        <v>Nov</v>
      </c>
    </row>
    <row r="2278" spans="1:23" customFormat="1" ht="57.6" hidden="1" x14ac:dyDescent="0.3">
      <c r="A2278">
        <v>2276</v>
      </c>
      <c r="B2278" s="2" t="s">
        <v>2277</v>
      </c>
      <c r="C2278" s="2" t="s">
        <v>6386</v>
      </c>
      <c r="D2278" s="7">
        <v>4589</v>
      </c>
      <c r="E2278" s="5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245"/>
        <v>106</v>
      </c>
      <c r="P2278">
        <f t="shared" si="246"/>
        <v>64.75</v>
      </c>
      <c r="Q2278" t="s">
        <v>8331</v>
      </c>
      <c r="R2278" t="s">
        <v>8349</v>
      </c>
      <c r="S2278" s="11">
        <f t="shared" si="247"/>
        <v>41614.651493055557</v>
      </c>
      <c r="T2278">
        <f t="shared" si="248"/>
        <v>25569.000868055555</v>
      </c>
      <c r="U2278">
        <f t="shared" si="249"/>
        <v>2013</v>
      </c>
      <c r="V2278">
        <f t="shared" si="250"/>
        <v>12</v>
      </c>
      <c r="W2278" t="str">
        <f t="shared" si="251"/>
        <v>Dec</v>
      </c>
    </row>
    <row r="2279" spans="1:23" customFormat="1" ht="43.2" hidden="1" x14ac:dyDescent="0.3">
      <c r="A2279">
        <v>2277</v>
      </c>
      <c r="B2279" s="2" t="s">
        <v>2278</v>
      </c>
      <c r="C2279" s="2" t="s">
        <v>6387</v>
      </c>
      <c r="D2279" s="7">
        <v>8500</v>
      </c>
      <c r="E2279" s="5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245"/>
        <v>141</v>
      </c>
      <c r="P2279">
        <f t="shared" si="246"/>
        <v>57.93</v>
      </c>
      <c r="Q2279" t="s">
        <v>8331</v>
      </c>
      <c r="R2279" t="s">
        <v>8349</v>
      </c>
      <c r="S2279" s="11">
        <f t="shared" si="247"/>
        <v>40936.678506944445</v>
      </c>
      <c r="T2279">
        <f t="shared" si="248"/>
        <v>25569.002395833333</v>
      </c>
      <c r="U2279">
        <f t="shared" si="249"/>
        <v>2012</v>
      </c>
      <c r="V2279">
        <f t="shared" si="250"/>
        <v>1</v>
      </c>
      <c r="W2279" t="str">
        <f t="shared" si="251"/>
        <v>Jan</v>
      </c>
    </row>
    <row r="2280" spans="1:23" customFormat="1" ht="28.8" hidden="1" x14ac:dyDescent="0.3">
      <c r="A2280">
        <v>2278</v>
      </c>
      <c r="B2280" s="2" t="s">
        <v>2279</v>
      </c>
      <c r="C2280" s="2" t="s">
        <v>6388</v>
      </c>
      <c r="D2280" s="7">
        <v>2000</v>
      </c>
      <c r="E2280" s="5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245"/>
        <v>271</v>
      </c>
      <c r="P2280">
        <f t="shared" si="246"/>
        <v>53.08</v>
      </c>
      <c r="Q2280" t="s">
        <v>8331</v>
      </c>
      <c r="R2280" t="s">
        <v>8349</v>
      </c>
      <c r="S2280" s="11">
        <f t="shared" si="247"/>
        <v>42338.709108796291</v>
      </c>
      <c r="T2280">
        <f t="shared" si="248"/>
        <v>25569.001180555555</v>
      </c>
      <c r="U2280">
        <f t="shared" si="249"/>
        <v>2015</v>
      </c>
      <c r="V2280">
        <f t="shared" si="250"/>
        <v>11</v>
      </c>
      <c r="W2280" t="str">
        <f t="shared" si="251"/>
        <v>Nov</v>
      </c>
    </row>
    <row r="2281" spans="1:23" customFormat="1" ht="43.2" hidden="1" x14ac:dyDescent="0.3">
      <c r="A2281">
        <v>2279</v>
      </c>
      <c r="B2281" s="2" t="s">
        <v>2280</v>
      </c>
      <c r="C2281" s="2" t="s">
        <v>6389</v>
      </c>
      <c r="D2281" s="7">
        <v>1000</v>
      </c>
      <c r="E2281" s="5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245"/>
        <v>154</v>
      </c>
      <c r="P2281">
        <f t="shared" si="246"/>
        <v>48.06</v>
      </c>
      <c r="Q2281" t="s">
        <v>8331</v>
      </c>
      <c r="R2281" t="s">
        <v>8349</v>
      </c>
      <c r="S2281" s="11">
        <f t="shared" si="247"/>
        <v>42020.806701388887</v>
      </c>
      <c r="T2281">
        <f t="shared" si="248"/>
        <v>25569.00037037037</v>
      </c>
      <c r="U2281">
        <f t="shared" si="249"/>
        <v>2015</v>
      </c>
      <c r="V2281">
        <f t="shared" si="250"/>
        <v>1</v>
      </c>
      <c r="W2281" t="str">
        <f t="shared" si="251"/>
        <v>Jan</v>
      </c>
    </row>
    <row r="2282" spans="1:23" customFormat="1" ht="57.6" hidden="1" x14ac:dyDescent="0.3">
      <c r="A2282">
        <v>2280</v>
      </c>
      <c r="B2282" s="2" t="s">
        <v>2281</v>
      </c>
      <c r="C2282" s="2" t="s">
        <v>6390</v>
      </c>
      <c r="D2282" s="7">
        <v>9800</v>
      </c>
      <c r="E2282" s="5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245"/>
        <v>404</v>
      </c>
      <c r="P2282">
        <f t="shared" si="246"/>
        <v>82.4</v>
      </c>
      <c r="Q2282" t="s">
        <v>8331</v>
      </c>
      <c r="R2282" t="s">
        <v>8349</v>
      </c>
      <c r="S2282" s="11">
        <f t="shared" si="247"/>
        <v>42234.624895833331</v>
      </c>
      <c r="T2282">
        <f t="shared" si="248"/>
        <v>25569.005555555555</v>
      </c>
      <c r="U2282">
        <f t="shared" si="249"/>
        <v>2015</v>
      </c>
      <c r="V2282">
        <f t="shared" si="250"/>
        <v>8</v>
      </c>
      <c r="W2282" t="str">
        <f t="shared" si="251"/>
        <v>Aug</v>
      </c>
    </row>
    <row r="2283" spans="1:23" customFormat="1" ht="43.2" hidden="1" x14ac:dyDescent="0.3">
      <c r="A2283">
        <v>2281</v>
      </c>
      <c r="B2283" s="2" t="s">
        <v>2282</v>
      </c>
      <c r="C2283" s="2" t="s">
        <v>6391</v>
      </c>
      <c r="D2283" s="7">
        <v>300</v>
      </c>
      <c r="E2283" s="5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245"/>
        <v>185</v>
      </c>
      <c r="P2283">
        <f t="shared" si="246"/>
        <v>50.45</v>
      </c>
      <c r="Q2283" t="s">
        <v>8323</v>
      </c>
      <c r="R2283" t="s">
        <v>8324</v>
      </c>
      <c r="S2283" s="11">
        <f t="shared" si="247"/>
        <v>40687.285844907405</v>
      </c>
      <c r="T2283">
        <f t="shared" si="248"/>
        <v>25569.000127314815</v>
      </c>
      <c r="U2283">
        <f t="shared" si="249"/>
        <v>2011</v>
      </c>
      <c r="V2283">
        <f t="shared" si="250"/>
        <v>5</v>
      </c>
      <c r="W2283" t="str">
        <f t="shared" si="251"/>
        <v>May</v>
      </c>
    </row>
    <row r="2284" spans="1:23" customFormat="1" ht="28.8" hidden="1" x14ac:dyDescent="0.3">
      <c r="A2284">
        <v>2282</v>
      </c>
      <c r="B2284" s="2" t="s">
        <v>2283</v>
      </c>
      <c r="C2284" s="2" t="s">
        <v>6392</v>
      </c>
      <c r="D2284" s="7">
        <v>750</v>
      </c>
      <c r="E2284" s="5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245"/>
        <v>185</v>
      </c>
      <c r="P2284">
        <f t="shared" si="246"/>
        <v>115.83</v>
      </c>
      <c r="Q2284" t="s">
        <v>8323</v>
      </c>
      <c r="R2284" t="s">
        <v>8324</v>
      </c>
      <c r="S2284" s="11">
        <f t="shared" si="247"/>
        <v>42323.17460648148</v>
      </c>
      <c r="T2284">
        <f t="shared" si="248"/>
        <v>25569.000138888889</v>
      </c>
      <c r="U2284">
        <f t="shared" si="249"/>
        <v>2015</v>
      </c>
      <c r="V2284">
        <f t="shared" si="250"/>
        <v>11</v>
      </c>
      <c r="W2284" t="str">
        <f t="shared" si="251"/>
        <v>Nov</v>
      </c>
    </row>
    <row r="2285" spans="1:23" customFormat="1" ht="43.2" hidden="1" x14ac:dyDescent="0.3">
      <c r="A2285">
        <v>2283</v>
      </c>
      <c r="B2285" s="2" t="s">
        <v>2284</v>
      </c>
      <c r="C2285" s="2" t="s">
        <v>6393</v>
      </c>
      <c r="D2285" s="7">
        <v>3000</v>
      </c>
      <c r="E2285" s="5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245"/>
        <v>101</v>
      </c>
      <c r="P2285">
        <f t="shared" si="246"/>
        <v>63.03</v>
      </c>
      <c r="Q2285" t="s">
        <v>8323</v>
      </c>
      <c r="R2285" t="s">
        <v>8324</v>
      </c>
      <c r="S2285" s="11">
        <f t="shared" si="247"/>
        <v>40978.125046296293</v>
      </c>
      <c r="T2285">
        <f t="shared" si="248"/>
        <v>25569.000555555554</v>
      </c>
      <c r="U2285">
        <f t="shared" si="249"/>
        <v>2012</v>
      </c>
      <c r="V2285">
        <f t="shared" si="250"/>
        <v>3</v>
      </c>
      <c r="W2285" t="str">
        <f t="shared" si="251"/>
        <v>Mar</v>
      </c>
    </row>
    <row r="2286" spans="1:23" customFormat="1" ht="28.8" hidden="1" x14ac:dyDescent="0.3">
      <c r="A2286">
        <v>2284</v>
      </c>
      <c r="B2286" s="2" t="s">
        <v>2285</v>
      </c>
      <c r="C2286" s="2" t="s">
        <v>6394</v>
      </c>
      <c r="D2286" s="7">
        <v>6000</v>
      </c>
      <c r="E2286" s="5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245"/>
        <v>106</v>
      </c>
      <c r="P2286">
        <f t="shared" si="246"/>
        <v>108.02</v>
      </c>
      <c r="Q2286" t="s">
        <v>8323</v>
      </c>
      <c r="R2286" t="s">
        <v>8324</v>
      </c>
      <c r="S2286" s="11">
        <f t="shared" si="247"/>
        <v>40585.796817129631</v>
      </c>
      <c r="T2286">
        <f t="shared" si="248"/>
        <v>25569.00068287037</v>
      </c>
      <c r="U2286">
        <f t="shared" si="249"/>
        <v>2011</v>
      </c>
      <c r="V2286">
        <f t="shared" si="250"/>
        <v>2</v>
      </c>
      <c r="W2286" t="str">
        <f t="shared" si="251"/>
        <v>Feb</v>
      </c>
    </row>
    <row r="2287" spans="1:23" customFormat="1" ht="43.2" hidden="1" x14ac:dyDescent="0.3">
      <c r="A2287">
        <v>2285</v>
      </c>
      <c r="B2287" s="2" t="s">
        <v>2286</v>
      </c>
      <c r="C2287" s="2" t="s">
        <v>6395</v>
      </c>
      <c r="D2287" s="7">
        <v>3000</v>
      </c>
      <c r="E2287" s="5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245"/>
        <v>121</v>
      </c>
      <c r="P2287">
        <f t="shared" si="246"/>
        <v>46.09</v>
      </c>
      <c r="Q2287" t="s">
        <v>8323</v>
      </c>
      <c r="R2287" t="s">
        <v>8324</v>
      </c>
      <c r="S2287" s="11">
        <f t="shared" si="247"/>
        <v>41059.185682870368</v>
      </c>
      <c r="T2287">
        <f t="shared" si="248"/>
        <v>25569.000914351851</v>
      </c>
      <c r="U2287">
        <f t="shared" si="249"/>
        <v>2012</v>
      </c>
      <c r="V2287">
        <f t="shared" si="250"/>
        <v>5</v>
      </c>
      <c r="W2287" t="str">
        <f t="shared" si="251"/>
        <v>May</v>
      </c>
    </row>
    <row r="2288" spans="1:23" customFormat="1" ht="43.2" hidden="1" x14ac:dyDescent="0.3">
      <c r="A2288">
        <v>2286</v>
      </c>
      <c r="B2288" s="2" t="s">
        <v>2287</v>
      </c>
      <c r="C2288" s="2" t="s">
        <v>6396</v>
      </c>
      <c r="D2288" s="7">
        <v>1500</v>
      </c>
      <c r="E2288" s="5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245"/>
        <v>100</v>
      </c>
      <c r="P2288">
        <f t="shared" si="246"/>
        <v>107.21</v>
      </c>
      <c r="Q2288" t="s">
        <v>8323</v>
      </c>
      <c r="R2288" t="s">
        <v>8324</v>
      </c>
      <c r="S2288" s="11">
        <f t="shared" si="247"/>
        <v>41494.963587962964</v>
      </c>
      <c r="T2288">
        <f t="shared" si="248"/>
        <v>25569.000162037039</v>
      </c>
      <c r="U2288">
        <f t="shared" si="249"/>
        <v>2013</v>
      </c>
      <c r="V2288">
        <f t="shared" si="250"/>
        <v>8</v>
      </c>
      <c r="W2288" t="str">
        <f t="shared" si="251"/>
        <v>Aug</v>
      </c>
    </row>
    <row r="2289" spans="1:23" customFormat="1" ht="43.2" hidden="1" x14ac:dyDescent="0.3">
      <c r="A2289">
        <v>2287</v>
      </c>
      <c r="B2289" s="2" t="s">
        <v>2288</v>
      </c>
      <c r="C2289" s="2" t="s">
        <v>6397</v>
      </c>
      <c r="D2289" s="7">
        <v>4500</v>
      </c>
      <c r="E2289" s="5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245"/>
        <v>120</v>
      </c>
      <c r="P2289">
        <f t="shared" si="246"/>
        <v>50.93</v>
      </c>
      <c r="Q2289" t="s">
        <v>8323</v>
      </c>
      <c r="R2289" t="s">
        <v>8324</v>
      </c>
      <c r="S2289" s="11">
        <f t="shared" si="247"/>
        <v>41792.667361111111</v>
      </c>
      <c r="T2289">
        <f t="shared" si="248"/>
        <v>25569.001226851851</v>
      </c>
      <c r="U2289">
        <f t="shared" si="249"/>
        <v>2014</v>
      </c>
      <c r="V2289">
        <f t="shared" si="250"/>
        <v>6</v>
      </c>
      <c r="W2289" t="str">
        <f t="shared" si="251"/>
        <v>Jun</v>
      </c>
    </row>
    <row r="2290" spans="1:23" customFormat="1" ht="43.2" hidden="1" x14ac:dyDescent="0.3">
      <c r="A2290">
        <v>2288</v>
      </c>
      <c r="B2290" s="2" t="s">
        <v>2289</v>
      </c>
      <c r="C2290" s="2" t="s">
        <v>6398</v>
      </c>
      <c r="D2290" s="7">
        <v>1000</v>
      </c>
      <c r="E2290" s="5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245"/>
        <v>100</v>
      </c>
      <c r="P2290">
        <f t="shared" si="246"/>
        <v>40.04</v>
      </c>
      <c r="Q2290" t="s">
        <v>8323</v>
      </c>
      <c r="R2290" t="s">
        <v>8324</v>
      </c>
      <c r="S2290" s="11">
        <f t="shared" si="247"/>
        <v>41067.827418981484</v>
      </c>
      <c r="T2290">
        <f t="shared" si="248"/>
        <v>25569.00028935185</v>
      </c>
      <c r="U2290">
        <f t="shared" si="249"/>
        <v>2012</v>
      </c>
      <c r="V2290">
        <f t="shared" si="250"/>
        <v>6</v>
      </c>
      <c r="W2290" t="str">
        <f t="shared" si="251"/>
        <v>Jun</v>
      </c>
    </row>
    <row r="2291" spans="1:23" customFormat="1" ht="43.2" hidden="1" x14ac:dyDescent="0.3">
      <c r="A2291">
        <v>2289</v>
      </c>
      <c r="B2291" s="2" t="s">
        <v>2290</v>
      </c>
      <c r="C2291" s="2" t="s">
        <v>6399</v>
      </c>
      <c r="D2291" s="7">
        <v>1500</v>
      </c>
      <c r="E2291" s="5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245"/>
        <v>107</v>
      </c>
      <c r="P2291">
        <f t="shared" si="246"/>
        <v>64.44</v>
      </c>
      <c r="Q2291" t="s">
        <v>8323</v>
      </c>
      <c r="R2291" t="s">
        <v>8324</v>
      </c>
      <c r="S2291" s="11">
        <f t="shared" si="247"/>
        <v>41571.998379629629</v>
      </c>
      <c r="T2291">
        <f t="shared" si="248"/>
        <v>25569.00028935185</v>
      </c>
      <c r="U2291">
        <f t="shared" si="249"/>
        <v>2013</v>
      </c>
      <c r="V2291">
        <f t="shared" si="250"/>
        <v>10</v>
      </c>
      <c r="W2291" t="str">
        <f t="shared" si="251"/>
        <v>Oct</v>
      </c>
    </row>
    <row r="2292" spans="1:23" customFormat="1" ht="43.2" hidden="1" x14ac:dyDescent="0.3">
      <c r="A2292">
        <v>2290</v>
      </c>
      <c r="B2292" s="2" t="s">
        <v>2291</v>
      </c>
      <c r="C2292" s="2" t="s">
        <v>6400</v>
      </c>
      <c r="D2292" s="7">
        <v>1500</v>
      </c>
      <c r="E2292" s="5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245"/>
        <v>104</v>
      </c>
      <c r="P2292">
        <f t="shared" si="246"/>
        <v>53.83</v>
      </c>
      <c r="Q2292" t="s">
        <v>8323</v>
      </c>
      <c r="R2292" t="s">
        <v>8324</v>
      </c>
      <c r="S2292" s="11">
        <f t="shared" si="247"/>
        <v>40070.253819444442</v>
      </c>
      <c r="T2292">
        <f t="shared" si="248"/>
        <v>25569.000335648147</v>
      </c>
      <c r="U2292">
        <f t="shared" si="249"/>
        <v>2009</v>
      </c>
      <c r="V2292">
        <f t="shared" si="250"/>
        <v>9</v>
      </c>
      <c r="W2292" t="str">
        <f t="shared" si="251"/>
        <v>Sep</v>
      </c>
    </row>
    <row r="2293" spans="1:23" customFormat="1" ht="43.2" hidden="1" x14ac:dyDescent="0.3">
      <c r="A2293">
        <v>2291</v>
      </c>
      <c r="B2293" s="2" t="s">
        <v>2292</v>
      </c>
      <c r="C2293" s="2" t="s">
        <v>6401</v>
      </c>
      <c r="D2293" s="7">
        <v>2500</v>
      </c>
      <c r="E2293" s="5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245"/>
        <v>173</v>
      </c>
      <c r="P2293">
        <f t="shared" si="246"/>
        <v>100.47</v>
      </c>
      <c r="Q2293" t="s">
        <v>8323</v>
      </c>
      <c r="R2293" t="s">
        <v>8324</v>
      </c>
      <c r="S2293" s="11">
        <f t="shared" si="247"/>
        <v>40987.977060185185</v>
      </c>
      <c r="T2293">
        <f t="shared" si="248"/>
        <v>25569.000497685185</v>
      </c>
      <c r="U2293">
        <f t="shared" si="249"/>
        <v>2012</v>
      </c>
      <c r="V2293">
        <f t="shared" si="250"/>
        <v>3</v>
      </c>
      <c r="W2293" t="str">
        <f t="shared" si="251"/>
        <v>Mar</v>
      </c>
    </row>
    <row r="2294" spans="1:23" customFormat="1" ht="43.2" hidden="1" x14ac:dyDescent="0.3">
      <c r="A2294">
        <v>2292</v>
      </c>
      <c r="B2294" s="2" t="s">
        <v>2293</v>
      </c>
      <c r="C2294" s="2" t="s">
        <v>6402</v>
      </c>
      <c r="D2294" s="7">
        <v>2000</v>
      </c>
      <c r="E2294" s="5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245"/>
        <v>107</v>
      </c>
      <c r="P2294">
        <f t="shared" si="246"/>
        <v>46.63</v>
      </c>
      <c r="Q2294" t="s">
        <v>8323</v>
      </c>
      <c r="R2294" t="s">
        <v>8324</v>
      </c>
      <c r="S2294" s="11">
        <f t="shared" si="247"/>
        <v>40987.697638888887</v>
      </c>
      <c r="T2294">
        <f t="shared" si="248"/>
        <v>25569.000532407408</v>
      </c>
      <c r="U2294">
        <f t="shared" si="249"/>
        <v>2012</v>
      </c>
      <c r="V2294">
        <f t="shared" si="250"/>
        <v>3</v>
      </c>
      <c r="W2294" t="str">
        <f t="shared" si="251"/>
        <v>Mar</v>
      </c>
    </row>
    <row r="2295" spans="1:23" customFormat="1" ht="28.8" hidden="1" x14ac:dyDescent="0.3">
      <c r="A2295">
        <v>2293</v>
      </c>
      <c r="B2295" s="2" t="s">
        <v>2294</v>
      </c>
      <c r="C2295" s="2" t="s">
        <v>6403</v>
      </c>
      <c r="D2295" s="7">
        <v>850</v>
      </c>
      <c r="E2295" s="5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245"/>
        <v>108</v>
      </c>
      <c r="P2295">
        <f t="shared" si="246"/>
        <v>34.07</v>
      </c>
      <c r="Q2295" t="s">
        <v>8323</v>
      </c>
      <c r="R2295" t="s">
        <v>8324</v>
      </c>
      <c r="S2295" s="11">
        <f t="shared" si="247"/>
        <v>41151.708321759259</v>
      </c>
      <c r="T2295">
        <f t="shared" si="248"/>
        <v>25569.0003125</v>
      </c>
      <c r="U2295">
        <f t="shared" si="249"/>
        <v>2012</v>
      </c>
      <c r="V2295">
        <f t="shared" si="250"/>
        <v>8</v>
      </c>
      <c r="W2295" t="str">
        <f t="shared" si="251"/>
        <v>Aug</v>
      </c>
    </row>
    <row r="2296" spans="1:23" customFormat="1" ht="43.2" hidden="1" x14ac:dyDescent="0.3">
      <c r="A2296">
        <v>2294</v>
      </c>
      <c r="B2296" s="2" t="s">
        <v>2295</v>
      </c>
      <c r="C2296" s="2" t="s">
        <v>6404</v>
      </c>
      <c r="D2296" s="7">
        <v>5000</v>
      </c>
      <c r="E2296" s="5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245"/>
        <v>146</v>
      </c>
      <c r="P2296">
        <f t="shared" si="246"/>
        <v>65.209999999999994</v>
      </c>
      <c r="Q2296" t="s">
        <v>8323</v>
      </c>
      <c r="R2296" t="s">
        <v>8324</v>
      </c>
      <c r="S2296" s="11">
        <f t="shared" si="247"/>
        <v>41264.72314814815</v>
      </c>
      <c r="T2296">
        <f t="shared" si="248"/>
        <v>25569.001296296297</v>
      </c>
      <c r="U2296">
        <f t="shared" si="249"/>
        <v>2012</v>
      </c>
      <c r="V2296">
        <f t="shared" si="250"/>
        <v>12</v>
      </c>
      <c r="W2296" t="str">
        <f t="shared" si="251"/>
        <v>Dec</v>
      </c>
    </row>
    <row r="2297" spans="1:23" customFormat="1" ht="43.2" hidden="1" x14ac:dyDescent="0.3">
      <c r="A2297">
        <v>2295</v>
      </c>
      <c r="B2297" s="2" t="s">
        <v>2296</v>
      </c>
      <c r="C2297" s="2" t="s">
        <v>6405</v>
      </c>
      <c r="D2297" s="7">
        <v>1200</v>
      </c>
      <c r="E2297" s="5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245"/>
        <v>125</v>
      </c>
      <c r="P2297">
        <f t="shared" si="246"/>
        <v>44.21</v>
      </c>
      <c r="Q2297" t="s">
        <v>8323</v>
      </c>
      <c r="R2297" t="s">
        <v>8324</v>
      </c>
      <c r="S2297" s="11">
        <f t="shared" si="247"/>
        <v>41270.954351851848</v>
      </c>
      <c r="T2297">
        <f t="shared" si="248"/>
        <v>25569.00039351852</v>
      </c>
      <c r="U2297">
        <f t="shared" si="249"/>
        <v>2012</v>
      </c>
      <c r="V2297">
        <f t="shared" si="250"/>
        <v>12</v>
      </c>
      <c r="W2297" t="str">
        <f t="shared" si="251"/>
        <v>Dec</v>
      </c>
    </row>
    <row r="2298" spans="1:23" customFormat="1" ht="43.2" hidden="1" x14ac:dyDescent="0.3">
      <c r="A2298">
        <v>2296</v>
      </c>
      <c r="B2298" s="2" t="s">
        <v>2297</v>
      </c>
      <c r="C2298" s="2" t="s">
        <v>6406</v>
      </c>
      <c r="D2298" s="7">
        <v>7000</v>
      </c>
      <c r="E2298" s="5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245"/>
        <v>149</v>
      </c>
      <c r="P2298">
        <f t="shared" si="246"/>
        <v>71.97</v>
      </c>
      <c r="Q2298" t="s">
        <v>8323</v>
      </c>
      <c r="R2298" t="s">
        <v>8324</v>
      </c>
      <c r="S2298" s="11">
        <f t="shared" si="247"/>
        <v>40927.731782407405</v>
      </c>
      <c r="T2298">
        <f t="shared" si="248"/>
        <v>25569.00167824074</v>
      </c>
      <c r="U2298">
        <f t="shared" si="249"/>
        <v>2012</v>
      </c>
      <c r="V2298">
        <f t="shared" si="250"/>
        <v>1</v>
      </c>
      <c r="W2298" t="str">
        <f t="shared" si="251"/>
        <v>Jan</v>
      </c>
    </row>
    <row r="2299" spans="1:23" customFormat="1" ht="28.8" hidden="1" x14ac:dyDescent="0.3">
      <c r="A2299">
        <v>2297</v>
      </c>
      <c r="B2299" s="2" t="s">
        <v>2298</v>
      </c>
      <c r="C2299" s="2" t="s">
        <v>6407</v>
      </c>
      <c r="D2299" s="7">
        <v>1000</v>
      </c>
      <c r="E2299" s="5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245"/>
        <v>101</v>
      </c>
      <c r="P2299">
        <f t="shared" si="246"/>
        <v>52.95</v>
      </c>
      <c r="Q2299" t="s">
        <v>8323</v>
      </c>
      <c r="R2299" t="s">
        <v>8324</v>
      </c>
      <c r="S2299" s="11">
        <f t="shared" si="247"/>
        <v>40948.042233796295</v>
      </c>
      <c r="T2299">
        <f t="shared" si="248"/>
        <v>25569.000219907408</v>
      </c>
      <c r="U2299">
        <f t="shared" si="249"/>
        <v>2012</v>
      </c>
      <c r="V2299">
        <f t="shared" si="250"/>
        <v>2</v>
      </c>
      <c r="W2299" t="str">
        <f t="shared" si="251"/>
        <v>Feb</v>
      </c>
    </row>
    <row r="2300" spans="1:23" customFormat="1" ht="43.2" hidden="1" x14ac:dyDescent="0.3">
      <c r="A2300">
        <v>2298</v>
      </c>
      <c r="B2300" s="2" t="s">
        <v>2299</v>
      </c>
      <c r="C2300" s="2" t="s">
        <v>6408</v>
      </c>
      <c r="D2300" s="7">
        <v>30000</v>
      </c>
      <c r="E2300" s="5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245"/>
        <v>105</v>
      </c>
      <c r="P2300">
        <f t="shared" si="246"/>
        <v>109.45</v>
      </c>
      <c r="Q2300" t="s">
        <v>8323</v>
      </c>
      <c r="R2300" t="s">
        <v>8324</v>
      </c>
      <c r="S2300" s="11">
        <f t="shared" si="247"/>
        <v>41694.84065972222</v>
      </c>
      <c r="T2300">
        <f t="shared" si="248"/>
        <v>25569.003333333334</v>
      </c>
      <c r="U2300">
        <f t="shared" si="249"/>
        <v>2014</v>
      </c>
      <c r="V2300">
        <f t="shared" si="250"/>
        <v>2</v>
      </c>
      <c r="W2300" t="str">
        <f t="shared" si="251"/>
        <v>Feb</v>
      </c>
    </row>
    <row r="2301" spans="1:23" customFormat="1" ht="43.2" hidden="1" x14ac:dyDescent="0.3">
      <c r="A2301">
        <v>2299</v>
      </c>
      <c r="B2301" s="2" t="s">
        <v>2300</v>
      </c>
      <c r="C2301" s="2" t="s">
        <v>6409</v>
      </c>
      <c r="D2301" s="7">
        <v>300</v>
      </c>
      <c r="E2301" s="5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245"/>
        <v>350</v>
      </c>
      <c r="P2301">
        <f t="shared" si="246"/>
        <v>75.040000000000006</v>
      </c>
      <c r="Q2301" t="s">
        <v>8323</v>
      </c>
      <c r="R2301" t="s">
        <v>8324</v>
      </c>
      <c r="S2301" s="11">
        <f t="shared" si="247"/>
        <v>40565.032511574071</v>
      </c>
      <c r="T2301">
        <f t="shared" si="248"/>
        <v>25569.000162037039</v>
      </c>
      <c r="U2301">
        <f t="shared" si="249"/>
        <v>2011</v>
      </c>
      <c r="V2301">
        <f t="shared" si="250"/>
        <v>1</v>
      </c>
      <c r="W2301" t="str">
        <f t="shared" si="251"/>
        <v>Jan</v>
      </c>
    </row>
    <row r="2302" spans="1:23" customFormat="1" ht="43.2" hidden="1" x14ac:dyDescent="0.3">
      <c r="A2302">
        <v>2300</v>
      </c>
      <c r="B2302" s="2" t="s">
        <v>2301</v>
      </c>
      <c r="C2302" s="2" t="s">
        <v>6410</v>
      </c>
      <c r="D2302" s="7">
        <v>800</v>
      </c>
      <c r="E2302" s="5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245"/>
        <v>101</v>
      </c>
      <c r="P2302">
        <f t="shared" si="246"/>
        <v>115.71</v>
      </c>
      <c r="Q2302" t="s">
        <v>8323</v>
      </c>
      <c r="R2302" t="s">
        <v>8324</v>
      </c>
      <c r="S2302" s="11">
        <f t="shared" si="247"/>
        <v>41074.727037037039</v>
      </c>
      <c r="T2302">
        <f t="shared" si="248"/>
        <v>25569.000081018519</v>
      </c>
      <c r="U2302">
        <f t="shared" si="249"/>
        <v>2012</v>
      </c>
      <c r="V2302">
        <f t="shared" si="250"/>
        <v>6</v>
      </c>
      <c r="W2302" t="str">
        <f t="shared" si="251"/>
        <v>Jun</v>
      </c>
    </row>
    <row r="2303" spans="1:23" customFormat="1" ht="28.8" hidden="1" x14ac:dyDescent="0.3">
      <c r="A2303">
        <v>2301</v>
      </c>
      <c r="B2303" s="2" t="s">
        <v>2302</v>
      </c>
      <c r="C2303" s="2" t="s">
        <v>6411</v>
      </c>
      <c r="D2303" s="7">
        <v>5000</v>
      </c>
      <c r="E2303" s="5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245"/>
        <v>134</v>
      </c>
      <c r="P2303">
        <f t="shared" si="246"/>
        <v>31.66</v>
      </c>
      <c r="Q2303" t="s">
        <v>8323</v>
      </c>
      <c r="R2303" t="s">
        <v>8327</v>
      </c>
      <c r="S2303" s="11">
        <f t="shared" si="247"/>
        <v>41416.146944444445</v>
      </c>
      <c r="T2303">
        <f t="shared" si="248"/>
        <v>25569.002442129629</v>
      </c>
      <c r="U2303">
        <f t="shared" si="249"/>
        <v>2013</v>
      </c>
      <c r="V2303">
        <f t="shared" si="250"/>
        <v>5</v>
      </c>
      <c r="W2303" t="str">
        <f t="shared" si="251"/>
        <v>May</v>
      </c>
    </row>
    <row r="2304" spans="1:23" customFormat="1" ht="43.2" hidden="1" x14ac:dyDescent="0.3">
      <c r="A2304">
        <v>2302</v>
      </c>
      <c r="B2304" s="2" t="s">
        <v>2303</v>
      </c>
      <c r="C2304" s="2" t="s">
        <v>6412</v>
      </c>
      <c r="D2304" s="7">
        <v>2300</v>
      </c>
      <c r="E2304" s="5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245"/>
        <v>171</v>
      </c>
      <c r="P2304">
        <f t="shared" si="246"/>
        <v>46.18</v>
      </c>
      <c r="Q2304" t="s">
        <v>8323</v>
      </c>
      <c r="R2304" t="s">
        <v>8327</v>
      </c>
      <c r="S2304" s="11">
        <f t="shared" si="247"/>
        <v>41605.868449074071</v>
      </c>
      <c r="T2304">
        <f t="shared" si="248"/>
        <v>25569.000983796297</v>
      </c>
      <c r="U2304">
        <f t="shared" si="249"/>
        <v>2013</v>
      </c>
      <c r="V2304">
        <f t="shared" si="250"/>
        <v>11</v>
      </c>
      <c r="W2304" t="str">
        <f t="shared" si="251"/>
        <v>Nov</v>
      </c>
    </row>
    <row r="2305" spans="1:23" customFormat="1" ht="43.2" hidden="1" x14ac:dyDescent="0.3">
      <c r="A2305">
        <v>2303</v>
      </c>
      <c r="B2305" s="2" t="s">
        <v>2304</v>
      </c>
      <c r="C2305" s="2" t="s">
        <v>6413</v>
      </c>
      <c r="D2305" s="7">
        <v>6450</v>
      </c>
      <c r="E2305" s="5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245"/>
        <v>109</v>
      </c>
      <c r="P2305">
        <f t="shared" si="246"/>
        <v>68.48</v>
      </c>
      <c r="Q2305" t="s">
        <v>8323</v>
      </c>
      <c r="R2305" t="s">
        <v>8327</v>
      </c>
      <c r="S2305" s="11">
        <f t="shared" si="247"/>
        <v>40850.111064814817</v>
      </c>
      <c r="T2305">
        <f t="shared" si="248"/>
        <v>25569.001192129628</v>
      </c>
      <c r="U2305">
        <f t="shared" si="249"/>
        <v>2011</v>
      </c>
      <c r="V2305">
        <f t="shared" si="250"/>
        <v>11</v>
      </c>
      <c r="W2305" t="str">
        <f t="shared" si="251"/>
        <v>Nov</v>
      </c>
    </row>
    <row r="2306" spans="1:23" customFormat="1" ht="43.2" hidden="1" x14ac:dyDescent="0.3">
      <c r="A2306">
        <v>2304</v>
      </c>
      <c r="B2306" s="2" t="s">
        <v>2305</v>
      </c>
      <c r="C2306" s="2" t="s">
        <v>6414</v>
      </c>
      <c r="D2306" s="7">
        <v>6000</v>
      </c>
      <c r="E2306" s="5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252">ROUND(E2306/D2306*100,0)</f>
        <v>101</v>
      </c>
      <c r="P2306">
        <f t="shared" si="246"/>
        <v>53.47</v>
      </c>
      <c r="Q2306" t="s">
        <v>8323</v>
      </c>
      <c r="R2306" t="s">
        <v>8327</v>
      </c>
      <c r="S2306" s="11">
        <f t="shared" si="247"/>
        <v>40502.815868055557</v>
      </c>
      <c r="T2306">
        <f t="shared" si="248"/>
        <v>25569.001307870371</v>
      </c>
      <c r="U2306">
        <f t="shared" si="249"/>
        <v>2010</v>
      </c>
      <c r="V2306">
        <f t="shared" si="250"/>
        <v>11</v>
      </c>
      <c r="W2306" t="str">
        <f t="shared" si="251"/>
        <v>Nov</v>
      </c>
    </row>
    <row r="2307" spans="1:23" customFormat="1" ht="43.2" hidden="1" x14ac:dyDescent="0.3">
      <c r="A2307">
        <v>2305</v>
      </c>
      <c r="B2307" s="2" t="s">
        <v>2306</v>
      </c>
      <c r="C2307" s="2" t="s">
        <v>6415</v>
      </c>
      <c r="D2307" s="7">
        <v>18000</v>
      </c>
      <c r="E2307" s="5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252"/>
        <v>101</v>
      </c>
      <c r="P2307">
        <f t="shared" ref="P2307:P2370" si="253">IFERROR(ROUND(E2307/L2307,2),0)</f>
        <v>109.11</v>
      </c>
      <c r="Q2307" t="s">
        <v>8323</v>
      </c>
      <c r="R2307" t="s">
        <v>8327</v>
      </c>
      <c r="S2307" s="11">
        <f t="shared" ref="S2307:S2370" si="254">(((J2307/60)/60)/24)+DATE(1970,1,1)</f>
        <v>41834.695277777777</v>
      </c>
      <c r="T2307">
        <f t="shared" ref="T2307:T2370" si="255">(((L2307/60)/60)/24)+DATE(1970,1,1)</f>
        <v>25569.001932870371</v>
      </c>
      <c r="U2307">
        <f t="shared" ref="U2307:U2370" si="256">YEAR(S2307)</f>
        <v>2014</v>
      </c>
      <c r="V2307">
        <f t="shared" ref="V2307:V2370" si="257">MONTH(S2307)</f>
        <v>7</v>
      </c>
      <c r="W2307" t="str">
        <f t="shared" ref="W2307:W2370" si="258">IF(V2307=1,"Jan",IF(V2307=2,"Feb",IF(V2307=3,"Mar",IF(V2307=4,"Apr",IF(V2307=5,"May",IF(V2307=6,"Jun",IF(V2307=7,"Jul",IF(V2307=8,"Aug",IF(V2307=9,"Sep",IF(V2307=10,"Oct",IF(V2307=11,"Nov",IF(V2307=12,"Dec"))))))))))))</f>
        <v>Jul</v>
      </c>
    </row>
    <row r="2308" spans="1:23" customFormat="1" ht="43.2" hidden="1" x14ac:dyDescent="0.3">
      <c r="A2308">
        <v>2306</v>
      </c>
      <c r="B2308" s="2" t="s">
        <v>2307</v>
      </c>
      <c r="C2308" s="2" t="s">
        <v>6416</v>
      </c>
      <c r="D2308" s="7">
        <v>3500</v>
      </c>
      <c r="E2308" s="5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252"/>
        <v>107</v>
      </c>
      <c r="P2308">
        <f t="shared" si="253"/>
        <v>51.19</v>
      </c>
      <c r="Q2308" t="s">
        <v>8323</v>
      </c>
      <c r="R2308" t="s">
        <v>8327</v>
      </c>
      <c r="S2308" s="11">
        <f t="shared" si="254"/>
        <v>40948.16815972222</v>
      </c>
      <c r="T2308">
        <f t="shared" si="255"/>
        <v>25569.000844907408</v>
      </c>
      <c r="U2308">
        <f t="shared" si="256"/>
        <v>2012</v>
      </c>
      <c r="V2308">
        <f t="shared" si="257"/>
        <v>2</v>
      </c>
      <c r="W2308" t="str">
        <f t="shared" si="258"/>
        <v>Feb</v>
      </c>
    </row>
    <row r="2309" spans="1:23" customFormat="1" ht="43.2" hidden="1" x14ac:dyDescent="0.3">
      <c r="A2309">
        <v>2307</v>
      </c>
      <c r="B2309" s="2" t="s">
        <v>2308</v>
      </c>
      <c r="C2309" s="2" t="s">
        <v>6417</v>
      </c>
      <c r="D2309" s="7">
        <v>1964.47</v>
      </c>
      <c r="E2309" s="5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252"/>
        <v>107</v>
      </c>
      <c r="P2309">
        <f t="shared" si="253"/>
        <v>27.94</v>
      </c>
      <c r="Q2309" t="s">
        <v>8323</v>
      </c>
      <c r="R2309" t="s">
        <v>8327</v>
      </c>
      <c r="S2309" s="11">
        <f t="shared" si="254"/>
        <v>41004.802465277775</v>
      </c>
      <c r="T2309">
        <f t="shared" si="255"/>
        <v>25569.000868055555</v>
      </c>
      <c r="U2309">
        <f t="shared" si="256"/>
        <v>2012</v>
      </c>
      <c r="V2309">
        <f t="shared" si="257"/>
        <v>4</v>
      </c>
      <c r="W2309" t="str">
        <f t="shared" si="258"/>
        <v>Apr</v>
      </c>
    </row>
    <row r="2310" spans="1:23" customFormat="1" ht="43.2" hidden="1" x14ac:dyDescent="0.3">
      <c r="A2310">
        <v>2308</v>
      </c>
      <c r="B2310" s="2" t="s">
        <v>2309</v>
      </c>
      <c r="C2310" s="2" t="s">
        <v>6418</v>
      </c>
      <c r="D2310" s="7">
        <v>50000</v>
      </c>
      <c r="E2310" s="5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252"/>
        <v>101</v>
      </c>
      <c r="P2310">
        <f t="shared" si="253"/>
        <v>82.5</v>
      </c>
      <c r="Q2310" t="s">
        <v>8323</v>
      </c>
      <c r="R2310" t="s">
        <v>8327</v>
      </c>
      <c r="S2310" s="11">
        <f t="shared" si="254"/>
        <v>41851.962916666671</v>
      </c>
      <c r="T2310">
        <f t="shared" si="255"/>
        <v>25569.00710648148</v>
      </c>
      <c r="U2310">
        <f t="shared" si="256"/>
        <v>2014</v>
      </c>
      <c r="V2310">
        <f t="shared" si="257"/>
        <v>7</v>
      </c>
      <c r="W2310" t="str">
        <f t="shared" si="258"/>
        <v>Jul</v>
      </c>
    </row>
    <row r="2311" spans="1:23" customFormat="1" ht="43.2" hidden="1" x14ac:dyDescent="0.3">
      <c r="A2311">
        <v>2309</v>
      </c>
      <c r="B2311" s="2" t="s">
        <v>2310</v>
      </c>
      <c r="C2311" s="2" t="s">
        <v>6419</v>
      </c>
      <c r="D2311" s="7">
        <v>6000</v>
      </c>
      <c r="E2311" s="5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252"/>
        <v>107</v>
      </c>
      <c r="P2311">
        <f t="shared" si="253"/>
        <v>59.82</v>
      </c>
      <c r="Q2311" t="s">
        <v>8323</v>
      </c>
      <c r="R2311" t="s">
        <v>8327</v>
      </c>
      <c r="S2311" s="11">
        <f t="shared" si="254"/>
        <v>41307.987696759257</v>
      </c>
      <c r="T2311">
        <f t="shared" si="255"/>
        <v>25569.001238425924</v>
      </c>
      <c r="U2311">
        <f t="shared" si="256"/>
        <v>2013</v>
      </c>
      <c r="V2311">
        <f t="shared" si="257"/>
        <v>2</v>
      </c>
      <c r="W2311" t="str">
        <f t="shared" si="258"/>
        <v>Feb</v>
      </c>
    </row>
    <row r="2312" spans="1:23" customFormat="1" ht="57.6" hidden="1" x14ac:dyDescent="0.3">
      <c r="A2312">
        <v>2310</v>
      </c>
      <c r="B2312" s="2" t="s">
        <v>2311</v>
      </c>
      <c r="C2312" s="2" t="s">
        <v>6420</v>
      </c>
      <c r="D2312" s="7">
        <v>18500</v>
      </c>
      <c r="E2312" s="5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252"/>
        <v>429</v>
      </c>
      <c r="P2312">
        <f t="shared" si="253"/>
        <v>64.819999999999993</v>
      </c>
      <c r="Q2312" t="s">
        <v>8323</v>
      </c>
      <c r="R2312" t="s">
        <v>8327</v>
      </c>
      <c r="S2312" s="11">
        <f t="shared" si="254"/>
        <v>41324.79415509259</v>
      </c>
      <c r="T2312">
        <f t="shared" si="255"/>
        <v>25569.014166666668</v>
      </c>
      <c r="U2312">
        <f t="shared" si="256"/>
        <v>2013</v>
      </c>
      <c r="V2312">
        <f t="shared" si="257"/>
        <v>2</v>
      </c>
      <c r="W2312" t="str">
        <f t="shared" si="258"/>
        <v>Feb</v>
      </c>
    </row>
    <row r="2313" spans="1:23" customFormat="1" ht="43.2" hidden="1" x14ac:dyDescent="0.3">
      <c r="A2313">
        <v>2311</v>
      </c>
      <c r="B2313" s="2" t="s">
        <v>2312</v>
      </c>
      <c r="C2313" s="2" t="s">
        <v>6421</v>
      </c>
      <c r="D2313" s="7">
        <v>9000</v>
      </c>
      <c r="E2313" s="5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252"/>
        <v>104</v>
      </c>
      <c r="P2313">
        <f t="shared" si="253"/>
        <v>90.1</v>
      </c>
      <c r="Q2313" t="s">
        <v>8323</v>
      </c>
      <c r="R2313" t="s">
        <v>8327</v>
      </c>
      <c r="S2313" s="11">
        <f t="shared" si="254"/>
        <v>41736.004502314812</v>
      </c>
      <c r="T2313">
        <f t="shared" si="255"/>
        <v>25569.001203703705</v>
      </c>
      <c r="U2313">
        <f t="shared" si="256"/>
        <v>2014</v>
      </c>
      <c r="V2313">
        <f t="shared" si="257"/>
        <v>4</v>
      </c>
      <c r="W2313" t="str">
        <f t="shared" si="258"/>
        <v>Apr</v>
      </c>
    </row>
    <row r="2314" spans="1:23" customFormat="1" ht="43.2" hidden="1" x14ac:dyDescent="0.3">
      <c r="A2314">
        <v>2312</v>
      </c>
      <c r="B2314" s="2" t="s">
        <v>2313</v>
      </c>
      <c r="C2314" s="2" t="s">
        <v>6422</v>
      </c>
      <c r="D2314" s="7">
        <v>3000</v>
      </c>
      <c r="E2314" s="5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252"/>
        <v>108</v>
      </c>
      <c r="P2314">
        <f t="shared" si="253"/>
        <v>40.96</v>
      </c>
      <c r="Q2314" t="s">
        <v>8323</v>
      </c>
      <c r="R2314" t="s">
        <v>8327</v>
      </c>
      <c r="S2314" s="11">
        <f t="shared" si="254"/>
        <v>41716.632847222223</v>
      </c>
      <c r="T2314">
        <f t="shared" si="255"/>
        <v>25569.000914351851</v>
      </c>
      <c r="U2314">
        <f t="shared" si="256"/>
        <v>2014</v>
      </c>
      <c r="V2314">
        <f t="shared" si="257"/>
        <v>3</v>
      </c>
      <c r="W2314" t="str">
        <f t="shared" si="258"/>
        <v>Mar</v>
      </c>
    </row>
    <row r="2315" spans="1:23" customFormat="1" ht="28.8" hidden="1" x14ac:dyDescent="0.3">
      <c r="A2315">
        <v>2313</v>
      </c>
      <c r="B2315" s="2" t="s">
        <v>2314</v>
      </c>
      <c r="C2315" s="2" t="s">
        <v>6423</v>
      </c>
      <c r="D2315" s="7">
        <v>5000</v>
      </c>
      <c r="E2315" s="5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252"/>
        <v>176</v>
      </c>
      <c r="P2315">
        <f t="shared" si="253"/>
        <v>56</v>
      </c>
      <c r="Q2315" t="s">
        <v>8323</v>
      </c>
      <c r="R2315" t="s">
        <v>8327</v>
      </c>
      <c r="S2315" s="11">
        <f t="shared" si="254"/>
        <v>41002.958634259259</v>
      </c>
      <c r="T2315">
        <f t="shared" si="255"/>
        <v>25569.001817129629</v>
      </c>
      <c r="U2315">
        <f t="shared" si="256"/>
        <v>2012</v>
      </c>
      <c r="V2315">
        <f t="shared" si="257"/>
        <v>4</v>
      </c>
      <c r="W2315" t="str">
        <f t="shared" si="258"/>
        <v>Apr</v>
      </c>
    </row>
    <row r="2316" spans="1:23" customFormat="1" ht="43.2" hidden="1" x14ac:dyDescent="0.3">
      <c r="A2316">
        <v>2314</v>
      </c>
      <c r="B2316" s="2" t="s">
        <v>2315</v>
      </c>
      <c r="C2316" s="2" t="s">
        <v>6424</v>
      </c>
      <c r="D2316" s="7">
        <v>1200</v>
      </c>
      <c r="E2316" s="5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252"/>
        <v>157</v>
      </c>
      <c r="P2316">
        <f t="shared" si="253"/>
        <v>37.67</v>
      </c>
      <c r="Q2316" t="s">
        <v>8323</v>
      </c>
      <c r="R2316" t="s">
        <v>8327</v>
      </c>
      <c r="S2316" s="11">
        <f t="shared" si="254"/>
        <v>41037.551585648151</v>
      </c>
      <c r="T2316">
        <f t="shared" si="255"/>
        <v>25569.000578703704</v>
      </c>
      <c r="U2316">
        <f t="shared" si="256"/>
        <v>2012</v>
      </c>
      <c r="V2316">
        <f t="shared" si="257"/>
        <v>5</v>
      </c>
      <c r="W2316" t="str">
        <f t="shared" si="258"/>
        <v>May</v>
      </c>
    </row>
    <row r="2317" spans="1:23" customFormat="1" ht="43.2" hidden="1" x14ac:dyDescent="0.3">
      <c r="A2317">
        <v>2315</v>
      </c>
      <c r="B2317" s="2" t="s">
        <v>2316</v>
      </c>
      <c r="C2317" s="2" t="s">
        <v>6425</v>
      </c>
      <c r="D2317" s="7">
        <v>2500</v>
      </c>
      <c r="E2317" s="5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252"/>
        <v>103</v>
      </c>
      <c r="P2317">
        <f t="shared" si="253"/>
        <v>40.08</v>
      </c>
      <c r="Q2317" t="s">
        <v>8323</v>
      </c>
      <c r="R2317" t="s">
        <v>8327</v>
      </c>
      <c r="S2317" s="11">
        <f t="shared" si="254"/>
        <v>41004.72619212963</v>
      </c>
      <c r="T2317">
        <f t="shared" si="255"/>
        <v>25569.000740740739</v>
      </c>
      <c r="U2317">
        <f t="shared" si="256"/>
        <v>2012</v>
      </c>
      <c r="V2317">
        <f t="shared" si="257"/>
        <v>4</v>
      </c>
      <c r="W2317" t="str">
        <f t="shared" si="258"/>
        <v>Apr</v>
      </c>
    </row>
    <row r="2318" spans="1:23" customFormat="1" ht="57.6" hidden="1" x14ac:dyDescent="0.3">
      <c r="A2318">
        <v>2316</v>
      </c>
      <c r="B2318" s="2" t="s">
        <v>2317</v>
      </c>
      <c r="C2318" s="2" t="s">
        <v>6426</v>
      </c>
      <c r="D2318" s="7">
        <v>15000</v>
      </c>
      <c r="E2318" s="5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252"/>
        <v>104</v>
      </c>
      <c r="P2318">
        <f t="shared" si="253"/>
        <v>78.03</v>
      </c>
      <c r="Q2318" t="s">
        <v>8323</v>
      </c>
      <c r="R2318" t="s">
        <v>8327</v>
      </c>
      <c r="S2318" s="11">
        <f t="shared" si="254"/>
        <v>40079.725115740745</v>
      </c>
      <c r="T2318">
        <f t="shared" si="255"/>
        <v>25569.002314814814</v>
      </c>
      <c r="U2318">
        <f t="shared" si="256"/>
        <v>2009</v>
      </c>
      <c r="V2318">
        <f t="shared" si="257"/>
        <v>9</v>
      </c>
      <c r="W2318" t="str">
        <f t="shared" si="258"/>
        <v>Sep</v>
      </c>
    </row>
    <row r="2319" spans="1:23" customFormat="1" ht="43.2" hidden="1" x14ac:dyDescent="0.3">
      <c r="A2319">
        <v>2317</v>
      </c>
      <c r="B2319" s="2" t="s">
        <v>2318</v>
      </c>
      <c r="C2319" s="2" t="s">
        <v>6427</v>
      </c>
      <c r="D2319" s="7">
        <v>400</v>
      </c>
      <c r="E2319" s="5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252"/>
        <v>104</v>
      </c>
      <c r="P2319">
        <f t="shared" si="253"/>
        <v>18.91</v>
      </c>
      <c r="Q2319" t="s">
        <v>8323</v>
      </c>
      <c r="R2319" t="s">
        <v>8327</v>
      </c>
      <c r="S2319" s="11">
        <f t="shared" si="254"/>
        <v>40192.542233796295</v>
      </c>
      <c r="T2319">
        <f t="shared" si="255"/>
        <v>25569.000254629631</v>
      </c>
      <c r="U2319">
        <f t="shared" si="256"/>
        <v>2010</v>
      </c>
      <c r="V2319">
        <f t="shared" si="257"/>
        <v>1</v>
      </c>
      <c r="W2319" t="str">
        <f t="shared" si="258"/>
        <v>Jan</v>
      </c>
    </row>
    <row r="2320" spans="1:23" customFormat="1" ht="57.6" hidden="1" x14ac:dyDescent="0.3">
      <c r="A2320">
        <v>2318</v>
      </c>
      <c r="B2320" s="2" t="s">
        <v>2319</v>
      </c>
      <c r="C2320" s="2" t="s">
        <v>6428</v>
      </c>
      <c r="D2320" s="7">
        <v>5000</v>
      </c>
      <c r="E2320" s="5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252"/>
        <v>121</v>
      </c>
      <c r="P2320">
        <f t="shared" si="253"/>
        <v>37.130000000000003</v>
      </c>
      <c r="Q2320" t="s">
        <v>8323</v>
      </c>
      <c r="R2320" t="s">
        <v>8327</v>
      </c>
      <c r="S2320" s="11">
        <f t="shared" si="254"/>
        <v>40050.643680555557</v>
      </c>
      <c r="T2320">
        <f t="shared" si="255"/>
        <v>25569.001886574075</v>
      </c>
      <c r="U2320">
        <f t="shared" si="256"/>
        <v>2009</v>
      </c>
      <c r="V2320">
        <f t="shared" si="257"/>
        <v>8</v>
      </c>
      <c r="W2320" t="str">
        <f t="shared" si="258"/>
        <v>Aug</v>
      </c>
    </row>
    <row r="2321" spans="1:23" customFormat="1" ht="43.2" hidden="1" x14ac:dyDescent="0.3">
      <c r="A2321">
        <v>2319</v>
      </c>
      <c r="B2321" s="2" t="s">
        <v>2320</v>
      </c>
      <c r="C2321" s="2" t="s">
        <v>6429</v>
      </c>
      <c r="D2321" s="7">
        <v>3000</v>
      </c>
      <c r="E2321" s="5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252"/>
        <v>108</v>
      </c>
      <c r="P2321">
        <f t="shared" si="253"/>
        <v>41.96</v>
      </c>
      <c r="Q2321" t="s">
        <v>8323</v>
      </c>
      <c r="R2321" t="s">
        <v>8327</v>
      </c>
      <c r="S2321" s="11">
        <f t="shared" si="254"/>
        <v>41593.082002314812</v>
      </c>
      <c r="T2321">
        <f t="shared" si="255"/>
        <v>25569.000891203705</v>
      </c>
      <c r="U2321">
        <f t="shared" si="256"/>
        <v>2013</v>
      </c>
      <c r="V2321">
        <f t="shared" si="257"/>
        <v>11</v>
      </c>
      <c r="W2321" t="str">
        <f t="shared" si="258"/>
        <v>Nov</v>
      </c>
    </row>
    <row r="2322" spans="1:23" customFormat="1" ht="57.6" hidden="1" x14ac:dyDescent="0.3">
      <c r="A2322">
        <v>2320</v>
      </c>
      <c r="B2322" s="2" t="s">
        <v>2321</v>
      </c>
      <c r="C2322" s="2" t="s">
        <v>6430</v>
      </c>
      <c r="D2322" s="7">
        <v>5000</v>
      </c>
      <c r="E2322" s="5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252"/>
        <v>109</v>
      </c>
      <c r="P2322">
        <f t="shared" si="253"/>
        <v>61.04</v>
      </c>
      <c r="Q2322" t="s">
        <v>8323</v>
      </c>
      <c r="R2322" t="s">
        <v>8327</v>
      </c>
      <c r="S2322" s="11">
        <f t="shared" si="254"/>
        <v>41696.817129629628</v>
      </c>
      <c r="T2322">
        <f t="shared" si="255"/>
        <v>25569.001030092593</v>
      </c>
      <c r="U2322">
        <f t="shared" si="256"/>
        <v>2014</v>
      </c>
      <c r="V2322">
        <f t="shared" si="257"/>
        <v>2</v>
      </c>
      <c r="W2322" t="str">
        <f t="shared" si="258"/>
        <v>Feb</v>
      </c>
    </row>
    <row r="2323" spans="1:23" customFormat="1" ht="43.2" hidden="1" x14ac:dyDescent="0.3">
      <c r="A2323">
        <v>2321</v>
      </c>
      <c r="B2323" s="2" t="s">
        <v>2322</v>
      </c>
      <c r="C2323" s="2" t="s">
        <v>6431</v>
      </c>
      <c r="D2323" s="7">
        <v>10557</v>
      </c>
      <c r="E2323" s="5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252"/>
        <v>39</v>
      </c>
      <c r="P2323">
        <f t="shared" si="253"/>
        <v>64.53</v>
      </c>
      <c r="Q2323" t="s">
        <v>8334</v>
      </c>
      <c r="R2323" t="s">
        <v>8350</v>
      </c>
      <c r="S2323" s="11">
        <f t="shared" si="254"/>
        <v>42799.260428240741</v>
      </c>
      <c r="T2323">
        <f t="shared" si="255"/>
        <v>25569.000740740739</v>
      </c>
      <c r="U2323">
        <f t="shared" si="256"/>
        <v>2017</v>
      </c>
      <c r="V2323">
        <f t="shared" si="257"/>
        <v>3</v>
      </c>
      <c r="W2323" t="str">
        <f t="shared" si="258"/>
        <v>Mar</v>
      </c>
    </row>
    <row r="2324" spans="1:23" customFormat="1" ht="43.2" hidden="1" x14ac:dyDescent="0.3">
      <c r="A2324">
        <v>2322</v>
      </c>
      <c r="B2324" s="2" t="s">
        <v>2323</v>
      </c>
      <c r="C2324" s="2" t="s">
        <v>6432</v>
      </c>
      <c r="D2324" s="7">
        <v>2700</v>
      </c>
      <c r="E2324" s="5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252"/>
        <v>3</v>
      </c>
      <c r="P2324">
        <f t="shared" si="253"/>
        <v>21.25</v>
      </c>
      <c r="Q2324" t="s">
        <v>8334</v>
      </c>
      <c r="R2324" t="s">
        <v>8350</v>
      </c>
      <c r="S2324" s="11">
        <f t="shared" si="254"/>
        <v>42804.895474537043</v>
      </c>
      <c r="T2324">
        <f t="shared" si="255"/>
        <v>25569.000046296296</v>
      </c>
      <c r="U2324">
        <f t="shared" si="256"/>
        <v>2017</v>
      </c>
      <c r="V2324">
        <f t="shared" si="257"/>
        <v>3</v>
      </c>
      <c r="W2324" t="str">
        <f t="shared" si="258"/>
        <v>Mar</v>
      </c>
    </row>
    <row r="2325" spans="1:23" customFormat="1" ht="43.2" hidden="1" x14ac:dyDescent="0.3">
      <c r="A2325">
        <v>2323</v>
      </c>
      <c r="B2325" s="2" t="s">
        <v>2324</v>
      </c>
      <c r="C2325" s="2" t="s">
        <v>6433</v>
      </c>
      <c r="D2325" s="7">
        <v>250</v>
      </c>
      <c r="E2325" s="5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252"/>
        <v>48</v>
      </c>
      <c r="P2325">
        <f t="shared" si="253"/>
        <v>30</v>
      </c>
      <c r="Q2325" t="s">
        <v>8334</v>
      </c>
      <c r="R2325" t="s">
        <v>8350</v>
      </c>
      <c r="S2325" s="11">
        <f t="shared" si="254"/>
        <v>42807.755173611105</v>
      </c>
      <c r="T2325">
        <f t="shared" si="255"/>
        <v>25569.000046296296</v>
      </c>
      <c r="U2325">
        <f t="shared" si="256"/>
        <v>2017</v>
      </c>
      <c r="V2325">
        <f t="shared" si="257"/>
        <v>3</v>
      </c>
      <c r="W2325" t="str">
        <f t="shared" si="258"/>
        <v>Mar</v>
      </c>
    </row>
    <row r="2326" spans="1:23" customFormat="1" ht="43.2" hidden="1" x14ac:dyDescent="0.3">
      <c r="A2326">
        <v>2324</v>
      </c>
      <c r="B2326" s="2" t="s">
        <v>2325</v>
      </c>
      <c r="C2326" s="2" t="s">
        <v>6434</v>
      </c>
      <c r="D2326" s="7">
        <v>7500</v>
      </c>
      <c r="E2326" s="5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252"/>
        <v>21</v>
      </c>
      <c r="P2326">
        <f t="shared" si="253"/>
        <v>25.49</v>
      </c>
      <c r="Q2326" t="s">
        <v>8334</v>
      </c>
      <c r="R2326" t="s">
        <v>8350</v>
      </c>
      <c r="S2326" s="11">
        <f t="shared" si="254"/>
        <v>42790.885243055556</v>
      </c>
      <c r="T2326">
        <f t="shared" si="255"/>
        <v>25569.00070601852</v>
      </c>
      <c r="U2326">
        <f t="shared" si="256"/>
        <v>2017</v>
      </c>
      <c r="V2326">
        <f t="shared" si="257"/>
        <v>2</v>
      </c>
      <c r="W2326" t="str">
        <f t="shared" si="258"/>
        <v>Feb</v>
      </c>
    </row>
    <row r="2327" spans="1:23" customFormat="1" ht="43.2" hidden="1" x14ac:dyDescent="0.3">
      <c r="A2327">
        <v>2325</v>
      </c>
      <c r="B2327" s="2" t="s">
        <v>2326</v>
      </c>
      <c r="C2327" s="2" t="s">
        <v>6435</v>
      </c>
      <c r="D2327" s="7">
        <v>1000</v>
      </c>
      <c r="E2327" s="5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252"/>
        <v>8</v>
      </c>
      <c r="P2327">
        <f t="shared" si="253"/>
        <v>11.43</v>
      </c>
      <c r="Q2327" t="s">
        <v>8334</v>
      </c>
      <c r="R2327" t="s">
        <v>8350</v>
      </c>
      <c r="S2327" s="11">
        <f t="shared" si="254"/>
        <v>42794.022349537037</v>
      </c>
      <c r="T2327">
        <f t="shared" si="255"/>
        <v>25569.000081018519</v>
      </c>
      <c r="U2327">
        <f t="shared" si="256"/>
        <v>2017</v>
      </c>
      <c r="V2327">
        <f t="shared" si="257"/>
        <v>2</v>
      </c>
      <c r="W2327" t="str">
        <f t="shared" si="258"/>
        <v>Feb</v>
      </c>
    </row>
    <row r="2328" spans="1:23" customFormat="1" ht="43.2" hidden="1" x14ac:dyDescent="0.3">
      <c r="A2328">
        <v>2326</v>
      </c>
      <c r="B2328" s="2" t="s">
        <v>2327</v>
      </c>
      <c r="C2328" s="2" t="s">
        <v>6436</v>
      </c>
      <c r="D2328" s="7">
        <v>15000</v>
      </c>
      <c r="E2328" s="5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252"/>
        <v>1</v>
      </c>
      <c r="P2328">
        <f t="shared" si="253"/>
        <v>108</v>
      </c>
      <c r="Q2328" t="s">
        <v>8334</v>
      </c>
      <c r="R2328" t="s">
        <v>8350</v>
      </c>
      <c r="S2328" s="11">
        <f t="shared" si="254"/>
        <v>42804.034120370372</v>
      </c>
      <c r="T2328">
        <f t="shared" si="255"/>
        <v>25569.000011574073</v>
      </c>
      <c r="U2328">
        <f t="shared" si="256"/>
        <v>2017</v>
      </c>
      <c r="V2328">
        <f t="shared" si="257"/>
        <v>3</v>
      </c>
      <c r="W2328" t="str">
        <f t="shared" si="258"/>
        <v>Mar</v>
      </c>
    </row>
    <row r="2329" spans="1:23" customFormat="1" ht="28.8" hidden="1" x14ac:dyDescent="0.3">
      <c r="A2329">
        <v>2327</v>
      </c>
      <c r="B2329" s="2" t="s">
        <v>2328</v>
      </c>
      <c r="C2329" s="2" t="s">
        <v>6437</v>
      </c>
      <c r="D2329" s="7">
        <v>35000</v>
      </c>
      <c r="E2329" s="5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252"/>
        <v>526</v>
      </c>
      <c r="P2329">
        <f t="shared" si="253"/>
        <v>54.88</v>
      </c>
      <c r="Q2329" t="s">
        <v>8334</v>
      </c>
      <c r="R2329" t="s">
        <v>8350</v>
      </c>
      <c r="S2329" s="11">
        <f t="shared" si="254"/>
        <v>41842.917129629634</v>
      </c>
      <c r="T2329">
        <f t="shared" si="255"/>
        <v>25569.038831018519</v>
      </c>
      <c r="U2329">
        <f t="shared" si="256"/>
        <v>2014</v>
      </c>
      <c r="V2329">
        <f t="shared" si="257"/>
        <v>7</v>
      </c>
      <c r="W2329" t="str">
        <f t="shared" si="258"/>
        <v>Jul</v>
      </c>
    </row>
    <row r="2330" spans="1:23" customFormat="1" ht="57.6" hidden="1" x14ac:dyDescent="0.3">
      <c r="A2330">
        <v>2328</v>
      </c>
      <c r="B2330" s="2" t="s">
        <v>2329</v>
      </c>
      <c r="C2330" s="2" t="s">
        <v>6438</v>
      </c>
      <c r="D2330" s="7">
        <v>10000</v>
      </c>
      <c r="E2330" s="5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252"/>
        <v>254</v>
      </c>
      <c r="P2330">
        <f t="shared" si="253"/>
        <v>47.38</v>
      </c>
      <c r="Q2330" t="s">
        <v>8334</v>
      </c>
      <c r="R2330" t="s">
        <v>8350</v>
      </c>
      <c r="S2330" s="11">
        <f t="shared" si="254"/>
        <v>42139.781678240746</v>
      </c>
      <c r="T2330">
        <f t="shared" si="255"/>
        <v>25569.006215277779</v>
      </c>
      <c r="U2330">
        <f t="shared" si="256"/>
        <v>2015</v>
      </c>
      <c r="V2330">
        <f t="shared" si="257"/>
        <v>5</v>
      </c>
      <c r="W2330" t="str">
        <f t="shared" si="258"/>
        <v>May</v>
      </c>
    </row>
    <row r="2331" spans="1:23" customFormat="1" ht="43.2" hidden="1" x14ac:dyDescent="0.3">
      <c r="A2331">
        <v>2329</v>
      </c>
      <c r="B2331" s="2" t="s">
        <v>2330</v>
      </c>
      <c r="C2331" s="2" t="s">
        <v>6439</v>
      </c>
      <c r="D2331" s="7">
        <v>25000</v>
      </c>
      <c r="E2331" s="5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252"/>
        <v>106</v>
      </c>
      <c r="P2331">
        <f t="shared" si="253"/>
        <v>211.84</v>
      </c>
      <c r="Q2331" t="s">
        <v>8334</v>
      </c>
      <c r="R2331" t="s">
        <v>8350</v>
      </c>
      <c r="S2331" s="11">
        <f t="shared" si="254"/>
        <v>41807.624374999999</v>
      </c>
      <c r="T2331">
        <f t="shared" si="255"/>
        <v>25569.001446759259</v>
      </c>
      <c r="U2331">
        <f t="shared" si="256"/>
        <v>2014</v>
      </c>
      <c r="V2331">
        <f t="shared" si="257"/>
        <v>6</v>
      </c>
      <c r="W2331" t="str">
        <f t="shared" si="258"/>
        <v>Jun</v>
      </c>
    </row>
    <row r="2332" spans="1:23" customFormat="1" ht="43.2" hidden="1" x14ac:dyDescent="0.3">
      <c r="A2332">
        <v>2330</v>
      </c>
      <c r="B2332" s="2" t="s">
        <v>2331</v>
      </c>
      <c r="C2332" s="2" t="s">
        <v>6440</v>
      </c>
      <c r="D2332" s="7">
        <v>35000</v>
      </c>
      <c r="E2332" s="5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252"/>
        <v>102</v>
      </c>
      <c r="P2332">
        <f t="shared" si="253"/>
        <v>219.93</v>
      </c>
      <c r="Q2332" t="s">
        <v>8334</v>
      </c>
      <c r="R2332" t="s">
        <v>8350</v>
      </c>
      <c r="S2332" s="11">
        <f t="shared" si="254"/>
        <v>42332.89980324074</v>
      </c>
      <c r="T2332">
        <f t="shared" si="255"/>
        <v>25569.001886574075</v>
      </c>
      <c r="U2332">
        <f t="shared" si="256"/>
        <v>2015</v>
      </c>
      <c r="V2332">
        <f t="shared" si="257"/>
        <v>11</v>
      </c>
      <c r="W2332" t="str">
        <f t="shared" si="258"/>
        <v>Nov</v>
      </c>
    </row>
    <row r="2333" spans="1:23" customFormat="1" ht="43.2" hidden="1" x14ac:dyDescent="0.3">
      <c r="A2333">
        <v>2331</v>
      </c>
      <c r="B2333" s="2" t="s">
        <v>2332</v>
      </c>
      <c r="C2333" s="2" t="s">
        <v>6441</v>
      </c>
      <c r="D2333" s="7">
        <v>8000</v>
      </c>
      <c r="E2333" s="5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252"/>
        <v>144</v>
      </c>
      <c r="P2333">
        <f t="shared" si="253"/>
        <v>40.799999999999997</v>
      </c>
      <c r="Q2333" t="s">
        <v>8334</v>
      </c>
      <c r="R2333" t="s">
        <v>8350</v>
      </c>
      <c r="S2333" s="11">
        <f t="shared" si="254"/>
        <v>41839.005671296298</v>
      </c>
      <c r="T2333">
        <f t="shared" si="255"/>
        <v>25569.003275462965</v>
      </c>
      <c r="U2333">
        <f t="shared" si="256"/>
        <v>2014</v>
      </c>
      <c r="V2333">
        <f t="shared" si="257"/>
        <v>7</v>
      </c>
      <c r="W2333" t="str">
        <f t="shared" si="258"/>
        <v>Jul</v>
      </c>
    </row>
    <row r="2334" spans="1:23" customFormat="1" ht="43.2" hidden="1" x14ac:dyDescent="0.3">
      <c r="A2334">
        <v>2332</v>
      </c>
      <c r="B2334" s="2" t="s">
        <v>2333</v>
      </c>
      <c r="C2334" s="2" t="s">
        <v>6442</v>
      </c>
      <c r="D2334" s="7">
        <v>25000</v>
      </c>
      <c r="E2334" s="5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252"/>
        <v>106</v>
      </c>
      <c r="P2334">
        <f t="shared" si="253"/>
        <v>75.5</v>
      </c>
      <c r="Q2334" t="s">
        <v>8334</v>
      </c>
      <c r="R2334" t="s">
        <v>8350</v>
      </c>
      <c r="S2334" s="11">
        <f t="shared" si="254"/>
        <v>42011.628136574072</v>
      </c>
      <c r="T2334">
        <f t="shared" si="255"/>
        <v>25569.004074074073</v>
      </c>
      <c r="U2334">
        <f t="shared" si="256"/>
        <v>2015</v>
      </c>
      <c r="V2334">
        <f t="shared" si="257"/>
        <v>1</v>
      </c>
      <c r="W2334" t="str">
        <f t="shared" si="258"/>
        <v>Jan</v>
      </c>
    </row>
    <row r="2335" spans="1:23" customFormat="1" ht="43.2" hidden="1" x14ac:dyDescent="0.3">
      <c r="A2335">
        <v>2333</v>
      </c>
      <c r="B2335" s="2" t="s">
        <v>2334</v>
      </c>
      <c r="C2335" s="2" t="s">
        <v>6443</v>
      </c>
      <c r="D2335" s="7">
        <v>600</v>
      </c>
      <c r="E2335" s="5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252"/>
        <v>212</v>
      </c>
      <c r="P2335">
        <f t="shared" si="253"/>
        <v>13.54</v>
      </c>
      <c r="Q2335" t="s">
        <v>8334</v>
      </c>
      <c r="R2335" t="s">
        <v>8350</v>
      </c>
      <c r="S2335" s="11">
        <f t="shared" si="254"/>
        <v>41767.650347222225</v>
      </c>
      <c r="T2335">
        <f t="shared" si="255"/>
        <v>25569.001087962963</v>
      </c>
      <c r="U2335">
        <f t="shared" si="256"/>
        <v>2014</v>
      </c>
      <c r="V2335">
        <f t="shared" si="257"/>
        <v>5</v>
      </c>
      <c r="W2335" t="str">
        <f t="shared" si="258"/>
        <v>May</v>
      </c>
    </row>
    <row r="2336" spans="1:23" customFormat="1" ht="43.2" hidden="1" x14ac:dyDescent="0.3">
      <c r="A2336">
        <v>2334</v>
      </c>
      <c r="B2336" s="2" t="s">
        <v>2335</v>
      </c>
      <c r="C2336" s="2" t="s">
        <v>6444</v>
      </c>
      <c r="D2336" s="7">
        <v>4000</v>
      </c>
      <c r="E2336" s="5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252"/>
        <v>102</v>
      </c>
      <c r="P2336">
        <f t="shared" si="253"/>
        <v>60.87</v>
      </c>
      <c r="Q2336" t="s">
        <v>8334</v>
      </c>
      <c r="R2336" t="s">
        <v>8350</v>
      </c>
      <c r="S2336" s="11">
        <f t="shared" si="254"/>
        <v>41918.670115740737</v>
      </c>
      <c r="T2336">
        <f t="shared" si="255"/>
        <v>25569.000775462962</v>
      </c>
      <c r="U2336">
        <f t="shared" si="256"/>
        <v>2014</v>
      </c>
      <c r="V2336">
        <f t="shared" si="257"/>
        <v>10</v>
      </c>
      <c r="W2336" t="str">
        <f t="shared" si="258"/>
        <v>Oct</v>
      </c>
    </row>
    <row r="2337" spans="1:23" customFormat="1" ht="43.2" hidden="1" x14ac:dyDescent="0.3">
      <c r="A2337">
        <v>2335</v>
      </c>
      <c r="B2337" s="2" t="s">
        <v>2336</v>
      </c>
      <c r="C2337" s="2" t="s">
        <v>6445</v>
      </c>
      <c r="D2337" s="7">
        <v>25000</v>
      </c>
      <c r="E2337" s="5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252"/>
        <v>102</v>
      </c>
      <c r="P2337">
        <f t="shared" si="253"/>
        <v>115.69</v>
      </c>
      <c r="Q2337" t="s">
        <v>8334</v>
      </c>
      <c r="R2337" t="s">
        <v>8350</v>
      </c>
      <c r="S2337" s="11">
        <f t="shared" si="254"/>
        <v>41771.572256944448</v>
      </c>
      <c r="T2337">
        <f t="shared" si="255"/>
        <v>25569.002557870372</v>
      </c>
      <c r="U2337">
        <f t="shared" si="256"/>
        <v>2014</v>
      </c>
      <c r="V2337">
        <f t="shared" si="257"/>
        <v>5</v>
      </c>
      <c r="W2337" t="str">
        <f t="shared" si="258"/>
        <v>May</v>
      </c>
    </row>
    <row r="2338" spans="1:23" customFormat="1" ht="43.2" hidden="1" x14ac:dyDescent="0.3">
      <c r="A2338">
        <v>2336</v>
      </c>
      <c r="B2338" s="2" t="s">
        <v>2337</v>
      </c>
      <c r="C2338" s="2" t="s">
        <v>6446</v>
      </c>
      <c r="D2338" s="7">
        <v>20000</v>
      </c>
      <c r="E2338" s="5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252"/>
        <v>521</v>
      </c>
      <c r="P2338">
        <f t="shared" si="253"/>
        <v>48.1</v>
      </c>
      <c r="Q2338" t="s">
        <v>8334</v>
      </c>
      <c r="R2338" t="s">
        <v>8350</v>
      </c>
      <c r="S2338" s="11">
        <f t="shared" si="254"/>
        <v>41666.924710648149</v>
      </c>
      <c r="T2338">
        <f t="shared" si="255"/>
        <v>25569.025057870371</v>
      </c>
      <c r="U2338">
        <f t="shared" si="256"/>
        <v>2014</v>
      </c>
      <c r="V2338">
        <f t="shared" si="257"/>
        <v>1</v>
      </c>
      <c r="W2338" t="str">
        <f t="shared" si="258"/>
        <v>Jan</v>
      </c>
    </row>
    <row r="2339" spans="1:23" customFormat="1" ht="28.8" hidden="1" x14ac:dyDescent="0.3">
      <c r="A2339">
        <v>2337</v>
      </c>
      <c r="B2339" s="2" t="s">
        <v>2338</v>
      </c>
      <c r="C2339" s="2" t="s">
        <v>6447</v>
      </c>
      <c r="D2339" s="7">
        <v>12000</v>
      </c>
      <c r="E2339" s="5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252"/>
        <v>111</v>
      </c>
      <c r="P2339">
        <f t="shared" si="253"/>
        <v>74.180000000000007</v>
      </c>
      <c r="Q2339" t="s">
        <v>8334</v>
      </c>
      <c r="R2339" t="s">
        <v>8350</v>
      </c>
      <c r="S2339" s="11">
        <f t="shared" si="254"/>
        <v>41786.640543981484</v>
      </c>
      <c r="T2339">
        <f t="shared" si="255"/>
        <v>25569.00207175926</v>
      </c>
      <c r="U2339">
        <f t="shared" si="256"/>
        <v>2014</v>
      </c>
      <c r="V2339">
        <f t="shared" si="257"/>
        <v>5</v>
      </c>
      <c r="W2339" t="str">
        <f t="shared" si="258"/>
        <v>May</v>
      </c>
    </row>
    <row r="2340" spans="1:23" customFormat="1" ht="43.2" hidden="1" x14ac:dyDescent="0.3">
      <c r="A2340">
        <v>2338</v>
      </c>
      <c r="B2340" s="2" t="s">
        <v>2339</v>
      </c>
      <c r="C2340" s="2" t="s">
        <v>6448</v>
      </c>
      <c r="D2340" s="7">
        <v>15000</v>
      </c>
      <c r="E2340" s="5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252"/>
        <v>101</v>
      </c>
      <c r="P2340">
        <f t="shared" si="253"/>
        <v>123.35</v>
      </c>
      <c r="Q2340" t="s">
        <v>8334</v>
      </c>
      <c r="R2340" t="s">
        <v>8350</v>
      </c>
      <c r="S2340" s="11">
        <f t="shared" si="254"/>
        <v>41789.896805555552</v>
      </c>
      <c r="T2340">
        <f t="shared" si="255"/>
        <v>25569.001423611113</v>
      </c>
      <c r="U2340">
        <f t="shared" si="256"/>
        <v>2014</v>
      </c>
      <c r="V2340">
        <f t="shared" si="257"/>
        <v>5</v>
      </c>
      <c r="W2340" t="str">
        <f t="shared" si="258"/>
        <v>May</v>
      </c>
    </row>
    <row r="2341" spans="1:23" customFormat="1" ht="43.2" hidden="1" x14ac:dyDescent="0.3">
      <c r="A2341">
        <v>2339</v>
      </c>
      <c r="B2341" s="2" t="s">
        <v>2340</v>
      </c>
      <c r="C2341" s="2" t="s">
        <v>6449</v>
      </c>
      <c r="D2341" s="7">
        <v>25000</v>
      </c>
      <c r="E2341" s="5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252"/>
        <v>294</v>
      </c>
      <c r="P2341">
        <f t="shared" si="253"/>
        <v>66.62</v>
      </c>
      <c r="Q2341" t="s">
        <v>8334</v>
      </c>
      <c r="R2341" t="s">
        <v>8350</v>
      </c>
      <c r="S2341" s="11">
        <f t="shared" si="254"/>
        <v>42692.79987268518</v>
      </c>
      <c r="T2341">
        <f t="shared" si="255"/>
        <v>25569.012777777778</v>
      </c>
      <c r="U2341">
        <f t="shared" si="256"/>
        <v>2016</v>
      </c>
      <c r="V2341">
        <f t="shared" si="257"/>
        <v>11</v>
      </c>
      <c r="W2341" t="str">
        <f t="shared" si="258"/>
        <v>Nov</v>
      </c>
    </row>
    <row r="2342" spans="1:23" customFormat="1" ht="43.2" hidden="1" x14ac:dyDescent="0.3">
      <c r="A2342">
        <v>2340</v>
      </c>
      <c r="B2342" s="2" t="s">
        <v>2341</v>
      </c>
      <c r="C2342" s="2" t="s">
        <v>6450</v>
      </c>
      <c r="D2342" s="7">
        <v>40000</v>
      </c>
      <c r="E2342" s="5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252"/>
        <v>106</v>
      </c>
      <c r="P2342">
        <f t="shared" si="253"/>
        <v>104.99</v>
      </c>
      <c r="Q2342" t="s">
        <v>8334</v>
      </c>
      <c r="R2342" t="s">
        <v>8350</v>
      </c>
      <c r="S2342" s="11">
        <f t="shared" si="254"/>
        <v>42643.642800925925</v>
      </c>
      <c r="T2342">
        <f t="shared" si="255"/>
        <v>25569.004664351851</v>
      </c>
      <c r="U2342">
        <f t="shared" si="256"/>
        <v>2016</v>
      </c>
      <c r="V2342">
        <f t="shared" si="257"/>
        <v>9</v>
      </c>
      <c r="W2342" t="str">
        <f t="shared" si="258"/>
        <v>Sep</v>
      </c>
    </row>
    <row r="2343" spans="1:23" customFormat="1" ht="43.2" hidden="1" x14ac:dyDescent="0.3">
      <c r="A2343">
        <v>2341</v>
      </c>
      <c r="B2343" s="2" t="s">
        <v>2342</v>
      </c>
      <c r="C2343" s="2" t="s">
        <v>6451</v>
      </c>
      <c r="D2343" s="7">
        <v>5000</v>
      </c>
      <c r="E2343" s="5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252"/>
        <v>0</v>
      </c>
      <c r="P2343">
        <f t="shared" si="253"/>
        <v>0</v>
      </c>
      <c r="Q2343" t="s">
        <v>8317</v>
      </c>
      <c r="R2343" t="s">
        <v>8318</v>
      </c>
      <c r="S2343" s="11">
        <f t="shared" si="254"/>
        <v>42167.813703703709</v>
      </c>
      <c r="T2343">
        <f t="shared" si="255"/>
        <v>25569</v>
      </c>
      <c r="U2343">
        <f t="shared" si="256"/>
        <v>2015</v>
      </c>
      <c r="V2343">
        <f t="shared" si="257"/>
        <v>6</v>
      </c>
      <c r="W2343" t="str">
        <f t="shared" si="258"/>
        <v>Jun</v>
      </c>
    </row>
    <row r="2344" spans="1:23" customFormat="1" ht="43.2" hidden="1" x14ac:dyDescent="0.3">
      <c r="A2344">
        <v>2342</v>
      </c>
      <c r="B2344" s="2" t="s">
        <v>2343</v>
      </c>
      <c r="C2344" s="2" t="s">
        <v>6452</v>
      </c>
      <c r="D2344" s="7">
        <v>5500</v>
      </c>
      <c r="E2344" s="5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252"/>
        <v>0</v>
      </c>
      <c r="P2344">
        <f t="shared" si="253"/>
        <v>0</v>
      </c>
      <c r="Q2344" t="s">
        <v>8317</v>
      </c>
      <c r="R2344" t="s">
        <v>8318</v>
      </c>
      <c r="S2344" s="11">
        <f t="shared" si="254"/>
        <v>41897.702199074076</v>
      </c>
      <c r="T2344">
        <f t="shared" si="255"/>
        <v>25569</v>
      </c>
      <c r="U2344">
        <f t="shared" si="256"/>
        <v>2014</v>
      </c>
      <c r="V2344">
        <f t="shared" si="257"/>
        <v>9</v>
      </c>
      <c r="W2344" t="str">
        <f t="shared" si="258"/>
        <v>Sep</v>
      </c>
    </row>
    <row r="2345" spans="1:23" customFormat="1" ht="43.2" hidden="1" x14ac:dyDescent="0.3">
      <c r="A2345">
        <v>2343</v>
      </c>
      <c r="B2345" s="2" t="s">
        <v>2344</v>
      </c>
      <c r="C2345" s="2" t="s">
        <v>6453</v>
      </c>
      <c r="D2345" s="7">
        <v>10000</v>
      </c>
      <c r="E2345" s="5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252"/>
        <v>3</v>
      </c>
      <c r="P2345">
        <f t="shared" si="253"/>
        <v>300</v>
      </c>
      <c r="Q2345" t="s">
        <v>8317</v>
      </c>
      <c r="R2345" t="s">
        <v>8318</v>
      </c>
      <c r="S2345" s="11">
        <f t="shared" si="254"/>
        <v>42327.825289351851</v>
      </c>
      <c r="T2345">
        <f t="shared" si="255"/>
        <v>25569.000011574073</v>
      </c>
      <c r="U2345">
        <f t="shared" si="256"/>
        <v>2015</v>
      </c>
      <c r="V2345">
        <f t="shared" si="257"/>
        <v>11</v>
      </c>
      <c r="W2345" t="str">
        <f t="shared" si="258"/>
        <v>Nov</v>
      </c>
    </row>
    <row r="2346" spans="1:23" customFormat="1" ht="43.2" hidden="1" x14ac:dyDescent="0.3">
      <c r="A2346">
        <v>2344</v>
      </c>
      <c r="B2346" s="2" t="s">
        <v>2345</v>
      </c>
      <c r="C2346" s="2" t="s">
        <v>6454</v>
      </c>
      <c r="D2346" s="7">
        <v>1000</v>
      </c>
      <c r="E2346" s="5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252"/>
        <v>0</v>
      </c>
      <c r="P2346">
        <f t="shared" si="253"/>
        <v>1</v>
      </c>
      <c r="Q2346" t="s">
        <v>8317</v>
      </c>
      <c r="R2346" t="s">
        <v>8318</v>
      </c>
      <c r="S2346" s="11">
        <f t="shared" si="254"/>
        <v>42515.727650462963</v>
      </c>
      <c r="T2346">
        <f t="shared" si="255"/>
        <v>25569.000011574073</v>
      </c>
      <c r="U2346">
        <f t="shared" si="256"/>
        <v>2016</v>
      </c>
      <c r="V2346">
        <f t="shared" si="257"/>
        <v>5</v>
      </c>
      <c r="W2346" t="str">
        <f t="shared" si="258"/>
        <v>May</v>
      </c>
    </row>
    <row r="2347" spans="1:23" customFormat="1" ht="43.2" hidden="1" x14ac:dyDescent="0.3">
      <c r="A2347">
        <v>2345</v>
      </c>
      <c r="B2347" s="2" t="s">
        <v>2346</v>
      </c>
      <c r="C2347" s="2" t="s">
        <v>6455</v>
      </c>
      <c r="D2347" s="7">
        <v>3000</v>
      </c>
      <c r="E2347" s="5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252"/>
        <v>0</v>
      </c>
      <c r="P2347">
        <f t="shared" si="253"/>
        <v>0</v>
      </c>
      <c r="Q2347" t="s">
        <v>8317</v>
      </c>
      <c r="R2347" t="s">
        <v>8318</v>
      </c>
      <c r="S2347" s="11">
        <f t="shared" si="254"/>
        <v>42060.001805555556</v>
      </c>
      <c r="T2347">
        <f t="shared" si="255"/>
        <v>25569</v>
      </c>
      <c r="U2347">
        <f t="shared" si="256"/>
        <v>2015</v>
      </c>
      <c r="V2347">
        <f t="shared" si="257"/>
        <v>2</v>
      </c>
      <c r="W2347" t="str">
        <f t="shared" si="258"/>
        <v>Feb</v>
      </c>
    </row>
    <row r="2348" spans="1:23" customFormat="1" ht="43.2" hidden="1" x14ac:dyDescent="0.3">
      <c r="A2348">
        <v>2346</v>
      </c>
      <c r="B2348" s="2" t="s">
        <v>2347</v>
      </c>
      <c r="C2348" s="2" t="s">
        <v>6456</v>
      </c>
      <c r="D2348" s="7">
        <v>60000</v>
      </c>
      <c r="E2348" s="5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252"/>
        <v>0</v>
      </c>
      <c r="P2348">
        <f t="shared" si="253"/>
        <v>13</v>
      </c>
      <c r="Q2348" t="s">
        <v>8317</v>
      </c>
      <c r="R2348" t="s">
        <v>8318</v>
      </c>
      <c r="S2348" s="11">
        <f t="shared" si="254"/>
        <v>42615.79896990741</v>
      </c>
      <c r="T2348">
        <f t="shared" si="255"/>
        <v>25569.000034722223</v>
      </c>
      <c r="U2348">
        <f t="shared" si="256"/>
        <v>2016</v>
      </c>
      <c r="V2348">
        <f t="shared" si="257"/>
        <v>9</v>
      </c>
      <c r="W2348" t="str">
        <f t="shared" si="258"/>
        <v>Sep</v>
      </c>
    </row>
    <row r="2349" spans="1:23" customFormat="1" ht="43.2" hidden="1" x14ac:dyDescent="0.3">
      <c r="A2349">
        <v>2347</v>
      </c>
      <c r="B2349" s="2" t="s">
        <v>2348</v>
      </c>
      <c r="C2349" s="2" t="s">
        <v>6457</v>
      </c>
      <c r="D2349" s="7">
        <v>1000</v>
      </c>
      <c r="E2349" s="5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252"/>
        <v>2</v>
      </c>
      <c r="P2349">
        <f t="shared" si="253"/>
        <v>15</v>
      </c>
      <c r="Q2349" t="s">
        <v>8317</v>
      </c>
      <c r="R2349" t="s">
        <v>8318</v>
      </c>
      <c r="S2349" s="11">
        <f t="shared" si="254"/>
        <v>42577.607361111113</v>
      </c>
      <c r="T2349">
        <f t="shared" si="255"/>
        <v>25569.000011574073</v>
      </c>
      <c r="U2349">
        <f t="shared" si="256"/>
        <v>2016</v>
      </c>
      <c r="V2349">
        <f t="shared" si="257"/>
        <v>7</v>
      </c>
      <c r="W2349" t="str">
        <f t="shared" si="258"/>
        <v>Jul</v>
      </c>
    </row>
    <row r="2350" spans="1:23" customFormat="1" ht="43.2" hidden="1" x14ac:dyDescent="0.3">
      <c r="A2350">
        <v>2348</v>
      </c>
      <c r="B2350" s="2" t="s">
        <v>2349</v>
      </c>
      <c r="C2350" s="2" t="s">
        <v>6458</v>
      </c>
      <c r="D2350" s="7">
        <v>70000</v>
      </c>
      <c r="E2350" s="5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252"/>
        <v>0</v>
      </c>
      <c r="P2350">
        <f t="shared" si="253"/>
        <v>54</v>
      </c>
      <c r="Q2350" t="s">
        <v>8317</v>
      </c>
      <c r="R2350" t="s">
        <v>8318</v>
      </c>
      <c r="S2350" s="11">
        <f t="shared" si="254"/>
        <v>42360.932152777779</v>
      </c>
      <c r="T2350">
        <f t="shared" si="255"/>
        <v>25569.000057870369</v>
      </c>
      <c r="U2350">
        <f t="shared" si="256"/>
        <v>2015</v>
      </c>
      <c r="V2350">
        <f t="shared" si="257"/>
        <v>12</v>
      </c>
      <c r="W2350" t="str">
        <f t="shared" si="258"/>
        <v>Dec</v>
      </c>
    </row>
    <row r="2351" spans="1:23" customFormat="1" ht="43.2" hidden="1" x14ac:dyDescent="0.3">
      <c r="A2351">
        <v>2349</v>
      </c>
      <c r="B2351" s="2" t="s">
        <v>2350</v>
      </c>
      <c r="C2351" s="2" t="s">
        <v>6459</v>
      </c>
      <c r="D2351" s="7">
        <v>474900</v>
      </c>
      <c r="E2351" s="5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252"/>
        <v>0</v>
      </c>
      <c r="P2351">
        <f t="shared" si="253"/>
        <v>0</v>
      </c>
      <c r="Q2351" t="s">
        <v>8317</v>
      </c>
      <c r="R2351" t="s">
        <v>8318</v>
      </c>
      <c r="S2351" s="11">
        <f t="shared" si="254"/>
        <v>42198.775787037041</v>
      </c>
      <c r="T2351">
        <f t="shared" si="255"/>
        <v>25569</v>
      </c>
      <c r="U2351">
        <f t="shared" si="256"/>
        <v>2015</v>
      </c>
      <c r="V2351">
        <f t="shared" si="257"/>
        <v>7</v>
      </c>
      <c r="W2351" t="str">
        <f t="shared" si="258"/>
        <v>Jul</v>
      </c>
    </row>
    <row r="2352" spans="1:23" customFormat="1" ht="43.2" hidden="1" x14ac:dyDescent="0.3">
      <c r="A2352">
        <v>2350</v>
      </c>
      <c r="B2352" s="2" t="s">
        <v>2351</v>
      </c>
      <c r="C2352" s="2" t="s">
        <v>6460</v>
      </c>
      <c r="D2352" s="7">
        <v>50000</v>
      </c>
      <c r="E2352" s="5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252"/>
        <v>0</v>
      </c>
      <c r="P2352">
        <f t="shared" si="253"/>
        <v>0</v>
      </c>
      <c r="Q2352" t="s">
        <v>8317</v>
      </c>
      <c r="R2352" t="s">
        <v>8318</v>
      </c>
      <c r="S2352" s="11">
        <f t="shared" si="254"/>
        <v>42708.842245370368</v>
      </c>
      <c r="T2352">
        <f t="shared" si="255"/>
        <v>25569</v>
      </c>
      <c r="U2352">
        <f t="shared" si="256"/>
        <v>2016</v>
      </c>
      <c r="V2352">
        <f t="shared" si="257"/>
        <v>12</v>
      </c>
      <c r="W2352" t="str">
        <f t="shared" si="258"/>
        <v>Dec</v>
      </c>
    </row>
    <row r="2353" spans="1:23" customFormat="1" ht="28.8" hidden="1" x14ac:dyDescent="0.3">
      <c r="A2353">
        <v>2351</v>
      </c>
      <c r="B2353" s="2" t="s">
        <v>2352</v>
      </c>
      <c r="C2353" s="2" t="s">
        <v>6461</v>
      </c>
      <c r="D2353" s="7">
        <v>18900</v>
      </c>
      <c r="E2353" s="5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252"/>
        <v>1</v>
      </c>
      <c r="P2353">
        <f t="shared" si="253"/>
        <v>15.43</v>
      </c>
      <c r="Q2353" t="s">
        <v>8317</v>
      </c>
      <c r="R2353" t="s">
        <v>8318</v>
      </c>
      <c r="S2353" s="11">
        <f t="shared" si="254"/>
        <v>42094.101145833338</v>
      </c>
      <c r="T2353">
        <f t="shared" si="255"/>
        <v>25569.000081018519</v>
      </c>
      <c r="U2353">
        <f t="shared" si="256"/>
        <v>2015</v>
      </c>
      <c r="V2353">
        <f t="shared" si="257"/>
        <v>3</v>
      </c>
      <c r="W2353" t="str">
        <f t="shared" si="258"/>
        <v>Mar</v>
      </c>
    </row>
    <row r="2354" spans="1:23" customFormat="1" ht="43.2" hidden="1" x14ac:dyDescent="0.3">
      <c r="A2354">
        <v>2352</v>
      </c>
      <c r="B2354" s="2" t="s">
        <v>2353</v>
      </c>
      <c r="C2354" s="2" t="s">
        <v>6462</v>
      </c>
      <c r="D2354" s="7">
        <v>2000</v>
      </c>
      <c r="E2354" s="5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252"/>
        <v>0</v>
      </c>
      <c r="P2354">
        <f t="shared" si="253"/>
        <v>0</v>
      </c>
      <c r="Q2354" t="s">
        <v>8317</v>
      </c>
      <c r="R2354" t="s">
        <v>8318</v>
      </c>
      <c r="S2354" s="11">
        <f t="shared" si="254"/>
        <v>42101.633703703701</v>
      </c>
      <c r="T2354">
        <f t="shared" si="255"/>
        <v>25569</v>
      </c>
      <c r="U2354">
        <f t="shared" si="256"/>
        <v>2015</v>
      </c>
      <c r="V2354">
        <f t="shared" si="257"/>
        <v>4</v>
      </c>
      <c r="W2354" t="str">
        <f t="shared" si="258"/>
        <v>Apr</v>
      </c>
    </row>
    <row r="2355" spans="1:23" customFormat="1" ht="43.2" hidden="1" x14ac:dyDescent="0.3">
      <c r="A2355">
        <v>2353</v>
      </c>
      <c r="B2355" s="2" t="s">
        <v>2354</v>
      </c>
      <c r="C2355" s="2" t="s">
        <v>6463</v>
      </c>
      <c r="D2355" s="7">
        <v>1000</v>
      </c>
      <c r="E2355" s="5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252"/>
        <v>0</v>
      </c>
      <c r="P2355">
        <f t="shared" si="253"/>
        <v>0</v>
      </c>
      <c r="Q2355" t="s">
        <v>8317</v>
      </c>
      <c r="R2355" t="s">
        <v>8318</v>
      </c>
      <c r="S2355" s="11">
        <f t="shared" si="254"/>
        <v>42103.676180555558</v>
      </c>
      <c r="T2355">
        <f t="shared" si="255"/>
        <v>25569</v>
      </c>
      <c r="U2355">
        <f t="shared" si="256"/>
        <v>2015</v>
      </c>
      <c r="V2355">
        <f t="shared" si="257"/>
        <v>4</v>
      </c>
      <c r="W2355" t="str">
        <f t="shared" si="258"/>
        <v>Apr</v>
      </c>
    </row>
    <row r="2356" spans="1:23" customFormat="1" ht="43.2" hidden="1" x14ac:dyDescent="0.3">
      <c r="A2356">
        <v>2354</v>
      </c>
      <c r="B2356" s="2" t="s">
        <v>2355</v>
      </c>
      <c r="C2356" s="2" t="s">
        <v>6464</v>
      </c>
      <c r="D2356" s="7">
        <v>35000</v>
      </c>
      <c r="E2356" s="5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252"/>
        <v>0</v>
      </c>
      <c r="P2356">
        <f t="shared" si="253"/>
        <v>25</v>
      </c>
      <c r="Q2356" t="s">
        <v>8317</v>
      </c>
      <c r="R2356" t="s">
        <v>8318</v>
      </c>
      <c r="S2356" s="11">
        <f t="shared" si="254"/>
        <v>41954.722916666666</v>
      </c>
      <c r="T2356">
        <f t="shared" si="255"/>
        <v>25569.000011574073</v>
      </c>
      <c r="U2356">
        <f t="shared" si="256"/>
        <v>2014</v>
      </c>
      <c r="V2356">
        <f t="shared" si="257"/>
        <v>11</v>
      </c>
      <c r="W2356" t="str">
        <f t="shared" si="258"/>
        <v>Nov</v>
      </c>
    </row>
    <row r="2357" spans="1:23" customFormat="1" ht="43.2" hidden="1" x14ac:dyDescent="0.3">
      <c r="A2357">
        <v>2355</v>
      </c>
      <c r="B2357" s="2" t="s">
        <v>2356</v>
      </c>
      <c r="C2357" s="2" t="s">
        <v>6465</v>
      </c>
      <c r="D2357" s="7">
        <v>8000</v>
      </c>
      <c r="E2357" s="5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252"/>
        <v>1</v>
      </c>
      <c r="P2357">
        <f t="shared" si="253"/>
        <v>27.5</v>
      </c>
      <c r="Q2357" t="s">
        <v>8317</v>
      </c>
      <c r="R2357" t="s">
        <v>8318</v>
      </c>
      <c r="S2357" s="11">
        <f t="shared" si="254"/>
        <v>42096.918240740735</v>
      </c>
      <c r="T2357">
        <f t="shared" si="255"/>
        <v>25569.00002314815</v>
      </c>
      <c r="U2357">
        <f t="shared" si="256"/>
        <v>2015</v>
      </c>
      <c r="V2357">
        <f t="shared" si="257"/>
        <v>4</v>
      </c>
      <c r="W2357" t="str">
        <f t="shared" si="258"/>
        <v>Apr</v>
      </c>
    </row>
    <row r="2358" spans="1:23" customFormat="1" ht="28.8" hidden="1" x14ac:dyDescent="0.3">
      <c r="A2358">
        <v>2356</v>
      </c>
      <c r="B2358" s="2" t="s">
        <v>2357</v>
      </c>
      <c r="C2358" s="2" t="s">
        <v>6466</v>
      </c>
      <c r="D2358" s="7">
        <v>10000</v>
      </c>
      <c r="E2358" s="5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252"/>
        <v>0</v>
      </c>
      <c r="P2358">
        <f t="shared" si="253"/>
        <v>0</v>
      </c>
      <c r="Q2358" t="s">
        <v>8317</v>
      </c>
      <c r="R2358" t="s">
        <v>8318</v>
      </c>
      <c r="S2358" s="11">
        <f t="shared" si="254"/>
        <v>42130.78361111111</v>
      </c>
      <c r="T2358">
        <f t="shared" si="255"/>
        <v>25569</v>
      </c>
      <c r="U2358">
        <f t="shared" si="256"/>
        <v>2015</v>
      </c>
      <c r="V2358">
        <f t="shared" si="257"/>
        <v>5</v>
      </c>
      <c r="W2358" t="str">
        <f t="shared" si="258"/>
        <v>May</v>
      </c>
    </row>
    <row r="2359" spans="1:23" customFormat="1" ht="43.2" hidden="1" x14ac:dyDescent="0.3">
      <c r="A2359">
        <v>2357</v>
      </c>
      <c r="B2359" s="2" t="s">
        <v>2358</v>
      </c>
      <c r="C2359" s="2" t="s">
        <v>6467</v>
      </c>
      <c r="D2359" s="7">
        <v>27000</v>
      </c>
      <c r="E2359" s="5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252"/>
        <v>0</v>
      </c>
      <c r="P2359">
        <f t="shared" si="253"/>
        <v>0</v>
      </c>
      <c r="Q2359" t="s">
        <v>8317</v>
      </c>
      <c r="R2359" t="s">
        <v>8318</v>
      </c>
      <c r="S2359" s="11">
        <f t="shared" si="254"/>
        <v>42264.620115740734</v>
      </c>
      <c r="T2359">
        <f t="shared" si="255"/>
        <v>25569</v>
      </c>
      <c r="U2359">
        <f t="shared" si="256"/>
        <v>2015</v>
      </c>
      <c r="V2359">
        <f t="shared" si="257"/>
        <v>9</v>
      </c>
      <c r="W2359" t="str">
        <f t="shared" si="258"/>
        <v>Sep</v>
      </c>
    </row>
    <row r="2360" spans="1:23" customFormat="1" ht="43.2" hidden="1" x14ac:dyDescent="0.3">
      <c r="A2360">
        <v>2358</v>
      </c>
      <c r="B2360" s="2" t="s">
        <v>2359</v>
      </c>
      <c r="C2360" s="2" t="s">
        <v>6468</v>
      </c>
      <c r="D2360" s="7">
        <v>1500</v>
      </c>
      <c r="E2360" s="5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252"/>
        <v>0</v>
      </c>
      <c r="P2360">
        <f t="shared" si="253"/>
        <v>0</v>
      </c>
      <c r="Q2360" t="s">
        <v>8317</v>
      </c>
      <c r="R2360" t="s">
        <v>8318</v>
      </c>
      <c r="S2360" s="11">
        <f t="shared" si="254"/>
        <v>41978.930972222224</v>
      </c>
      <c r="T2360">
        <f t="shared" si="255"/>
        <v>25569</v>
      </c>
      <c r="U2360">
        <f t="shared" si="256"/>
        <v>2014</v>
      </c>
      <c r="V2360">
        <f t="shared" si="257"/>
        <v>12</v>
      </c>
      <c r="W2360" t="str">
        <f t="shared" si="258"/>
        <v>Dec</v>
      </c>
    </row>
    <row r="2361" spans="1:23" customFormat="1" ht="43.2" hidden="1" x14ac:dyDescent="0.3">
      <c r="A2361">
        <v>2359</v>
      </c>
      <c r="B2361" s="2" t="s">
        <v>2360</v>
      </c>
      <c r="C2361" s="2" t="s">
        <v>6469</v>
      </c>
      <c r="D2361" s="7">
        <v>7500</v>
      </c>
      <c r="E2361" s="5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252"/>
        <v>15</v>
      </c>
      <c r="P2361">
        <f t="shared" si="253"/>
        <v>367</v>
      </c>
      <c r="Q2361" t="s">
        <v>8317</v>
      </c>
      <c r="R2361" t="s">
        <v>8318</v>
      </c>
      <c r="S2361" s="11">
        <f t="shared" si="254"/>
        <v>42159.649583333332</v>
      </c>
      <c r="T2361">
        <f t="shared" si="255"/>
        <v>25569.000034722223</v>
      </c>
      <c r="U2361">
        <f t="shared" si="256"/>
        <v>2015</v>
      </c>
      <c r="V2361">
        <f t="shared" si="257"/>
        <v>6</v>
      </c>
      <c r="W2361" t="str">
        <f t="shared" si="258"/>
        <v>Jun</v>
      </c>
    </row>
    <row r="2362" spans="1:23" customFormat="1" ht="43.2" hidden="1" x14ac:dyDescent="0.3">
      <c r="A2362">
        <v>2360</v>
      </c>
      <c r="B2362" s="2" t="s">
        <v>2361</v>
      </c>
      <c r="C2362" s="2" t="s">
        <v>6470</v>
      </c>
      <c r="D2362" s="7">
        <v>5000</v>
      </c>
      <c r="E2362" s="5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252"/>
        <v>0</v>
      </c>
      <c r="P2362">
        <f t="shared" si="253"/>
        <v>2</v>
      </c>
      <c r="Q2362" t="s">
        <v>8317</v>
      </c>
      <c r="R2362" t="s">
        <v>8318</v>
      </c>
      <c r="S2362" s="11">
        <f t="shared" si="254"/>
        <v>42377.70694444445</v>
      </c>
      <c r="T2362">
        <f t="shared" si="255"/>
        <v>25569.000011574073</v>
      </c>
      <c r="U2362">
        <f t="shared" si="256"/>
        <v>2016</v>
      </c>
      <c r="V2362">
        <f t="shared" si="257"/>
        <v>1</v>
      </c>
      <c r="W2362" t="str">
        <f t="shared" si="258"/>
        <v>Jan</v>
      </c>
    </row>
    <row r="2363" spans="1:23" customFormat="1" ht="43.2" hidden="1" x14ac:dyDescent="0.3">
      <c r="A2363">
        <v>2361</v>
      </c>
      <c r="B2363" s="2" t="s">
        <v>2362</v>
      </c>
      <c r="C2363" s="2" t="s">
        <v>6471</v>
      </c>
      <c r="D2363" s="7">
        <v>200</v>
      </c>
      <c r="E2363" s="5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252"/>
        <v>0</v>
      </c>
      <c r="P2363">
        <f t="shared" si="253"/>
        <v>0</v>
      </c>
      <c r="Q2363" t="s">
        <v>8317</v>
      </c>
      <c r="R2363" t="s">
        <v>8318</v>
      </c>
      <c r="S2363" s="11">
        <f t="shared" si="254"/>
        <v>42466.858888888892</v>
      </c>
      <c r="T2363">
        <f t="shared" si="255"/>
        <v>25569</v>
      </c>
      <c r="U2363">
        <f t="shared" si="256"/>
        <v>2016</v>
      </c>
      <c r="V2363">
        <f t="shared" si="257"/>
        <v>4</v>
      </c>
      <c r="W2363" t="str">
        <f t="shared" si="258"/>
        <v>Apr</v>
      </c>
    </row>
    <row r="2364" spans="1:23" customFormat="1" ht="43.2" hidden="1" x14ac:dyDescent="0.3">
      <c r="A2364">
        <v>2362</v>
      </c>
      <c r="B2364" s="2" t="s">
        <v>2363</v>
      </c>
      <c r="C2364" s="2" t="s">
        <v>6472</v>
      </c>
      <c r="D2364" s="7">
        <v>420</v>
      </c>
      <c r="E2364" s="5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252"/>
        <v>29</v>
      </c>
      <c r="P2364">
        <f t="shared" si="253"/>
        <v>60</v>
      </c>
      <c r="Q2364" t="s">
        <v>8317</v>
      </c>
      <c r="R2364" t="s">
        <v>8318</v>
      </c>
      <c r="S2364" s="11">
        <f t="shared" si="254"/>
        <v>41954.688310185185</v>
      </c>
      <c r="T2364">
        <f t="shared" si="255"/>
        <v>25569.00002314815</v>
      </c>
      <c r="U2364">
        <f t="shared" si="256"/>
        <v>2014</v>
      </c>
      <c r="V2364">
        <f t="shared" si="257"/>
        <v>11</v>
      </c>
      <c r="W2364" t="str">
        <f t="shared" si="258"/>
        <v>Nov</v>
      </c>
    </row>
    <row r="2365" spans="1:23" customFormat="1" ht="43.2" hidden="1" x14ac:dyDescent="0.3">
      <c r="A2365">
        <v>2363</v>
      </c>
      <c r="B2365" s="2" t="s">
        <v>2364</v>
      </c>
      <c r="C2365" s="2" t="s">
        <v>6473</v>
      </c>
      <c r="D2365" s="7">
        <v>175000</v>
      </c>
      <c r="E2365" s="5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252"/>
        <v>0</v>
      </c>
      <c r="P2365">
        <f t="shared" si="253"/>
        <v>0</v>
      </c>
      <c r="Q2365" t="s">
        <v>8317</v>
      </c>
      <c r="R2365" t="s">
        <v>8318</v>
      </c>
      <c r="S2365" s="11">
        <f t="shared" si="254"/>
        <v>42322.011574074073</v>
      </c>
      <c r="T2365">
        <f t="shared" si="255"/>
        <v>25569</v>
      </c>
      <c r="U2365">
        <f t="shared" si="256"/>
        <v>2015</v>
      </c>
      <c r="V2365">
        <f t="shared" si="257"/>
        <v>11</v>
      </c>
      <c r="W2365" t="str">
        <f t="shared" si="258"/>
        <v>Nov</v>
      </c>
    </row>
    <row r="2366" spans="1:23" customFormat="1" ht="28.8" hidden="1" x14ac:dyDescent="0.3">
      <c r="A2366">
        <v>2364</v>
      </c>
      <c r="B2366" s="2" t="s">
        <v>2365</v>
      </c>
      <c r="C2366" s="2" t="s">
        <v>6474</v>
      </c>
      <c r="D2366" s="7">
        <v>128</v>
      </c>
      <c r="E2366" s="5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252"/>
        <v>0</v>
      </c>
      <c r="P2366">
        <f t="shared" si="253"/>
        <v>0</v>
      </c>
      <c r="Q2366" t="s">
        <v>8317</v>
      </c>
      <c r="R2366" t="s">
        <v>8318</v>
      </c>
      <c r="S2366" s="11">
        <f t="shared" si="254"/>
        <v>42248.934675925921</v>
      </c>
      <c r="T2366">
        <f t="shared" si="255"/>
        <v>25569</v>
      </c>
      <c r="U2366">
        <f t="shared" si="256"/>
        <v>2015</v>
      </c>
      <c r="V2366">
        <f t="shared" si="257"/>
        <v>9</v>
      </c>
      <c r="W2366" t="str">
        <f t="shared" si="258"/>
        <v>Sep</v>
      </c>
    </row>
    <row r="2367" spans="1:23" customFormat="1" ht="43.2" hidden="1" x14ac:dyDescent="0.3">
      <c r="A2367">
        <v>2365</v>
      </c>
      <c r="B2367" s="2" t="s">
        <v>2366</v>
      </c>
      <c r="C2367" s="2" t="s">
        <v>6475</v>
      </c>
      <c r="D2367" s="7">
        <v>1000</v>
      </c>
      <c r="E2367" s="5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252"/>
        <v>0</v>
      </c>
      <c r="P2367">
        <f t="shared" si="253"/>
        <v>0</v>
      </c>
      <c r="Q2367" t="s">
        <v>8317</v>
      </c>
      <c r="R2367" t="s">
        <v>8318</v>
      </c>
      <c r="S2367" s="11">
        <f t="shared" si="254"/>
        <v>42346.736400462964</v>
      </c>
      <c r="T2367">
        <f t="shared" si="255"/>
        <v>25569</v>
      </c>
      <c r="U2367">
        <f t="shared" si="256"/>
        <v>2015</v>
      </c>
      <c r="V2367">
        <f t="shared" si="257"/>
        <v>12</v>
      </c>
      <c r="W2367" t="str">
        <f t="shared" si="258"/>
        <v>Dec</v>
      </c>
    </row>
    <row r="2368" spans="1:23" customFormat="1" ht="43.2" hidden="1" x14ac:dyDescent="0.3">
      <c r="A2368">
        <v>2366</v>
      </c>
      <c r="B2368" s="2" t="s">
        <v>2367</v>
      </c>
      <c r="C2368" s="2" t="s">
        <v>6476</v>
      </c>
      <c r="D2368" s="7">
        <v>25000</v>
      </c>
      <c r="E2368" s="5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252"/>
        <v>11</v>
      </c>
      <c r="P2368">
        <f t="shared" si="253"/>
        <v>97.41</v>
      </c>
      <c r="Q2368" t="s">
        <v>8317</v>
      </c>
      <c r="R2368" t="s">
        <v>8318</v>
      </c>
      <c r="S2368" s="11">
        <f t="shared" si="254"/>
        <v>42268.531631944439</v>
      </c>
      <c r="T2368">
        <f t="shared" si="255"/>
        <v>25569.0003125</v>
      </c>
      <c r="U2368">
        <f t="shared" si="256"/>
        <v>2015</v>
      </c>
      <c r="V2368">
        <f t="shared" si="257"/>
        <v>9</v>
      </c>
      <c r="W2368" t="str">
        <f t="shared" si="258"/>
        <v>Sep</v>
      </c>
    </row>
    <row r="2369" spans="1:23" customFormat="1" ht="43.2" hidden="1" x14ac:dyDescent="0.3">
      <c r="A2369">
        <v>2367</v>
      </c>
      <c r="B2369" s="2" t="s">
        <v>2368</v>
      </c>
      <c r="C2369" s="2" t="s">
        <v>6477</v>
      </c>
      <c r="D2369" s="7">
        <v>50000</v>
      </c>
      <c r="E2369" s="5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252"/>
        <v>1</v>
      </c>
      <c r="P2369">
        <f t="shared" si="253"/>
        <v>47.86</v>
      </c>
      <c r="Q2369" t="s">
        <v>8317</v>
      </c>
      <c r="R2369" t="s">
        <v>8318</v>
      </c>
      <c r="S2369" s="11">
        <f t="shared" si="254"/>
        <v>42425.970092592594</v>
      </c>
      <c r="T2369">
        <f t="shared" si="255"/>
        <v>25569.000162037039</v>
      </c>
      <c r="U2369">
        <f t="shared" si="256"/>
        <v>2016</v>
      </c>
      <c r="V2369">
        <f t="shared" si="257"/>
        <v>2</v>
      </c>
      <c r="W2369" t="str">
        <f t="shared" si="258"/>
        <v>Feb</v>
      </c>
    </row>
    <row r="2370" spans="1:23" customFormat="1" ht="43.2" hidden="1" x14ac:dyDescent="0.3">
      <c r="A2370">
        <v>2368</v>
      </c>
      <c r="B2370" s="2" t="s">
        <v>2369</v>
      </c>
      <c r="C2370" s="2" t="s">
        <v>6478</v>
      </c>
      <c r="D2370" s="7">
        <v>40000</v>
      </c>
      <c r="E2370" s="5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259">ROUND(E2370/D2370*100,0)</f>
        <v>0</v>
      </c>
      <c r="P2370">
        <f t="shared" si="253"/>
        <v>50</v>
      </c>
      <c r="Q2370" t="s">
        <v>8317</v>
      </c>
      <c r="R2370" t="s">
        <v>8318</v>
      </c>
      <c r="S2370" s="11">
        <f t="shared" si="254"/>
        <v>42063.721817129626</v>
      </c>
      <c r="T2370">
        <f t="shared" si="255"/>
        <v>25569.00002314815</v>
      </c>
      <c r="U2370">
        <f t="shared" si="256"/>
        <v>2015</v>
      </c>
      <c r="V2370">
        <f t="shared" si="257"/>
        <v>2</v>
      </c>
      <c r="W2370" t="str">
        <f t="shared" si="258"/>
        <v>Feb</v>
      </c>
    </row>
    <row r="2371" spans="1:23" customFormat="1" ht="43.2" hidden="1" x14ac:dyDescent="0.3">
      <c r="A2371">
        <v>2369</v>
      </c>
      <c r="B2371" s="2" t="s">
        <v>2370</v>
      </c>
      <c r="C2371" s="2" t="s">
        <v>6479</v>
      </c>
      <c r="D2371" s="7">
        <v>25000</v>
      </c>
      <c r="E2371" s="5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259"/>
        <v>0</v>
      </c>
      <c r="P2371">
        <f t="shared" ref="P2371:P2434" si="260">IFERROR(ROUND(E2371/L2371,2),0)</f>
        <v>0</v>
      </c>
      <c r="Q2371" t="s">
        <v>8317</v>
      </c>
      <c r="R2371" t="s">
        <v>8318</v>
      </c>
      <c r="S2371" s="11">
        <f t="shared" ref="S2371:S2434" si="261">(((J2371/60)/60)/24)+DATE(1970,1,1)</f>
        <v>42380.812627314815</v>
      </c>
      <c r="T2371">
        <f t="shared" ref="T2371:T2434" si="262">(((L2371/60)/60)/24)+DATE(1970,1,1)</f>
        <v>25569</v>
      </c>
      <c r="U2371">
        <f t="shared" ref="U2371:U2434" si="263">YEAR(S2371)</f>
        <v>2016</v>
      </c>
      <c r="V2371">
        <f t="shared" ref="V2371:V2434" si="264">MONTH(S2371)</f>
        <v>1</v>
      </c>
      <c r="W2371" t="str">
        <f t="shared" ref="W2371:W2434" si="265">IF(V2371=1,"Jan",IF(V2371=2,"Feb",IF(V2371=3,"Mar",IF(V2371=4,"Apr",IF(V2371=5,"May",IF(V2371=6,"Jun",IF(V2371=7,"Jul",IF(V2371=8,"Aug",IF(V2371=9,"Sep",IF(V2371=10,"Oct",IF(V2371=11,"Nov",IF(V2371=12,"Dec"))))))))))))</f>
        <v>Jan</v>
      </c>
    </row>
    <row r="2372" spans="1:23" customFormat="1" ht="43.2" hidden="1" x14ac:dyDescent="0.3">
      <c r="A2372">
        <v>2370</v>
      </c>
      <c r="B2372" s="2" t="s">
        <v>2371</v>
      </c>
      <c r="C2372" s="2" t="s">
        <v>6480</v>
      </c>
      <c r="D2372" s="7">
        <v>25000</v>
      </c>
      <c r="E2372" s="5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259"/>
        <v>0</v>
      </c>
      <c r="P2372">
        <f t="shared" si="260"/>
        <v>20.5</v>
      </c>
      <c r="Q2372" t="s">
        <v>8317</v>
      </c>
      <c r="R2372" t="s">
        <v>8318</v>
      </c>
      <c r="S2372" s="11">
        <f t="shared" si="261"/>
        <v>41961.18913194444</v>
      </c>
      <c r="T2372">
        <f t="shared" si="262"/>
        <v>25569.000046296296</v>
      </c>
      <c r="U2372">
        <f t="shared" si="263"/>
        <v>2014</v>
      </c>
      <c r="V2372">
        <f t="shared" si="264"/>
        <v>11</v>
      </c>
      <c r="W2372" t="str">
        <f t="shared" si="265"/>
        <v>Nov</v>
      </c>
    </row>
    <row r="2373" spans="1:23" customFormat="1" ht="43.2" hidden="1" x14ac:dyDescent="0.3">
      <c r="A2373">
        <v>2371</v>
      </c>
      <c r="B2373" s="2" t="s">
        <v>2372</v>
      </c>
      <c r="C2373" s="2" t="s">
        <v>6481</v>
      </c>
      <c r="D2373" s="7">
        <v>2000</v>
      </c>
      <c r="E2373" s="5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259"/>
        <v>0</v>
      </c>
      <c r="P2373">
        <f t="shared" si="260"/>
        <v>0</v>
      </c>
      <c r="Q2373" t="s">
        <v>8317</v>
      </c>
      <c r="R2373" t="s">
        <v>8318</v>
      </c>
      <c r="S2373" s="11">
        <f t="shared" si="261"/>
        <v>42150.777731481481</v>
      </c>
      <c r="T2373">
        <f t="shared" si="262"/>
        <v>25569</v>
      </c>
      <c r="U2373">
        <f t="shared" si="263"/>
        <v>2015</v>
      </c>
      <c r="V2373">
        <f t="shared" si="264"/>
        <v>5</v>
      </c>
      <c r="W2373" t="str">
        <f t="shared" si="265"/>
        <v>May</v>
      </c>
    </row>
    <row r="2374" spans="1:23" customFormat="1" ht="43.2" hidden="1" x14ac:dyDescent="0.3">
      <c r="A2374">
        <v>2372</v>
      </c>
      <c r="B2374" s="2" t="s">
        <v>2373</v>
      </c>
      <c r="C2374" s="2" t="s">
        <v>6482</v>
      </c>
      <c r="D2374" s="7">
        <v>5500</v>
      </c>
      <c r="E2374" s="5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259"/>
        <v>3</v>
      </c>
      <c r="P2374">
        <f t="shared" si="260"/>
        <v>30</v>
      </c>
      <c r="Q2374" t="s">
        <v>8317</v>
      </c>
      <c r="R2374" t="s">
        <v>8318</v>
      </c>
      <c r="S2374" s="11">
        <f t="shared" si="261"/>
        <v>42088.069108796291</v>
      </c>
      <c r="T2374">
        <f t="shared" si="262"/>
        <v>25569.000069444446</v>
      </c>
      <c r="U2374">
        <f t="shared" si="263"/>
        <v>2015</v>
      </c>
      <c r="V2374">
        <f t="shared" si="264"/>
        <v>3</v>
      </c>
      <c r="W2374" t="str">
        <f t="shared" si="265"/>
        <v>Mar</v>
      </c>
    </row>
    <row r="2375" spans="1:23" customFormat="1" ht="28.8" hidden="1" x14ac:dyDescent="0.3">
      <c r="A2375">
        <v>2373</v>
      </c>
      <c r="B2375" s="2" t="s">
        <v>2374</v>
      </c>
      <c r="C2375" s="2" t="s">
        <v>6483</v>
      </c>
      <c r="D2375" s="7">
        <v>850000</v>
      </c>
      <c r="E2375" s="5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259"/>
        <v>0</v>
      </c>
      <c r="P2375">
        <f t="shared" si="260"/>
        <v>50</v>
      </c>
      <c r="Q2375" t="s">
        <v>8317</v>
      </c>
      <c r="R2375" t="s">
        <v>8318</v>
      </c>
      <c r="S2375" s="11">
        <f t="shared" si="261"/>
        <v>42215.662314814821</v>
      </c>
      <c r="T2375">
        <f t="shared" si="262"/>
        <v>25569.000011574073</v>
      </c>
      <c r="U2375">
        <f t="shared" si="263"/>
        <v>2015</v>
      </c>
      <c r="V2375">
        <f t="shared" si="264"/>
        <v>7</v>
      </c>
      <c r="W2375" t="str">
        <f t="shared" si="265"/>
        <v>Jul</v>
      </c>
    </row>
    <row r="2376" spans="1:23" customFormat="1" ht="43.2" hidden="1" x14ac:dyDescent="0.3">
      <c r="A2376">
        <v>2374</v>
      </c>
      <c r="B2376" s="2" t="s">
        <v>2375</v>
      </c>
      <c r="C2376" s="2" t="s">
        <v>6484</v>
      </c>
      <c r="D2376" s="7">
        <v>22000</v>
      </c>
      <c r="E2376" s="5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259"/>
        <v>0</v>
      </c>
      <c r="P2376">
        <f t="shared" si="260"/>
        <v>10</v>
      </c>
      <c r="Q2376" t="s">
        <v>8317</v>
      </c>
      <c r="R2376" t="s">
        <v>8318</v>
      </c>
      <c r="S2376" s="11">
        <f t="shared" si="261"/>
        <v>42017.843287037031</v>
      </c>
      <c r="T2376">
        <f t="shared" si="262"/>
        <v>25569.000011574073</v>
      </c>
      <c r="U2376">
        <f t="shared" si="263"/>
        <v>2015</v>
      </c>
      <c r="V2376">
        <f t="shared" si="264"/>
        <v>1</v>
      </c>
      <c r="W2376" t="str">
        <f t="shared" si="265"/>
        <v>Jan</v>
      </c>
    </row>
    <row r="2377" spans="1:23" customFormat="1" ht="43.2" hidden="1" x14ac:dyDescent="0.3">
      <c r="A2377">
        <v>2375</v>
      </c>
      <c r="B2377" s="2" t="s">
        <v>2376</v>
      </c>
      <c r="C2377" s="2" t="s">
        <v>6485</v>
      </c>
      <c r="D2377" s="7">
        <v>10000</v>
      </c>
      <c r="E2377" s="5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259"/>
        <v>0</v>
      </c>
      <c r="P2377">
        <f t="shared" si="260"/>
        <v>0</v>
      </c>
      <c r="Q2377" t="s">
        <v>8317</v>
      </c>
      <c r="R2377" t="s">
        <v>8318</v>
      </c>
      <c r="S2377" s="11">
        <f t="shared" si="261"/>
        <v>42592.836076388892</v>
      </c>
      <c r="T2377">
        <f t="shared" si="262"/>
        <v>25569</v>
      </c>
      <c r="U2377">
        <f t="shared" si="263"/>
        <v>2016</v>
      </c>
      <c r="V2377">
        <f t="shared" si="264"/>
        <v>8</v>
      </c>
      <c r="W2377" t="str">
        <f t="shared" si="265"/>
        <v>Aug</v>
      </c>
    </row>
    <row r="2378" spans="1:23" customFormat="1" ht="43.2" hidden="1" x14ac:dyDescent="0.3">
      <c r="A2378">
        <v>2376</v>
      </c>
      <c r="B2378" s="2" t="s">
        <v>2377</v>
      </c>
      <c r="C2378" s="2" t="s">
        <v>6486</v>
      </c>
      <c r="D2378" s="7">
        <v>3000</v>
      </c>
      <c r="E2378" s="5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259"/>
        <v>11</v>
      </c>
      <c r="P2378">
        <f t="shared" si="260"/>
        <v>81.58</v>
      </c>
      <c r="Q2378" t="s">
        <v>8317</v>
      </c>
      <c r="R2378" t="s">
        <v>8318</v>
      </c>
      <c r="S2378" s="11">
        <f t="shared" si="261"/>
        <v>42318.925532407404</v>
      </c>
      <c r="T2378">
        <f t="shared" si="262"/>
        <v>25569.000046296296</v>
      </c>
      <c r="U2378">
        <f t="shared" si="263"/>
        <v>2015</v>
      </c>
      <c r="V2378">
        <f t="shared" si="264"/>
        <v>11</v>
      </c>
      <c r="W2378" t="str">
        <f t="shared" si="265"/>
        <v>Nov</v>
      </c>
    </row>
    <row r="2379" spans="1:23" customFormat="1" ht="43.2" hidden="1" x14ac:dyDescent="0.3">
      <c r="A2379">
        <v>2377</v>
      </c>
      <c r="B2379" s="2" t="s">
        <v>2378</v>
      </c>
      <c r="C2379" s="2" t="s">
        <v>6487</v>
      </c>
      <c r="D2379" s="7">
        <v>2500</v>
      </c>
      <c r="E2379" s="5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259"/>
        <v>0</v>
      </c>
      <c r="P2379">
        <f t="shared" si="260"/>
        <v>0</v>
      </c>
      <c r="Q2379" t="s">
        <v>8317</v>
      </c>
      <c r="R2379" t="s">
        <v>8318</v>
      </c>
      <c r="S2379" s="11">
        <f t="shared" si="261"/>
        <v>42669.870173611111</v>
      </c>
      <c r="T2379">
        <f t="shared" si="262"/>
        <v>25569</v>
      </c>
      <c r="U2379">
        <f t="shared" si="263"/>
        <v>2016</v>
      </c>
      <c r="V2379">
        <f t="shared" si="264"/>
        <v>10</v>
      </c>
      <c r="W2379" t="str">
        <f t="shared" si="265"/>
        <v>Oct</v>
      </c>
    </row>
    <row r="2380" spans="1:23" customFormat="1" ht="43.2" hidden="1" x14ac:dyDescent="0.3">
      <c r="A2380">
        <v>2378</v>
      </c>
      <c r="B2380" s="2" t="s">
        <v>2379</v>
      </c>
      <c r="C2380" s="2" t="s">
        <v>6488</v>
      </c>
      <c r="D2380" s="7">
        <v>110000</v>
      </c>
      <c r="E2380" s="5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259"/>
        <v>0</v>
      </c>
      <c r="P2380">
        <f t="shared" si="260"/>
        <v>0</v>
      </c>
      <c r="Q2380" t="s">
        <v>8317</v>
      </c>
      <c r="R2380" t="s">
        <v>8318</v>
      </c>
      <c r="S2380" s="11">
        <f t="shared" si="261"/>
        <v>42213.013078703705</v>
      </c>
      <c r="T2380">
        <f t="shared" si="262"/>
        <v>25569</v>
      </c>
      <c r="U2380">
        <f t="shared" si="263"/>
        <v>2015</v>
      </c>
      <c r="V2380">
        <f t="shared" si="264"/>
        <v>7</v>
      </c>
      <c r="W2380" t="str">
        <f t="shared" si="265"/>
        <v>Jul</v>
      </c>
    </row>
    <row r="2381" spans="1:23" customFormat="1" ht="28.8" hidden="1" x14ac:dyDescent="0.3">
      <c r="A2381">
        <v>2379</v>
      </c>
      <c r="B2381" s="2" t="s">
        <v>2380</v>
      </c>
      <c r="C2381" s="2" t="s">
        <v>6489</v>
      </c>
      <c r="D2381" s="7">
        <v>30000</v>
      </c>
      <c r="E2381" s="5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259"/>
        <v>0</v>
      </c>
      <c r="P2381">
        <f t="shared" si="260"/>
        <v>0</v>
      </c>
      <c r="Q2381" t="s">
        <v>8317</v>
      </c>
      <c r="R2381" t="s">
        <v>8318</v>
      </c>
      <c r="S2381" s="11">
        <f t="shared" si="261"/>
        <v>42237.016388888893</v>
      </c>
      <c r="T2381">
        <f t="shared" si="262"/>
        <v>25569</v>
      </c>
      <c r="U2381">
        <f t="shared" si="263"/>
        <v>2015</v>
      </c>
      <c r="V2381">
        <f t="shared" si="264"/>
        <v>8</v>
      </c>
      <c r="W2381" t="str">
        <f t="shared" si="265"/>
        <v>Aug</v>
      </c>
    </row>
    <row r="2382" spans="1:23" customFormat="1" ht="43.2" hidden="1" x14ac:dyDescent="0.3">
      <c r="A2382">
        <v>2380</v>
      </c>
      <c r="B2382" s="2" t="s">
        <v>2381</v>
      </c>
      <c r="C2382" s="2" t="s">
        <v>6490</v>
      </c>
      <c r="D2382" s="7">
        <v>15000</v>
      </c>
      <c r="E2382" s="5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259"/>
        <v>0</v>
      </c>
      <c r="P2382">
        <f t="shared" si="260"/>
        <v>18.329999999999998</v>
      </c>
      <c r="Q2382" t="s">
        <v>8317</v>
      </c>
      <c r="R2382" t="s">
        <v>8318</v>
      </c>
      <c r="S2382" s="11">
        <f t="shared" si="261"/>
        <v>42248.793310185181</v>
      </c>
      <c r="T2382">
        <f t="shared" si="262"/>
        <v>25569.000034722223</v>
      </c>
      <c r="U2382">
        <f t="shared" si="263"/>
        <v>2015</v>
      </c>
      <c r="V2382">
        <f t="shared" si="264"/>
        <v>9</v>
      </c>
      <c r="W2382" t="str">
        <f t="shared" si="265"/>
        <v>Sep</v>
      </c>
    </row>
    <row r="2383" spans="1:23" customFormat="1" ht="43.2" hidden="1" x14ac:dyDescent="0.3">
      <c r="A2383">
        <v>2381</v>
      </c>
      <c r="B2383" s="2" t="s">
        <v>2382</v>
      </c>
      <c r="C2383" s="2" t="s">
        <v>6491</v>
      </c>
      <c r="D2383" s="7">
        <v>86350</v>
      </c>
      <c r="E2383" s="5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259"/>
        <v>2</v>
      </c>
      <c r="P2383">
        <f t="shared" si="260"/>
        <v>224.43</v>
      </c>
      <c r="Q2383" t="s">
        <v>8317</v>
      </c>
      <c r="R2383" t="s">
        <v>8318</v>
      </c>
      <c r="S2383" s="11">
        <f t="shared" si="261"/>
        <v>42074.935740740737</v>
      </c>
      <c r="T2383">
        <f t="shared" si="262"/>
        <v>25569.000081018519</v>
      </c>
      <c r="U2383">
        <f t="shared" si="263"/>
        <v>2015</v>
      </c>
      <c r="V2383">
        <f t="shared" si="264"/>
        <v>3</v>
      </c>
      <c r="W2383" t="str">
        <f t="shared" si="265"/>
        <v>Mar</v>
      </c>
    </row>
    <row r="2384" spans="1:23" customFormat="1" ht="57.6" hidden="1" x14ac:dyDescent="0.3">
      <c r="A2384">
        <v>2382</v>
      </c>
      <c r="B2384" s="2" t="s">
        <v>2383</v>
      </c>
      <c r="C2384" s="2" t="s">
        <v>6492</v>
      </c>
      <c r="D2384" s="7">
        <v>3000</v>
      </c>
      <c r="E2384" s="5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259"/>
        <v>3</v>
      </c>
      <c r="P2384">
        <f t="shared" si="260"/>
        <v>37.5</v>
      </c>
      <c r="Q2384" t="s">
        <v>8317</v>
      </c>
      <c r="R2384" t="s">
        <v>8318</v>
      </c>
      <c r="S2384" s="11">
        <f t="shared" si="261"/>
        <v>42195.187534722223</v>
      </c>
      <c r="T2384">
        <f t="shared" si="262"/>
        <v>25569.00002314815</v>
      </c>
      <c r="U2384">
        <f t="shared" si="263"/>
        <v>2015</v>
      </c>
      <c r="V2384">
        <f t="shared" si="264"/>
        <v>7</v>
      </c>
      <c r="W2384" t="str">
        <f t="shared" si="265"/>
        <v>Jul</v>
      </c>
    </row>
    <row r="2385" spans="1:23" customFormat="1" ht="43.2" hidden="1" x14ac:dyDescent="0.3">
      <c r="A2385">
        <v>2383</v>
      </c>
      <c r="B2385" s="2" t="s">
        <v>2384</v>
      </c>
      <c r="C2385" s="2" t="s">
        <v>6493</v>
      </c>
      <c r="D2385" s="7">
        <v>10000</v>
      </c>
      <c r="E2385" s="5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259"/>
        <v>4</v>
      </c>
      <c r="P2385">
        <f t="shared" si="260"/>
        <v>145</v>
      </c>
      <c r="Q2385" t="s">
        <v>8317</v>
      </c>
      <c r="R2385" t="s">
        <v>8318</v>
      </c>
      <c r="S2385" s="11">
        <f t="shared" si="261"/>
        <v>42027.056793981479</v>
      </c>
      <c r="T2385">
        <f t="shared" si="262"/>
        <v>25569.000034722223</v>
      </c>
      <c r="U2385">
        <f t="shared" si="263"/>
        <v>2015</v>
      </c>
      <c r="V2385">
        <f t="shared" si="264"/>
        <v>1</v>
      </c>
      <c r="W2385" t="str">
        <f t="shared" si="265"/>
        <v>Jan</v>
      </c>
    </row>
    <row r="2386" spans="1:23" customFormat="1" ht="43.2" hidden="1" x14ac:dyDescent="0.3">
      <c r="A2386">
        <v>2384</v>
      </c>
      <c r="B2386" s="2" t="s">
        <v>2385</v>
      </c>
      <c r="C2386" s="2" t="s">
        <v>6494</v>
      </c>
      <c r="D2386" s="7">
        <v>1000</v>
      </c>
      <c r="E2386" s="5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259"/>
        <v>1</v>
      </c>
      <c r="P2386">
        <f t="shared" si="260"/>
        <v>1</v>
      </c>
      <c r="Q2386" t="s">
        <v>8317</v>
      </c>
      <c r="R2386" t="s">
        <v>8318</v>
      </c>
      <c r="S2386" s="11">
        <f t="shared" si="261"/>
        <v>41927.067627314813</v>
      </c>
      <c r="T2386">
        <f t="shared" si="262"/>
        <v>25569.000092592592</v>
      </c>
      <c r="U2386">
        <f t="shared" si="263"/>
        <v>2014</v>
      </c>
      <c r="V2386">
        <f t="shared" si="264"/>
        <v>10</v>
      </c>
      <c r="W2386" t="str">
        <f t="shared" si="265"/>
        <v>Oct</v>
      </c>
    </row>
    <row r="2387" spans="1:23" customFormat="1" ht="43.2" hidden="1" x14ac:dyDescent="0.3">
      <c r="A2387">
        <v>2385</v>
      </c>
      <c r="B2387" s="2" t="s">
        <v>2386</v>
      </c>
      <c r="C2387" s="2" t="s">
        <v>6495</v>
      </c>
      <c r="D2387" s="7">
        <v>65000</v>
      </c>
      <c r="E2387" s="5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259"/>
        <v>1</v>
      </c>
      <c r="P2387">
        <f t="shared" si="260"/>
        <v>112.57</v>
      </c>
      <c r="Q2387" t="s">
        <v>8317</v>
      </c>
      <c r="R2387" t="s">
        <v>8318</v>
      </c>
      <c r="S2387" s="11">
        <f t="shared" si="261"/>
        <v>42191.70175925926</v>
      </c>
      <c r="T2387">
        <f t="shared" si="262"/>
        <v>25569.000081018519</v>
      </c>
      <c r="U2387">
        <f t="shared" si="263"/>
        <v>2015</v>
      </c>
      <c r="V2387">
        <f t="shared" si="264"/>
        <v>7</v>
      </c>
      <c r="W2387" t="str">
        <f t="shared" si="265"/>
        <v>Jul</v>
      </c>
    </row>
    <row r="2388" spans="1:23" customFormat="1" ht="43.2" hidden="1" x14ac:dyDescent="0.3">
      <c r="A2388">
        <v>2386</v>
      </c>
      <c r="B2388" s="2" t="s">
        <v>2387</v>
      </c>
      <c r="C2388" s="2" t="s">
        <v>6496</v>
      </c>
      <c r="D2388" s="7">
        <v>30000</v>
      </c>
      <c r="E2388" s="5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259"/>
        <v>0</v>
      </c>
      <c r="P2388">
        <f t="shared" si="260"/>
        <v>0</v>
      </c>
      <c r="Q2388" t="s">
        <v>8317</v>
      </c>
      <c r="R2388" t="s">
        <v>8318</v>
      </c>
      <c r="S2388" s="11">
        <f t="shared" si="261"/>
        <v>41954.838240740741</v>
      </c>
      <c r="T2388">
        <f t="shared" si="262"/>
        <v>25569</v>
      </c>
      <c r="U2388">
        <f t="shared" si="263"/>
        <v>2014</v>
      </c>
      <c r="V2388">
        <f t="shared" si="264"/>
        <v>11</v>
      </c>
      <c r="W2388" t="str">
        <f t="shared" si="265"/>
        <v>Nov</v>
      </c>
    </row>
    <row r="2389" spans="1:23" customFormat="1" ht="43.2" hidden="1" x14ac:dyDescent="0.3">
      <c r="A2389">
        <v>2387</v>
      </c>
      <c r="B2389" s="2" t="s">
        <v>2388</v>
      </c>
      <c r="C2389" s="2" t="s">
        <v>6497</v>
      </c>
      <c r="D2389" s="7">
        <v>150000</v>
      </c>
      <c r="E2389" s="5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259"/>
        <v>1</v>
      </c>
      <c r="P2389">
        <f t="shared" si="260"/>
        <v>342</v>
      </c>
      <c r="Q2389" t="s">
        <v>8317</v>
      </c>
      <c r="R2389" t="s">
        <v>8318</v>
      </c>
      <c r="S2389" s="11">
        <f t="shared" si="261"/>
        <v>42528.626620370371</v>
      </c>
      <c r="T2389">
        <f t="shared" si="262"/>
        <v>25569.000034722223</v>
      </c>
      <c r="U2389">
        <f t="shared" si="263"/>
        <v>2016</v>
      </c>
      <c r="V2389">
        <f t="shared" si="264"/>
        <v>6</v>
      </c>
      <c r="W2389" t="str">
        <f t="shared" si="265"/>
        <v>Jun</v>
      </c>
    </row>
    <row r="2390" spans="1:23" customFormat="1" ht="43.2" hidden="1" x14ac:dyDescent="0.3">
      <c r="A2390">
        <v>2388</v>
      </c>
      <c r="B2390" s="2" t="s">
        <v>2389</v>
      </c>
      <c r="C2390" s="2" t="s">
        <v>6498</v>
      </c>
      <c r="D2390" s="7">
        <v>37000</v>
      </c>
      <c r="E2390" s="5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259"/>
        <v>1</v>
      </c>
      <c r="P2390">
        <f t="shared" si="260"/>
        <v>57.88</v>
      </c>
      <c r="Q2390" t="s">
        <v>8317</v>
      </c>
      <c r="R2390" t="s">
        <v>8318</v>
      </c>
      <c r="S2390" s="11">
        <f t="shared" si="261"/>
        <v>41989.853692129633</v>
      </c>
      <c r="T2390">
        <f t="shared" si="262"/>
        <v>25569.000092592592</v>
      </c>
      <c r="U2390">
        <f t="shared" si="263"/>
        <v>2014</v>
      </c>
      <c r="V2390">
        <f t="shared" si="264"/>
        <v>12</v>
      </c>
      <c r="W2390" t="str">
        <f t="shared" si="265"/>
        <v>Dec</v>
      </c>
    </row>
    <row r="2391" spans="1:23" customFormat="1" ht="57.6" hidden="1" x14ac:dyDescent="0.3">
      <c r="A2391">
        <v>2389</v>
      </c>
      <c r="B2391" s="2" t="s">
        <v>2390</v>
      </c>
      <c r="C2391" s="2" t="s">
        <v>6499</v>
      </c>
      <c r="D2391" s="7">
        <v>16000</v>
      </c>
      <c r="E2391" s="5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259"/>
        <v>0</v>
      </c>
      <c r="P2391">
        <f t="shared" si="260"/>
        <v>30</v>
      </c>
      <c r="Q2391" t="s">
        <v>8317</v>
      </c>
      <c r="R2391" t="s">
        <v>8318</v>
      </c>
      <c r="S2391" s="11">
        <f t="shared" si="261"/>
        <v>42179.653379629628</v>
      </c>
      <c r="T2391">
        <f t="shared" si="262"/>
        <v>25569.000011574073</v>
      </c>
      <c r="U2391">
        <f t="shared" si="263"/>
        <v>2015</v>
      </c>
      <c r="V2391">
        <f t="shared" si="264"/>
        <v>6</v>
      </c>
      <c r="W2391" t="str">
        <f t="shared" si="265"/>
        <v>Jun</v>
      </c>
    </row>
    <row r="2392" spans="1:23" customFormat="1" ht="43.2" hidden="1" x14ac:dyDescent="0.3">
      <c r="A2392">
        <v>2390</v>
      </c>
      <c r="B2392" s="2" t="s">
        <v>2391</v>
      </c>
      <c r="C2392" s="2" t="s">
        <v>6500</v>
      </c>
      <c r="D2392" s="7">
        <v>510000</v>
      </c>
      <c r="E2392" s="5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259"/>
        <v>0</v>
      </c>
      <c r="P2392">
        <f t="shared" si="260"/>
        <v>0</v>
      </c>
      <c r="Q2392" t="s">
        <v>8317</v>
      </c>
      <c r="R2392" t="s">
        <v>8318</v>
      </c>
      <c r="S2392" s="11">
        <f t="shared" si="261"/>
        <v>41968.262314814812</v>
      </c>
      <c r="T2392">
        <f t="shared" si="262"/>
        <v>25569</v>
      </c>
      <c r="U2392">
        <f t="shared" si="263"/>
        <v>2014</v>
      </c>
      <c r="V2392">
        <f t="shared" si="264"/>
        <v>11</v>
      </c>
      <c r="W2392" t="str">
        <f t="shared" si="265"/>
        <v>Nov</v>
      </c>
    </row>
    <row r="2393" spans="1:23" customFormat="1" ht="28.8" hidden="1" x14ac:dyDescent="0.3">
      <c r="A2393">
        <v>2391</v>
      </c>
      <c r="B2393" s="2" t="s">
        <v>2392</v>
      </c>
      <c r="C2393" s="2" t="s">
        <v>6501</v>
      </c>
      <c r="D2393" s="7">
        <v>20000</v>
      </c>
      <c r="E2393" s="5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259"/>
        <v>0</v>
      </c>
      <c r="P2393">
        <f t="shared" si="260"/>
        <v>25</v>
      </c>
      <c r="Q2393" t="s">
        <v>8317</v>
      </c>
      <c r="R2393" t="s">
        <v>8318</v>
      </c>
      <c r="S2393" s="11">
        <f t="shared" si="261"/>
        <v>42064.794490740736</v>
      </c>
      <c r="T2393">
        <f t="shared" si="262"/>
        <v>25569.000011574073</v>
      </c>
      <c r="U2393">
        <f t="shared" si="263"/>
        <v>2015</v>
      </c>
      <c r="V2393">
        <f t="shared" si="264"/>
        <v>3</v>
      </c>
      <c r="W2393" t="str">
        <f t="shared" si="265"/>
        <v>Mar</v>
      </c>
    </row>
    <row r="2394" spans="1:23" customFormat="1" ht="43.2" hidden="1" x14ac:dyDescent="0.3">
      <c r="A2394">
        <v>2392</v>
      </c>
      <c r="B2394" s="2" t="s">
        <v>2393</v>
      </c>
      <c r="C2394" s="2" t="s">
        <v>6502</v>
      </c>
      <c r="D2394" s="7">
        <v>4200</v>
      </c>
      <c r="E2394" s="5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259"/>
        <v>0</v>
      </c>
      <c r="P2394">
        <f t="shared" si="260"/>
        <v>0</v>
      </c>
      <c r="Q2394" t="s">
        <v>8317</v>
      </c>
      <c r="R2394" t="s">
        <v>8318</v>
      </c>
      <c r="S2394" s="11">
        <f t="shared" si="261"/>
        <v>42276.120636574073</v>
      </c>
      <c r="T2394">
        <f t="shared" si="262"/>
        <v>25569</v>
      </c>
      <c r="U2394">
        <f t="shared" si="263"/>
        <v>2015</v>
      </c>
      <c r="V2394">
        <f t="shared" si="264"/>
        <v>9</v>
      </c>
      <c r="W2394" t="str">
        <f t="shared" si="265"/>
        <v>Sep</v>
      </c>
    </row>
    <row r="2395" spans="1:23" customFormat="1" ht="43.2" hidden="1" x14ac:dyDescent="0.3">
      <c r="A2395">
        <v>2393</v>
      </c>
      <c r="B2395" s="2" t="s">
        <v>2394</v>
      </c>
      <c r="C2395" s="2" t="s">
        <v>6503</v>
      </c>
      <c r="D2395" s="7">
        <v>100000</v>
      </c>
      <c r="E2395" s="5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259"/>
        <v>0</v>
      </c>
      <c r="P2395">
        <f t="shared" si="260"/>
        <v>50</v>
      </c>
      <c r="Q2395" t="s">
        <v>8317</v>
      </c>
      <c r="R2395" t="s">
        <v>8318</v>
      </c>
      <c r="S2395" s="11">
        <f t="shared" si="261"/>
        <v>42194.648344907408</v>
      </c>
      <c r="T2395">
        <f t="shared" si="262"/>
        <v>25569.000011574073</v>
      </c>
      <c r="U2395">
        <f t="shared" si="263"/>
        <v>2015</v>
      </c>
      <c r="V2395">
        <f t="shared" si="264"/>
        <v>7</v>
      </c>
      <c r="W2395" t="str">
        <f t="shared" si="265"/>
        <v>Jul</v>
      </c>
    </row>
    <row r="2396" spans="1:23" customFormat="1" ht="43.2" hidden="1" x14ac:dyDescent="0.3">
      <c r="A2396">
        <v>2394</v>
      </c>
      <c r="B2396" s="2" t="s">
        <v>2395</v>
      </c>
      <c r="C2396" s="2" t="s">
        <v>6504</v>
      </c>
      <c r="D2396" s="7">
        <v>5000</v>
      </c>
      <c r="E2396" s="5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259"/>
        <v>0</v>
      </c>
      <c r="P2396">
        <f t="shared" si="260"/>
        <v>1.5</v>
      </c>
      <c r="Q2396" t="s">
        <v>8317</v>
      </c>
      <c r="R2396" t="s">
        <v>8318</v>
      </c>
      <c r="S2396" s="11">
        <f t="shared" si="261"/>
        <v>42031.362187499995</v>
      </c>
      <c r="T2396">
        <f t="shared" si="262"/>
        <v>25569.00002314815</v>
      </c>
      <c r="U2396">
        <f t="shared" si="263"/>
        <v>2015</v>
      </c>
      <c r="V2396">
        <f t="shared" si="264"/>
        <v>1</v>
      </c>
      <c r="W2396" t="str">
        <f t="shared" si="265"/>
        <v>Jan</v>
      </c>
    </row>
    <row r="2397" spans="1:23" customFormat="1" ht="43.2" hidden="1" x14ac:dyDescent="0.3">
      <c r="A2397">
        <v>2395</v>
      </c>
      <c r="B2397" s="2" t="s">
        <v>2396</v>
      </c>
      <c r="C2397" s="2" t="s">
        <v>6505</v>
      </c>
      <c r="D2397" s="7">
        <v>33000</v>
      </c>
      <c r="E2397" s="5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259"/>
        <v>0</v>
      </c>
      <c r="P2397">
        <f t="shared" si="260"/>
        <v>0</v>
      </c>
      <c r="Q2397" t="s">
        <v>8317</v>
      </c>
      <c r="R2397" t="s">
        <v>8318</v>
      </c>
      <c r="S2397" s="11">
        <f t="shared" si="261"/>
        <v>42717.121377314819</v>
      </c>
      <c r="T2397">
        <f t="shared" si="262"/>
        <v>25569</v>
      </c>
      <c r="U2397">
        <f t="shared" si="263"/>
        <v>2016</v>
      </c>
      <c r="V2397">
        <f t="shared" si="264"/>
        <v>12</v>
      </c>
      <c r="W2397" t="str">
        <f t="shared" si="265"/>
        <v>Dec</v>
      </c>
    </row>
    <row r="2398" spans="1:23" customFormat="1" ht="43.2" hidden="1" x14ac:dyDescent="0.3">
      <c r="A2398">
        <v>2396</v>
      </c>
      <c r="B2398" s="2" t="s">
        <v>2397</v>
      </c>
      <c r="C2398" s="2" t="s">
        <v>6506</v>
      </c>
      <c r="D2398" s="7">
        <v>5000</v>
      </c>
      <c r="E2398" s="5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259"/>
        <v>0</v>
      </c>
      <c r="P2398">
        <f t="shared" si="260"/>
        <v>10</v>
      </c>
      <c r="Q2398" t="s">
        <v>8317</v>
      </c>
      <c r="R2398" t="s">
        <v>8318</v>
      </c>
      <c r="S2398" s="11">
        <f t="shared" si="261"/>
        <v>42262.849050925928</v>
      </c>
      <c r="T2398">
        <f t="shared" si="262"/>
        <v>25569.000011574073</v>
      </c>
      <c r="U2398">
        <f t="shared" si="263"/>
        <v>2015</v>
      </c>
      <c r="V2398">
        <f t="shared" si="264"/>
        <v>9</v>
      </c>
      <c r="W2398" t="str">
        <f t="shared" si="265"/>
        <v>Sep</v>
      </c>
    </row>
    <row r="2399" spans="1:23" customFormat="1" ht="43.2" hidden="1" x14ac:dyDescent="0.3">
      <c r="A2399">
        <v>2397</v>
      </c>
      <c r="B2399" s="2" t="s">
        <v>2398</v>
      </c>
      <c r="C2399" s="2" t="s">
        <v>6507</v>
      </c>
      <c r="D2399" s="7">
        <v>124000</v>
      </c>
      <c r="E2399" s="5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259"/>
        <v>0</v>
      </c>
      <c r="P2399">
        <f t="shared" si="260"/>
        <v>0</v>
      </c>
      <c r="Q2399" t="s">
        <v>8317</v>
      </c>
      <c r="R2399" t="s">
        <v>8318</v>
      </c>
      <c r="S2399" s="11">
        <f t="shared" si="261"/>
        <v>41976.88490740741</v>
      </c>
      <c r="T2399">
        <f t="shared" si="262"/>
        <v>25569</v>
      </c>
      <c r="U2399">
        <f t="shared" si="263"/>
        <v>2014</v>
      </c>
      <c r="V2399">
        <f t="shared" si="264"/>
        <v>12</v>
      </c>
      <c r="W2399" t="str">
        <f t="shared" si="265"/>
        <v>Dec</v>
      </c>
    </row>
    <row r="2400" spans="1:23" customFormat="1" ht="43.2" hidden="1" x14ac:dyDescent="0.3">
      <c r="A2400">
        <v>2398</v>
      </c>
      <c r="B2400" s="2" t="s">
        <v>2399</v>
      </c>
      <c r="C2400" s="2" t="s">
        <v>6508</v>
      </c>
      <c r="D2400" s="7">
        <v>4000</v>
      </c>
      <c r="E2400" s="5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259"/>
        <v>0</v>
      </c>
      <c r="P2400">
        <f t="shared" si="260"/>
        <v>0</v>
      </c>
      <c r="Q2400" t="s">
        <v>8317</v>
      </c>
      <c r="R2400" t="s">
        <v>8318</v>
      </c>
      <c r="S2400" s="11">
        <f t="shared" si="261"/>
        <v>42157.916481481487</v>
      </c>
      <c r="T2400">
        <f t="shared" si="262"/>
        <v>25569</v>
      </c>
      <c r="U2400">
        <f t="shared" si="263"/>
        <v>2015</v>
      </c>
      <c r="V2400">
        <f t="shared" si="264"/>
        <v>6</v>
      </c>
      <c r="W2400" t="str">
        <f t="shared" si="265"/>
        <v>Jun</v>
      </c>
    </row>
    <row r="2401" spans="1:23" customFormat="1" ht="43.2" hidden="1" x14ac:dyDescent="0.3">
      <c r="A2401">
        <v>2399</v>
      </c>
      <c r="B2401" s="2" t="s">
        <v>2400</v>
      </c>
      <c r="C2401" s="2" t="s">
        <v>6509</v>
      </c>
      <c r="D2401" s="7">
        <v>13000</v>
      </c>
      <c r="E2401" s="5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259"/>
        <v>0</v>
      </c>
      <c r="P2401">
        <f t="shared" si="260"/>
        <v>0</v>
      </c>
      <c r="Q2401" t="s">
        <v>8317</v>
      </c>
      <c r="R2401" t="s">
        <v>8318</v>
      </c>
      <c r="S2401" s="11">
        <f t="shared" si="261"/>
        <v>41956.853078703702</v>
      </c>
      <c r="T2401">
        <f t="shared" si="262"/>
        <v>25569</v>
      </c>
      <c r="U2401">
        <f t="shared" si="263"/>
        <v>2014</v>
      </c>
      <c r="V2401">
        <f t="shared" si="264"/>
        <v>11</v>
      </c>
      <c r="W2401" t="str">
        <f t="shared" si="265"/>
        <v>Nov</v>
      </c>
    </row>
    <row r="2402" spans="1:23" customFormat="1" ht="43.2" hidden="1" x14ac:dyDescent="0.3">
      <c r="A2402">
        <v>2400</v>
      </c>
      <c r="B2402" s="2" t="s">
        <v>2401</v>
      </c>
      <c r="C2402" s="2" t="s">
        <v>6510</v>
      </c>
      <c r="D2402" s="7">
        <v>50000</v>
      </c>
      <c r="E2402" s="5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259"/>
        <v>0</v>
      </c>
      <c r="P2402">
        <f t="shared" si="260"/>
        <v>0</v>
      </c>
      <c r="Q2402" t="s">
        <v>8317</v>
      </c>
      <c r="R2402" t="s">
        <v>8318</v>
      </c>
      <c r="S2402" s="11">
        <f t="shared" si="261"/>
        <v>42444.268101851849</v>
      </c>
      <c r="T2402">
        <f t="shared" si="262"/>
        <v>25569</v>
      </c>
      <c r="U2402">
        <f t="shared" si="263"/>
        <v>2016</v>
      </c>
      <c r="V2402">
        <f t="shared" si="264"/>
        <v>3</v>
      </c>
      <c r="W2402" t="str">
        <f t="shared" si="265"/>
        <v>Mar</v>
      </c>
    </row>
    <row r="2403" spans="1:23" customFormat="1" ht="43.2" hidden="1" x14ac:dyDescent="0.3">
      <c r="A2403">
        <v>2401</v>
      </c>
      <c r="B2403" s="2" t="s">
        <v>2402</v>
      </c>
      <c r="C2403" s="2" t="s">
        <v>6511</v>
      </c>
      <c r="D2403" s="7">
        <v>28000</v>
      </c>
      <c r="E2403" s="5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259"/>
        <v>1</v>
      </c>
      <c r="P2403">
        <f t="shared" si="260"/>
        <v>22.33</v>
      </c>
      <c r="Q2403" t="s">
        <v>8334</v>
      </c>
      <c r="R2403" t="s">
        <v>8335</v>
      </c>
      <c r="S2403" s="11">
        <f t="shared" si="261"/>
        <v>42374.822870370372</v>
      </c>
      <c r="T2403">
        <f t="shared" si="262"/>
        <v>25569.000104166666</v>
      </c>
      <c r="U2403">
        <f t="shared" si="263"/>
        <v>2016</v>
      </c>
      <c r="V2403">
        <f t="shared" si="264"/>
        <v>1</v>
      </c>
      <c r="W2403" t="str">
        <f t="shared" si="265"/>
        <v>Jan</v>
      </c>
    </row>
    <row r="2404" spans="1:23" customFormat="1" hidden="1" x14ac:dyDescent="0.3">
      <c r="A2404">
        <v>2402</v>
      </c>
      <c r="B2404" s="2" t="s">
        <v>2403</v>
      </c>
      <c r="C2404" s="2" t="s">
        <v>6512</v>
      </c>
      <c r="D2404" s="7">
        <v>12000</v>
      </c>
      <c r="E2404" s="5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259"/>
        <v>0</v>
      </c>
      <c r="P2404">
        <f t="shared" si="260"/>
        <v>52</v>
      </c>
      <c r="Q2404" t="s">
        <v>8334</v>
      </c>
      <c r="R2404" t="s">
        <v>8335</v>
      </c>
      <c r="S2404" s="11">
        <f t="shared" si="261"/>
        <v>42107.679756944446</v>
      </c>
      <c r="T2404">
        <f t="shared" si="262"/>
        <v>25569.000011574073</v>
      </c>
      <c r="U2404">
        <f t="shared" si="263"/>
        <v>2015</v>
      </c>
      <c r="V2404">
        <f t="shared" si="264"/>
        <v>4</v>
      </c>
      <c r="W2404" t="str">
        <f t="shared" si="265"/>
        <v>Apr</v>
      </c>
    </row>
    <row r="2405" spans="1:23" customFormat="1" ht="43.2" hidden="1" x14ac:dyDescent="0.3">
      <c r="A2405">
        <v>2403</v>
      </c>
      <c r="B2405" s="2" t="s">
        <v>2404</v>
      </c>
      <c r="C2405" s="2" t="s">
        <v>6513</v>
      </c>
      <c r="D2405" s="7">
        <v>1200</v>
      </c>
      <c r="E2405" s="5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259"/>
        <v>17</v>
      </c>
      <c r="P2405">
        <f t="shared" si="260"/>
        <v>16.829999999999998</v>
      </c>
      <c r="Q2405" t="s">
        <v>8334</v>
      </c>
      <c r="R2405" t="s">
        <v>8335</v>
      </c>
      <c r="S2405" s="11">
        <f t="shared" si="261"/>
        <v>42399.882615740738</v>
      </c>
      <c r="T2405">
        <f t="shared" si="262"/>
        <v>25569.000138888889</v>
      </c>
      <c r="U2405">
        <f t="shared" si="263"/>
        <v>2016</v>
      </c>
      <c r="V2405">
        <f t="shared" si="264"/>
        <v>1</v>
      </c>
      <c r="W2405" t="str">
        <f t="shared" si="265"/>
        <v>Jan</v>
      </c>
    </row>
    <row r="2406" spans="1:23" customFormat="1" ht="43.2" hidden="1" x14ac:dyDescent="0.3">
      <c r="A2406">
        <v>2404</v>
      </c>
      <c r="B2406" s="2" t="s">
        <v>2405</v>
      </c>
      <c r="C2406" s="2" t="s">
        <v>6514</v>
      </c>
      <c r="D2406" s="7">
        <v>15000</v>
      </c>
      <c r="E2406" s="5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259"/>
        <v>0</v>
      </c>
      <c r="P2406">
        <f t="shared" si="260"/>
        <v>0</v>
      </c>
      <c r="Q2406" t="s">
        <v>8334</v>
      </c>
      <c r="R2406" t="s">
        <v>8335</v>
      </c>
      <c r="S2406" s="11">
        <f t="shared" si="261"/>
        <v>42342.03943287037</v>
      </c>
      <c r="T2406">
        <f t="shared" si="262"/>
        <v>25569</v>
      </c>
      <c r="U2406">
        <f t="shared" si="263"/>
        <v>2015</v>
      </c>
      <c r="V2406">
        <f t="shared" si="264"/>
        <v>12</v>
      </c>
      <c r="W2406" t="str">
        <f t="shared" si="265"/>
        <v>Dec</v>
      </c>
    </row>
    <row r="2407" spans="1:23" customFormat="1" ht="43.2" hidden="1" x14ac:dyDescent="0.3">
      <c r="A2407">
        <v>2405</v>
      </c>
      <c r="B2407" s="2" t="s">
        <v>2406</v>
      </c>
      <c r="C2407" s="2" t="s">
        <v>6515</v>
      </c>
      <c r="D2407" s="7">
        <v>5000</v>
      </c>
      <c r="E2407" s="5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259"/>
        <v>23</v>
      </c>
      <c r="P2407">
        <f t="shared" si="260"/>
        <v>56.3</v>
      </c>
      <c r="Q2407" t="s">
        <v>8334</v>
      </c>
      <c r="R2407" t="s">
        <v>8335</v>
      </c>
      <c r="S2407" s="11">
        <f t="shared" si="261"/>
        <v>42595.585358796292</v>
      </c>
      <c r="T2407">
        <f t="shared" si="262"/>
        <v>25569.000231481481</v>
      </c>
      <c r="U2407">
        <f t="shared" si="263"/>
        <v>2016</v>
      </c>
      <c r="V2407">
        <f t="shared" si="264"/>
        <v>8</v>
      </c>
      <c r="W2407" t="str">
        <f t="shared" si="265"/>
        <v>Aug</v>
      </c>
    </row>
    <row r="2408" spans="1:23" customFormat="1" ht="43.2" hidden="1" x14ac:dyDescent="0.3">
      <c r="A2408">
        <v>2406</v>
      </c>
      <c r="B2408" s="2" t="s">
        <v>2407</v>
      </c>
      <c r="C2408" s="2" t="s">
        <v>6516</v>
      </c>
      <c r="D2408" s="7">
        <v>3250</v>
      </c>
      <c r="E2408" s="5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259"/>
        <v>41</v>
      </c>
      <c r="P2408">
        <f t="shared" si="260"/>
        <v>84.06</v>
      </c>
      <c r="Q2408" t="s">
        <v>8334</v>
      </c>
      <c r="R2408" t="s">
        <v>8335</v>
      </c>
      <c r="S2408" s="11">
        <f t="shared" si="261"/>
        <v>41983.110995370371</v>
      </c>
      <c r="T2408">
        <f t="shared" si="262"/>
        <v>25569.000185185185</v>
      </c>
      <c r="U2408">
        <f t="shared" si="263"/>
        <v>2014</v>
      </c>
      <c r="V2408">
        <f t="shared" si="264"/>
        <v>12</v>
      </c>
      <c r="W2408" t="str">
        <f t="shared" si="265"/>
        <v>Dec</v>
      </c>
    </row>
    <row r="2409" spans="1:23" customFormat="1" ht="57.6" hidden="1" x14ac:dyDescent="0.3">
      <c r="A2409">
        <v>2407</v>
      </c>
      <c r="B2409" s="2" t="s">
        <v>2408</v>
      </c>
      <c r="C2409" s="2" t="s">
        <v>6517</v>
      </c>
      <c r="D2409" s="7">
        <v>22000</v>
      </c>
      <c r="E2409" s="5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259"/>
        <v>25</v>
      </c>
      <c r="P2409">
        <f t="shared" si="260"/>
        <v>168.39</v>
      </c>
      <c r="Q2409" t="s">
        <v>8334</v>
      </c>
      <c r="R2409" t="s">
        <v>8335</v>
      </c>
      <c r="S2409" s="11">
        <f t="shared" si="261"/>
        <v>42082.575555555552</v>
      </c>
      <c r="T2409">
        <f t="shared" si="262"/>
        <v>25569.000381944443</v>
      </c>
      <c r="U2409">
        <f t="shared" si="263"/>
        <v>2015</v>
      </c>
      <c r="V2409">
        <f t="shared" si="264"/>
        <v>3</v>
      </c>
      <c r="W2409" t="str">
        <f t="shared" si="265"/>
        <v>Mar</v>
      </c>
    </row>
    <row r="2410" spans="1:23" customFormat="1" ht="43.2" hidden="1" x14ac:dyDescent="0.3">
      <c r="A2410">
        <v>2408</v>
      </c>
      <c r="B2410" s="2" t="s">
        <v>2409</v>
      </c>
      <c r="C2410" s="2" t="s">
        <v>6518</v>
      </c>
      <c r="D2410" s="7">
        <v>15000</v>
      </c>
      <c r="E2410" s="5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259"/>
        <v>0</v>
      </c>
      <c r="P2410">
        <f t="shared" si="260"/>
        <v>15</v>
      </c>
      <c r="Q2410" t="s">
        <v>8334</v>
      </c>
      <c r="R2410" t="s">
        <v>8335</v>
      </c>
      <c r="S2410" s="11">
        <f t="shared" si="261"/>
        <v>41919.140706018516</v>
      </c>
      <c r="T2410">
        <f t="shared" si="262"/>
        <v>25569.00002314815</v>
      </c>
      <c r="U2410">
        <f t="shared" si="263"/>
        <v>2014</v>
      </c>
      <c r="V2410">
        <f t="shared" si="264"/>
        <v>10</v>
      </c>
      <c r="W2410" t="str">
        <f t="shared" si="265"/>
        <v>Oct</v>
      </c>
    </row>
    <row r="2411" spans="1:23" customFormat="1" ht="43.2" hidden="1" x14ac:dyDescent="0.3">
      <c r="A2411">
        <v>2409</v>
      </c>
      <c r="B2411" s="2" t="s">
        <v>2410</v>
      </c>
      <c r="C2411" s="2" t="s">
        <v>6519</v>
      </c>
      <c r="D2411" s="7">
        <v>25000</v>
      </c>
      <c r="E2411" s="5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259"/>
        <v>2</v>
      </c>
      <c r="P2411">
        <f t="shared" si="260"/>
        <v>76.67</v>
      </c>
      <c r="Q2411" t="s">
        <v>8334</v>
      </c>
      <c r="R2411" t="s">
        <v>8335</v>
      </c>
      <c r="S2411" s="11">
        <f t="shared" si="261"/>
        <v>42204.875868055555</v>
      </c>
      <c r="T2411">
        <f t="shared" si="262"/>
        <v>25569.000069444446</v>
      </c>
      <c r="U2411">
        <f t="shared" si="263"/>
        <v>2015</v>
      </c>
      <c r="V2411">
        <f t="shared" si="264"/>
        <v>7</v>
      </c>
      <c r="W2411" t="str">
        <f t="shared" si="265"/>
        <v>Jul</v>
      </c>
    </row>
    <row r="2412" spans="1:23" customFormat="1" ht="57.6" hidden="1" x14ac:dyDescent="0.3">
      <c r="A2412">
        <v>2410</v>
      </c>
      <c r="B2412" s="2" t="s">
        <v>2411</v>
      </c>
      <c r="C2412" s="2" t="s">
        <v>6520</v>
      </c>
      <c r="D2412" s="7">
        <v>15000</v>
      </c>
      <c r="E2412" s="5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259"/>
        <v>0</v>
      </c>
      <c r="P2412">
        <f t="shared" si="260"/>
        <v>0</v>
      </c>
      <c r="Q2412" t="s">
        <v>8334</v>
      </c>
      <c r="R2412" t="s">
        <v>8335</v>
      </c>
      <c r="S2412" s="11">
        <f t="shared" si="261"/>
        <v>42224.408275462964</v>
      </c>
      <c r="T2412">
        <f t="shared" si="262"/>
        <v>25569</v>
      </c>
      <c r="U2412">
        <f t="shared" si="263"/>
        <v>2015</v>
      </c>
      <c r="V2412">
        <f t="shared" si="264"/>
        <v>8</v>
      </c>
      <c r="W2412" t="str">
        <f t="shared" si="265"/>
        <v>Aug</v>
      </c>
    </row>
    <row r="2413" spans="1:23" customFormat="1" ht="57.6" hidden="1" x14ac:dyDescent="0.3">
      <c r="A2413">
        <v>2411</v>
      </c>
      <c r="B2413" s="2" t="s">
        <v>2412</v>
      </c>
      <c r="C2413" s="2" t="s">
        <v>6521</v>
      </c>
      <c r="D2413" s="7">
        <v>25000</v>
      </c>
      <c r="E2413" s="5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259"/>
        <v>1</v>
      </c>
      <c r="P2413">
        <f t="shared" si="260"/>
        <v>50.33</v>
      </c>
      <c r="Q2413" t="s">
        <v>8334</v>
      </c>
      <c r="R2413" t="s">
        <v>8335</v>
      </c>
      <c r="S2413" s="11">
        <f t="shared" si="261"/>
        <v>42211.732430555552</v>
      </c>
      <c r="T2413">
        <f t="shared" si="262"/>
        <v>25569.000034722223</v>
      </c>
      <c r="U2413">
        <f t="shared" si="263"/>
        <v>2015</v>
      </c>
      <c r="V2413">
        <f t="shared" si="264"/>
        <v>7</v>
      </c>
      <c r="W2413" t="str">
        <f t="shared" si="265"/>
        <v>Jul</v>
      </c>
    </row>
    <row r="2414" spans="1:23" customFormat="1" ht="57.6" hidden="1" x14ac:dyDescent="0.3">
      <c r="A2414">
        <v>2412</v>
      </c>
      <c r="B2414" s="2" t="s">
        <v>2413</v>
      </c>
      <c r="C2414" s="2" t="s">
        <v>6522</v>
      </c>
      <c r="D2414" s="7">
        <v>8000</v>
      </c>
      <c r="E2414" s="5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259"/>
        <v>0</v>
      </c>
      <c r="P2414">
        <f t="shared" si="260"/>
        <v>0</v>
      </c>
      <c r="Q2414" t="s">
        <v>8334</v>
      </c>
      <c r="R2414" t="s">
        <v>8335</v>
      </c>
      <c r="S2414" s="11">
        <f t="shared" si="261"/>
        <v>42655.736956018518</v>
      </c>
      <c r="T2414">
        <f t="shared" si="262"/>
        <v>25569</v>
      </c>
      <c r="U2414">
        <f t="shared" si="263"/>
        <v>2016</v>
      </c>
      <c r="V2414">
        <f t="shared" si="264"/>
        <v>10</v>
      </c>
      <c r="W2414" t="str">
        <f t="shared" si="265"/>
        <v>Oct</v>
      </c>
    </row>
    <row r="2415" spans="1:23" customFormat="1" ht="43.2" hidden="1" x14ac:dyDescent="0.3">
      <c r="A2415">
        <v>2413</v>
      </c>
      <c r="B2415" s="2" t="s">
        <v>2414</v>
      </c>
      <c r="C2415" s="2" t="s">
        <v>6523</v>
      </c>
      <c r="D2415" s="7">
        <v>3000</v>
      </c>
      <c r="E2415" s="5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259"/>
        <v>1</v>
      </c>
      <c r="P2415">
        <f t="shared" si="260"/>
        <v>8.33</v>
      </c>
      <c r="Q2415" t="s">
        <v>8334</v>
      </c>
      <c r="R2415" t="s">
        <v>8335</v>
      </c>
      <c r="S2415" s="11">
        <f t="shared" si="261"/>
        <v>41760.10974537037</v>
      </c>
      <c r="T2415">
        <f t="shared" si="262"/>
        <v>25569.000034722223</v>
      </c>
      <c r="U2415">
        <f t="shared" si="263"/>
        <v>2014</v>
      </c>
      <c r="V2415">
        <f t="shared" si="264"/>
        <v>5</v>
      </c>
      <c r="W2415" t="str">
        <f t="shared" si="265"/>
        <v>May</v>
      </c>
    </row>
    <row r="2416" spans="1:23" customFormat="1" ht="43.2" hidden="1" x14ac:dyDescent="0.3">
      <c r="A2416">
        <v>2414</v>
      </c>
      <c r="B2416" s="2" t="s">
        <v>2415</v>
      </c>
      <c r="C2416" s="2" t="s">
        <v>6524</v>
      </c>
      <c r="D2416" s="7">
        <v>15000</v>
      </c>
      <c r="E2416" s="5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259"/>
        <v>3</v>
      </c>
      <c r="P2416">
        <f t="shared" si="260"/>
        <v>35.380000000000003</v>
      </c>
      <c r="Q2416" t="s">
        <v>8334</v>
      </c>
      <c r="R2416" t="s">
        <v>8335</v>
      </c>
      <c r="S2416" s="11">
        <f t="shared" si="261"/>
        <v>42198.695138888885</v>
      </c>
      <c r="T2416">
        <f t="shared" si="262"/>
        <v>25569.000150462962</v>
      </c>
      <c r="U2416">
        <f t="shared" si="263"/>
        <v>2015</v>
      </c>
      <c r="V2416">
        <f t="shared" si="264"/>
        <v>7</v>
      </c>
      <c r="W2416" t="str">
        <f t="shared" si="265"/>
        <v>Jul</v>
      </c>
    </row>
    <row r="2417" spans="1:23" customFormat="1" ht="43.2" hidden="1" x14ac:dyDescent="0.3">
      <c r="A2417">
        <v>2415</v>
      </c>
      <c r="B2417" s="2" t="s">
        <v>2416</v>
      </c>
      <c r="C2417" s="2" t="s">
        <v>6525</v>
      </c>
      <c r="D2417" s="7">
        <v>60000</v>
      </c>
      <c r="E2417" s="5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259"/>
        <v>1</v>
      </c>
      <c r="P2417">
        <f t="shared" si="260"/>
        <v>55.83</v>
      </c>
      <c r="Q2417" t="s">
        <v>8334</v>
      </c>
      <c r="R2417" t="s">
        <v>8335</v>
      </c>
      <c r="S2417" s="11">
        <f t="shared" si="261"/>
        <v>42536.862800925926</v>
      </c>
      <c r="T2417">
        <f t="shared" si="262"/>
        <v>25569.000069444446</v>
      </c>
      <c r="U2417">
        <f t="shared" si="263"/>
        <v>2016</v>
      </c>
      <c r="V2417">
        <f t="shared" si="264"/>
        <v>6</v>
      </c>
      <c r="W2417" t="str">
        <f t="shared" si="265"/>
        <v>Jun</v>
      </c>
    </row>
    <row r="2418" spans="1:23" customFormat="1" ht="43.2" hidden="1" x14ac:dyDescent="0.3">
      <c r="A2418">
        <v>2416</v>
      </c>
      <c r="B2418" s="2" t="s">
        <v>2417</v>
      </c>
      <c r="C2418" s="2" t="s">
        <v>6526</v>
      </c>
      <c r="D2418" s="7">
        <v>20000</v>
      </c>
      <c r="E2418" s="5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259"/>
        <v>0</v>
      </c>
      <c r="P2418">
        <f t="shared" si="260"/>
        <v>5</v>
      </c>
      <c r="Q2418" t="s">
        <v>8334</v>
      </c>
      <c r="R2418" t="s">
        <v>8335</v>
      </c>
      <c r="S2418" s="11">
        <f t="shared" si="261"/>
        <v>42019.737766203703</v>
      </c>
      <c r="T2418">
        <f t="shared" si="262"/>
        <v>25569.000011574073</v>
      </c>
      <c r="U2418">
        <f t="shared" si="263"/>
        <v>2015</v>
      </c>
      <c r="V2418">
        <f t="shared" si="264"/>
        <v>1</v>
      </c>
      <c r="W2418" t="str">
        <f t="shared" si="265"/>
        <v>Jan</v>
      </c>
    </row>
    <row r="2419" spans="1:23" customFormat="1" ht="43.2" hidden="1" x14ac:dyDescent="0.3">
      <c r="A2419">
        <v>2417</v>
      </c>
      <c r="B2419" s="2" t="s">
        <v>2418</v>
      </c>
      <c r="C2419" s="2" t="s">
        <v>6527</v>
      </c>
      <c r="D2419" s="7">
        <v>1000</v>
      </c>
      <c r="E2419" s="5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259"/>
        <v>0</v>
      </c>
      <c r="P2419">
        <f t="shared" si="260"/>
        <v>0</v>
      </c>
      <c r="Q2419" t="s">
        <v>8334</v>
      </c>
      <c r="R2419" t="s">
        <v>8335</v>
      </c>
      <c r="S2419" s="11">
        <f t="shared" si="261"/>
        <v>41831.884108796294</v>
      </c>
      <c r="T2419">
        <f t="shared" si="262"/>
        <v>25569</v>
      </c>
      <c r="U2419">
        <f t="shared" si="263"/>
        <v>2014</v>
      </c>
      <c r="V2419">
        <f t="shared" si="264"/>
        <v>7</v>
      </c>
      <c r="W2419" t="str">
        <f t="shared" si="265"/>
        <v>Jul</v>
      </c>
    </row>
    <row r="2420" spans="1:23" customFormat="1" hidden="1" x14ac:dyDescent="0.3">
      <c r="A2420">
        <v>2418</v>
      </c>
      <c r="B2420" s="2" t="s">
        <v>2419</v>
      </c>
      <c r="C2420" s="2" t="s">
        <v>6528</v>
      </c>
      <c r="D2420" s="7">
        <v>25000</v>
      </c>
      <c r="E2420" s="5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259"/>
        <v>0</v>
      </c>
      <c r="P2420">
        <f t="shared" si="260"/>
        <v>1</v>
      </c>
      <c r="Q2420" t="s">
        <v>8334</v>
      </c>
      <c r="R2420" t="s">
        <v>8335</v>
      </c>
      <c r="S2420" s="11">
        <f t="shared" si="261"/>
        <v>42027.856990740736</v>
      </c>
      <c r="T2420">
        <f t="shared" si="262"/>
        <v>25569.000057870369</v>
      </c>
      <c r="U2420">
        <f t="shared" si="263"/>
        <v>2015</v>
      </c>
      <c r="V2420">
        <f t="shared" si="264"/>
        <v>1</v>
      </c>
      <c r="W2420" t="str">
        <f t="shared" si="265"/>
        <v>Jan</v>
      </c>
    </row>
    <row r="2421" spans="1:23" customFormat="1" ht="43.2" hidden="1" x14ac:dyDescent="0.3">
      <c r="A2421">
        <v>2419</v>
      </c>
      <c r="B2421" s="2" t="s">
        <v>2420</v>
      </c>
      <c r="C2421" s="2" t="s">
        <v>6529</v>
      </c>
      <c r="D2421" s="7">
        <v>3000</v>
      </c>
      <c r="E2421" s="5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259"/>
        <v>0</v>
      </c>
      <c r="P2421">
        <f t="shared" si="260"/>
        <v>0</v>
      </c>
      <c r="Q2421" t="s">
        <v>8334</v>
      </c>
      <c r="R2421" t="s">
        <v>8335</v>
      </c>
      <c r="S2421" s="11">
        <f t="shared" si="261"/>
        <v>41993.738298611104</v>
      </c>
      <c r="T2421">
        <f t="shared" si="262"/>
        <v>25569</v>
      </c>
      <c r="U2421">
        <f t="shared" si="263"/>
        <v>2014</v>
      </c>
      <c r="V2421">
        <f t="shared" si="264"/>
        <v>12</v>
      </c>
      <c r="W2421" t="str">
        <f t="shared" si="265"/>
        <v>Dec</v>
      </c>
    </row>
    <row r="2422" spans="1:23" customFormat="1" ht="43.2" hidden="1" x14ac:dyDescent="0.3">
      <c r="A2422">
        <v>2420</v>
      </c>
      <c r="B2422" s="2" t="s">
        <v>2421</v>
      </c>
      <c r="C2422" s="2" t="s">
        <v>6530</v>
      </c>
      <c r="D2422" s="7">
        <v>16870</v>
      </c>
      <c r="E2422" s="5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259"/>
        <v>15</v>
      </c>
      <c r="P2422">
        <f t="shared" si="260"/>
        <v>69.47</v>
      </c>
      <c r="Q2422" t="s">
        <v>8334</v>
      </c>
      <c r="R2422" t="s">
        <v>8335</v>
      </c>
      <c r="S2422" s="11">
        <f t="shared" si="261"/>
        <v>41893.028877314813</v>
      </c>
      <c r="T2422">
        <f t="shared" si="262"/>
        <v>25569.000416666666</v>
      </c>
      <c r="U2422">
        <f t="shared" si="263"/>
        <v>2014</v>
      </c>
      <c r="V2422">
        <f t="shared" si="264"/>
        <v>9</v>
      </c>
      <c r="W2422" t="str">
        <f t="shared" si="265"/>
        <v>Sep</v>
      </c>
    </row>
    <row r="2423" spans="1:23" customFormat="1" ht="28.8" hidden="1" x14ac:dyDescent="0.3">
      <c r="A2423">
        <v>2421</v>
      </c>
      <c r="B2423" s="2" t="s">
        <v>2422</v>
      </c>
      <c r="C2423" s="2" t="s">
        <v>6531</v>
      </c>
      <c r="D2423" s="7">
        <v>6000</v>
      </c>
      <c r="E2423" s="5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259"/>
        <v>0</v>
      </c>
      <c r="P2423">
        <f t="shared" si="260"/>
        <v>1</v>
      </c>
      <c r="Q2423" t="s">
        <v>8334</v>
      </c>
      <c r="R2423" t="s">
        <v>8335</v>
      </c>
      <c r="S2423" s="11">
        <f t="shared" si="261"/>
        <v>42026.687453703707</v>
      </c>
      <c r="T2423">
        <f t="shared" si="262"/>
        <v>25569.000011574073</v>
      </c>
      <c r="U2423">
        <f t="shared" si="263"/>
        <v>2015</v>
      </c>
      <c r="V2423">
        <f t="shared" si="264"/>
        <v>1</v>
      </c>
      <c r="W2423" t="str">
        <f t="shared" si="265"/>
        <v>Jan</v>
      </c>
    </row>
    <row r="2424" spans="1:23" customFormat="1" ht="28.8" hidden="1" x14ac:dyDescent="0.3">
      <c r="A2424">
        <v>2422</v>
      </c>
      <c r="B2424" s="2" t="s">
        <v>2423</v>
      </c>
      <c r="C2424" s="2" t="s">
        <v>6532</v>
      </c>
      <c r="D2424" s="7">
        <v>500</v>
      </c>
      <c r="E2424" s="5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259"/>
        <v>0</v>
      </c>
      <c r="P2424">
        <f t="shared" si="260"/>
        <v>1</v>
      </c>
      <c r="Q2424" t="s">
        <v>8334</v>
      </c>
      <c r="R2424" t="s">
        <v>8335</v>
      </c>
      <c r="S2424" s="11">
        <f t="shared" si="261"/>
        <v>42044.724953703699</v>
      </c>
      <c r="T2424">
        <f t="shared" si="262"/>
        <v>25569.000011574073</v>
      </c>
      <c r="U2424">
        <f t="shared" si="263"/>
        <v>2015</v>
      </c>
      <c r="V2424">
        <f t="shared" si="264"/>
        <v>2</v>
      </c>
      <c r="W2424" t="str">
        <f t="shared" si="265"/>
        <v>Feb</v>
      </c>
    </row>
    <row r="2425" spans="1:23" customFormat="1" ht="43.2" hidden="1" x14ac:dyDescent="0.3">
      <c r="A2425">
        <v>2423</v>
      </c>
      <c r="B2425" s="2" t="s">
        <v>2424</v>
      </c>
      <c r="C2425" s="2" t="s">
        <v>6533</v>
      </c>
      <c r="D2425" s="7">
        <v>60000</v>
      </c>
      <c r="E2425" s="5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259"/>
        <v>0</v>
      </c>
      <c r="P2425">
        <f t="shared" si="260"/>
        <v>8</v>
      </c>
      <c r="Q2425" t="s">
        <v>8334</v>
      </c>
      <c r="R2425" t="s">
        <v>8335</v>
      </c>
      <c r="S2425" s="11">
        <f t="shared" si="261"/>
        <v>41974.704745370371</v>
      </c>
      <c r="T2425">
        <f t="shared" si="262"/>
        <v>25569.000011574073</v>
      </c>
      <c r="U2425">
        <f t="shared" si="263"/>
        <v>2014</v>
      </c>
      <c r="V2425">
        <f t="shared" si="264"/>
        <v>12</v>
      </c>
      <c r="W2425" t="str">
        <f t="shared" si="265"/>
        <v>Dec</v>
      </c>
    </row>
    <row r="2426" spans="1:23" customFormat="1" ht="28.8" hidden="1" x14ac:dyDescent="0.3">
      <c r="A2426">
        <v>2424</v>
      </c>
      <c r="B2426" s="2" t="s">
        <v>2425</v>
      </c>
      <c r="C2426" s="2" t="s">
        <v>6534</v>
      </c>
      <c r="D2426" s="7">
        <v>25000</v>
      </c>
      <c r="E2426" s="5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259"/>
        <v>1</v>
      </c>
      <c r="P2426">
        <f t="shared" si="260"/>
        <v>34.44</v>
      </c>
      <c r="Q2426" t="s">
        <v>8334</v>
      </c>
      <c r="R2426" t="s">
        <v>8335</v>
      </c>
      <c r="S2426" s="11">
        <f t="shared" si="261"/>
        <v>41909.892453703702</v>
      </c>
      <c r="T2426">
        <f t="shared" si="262"/>
        <v>25569.000104166666</v>
      </c>
      <c r="U2426">
        <f t="shared" si="263"/>
        <v>2014</v>
      </c>
      <c r="V2426">
        <f t="shared" si="264"/>
        <v>9</v>
      </c>
      <c r="W2426" t="str">
        <f t="shared" si="265"/>
        <v>Sep</v>
      </c>
    </row>
    <row r="2427" spans="1:23" customFormat="1" ht="57.6" hidden="1" x14ac:dyDescent="0.3">
      <c r="A2427">
        <v>2425</v>
      </c>
      <c r="B2427" s="2" t="s">
        <v>2426</v>
      </c>
      <c r="C2427" s="2" t="s">
        <v>6535</v>
      </c>
      <c r="D2427" s="7">
        <v>3500</v>
      </c>
      <c r="E2427" s="5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259"/>
        <v>0</v>
      </c>
      <c r="P2427">
        <f t="shared" si="260"/>
        <v>1</v>
      </c>
      <c r="Q2427" t="s">
        <v>8334</v>
      </c>
      <c r="R2427" t="s">
        <v>8335</v>
      </c>
      <c r="S2427" s="11">
        <f t="shared" si="261"/>
        <v>42502.913761574076</v>
      </c>
      <c r="T2427">
        <f t="shared" si="262"/>
        <v>25569.000011574073</v>
      </c>
      <c r="U2427">
        <f t="shared" si="263"/>
        <v>2016</v>
      </c>
      <c r="V2427">
        <f t="shared" si="264"/>
        <v>5</v>
      </c>
      <c r="W2427" t="str">
        <f t="shared" si="265"/>
        <v>May</v>
      </c>
    </row>
    <row r="2428" spans="1:23" customFormat="1" ht="43.2" hidden="1" x14ac:dyDescent="0.3">
      <c r="A2428">
        <v>2426</v>
      </c>
      <c r="B2428" s="2" t="s">
        <v>2427</v>
      </c>
      <c r="C2428" s="2" t="s">
        <v>6536</v>
      </c>
      <c r="D2428" s="7">
        <v>20000</v>
      </c>
      <c r="E2428" s="5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259"/>
        <v>0</v>
      </c>
      <c r="P2428">
        <f t="shared" si="260"/>
        <v>0</v>
      </c>
      <c r="Q2428" t="s">
        <v>8334</v>
      </c>
      <c r="R2428" t="s">
        <v>8335</v>
      </c>
      <c r="S2428" s="11">
        <f t="shared" si="261"/>
        <v>42164.170046296291</v>
      </c>
      <c r="T2428">
        <f t="shared" si="262"/>
        <v>25569</v>
      </c>
      <c r="U2428">
        <f t="shared" si="263"/>
        <v>2015</v>
      </c>
      <c r="V2428">
        <f t="shared" si="264"/>
        <v>6</v>
      </c>
      <c r="W2428" t="str">
        <f t="shared" si="265"/>
        <v>Jun</v>
      </c>
    </row>
    <row r="2429" spans="1:23" customFormat="1" ht="28.8" hidden="1" x14ac:dyDescent="0.3">
      <c r="A2429">
        <v>2427</v>
      </c>
      <c r="B2429" s="2" t="s">
        <v>2428</v>
      </c>
      <c r="C2429" s="2" t="s">
        <v>6537</v>
      </c>
      <c r="D2429" s="7">
        <v>50000</v>
      </c>
      <c r="E2429" s="5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259"/>
        <v>0</v>
      </c>
      <c r="P2429">
        <f t="shared" si="260"/>
        <v>1</v>
      </c>
      <c r="Q2429" t="s">
        <v>8334</v>
      </c>
      <c r="R2429" t="s">
        <v>8335</v>
      </c>
      <c r="S2429" s="11">
        <f t="shared" si="261"/>
        <v>42412.318668981476</v>
      </c>
      <c r="T2429">
        <f t="shared" si="262"/>
        <v>25569.000011574073</v>
      </c>
      <c r="U2429">
        <f t="shared" si="263"/>
        <v>2016</v>
      </c>
      <c r="V2429">
        <f t="shared" si="264"/>
        <v>2</v>
      </c>
      <c r="W2429" t="str">
        <f t="shared" si="265"/>
        <v>Feb</v>
      </c>
    </row>
    <row r="2430" spans="1:23" customFormat="1" ht="28.8" hidden="1" x14ac:dyDescent="0.3">
      <c r="A2430">
        <v>2428</v>
      </c>
      <c r="B2430" s="2" t="s">
        <v>2429</v>
      </c>
      <c r="C2430" s="2" t="s">
        <v>6538</v>
      </c>
      <c r="D2430" s="7">
        <v>35000</v>
      </c>
      <c r="E2430" s="5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259"/>
        <v>0</v>
      </c>
      <c r="P2430">
        <f t="shared" si="260"/>
        <v>1</v>
      </c>
      <c r="Q2430" t="s">
        <v>8334</v>
      </c>
      <c r="R2430" t="s">
        <v>8335</v>
      </c>
      <c r="S2430" s="11">
        <f t="shared" si="261"/>
        <v>42045.784155092595</v>
      </c>
      <c r="T2430">
        <f t="shared" si="262"/>
        <v>25569.000011574073</v>
      </c>
      <c r="U2430">
        <f t="shared" si="263"/>
        <v>2015</v>
      </c>
      <c r="V2430">
        <f t="shared" si="264"/>
        <v>2</v>
      </c>
      <c r="W2430" t="str">
        <f t="shared" si="265"/>
        <v>Feb</v>
      </c>
    </row>
    <row r="2431" spans="1:23" customFormat="1" ht="43.2" hidden="1" x14ac:dyDescent="0.3">
      <c r="A2431">
        <v>2429</v>
      </c>
      <c r="B2431" s="2" t="s">
        <v>2430</v>
      </c>
      <c r="C2431" s="2" t="s">
        <v>6539</v>
      </c>
      <c r="D2431" s="7">
        <v>140000</v>
      </c>
      <c r="E2431" s="5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259"/>
        <v>1</v>
      </c>
      <c r="P2431">
        <f t="shared" si="260"/>
        <v>501.25</v>
      </c>
      <c r="Q2431" t="s">
        <v>8334</v>
      </c>
      <c r="R2431" t="s">
        <v>8335</v>
      </c>
      <c r="S2431" s="11">
        <f t="shared" si="261"/>
        <v>42734.879236111112</v>
      </c>
      <c r="T2431">
        <f t="shared" si="262"/>
        <v>25569.000046296296</v>
      </c>
      <c r="U2431">
        <f t="shared" si="263"/>
        <v>2016</v>
      </c>
      <c r="V2431">
        <f t="shared" si="264"/>
        <v>12</v>
      </c>
      <c r="W2431" t="str">
        <f t="shared" si="265"/>
        <v>Dec</v>
      </c>
    </row>
    <row r="2432" spans="1:23" customFormat="1" ht="57.6" hidden="1" x14ac:dyDescent="0.3">
      <c r="A2432">
        <v>2430</v>
      </c>
      <c r="B2432" s="2" t="s">
        <v>2431</v>
      </c>
      <c r="C2432" s="2" t="s">
        <v>6540</v>
      </c>
      <c r="D2432" s="7">
        <v>3000</v>
      </c>
      <c r="E2432" s="5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259"/>
        <v>1</v>
      </c>
      <c r="P2432">
        <f t="shared" si="260"/>
        <v>10.5</v>
      </c>
      <c r="Q2432" t="s">
        <v>8334</v>
      </c>
      <c r="R2432" t="s">
        <v>8335</v>
      </c>
      <c r="S2432" s="11">
        <f t="shared" si="261"/>
        <v>42382.130833333329</v>
      </c>
      <c r="T2432">
        <f t="shared" si="262"/>
        <v>25569.00002314815</v>
      </c>
      <c r="U2432">
        <f t="shared" si="263"/>
        <v>2016</v>
      </c>
      <c r="V2432">
        <f t="shared" si="264"/>
        <v>1</v>
      </c>
      <c r="W2432" t="str">
        <f t="shared" si="265"/>
        <v>Jan</v>
      </c>
    </row>
    <row r="2433" spans="1:23" customFormat="1" ht="28.8" hidden="1" x14ac:dyDescent="0.3">
      <c r="A2433">
        <v>2431</v>
      </c>
      <c r="B2433" s="2" t="s">
        <v>2432</v>
      </c>
      <c r="C2433" s="2" t="s">
        <v>6541</v>
      </c>
      <c r="D2433" s="7">
        <v>100000</v>
      </c>
      <c r="E2433" s="5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259"/>
        <v>0</v>
      </c>
      <c r="P2433">
        <f t="shared" si="260"/>
        <v>1</v>
      </c>
      <c r="Q2433" t="s">
        <v>8334</v>
      </c>
      <c r="R2433" t="s">
        <v>8335</v>
      </c>
      <c r="S2433" s="11">
        <f t="shared" si="261"/>
        <v>42489.099687499998</v>
      </c>
      <c r="T2433">
        <f t="shared" si="262"/>
        <v>25569.00002314815</v>
      </c>
      <c r="U2433">
        <f t="shared" si="263"/>
        <v>2016</v>
      </c>
      <c r="V2433">
        <f t="shared" si="264"/>
        <v>4</v>
      </c>
      <c r="W2433" t="str">
        <f t="shared" si="265"/>
        <v>Apr</v>
      </c>
    </row>
    <row r="2434" spans="1:23" customFormat="1" ht="43.2" hidden="1" x14ac:dyDescent="0.3">
      <c r="A2434">
        <v>2432</v>
      </c>
      <c r="B2434" s="2" t="s">
        <v>2433</v>
      </c>
      <c r="C2434" s="2" t="s">
        <v>6542</v>
      </c>
      <c r="D2434" s="7">
        <v>14000</v>
      </c>
      <c r="E2434" s="5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266">ROUND(E2434/D2434*100,0)</f>
        <v>0</v>
      </c>
      <c r="P2434">
        <f t="shared" si="260"/>
        <v>1</v>
      </c>
      <c r="Q2434" t="s">
        <v>8334</v>
      </c>
      <c r="R2434" t="s">
        <v>8335</v>
      </c>
      <c r="S2434" s="11">
        <f t="shared" si="261"/>
        <v>42041.218715277777</v>
      </c>
      <c r="T2434">
        <f t="shared" si="262"/>
        <v>25569.00002314815</v>
      </c>
      <c r="U2434">
        <f t="shared" si="263"/>
        <v>2015</v>
      </c>
      <c r="V2434">
        <f t="shared" si="264"/>
        <v>2</v>
      </c>
      <c r="W2434" t="str">
        <f t="shared" si="265"/>
        <v>Feb</v>
      </c>
    </row>
    <row r="2435" spans="1:23" customFormat="1" ht="43.2" hidden="1" x14ac:dyDescent="0.3">
      <c r="A2435">
        <v>2433</v>
      </c>
      <c r="B2435" s="2" t="s">
        <v>2434</v>
      </c>
      <c r="C2435" s="2" t="s">
        <v>6543</v>
      </c>
      <c r="D2435" s="7">
        <v>10000</v>
      </c>
      <c r="E2435" s="5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266"/>
        <v>0</v>
      </c>
      <c r="P2435">
        <f t="shared" ref="P2435:P2498" si="267">IFERROR(ROUND(E2435/L2435,2),0)</f>
        <v>0</v>
      </c>
      <c r="Q2435" t="s">
        <v>8334</v>
      </c>
      <c r="R2435" t="s">
        <v>8335</v>
      </c>
      <c r="S2435" s="11">
        <f t="shared" ref="S2435:S2498" si="268">(((J2435/60)/60)/24)+DATE(1970,1,1)</f>
        <v>42397.89980324074</v>
      </c>
      <c r="T2435">
        <f t="shared" ref="T2435:T2498" si="269">(((L2435/60)/60)/24)+DATE(1970,1,1)</f>
        <v>25569</v>
      </c>
      <c r="U2435">
        <f t="shared" ref="U2435:U2498" si="270">YEAR(S2435)</f>
        <v>2016</v>
      </c>
      <c r="V2435">
        <f t="shared" ref="V2435:V2498" si="271">MONTH(S2435)</f>
        <v>1</v>
      </c>
      <c r="W2435" t="str">
        <f t="shared" ref="W2435:W2498" si="272">IF(V2435=1,"Jan",IF(V2435=2,"Feb",IF(V2435=3,"Mar",IF(V2435=4,"Apr",IF(V2435=5,"May",IF(V2435=6,"Jun",IF(V2435=7,"Jul",IF(V2435=8,"Aug",IF(V2435=9,"Sep",IF(V2435=10,"Oct",IF(V2435=11,"Nov",IF(V2435=12,"Dec"))))))))))))</f>
        <v>Jan</v>
      </c>
    </row>
    <row r="2436" spans="1:23" customFormat="1" ht="43.2" hidden="1" x14ac:dyDescent="0.3">
      <c r="A2436">
        <v>2434</v>
      </c>
      <c r="B2436" s="2" t="s">
        <v>2435</v>
      </c>
      <c r="C2436" s="2" t="s">
        <v>6544</v>
      </c>
      <c r="D2436" s="7">
        <v>20000</v>
      </c>
      <c r="E2436" s="5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266"/>
        <v>0</v>
      </c>
      <c r="P2436">
        <f t="shared" si="267"/>
        <v>13</v>
      </c>
      <c r="Q2436" t="s">
        <v>8334</v>
      </c>
      <c r="R2436" t="s">
        <v>8335</v>
      </c>
      <c r="S2436" s="11">
        <f t="shared" si="268"/>
        <v>42180.18604166666</v>
      </c>
      <c r="T2436">
        <f t="shared" si="269"/>
        <v>25569.00002314815</v>
      </c>
      <c r="U2436">
        <f t="shared" si="270"/>
        <v>2015</v>
      </c>
      <c r="V2436">
        <f t="shared" si="271"/>
        <v>6</v>
      </c>
      <c r="W2436" t="str">
        <f t="shared" si="272"/>
        <v>Jun</v>
      </c>
    </row>
    <row r="2437" spans="1:23" customFormat="1" ht="43.2" hidden="1" x14ac:dyDescent="0.3">
      <c r="A2437">
        <v>2435</v>
      </c>
      <c r="B2437" s="2" t="s">
        <v>2436</v>
      </c>
      <c r="C2437" s="2" t="s">
        <v>6545</v>
      </c>
      <c r="D2437" s="7">
        <v>250000</v>
      </c>
      <c r="E2437" s="5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266"/>
        <v>0</v>
      </c>
      <c r="P2437">
        <f t="shared" si="267"/>
        <v>306</v>
      </c>
      <c r="Q2437" t="s">
        <v>8334</v>
      </c>
      <c r="R2437" t="s">
        <v>8335</v>
      </c>
      <c r="S2437" s="11">
        <f t="shared" si="268"/>
        <v>42252.277615740735</v>
      </c>
      <c r="T2437">
        <f t="shared" si="269"/>
        <v>25569.000046296296</v>
      </c>
      <c r="U2437">
        <f t="shared" si="270"/>
        <v>2015</v>
      </c>
      <c r="V2437">
        <f t="shared" si="271"/>
        <v>9</v>
      </c>
      <c r="W2437" t="str">
        <f t="shared" si="272"/>
        <v>Sep</v>
      </c>
    </row>
    <row r="2438" spans="1:23" customFormat="1" ht="43.2" hidden="1" x14ac:dyDescent="0.3">
      <c r="A2438">
        <v>2436</v>
      </c>
      <c r="B2438" s="2" t="s">
        <v>2437</v>
      </c>
      <c r="C2438" s="2" t="s">
        <v>6546</v>
      </c>
      <c r="D2438" s="7">
        <v>117000</v>
      </c>
      <c r="E2438" s="5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266"/>
        <v>0</v>
      </c>
      <c r="P2438">
        <f t="shared" si="267"/>
        <v>22.5</v>
      </c>
      <c r="Q2438" t="s">
        <v>8334</v>
      </c>
      <c r="R2438" t="s">
        <v>8335</v>
      </c>
      <c r="S2438" s="11">
        <f t="shared" si="268"/>
        <v>42338.615393518514</v>
      </c>
      <c r="T2438">
        <f t="shared" si="269"/>
        <v>25569.00002314815</v>
      </c>
      <c r="U2438">
        <f t="shared" si="270"/>
        <v>2015</v>
      </c>
      <c r="V2438">
        <f t="shared" si="271"/>
        <v>11</v>
      </c>
      <c r="W2438" t="str">
        <f t="shared" si="272"/>
        <v>Nov</v>
      </c>
    </row>
    <row r="2439" spans="1:23" customFormat="1" ht="43.2" hidden="1" x14ac:dyDescent="0.3">
      <c r="A2439">
        <v>2437</v>
      </c>
      <c r="B2439" s="2" t="s">
        <v>2438</v>
      </c>
      <c r="C2439" s="2" t="s">
        <v>6547</v>
      </c>
      <c r="D2439" s="7">
        <v>8000</v>
      </c>
      <c r="E2439" s="5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266"/>
        <v>0</v>
      </c>
      <c r="P2439">
        <f t="shared" si="267"/>
        <v>0</v>
      </c>
      <c r="Q2439" t="s">
        <v>8334</v>
      </c>
      <c r="R2439" t="s">
        <v>8335</v>
      </c>
      <c r="S2439" s="11">
        <f t="shared" si="268"/>
        <v>42031.965138888889</v>
      </c>
      <c r="T2439">
        <f t="shared" si="269"/>
        <v>25569</v>
      </c>
      <c r="U2439">
        <f t="shared" si="270"/>
        <v>2015</v>
      </c>
      <c r="V2439">
        <f t="shared" si="271"/>
        <v>1</v>
      </c>
      <c r="W2439" t="str">
        <f t="shared" si="272"/>
        <v>Jan</v>
      </c>
    </row>
    <row r="2440" spans="1:23" customFormat="1" ht="43.2" hidden="1" x14ac:dyDescent="0.3">
      <c r="A2440">
        <v>2438</v>
      </c>
      <c r="B2440" s="2" t="s">
        <v>2439</v>
      </c>
      <c r="C2440" s="2" t="s">
        <v>6548</v>
      </c>
      <c r="D2440" s="7">
        <v>15000</v>
      </c>
      <c r="E2440" s="5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266"/>
        <v>0</v>
      </c>
      <c r="P2440">
        <f t="shared" si="267"/>
        <v>50</v>
      </c>
      <c r="Q2440" t="s">
        <v>8334</v>
      </c>
      <c r="R2440" t="s">
        <v>8335</v>
      </c>
      <c r="S2440" s="11">
        <f t="shared" si="268"/>
        <v>42285.91506944444</v>
      </c>
      <c r="T2440">
        <f t="shared" si="269"/>
        <v>25569.000011574073</v>
      </c>
      <c r="U2440">
        <f t="shared" si="270"/>
        <v>2015</v>
      </c>
      <c r="V2440">
        <f t="shared" si="271"/>
        <v>10</v>
      </c>
      <c r="W2440" t="str">
        <f t="shared" si="272"/>
        <v>Oct</v>
      </c>
    </row>
    <row r="2441" spans="1:23" customFormat="1" ht="57.6" hidden="1" x14ac:dyDescent="0.3">
      <c r="A2441">
        <v>2439</v>
      </c>
      <c r="B2441" s="2" t="s">
        <v>2440</v>
      </c>
      <c r="C2441" s="2" t="s">
        <v>6549</v>
      </c>
      <c r="D2441" s="7">
        <v>10000</v>
      </c>
      <c r="E2441" s="5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266"/>
        <v>0</v>
      </c>
      <c r="P2441">
        <f t="shared" si="267"/>
        <v>0</v>
      </c>
      <c r="Q2441" t="s">
        <v>8334</v>
      </c>
      <c r="R2441" t="s">
        <v>8335</v>
      </c>
      <c r="S2441" s="11">
        <f t="shared" si="268"/>
        <v>42265.818622685183</v>
      </c>
      <c r="T2441">
        <f t="shared" si="269"/>
        <v>25569</v>
      </c>
      <c r="U2441">
        <f t="shared" si="270"/>
        <v>2015</v>
      </c>
      <c r="V2441">
        <f t="shared" si="271"/>
        <v>9</v>
      </c>
      <c r="W2441" t="str">
        <f t="shared" si="272"/>
        <v>Sep</v>
      </c>
    </row>
    <row r="2442" spans="1:23" customFormat="1" ht="28.8" hidden="1" x14ac:dyDescent="0.3">
      <c r="A2442">
        <v>2440</v>
      </c>
      <c r="B2442" s="2" t="s">
        <v>2441</v>
      </c>
      <c r="C2442" s="2" t="s">
        <v>6550</v>
      </c>
      <c r="D2442" s="7">
        <v>5000</v>
      </c>
      <c r="E2442" s="5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266"/>
        <v>0</v>
      </c>
      <c r="P2442">
        <f t="shared" si="267"/>
        <v>5</v>
      </c>
      <c r="Q2442" t="s">
        <v>8334</v>
      </c>
      <c r="R2442" t="s">
        <v>8335</v>
      </c>
      <c r="S2442" s="11">
        <f t="shared" si="268"/>
        <v>42383.899456018517</v>
      </c>
      <c r="T2442">
        <f t="shared" si="269"/>
        <v>25569.00002314815</v>
      </c>
      <c r="U2442">
        <f t="shared" si="270"/>
        <v>2016</v>
      </c>
      <c r="V2442">
        <f t="shared" si="271"/>
        <v>1</v>
      </c>
      <c r="W2442" t="str">
        <f t="shared" si="272"/>
        <v>Jan</v>
      </c>
    </row>
    <row r="2443" spans="1:23" customFormat="1" ht="28.8" hidden="1" x14ac:dyDescent="0.3">
      <c r="A2443">
        <v>2441</v>
      </c>
      <c r="B2443" s="2" t="s">
        <v>2442</v>
      </c>
      <c r="C2443" s="2" t="s">
        <v>6551</v>
      </c>
      <c r="D2443" s="7">
        <v>7500</v>
      </c>
      <c r="E2443" s="5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266"/>
        <v>108</v>
      </c>
      <c r="P2443">
        <f t="shared" si="267"/>
        <v>74.23</v>
      </c>
      <c r="Q2443" t="s">
        <v>8334</v>
      </c>
      <c r="R2443" t="s">
        <v>8350</v>
      </c>
      <c r="S2443" s="11">
        <f t="shared" si="268"/>
        <v>42187.125625000001</v>
      </c>
      <c r="T2443">
        <f t="shared" si="269"/>
        <v>25569.001261574074</v>
      </c>
      <c r="U2443">
        <f t="shared" si="270"/>
        <v>2015</v>
      </c>
      <c r="V2443">
        <f t="shared" si="271"/>
        <v>7</v>
      </c>
      <c r="W2443" t="str">
        <f t="shared" si="272"/>
        <v>Jul</v>
      </c>
    </row>
    <row r="2444" spans="1:23" customFormat="1" ht="28.8" hidden="1" x14ac:dyDescent="0.3">
      <c r="A2444">
        <v>2442</v>
      </c>
      <c r="B2444" s="2" t="s">
        <v>2443</v>
      </c>
      <c r="C2444" s="2" t="s">
        <v>6552</v>
      </c>
      <c r="D2444" s="7">
        <v>24000</v>
      </c>
      <c r="E2444" s="5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266"/>
        <v>126</v>
      </c>
      <c r="P2444">
        <f t="shared" si="267"/>
        <v>81.25</v>
      </c>
      <c r="Q2444" t="s">
        <v>8334</v>
      </c>
      <c r="R2444" t="s">
        <v>8350</v>
      </c>
      <c r="S2444" s="11">
        <f t="shared" si="268"/>
        <v>42052.666990740734</v>
      </c>
      <c r="T2444">
        <f t="shared" si="269"/>
        <v>25569.004305555554</v>
      </c>
      <c r="U2444">
        <f t="shared" si="270"/>
        <v>2015</v>
      </c>
      <c r="V2444">
        <f t="shared" si="271"/>
        <v>2</v>
      </c>
      <c r="W2444" t="str">
        <f t="shared" si="272"/>
        <v>Feb</v>
      </c>
    </row>
    <row r="2445" spans="1:23" customFormat="1" ht="43.2" hidden="1" x14ac:dyDescent="0.3">
      <c r="A2445">
        <v>2443</v>
      </c>
      <c r="B2445" s="2" t="s">
        <v>2444</v>
      </c>
      <c r="C2445" s="2" t="s">
        <v>6553</v>
      </c>
      <c r="D2445" s="7">
        <v>20000</v>
      </c>
      <c r="E2445" s="5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266"/>
        <v>203</v>
      </c>
      <c r="P2445">
        <f t="shared" si="267"/>
        <v>130.22999999999999</v>
      </c>
      <c r="Q2445" t="s">
        <v>8334</v>
      </c>
      <c r="R2445" t="s">
        <v>8350</v>
      </c>
      <c r="S2445" s="11">
        <f t="shared" si="268"/>
        <v>41836.625254629631</v>
      </c>
      <c r="T2445">
        <f t="shared" si="269"/>
        <v>25569.003599537038</v>
      </c>
      <c r="U2445">
        <f t="shared" si="270"/>
        <v>2014</v>
      </c>
      <c r="V2445">
        <f t="shared" si="271"/>
        <v>7</v>
      </c>
      <c r="W2445" t="str">
        <f t="shared" si="272"/>
        <v>Jul</v>
      </c>
    </row>
    <row r="2446" spans="1:23" customFormat="1" ht="43.2" hidden="1" x14ac:dyDescent="0.3">
      <c r="A2446">
        <v>2444</v>
      </c>
      <c r="B2446" s="2" t="s">
        <v>2445</v>
      </c>
      <c r="C2446" s="2" t="s">
        <v>6554</v>
      </c>
      <c r="D2446" s="7">
        <v>3000</v>
      </c>
      <c r="E2446" s="5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266"/>
        <v>109</v>
      </c>
      <c r="P2446">
        <f t="shared" si="267"/>
        <v>53.41</v>
      </c>
      <c r="Q2446" t="s">
        <v>8334</v>
      </c>
      <c r="R2446" t="s">
        <v>8350</v>
      </c>
      <c r="S2446" s="11">
        <f t="shared" si="268"/>
        <v>42485.754525462966</v>
      </c>
      <c r="T2446">
        <f t="shared" si="269"/>
        <v>25569.00070601852</v>
      </c>
      <c r="U2446">
        <f t="shared" si="270"/>
        <v>2016</v>
      </c>
      <c r="V2446">
        <f t="shared" si="271"/>
        <v>4</v>
      </c>
      <c r="W2446" t="str">
        <f t="shared" si="272"/>
        <v>Apr</v>
      </c>
    </row>
    <row r="2447" spans="1:23" customFormat="1" ht="57.6" hidden="1" x14ac:dyDescent="0.3">
      <c r="A2447">
        <v>2445</v>
      </c>
      <c r="B2447" s="2" t="s">
        <v>2446</v>
      </c>
      <c r="C2447" s="2" t="s">
        <v>6555</v>
      </c>
      <c r="D2447" s="7">
        <v>5000</v>
      </c>
      <c r="E2447" s="5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266"/>
        <v>173</v>
      </c>
      <c r="P2447">
        <f t="shared" si="267"/>
        <v>75.13</v>
      </c>
      <c r="Q2447" t="s">
        <v>8334</v>
      </c>
      <c r="R2447" t="s">
        <v>8350</v>
      </c>
      <c r="S2447" s="11">
        <f t="shared" si="268"/>
        <v>42243.190057870372</v>
      </c>
      <c r="T2447">
        <f t="shared" si="269"/>
        <v>25569.001331018517</v>
      </c>
      <c r="U2447">
        <f t="shared" si="270"/>
        <v>2015</v>
      </c>
      <c r="V2447">
        <f t="shared" si="271"/>
        <v>8</v>
      </c>
      <c r="W2447" t="str">
        <f t="shared" si="272"/>
        <v>Aug</v>
      </c>
    </row>
    <row r="2448" spans="1:23" customFormat="1" ht="57.6" hidden="1" x14ac:dyDescent="0.3">
      <c r="A2448">
        <v>2446</v>
      </c>
      <c r="B2448" s="2" t="s">
        <v>2447</v>
      </c>
      <c r="C2448" s="2" t="s">
        <v>6556</v>
      </c>
      <c r="D2448" s="7">
        <v>5000</v>
      </c>
      <c r="E2448" s="5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266"/>
        <v>168</v>
      </c>
      <c r="P2448">
        <f t="shared" si="267"/>
        <v>75.67</v>
      </c>
      <c r="Q2448" t="s">
        <v>8334</v>
      </c>
      <c r="R2448" t="s">
        <v>8350</v>
      </c>
      <c r="S2448" s="11">
        <f t="shared" si="268"/>
        <v>42670.602673611109</v>
      </c>
      <c r="T2448">
        <f t="shared" si="269"/>
        <v>25569.001284722221</v>
      </c>
      <c r="U2448">
        <f t="shared" si="270"/>
        <v>2016</v>
      </c>
      <c r="V2448">
        <f t="shared" si="271"/>
        <v>10</v>
      </c>
      <c r="W2448" t="str">
        <f t="shared" si="272"/>
        <v>Oct</v>
      </c>
    </row>
    <row r="2449" spans="1:23" customFormat="1" ht="57.6" hidden="1" x14ac:dyDescent="0.3">
      <c r="A2449">
        <v>2447</v>
      </c>
      <c r="B2449" s="2" t="s">
        <v>2448</v>
      </c>
      <c r="C2449" s="2" t="s">
        <v>6557</v>
      </c>
      <c r="D2449" s="7">
        <v>2500</v>
      </c>
      <c r="E2449" s="5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266"/>
        <v>427</v>
      </c>
      <c r="P2449">
        <f t="shared" si="267"/>
        <v>31.69</v>
      </c>
      <c r="Q2449" t="s">
        <v>8334</v>
      </c>
      <c r="R2449" t="s">
        <v>8350</v>
      </c>
      <c r="S2449" s="11">
        <f t="shared" si="268"/>
        <v>42654.469826388886</v>
      </c>
      <c r="T2449">
        <f t="shared" si="269"/>
        <v>25569.003900462962</v>
      </c>
      <c r="U2449">
        <f t="shared" si="270"/>
        <v>2016</v>
      </c>
      <c r="V2449">
        <f t="shared" si="271"/>
        <v>10</v>
      </c>
      <c r="W2449" t="str">
        <f t="shared" si="272"/>
        <v>Oct</v>
      </c>
    </row>
    <row r="2450" spans="1:23" customFormat="1" ht="43.2" hidden="1" x14ac:dyDescent="0.3">
      <c r="A2450">
        <v>2448</v>
      </c>
      <c r="B2450" s="2" t="s">
        <v>2449</v>
      </c>
      <c r="C2450" s="2" t="s">
        <v>6558</v>
      </c>
      <c r="D2450" s="7">
        <v>400</v>
      </c>
      <c r="E2450" s="5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266"/>
        <v>108</v>
      </c>
      <c r="P2450">
        <f t="shared" si="267"/>
        <v>47.78</v>
      </c>
      <c r="Q2450" t="s">
        <v>8334</v>
      </c>
      <c r="R2450" t="s">
        <v>8350</v>
      </c>
      <c r="S2450" s="11">
        <f t="shared" si="268"/>
        <v>42607.316122685181</v>
      </c>
      <c r="T2450">
        <f t="shared" si="269"/>
        <v>25569.000104166666</v>
      </c>
      <c r="U2450">
        <f t="shared" si="270"/>
        <v>2016</v>
      </c>
      <c r="V2450">
        <f t="shared" si="271"/>
        <v>8</v>
      </c>
      <c r="W2450" t="str">
        <f t="shared" si="272"/>
        <v>Aug</v>
      </c>
    </row>
    <row r="2451" spans="1:23" customFormat="1" ht="43.2" hidden="1" x14ac:dyDescent="0.3">
      <c r="A2451">
        <v>2449</v>
      </c>
      <c r="B2451" s="2" t="s">
        <v>2450</v>
      </c>
      <c r="C2451" s="2" t="s">
        <v>6559</v>
      </c>
      <c r="D2451" s="7">
        <v>10000</v>
      </c>
      <c r="E2451" s="5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266"/>
        <v>108</v>
      </c>
      <c r="P2451">
        <f t="shared" si="267"/>
        <v>90</v>
      </c>
      <c r="Q2451" t="s">
        <v>8334</v>
      </c>
      <c r="R2451" t="s">
        <v>8350</v>
      </c>
      <c r="S2451" s="11">
        <f t="shared" si="268"/>
        <v>41943.142534722225</v>
      </c>
      <c r="T2451">
        <f t="shared" si="269"/>
        <v>25569.00138888889</v>
      </c>
      <c r="U2451">
        <f t="shared" si="270"/>
        <v>2014</v>
      </c>
      <c r="V2451">
        <f t="shared" si="271"/>
        <v>10</v>
      </c>
      <c r="W2451" t="str">
        <f t="shared" si="272"/>
        <v>Oct</v>
      </c>
    </row>
    <row r="2452" spans="1:23" customFormat="1" ht="43.2" hidden="1" x14ac:dyDescent="0.3">
      <c r="A2452">
        <v>2450</v>
      </c>
      <c r="B2452" s="2" t="s">
        <v>2451</v>
      </c>
      <c r="C2452" s="2" t="s">
        <v>6560</v>
      </c>
      <c r="D2452" s="7">
        <v>15000</v>
      </c>
      <c r="E2452" s="5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266"/>
        <v>102</v>
      </c>
      <c r="P2452">
        <f t="shared" si="267"/>
        <v>149.31</v>
      </c>
      <c r="Q2452" t="s">
        <v>8334</v>
      </c>
      <c r="R2452" t="s">
        <v>8350</v>
      </c>
      <c r="S2452" s="11">
        <f t="shared" si="268"/>
        <v>41902.07240740741</v>
      </c>
      <c r="T2452">
        <f t="shared" si="269"/>
        <v>25569.001180555555</v>
      </c>
      <c r="U2452">
        <f t="shared" si="270"/>
        <v>2014</v>
      </c>
      <c r="V2452">
        <f t="shared" si="271"/>
        <v>9</v>
      </c>
      <c r="W2452" t="str">
        <f t="shared" si="272"/>
        <v>Sep</v>
      </c>
    </row>
    <row r="2453" spans="1:23" customFormat="1" ht="43.2" hidden="1" x14ac:dyDescent="0.3">
      <c r="A2453">
        <v>2451</v>
      </c>
      <c r="B2453" s="2" t="s">
        <v>2452</v>
      </c>
      <c r="C2453" s="2" t="s">
        <v>6561</v>
      </c>
      <c r="D2453" s="7">
        <v>10000</v>
      </c>
      <c r="E2453" s="5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266"/>
        <v>115</v>
      </c>
      <c r="P2453">
        <f t="shared" si="267"/>
        <v>62.07</v>
      </c>
      <c r="Q2453" t="s">
        <v>8334</v>
      </c>
      <c r="R2453" t="s">
        <v>8350</v>
      </c>
      <c r="S2453" s="11">
        <f t="shared" si="268"/>
        <v>42779.908449074079</v>
      </c>
      <c r="T2453">
        <f t="shared" si="269"/>
        <v>25569.002152777779</v>
      </c>
      <c r="U2453">
        <f t="shared" si="270"/>
        <v>2017</v>
      </c>
      <c r="V2453">
        <f t="shared" si="271"/>
        <v>2</v>
      </c>
      <c r="W2453" t="str">
        <f t="shared" si="272"/>
        <v>Feb</v>
      </c>
    </row>
    <row r="2454" spans="1:23" customFormat="1" ht="43.2" hidden="1" x14ac:dyDescent="0.3">
      <c r="A2454">
        <v>2452</v>
      </c>
      <c r="B2454" s="2" t="s">
        <v>2453</v>
      </c>
      <c r="C2454" s="2" t="s">
        <v>6562</v>
      </c>
      <c r="D2454" s="7">
        <v>600</v>
      </c>
      <c r="E2454" s="5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266"/>
        <v>134</v>
      </c>
      <c r="P2454">
        <f t="shared" si="267"/>
        <v>53.4</v>
      </c>
      <c r="Q2454" t="s">
        <v>8334</v>
      </c>
      <c r="R2454" t="s">
        <v>8350</v>
      </c>
      <c r="S2454" s="11">
        <f t="shared" si="268"/>
        <v>42338.84375</v>
      </c>
      <c r="T2454">
        <f t="shared" si="269"/>
        <v>25569.000173611112</v>
      </c>
      <c r="U2454">
        <f t="shared" si="270"/>
        <v>2015</v>
      </c>
      <c r="V2454">
        <f t="shared" si="271"/>
        <v>11</v>
      </c>
      <c r="W2454" t="str">
        <f t="shared" si="272"/>
        <v>Nov</v>
      </c>
    </row>
    <row r="2455" spans="1:23" customFormat="1" ht="43.2" hidden="1" x14ac:dyDescent="0.3">
      <c r="A2455">
        <v>2453</v>
      </c>
      <c r="B2455" s="2" t="s">
        <v>2454</v>
      </c>
      <c r="C2455" s="2" t="s">
        <v>6563</v>
      </c>
      <c r="D2455" s="7">
        <v>3000</v>
      </c>
      <c r="E2455" s="5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266"/>
        <v>155</v>
      </c>
      <c r="P2455">
        <f t="shared" si="267"/>
        <v>69.27</v>
      </c>
      <c r="Q2455" t="s">
        <v>8334</v>
      </c>
      <c r="R2455" t="s">
        <v>8350</v>
      </c>
      <c r="S2455" s="11">
        <f t="shared" si="268"/>
        <v>42738.692233796297</v>
      </c>
      <c r="T2455">
        <f t="shared" si="269"/>
        <v>25569.000775462962</v>
      </c>
      <c r="U2455">
        <f t="shared" si="270"/>
        <v>2017</v>
      </c>
      <c r="V2455">
        <f t="shared" si="271"/>
        <v>1</v>
      </c>
      <c r="W2455" t="str">
        <f t="shared" si="272"/>
        <v>Jan</v>
      </c>
    </row>
    <row r="2456" spans="1:23" customFormat="1" ht="43.2" hidden="1" x14ac:dyDescent="0.3">
      <c r="A2456">
        <v>2454</v>
      </c>
      <c r="B2456" s="2" t="s">
        <v>2455</v>
      </c>
      <c r="C2456" s="2" t="s">
        <v>6564</v>
      </c>
      <c r="D2456" s="7">
        <v>35000</v>
      </c>
      <c r="E2456" s="5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266"/>
        <v>101</v>
      </c>
      <c r="P2456">
        <f t="shared" si="267"/>
        <v>271.51</v>
      </c>
      <c r="Q2456" t="s">
        <v>8334</v>
      </c>
      <c r="R2456" t="s">
        <v>8350</v>
      </c>
      <c r="S2456" s="11">
        <f t="shared" si="268"/>
        <v>42770.201481481476</v>
      </c>
      <c r="T2456">
        <f t="shared" si="269"/>
        <v>25569.001504629628</v>
      </c>
      <c r="U2456">
        <f t="shared" si="270"/>
        <v>2017</v>
      </c>
      <c r="V2456">
        <f t="shared" si="271"/>
        <v>2</v>
      </c>
      <c r="W2456" t="str">
        <f t="shared" si="272"/>
        <v>Feb</v>
      </c>
    </row>
    <row r="2457" spans="1:23" customFormat="1" ht="43.2" hidden="1" x14ac:dyDescent="0.3">
      <c r="A2457">
        <v>2455</v>
      </c>
      <c r="B2457" s="2" t="s">
        <v>2456</v>
      </c>
      <c r="C2457" s="2" t="s">
        <v>6565</v>
      </c>
      <c r="D2457" s="7">
        <v>300</v>
      </c>
      <c r="E2457" s="5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266"/>
        <v>182</v>
      </c>
      <c r="P2457">
        <f t="shared" si="267"/>
        <v>34.130000000000003</v>
      </c>
      <c r="Q2457" t="s">
        <v>8334</v>
      </c>
      <c r="R2457" t="s">
        <v>8350</v>
      </c>
      <c r="S2457" s="11">
        <f t="shared" si="268"/>
        <v>42452.781828703708</v>
      </c>
      <c r="T2457">
        <f t="shared" si="269"/>
        <v>25569.000185185185</v>
      </c>
      <c r="U2457">
        <f t="shared" si="270"/>
        <v>2016</v>
      </c>
      <c r="V2457">
        <f t="shared" si="271"/>
        <v>3</v>
      </c>
      <c r="W2457" t="str">
        <f t="shared" si="272"/>
        <v>Mar</v>
      </c>
    </row>
    <row r="2458" spans="1:23" customFormat="1" ht="43.2" hidden="1" x14ac:dyDescent="0.3">
      <c r="A2458">
        <v>2456</v>
      </c>
      <c r="B2458" s="2" t="s">
        <v>2457</v>
      </c>
      <c r="C2458" s="2" t="s">
        <v>6566</v>
      </c>
      <c r="D2458" s="7">
        <v>1500</v>
      </c>
      <c r="E2458" s="5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266"/>
        <v>181</v>
      </c>
      <c r="P2458">
        <f t="shared" si="267"/>
        <v>40.49</v>
      </c>
      <c r="Q2458" t="s">
        <v>8334</v>
      </c>
      <c r="R2458" t="s">
        <v>8350</v>
      </c>
      <c r="S2458" s="11">
        <f t="shared" si="268"/>
        <v>42761.961099537039</v>
      </c>
      <c r="T2458">
        <f t="shared" si="269"/>
        <v>25569.000775462962</v>
      </c>
      <c r="U2458">
        <f t="shared" si="270"/>
        <v>2017</v>
      </c>
      <c r="V2458">
        <f t="shared" si="271"/>
        <v>1</v>
      </c>
      <c r="W2458" t="str">
        <f t="shared" si="272"/>
        <v>Jan</v>
      </c>
    </row>
    <row r="2459" spans="1:23" customFormat="1" ht="43.2" hidden="1" x14ac:dyDescent="0.3">
      <c r="A2459">
        <v>2457</v>
      </c>
      <c r="B2459" s="2" t="s">
        <v>2458</v>
      </c>
      <c r="C2459" s="2" t="s">
        <v>6567</v>
      </c>
      <c r="D2459" s="7">
        <v>23000</v>
      </c>
      <c r="E2459" s="5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266"/>
        <v>102</v>
      </c>
      <c r="P2459">
        <f t="shared" si="267"/>
        <v>189.76</v>
      </c>
      <c r="Q2459" t="s">
        <v>8334</v>
      </c>
      <c r="R2459" t="s">
        <v>8350</v>
      </c>
      <c r="S2459" s="11">
        <f t="shared" si="268"/>
        <v>42423.602500000001</v>
      </c>
      <c r="T2459">
        <f t="shared" si="269"/>
        <v>25569.001435185186</v>
      </c>
      <c r="U2459">
        <f t="shared" si="270"/>
        <v>2016</v>
      </c>
      <c r="V2459">
        <f t="shared" si="271"/>
        <v>2</v>
      </c>
      <c r="W2459" t="str">
        <f t="shared" si="272"/>
        <v>Feb</v>
      </c>
    </row>
    <row r="2460" spans="1:23" customFormat="1" ht="57.6" hidden="1" x14ac:dyDescent="0.3">
      <c r="A2460">
        <v>2458</v>
      </c>
      <c r="B2460" s="2" t="s">
        <v>2459</v>
      </c>
      <c r="C2460" s="2" t="s">
        <v>6568</v>
      </c>
      <c r="D2460" s="7">
        <v>5000</v>
      </c>
      <c r="E2460" s="5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266"/>
        <v>110</v>
      </c>
      <c r="P2460">
        <f t="shared" si="267"/>
        <v>68.86</v>
      </c>
      <c r="Q2460" t="s">
        <v>8334</v>
      </c>
      <c r="R2460" t="s">
        <v>8350</v>
      </c>
      <c r="S2460" s="11">
        <f t="shared" si="268"/>
        <v>42495.871736111112</v>
      </c>
      <c r="T2460">
        <f t="shared" si="269"/>
        <v>25569.000925925928</v>
      </c>
      <c r="U2460">
        <f t="shared" si="270"/>
        <v>2016</v>
      </c>
      <c r="V2460">
        <f t="shared" si="271"/>
        <v>5</v>
      </c>
      <c r="W2460" t="str">
        <f t="shared" si="272"/>
        <v>May</v>
      </c>
    </row>
    <row r="2461" spans="1:23" customFormat="1" ht="43.2" hidden="1" x14ac:dyDescent="0.3">
      <c r="A2461">
        <v>2459</v>
      </c>
      <c r="B2461" s="2" t="s">
        <v>2460</v>
      </c>
      <c r="C2461" s="2" t="s">
        <v>6569</v>
      </c>
      <c r="D2461" s="7">
        <v>30000</v>
      </c>
      <c r="E2461" s="5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266"/>
        <v>102</v>
      </c>
      <c r="P2461">
        <f t="shared" si="267"/>
        <v>108.78</v>
      </c>
      <c r="Q2461" t="s">
        <v>8334</v>
      </c>
      <c r="R2461" t="s">
        <v>8350</v>
      </c>
      <c r="S2461" s="11">
        <f t="shared" si="268"/>
        <v>42407.637557870374</v>
      </c>
      <c r="T2461">
        <f t="shared" si="269"/>
        <v>25569.003263888888</v>
      </c>
      <c r="U2461">
        <f t="shared" si="270"/>
        <v>2016</v>
      </c>
      <c r="V2461">
        <f t="shared" si="271"/>
        <v>2</v>
      </c>
      <c r="W2461" t="str">
        <f t="shared" si="272"/>
        <v>Feb</v>
      </c>
    </row>
    <row r="2462" spans="1:23" customFormat="1" ht="43.2" hidden="1" x14ac:dyDescent="0.3">
      <c r="A2462">
        <v>2460</v>
      </c>
      <c r="B2462" s="2" t="s">
        <v>2461</v>
      </c>
      <c r="C2462" s="2" t="s">
        <v>6570</v>
      </c>
      <c r="D2462" s="7">
        <v>8500</v>
      </c>
      <c r="E2462" s="5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266"/>
        <v>101</v>
      </c>
      <c r="P2462">
        <f t="shared" si="267"/>
        <v>125.99</v>
      </c>
      <c r="Q2462" t="s">
        <v>8334</v>
      </c>
      <c r="R2462" t="s">
        <v>8350</v>
      </c>
      <c r="S2462" s="11">
        <f t="shared" si="268"/>
        <v>42704.187118055561</v>
      </c>
      <c r="T2462">
        <f t="shared" si="269"/>
        <v>25569.000787037035</v>
      </c>
      <c r="U2462">
        <f t="shared" si="270"/>
        <v>2016</v>
      </c>
      <c r="V2462">
        <f t="shared" si="271"/>
        <v>11</v>
      </c>
      <c r="W2462" t="str">
        <f t="shared" si="272"/>
        <v>Nov</v>
      </c>
    </row>
    <row r="2463" spans="1:23" customFormat="1" ht="43.2" hidden="1" x14ac:dyDescent="0.3">
      <c r="A2463">
        <v>2461</v>
      </c>
      <c r="B2463" s="2" t="s">
        <v>2462</v>
      </c>
      <c r="C2463" s="2" t="s">
        <v>6571</v>
      </c>
      <c r="D2463" s="7">
        <v>7500</v>
      </c>
      <c r="E2463" s="5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266"/>
        <v>104</v>
      </c>
      <c r="P2463">
        <f t="shared" si="267"/>
        <v>90.52</v>
      </c>
      <c r="Q2463" t="s">
        <v>8323</v>
      </c>
      <c r="R2463" t="s">
        <v>8327</v>
      </c>
      <c r="S2463" s="11">
        <f t="shared" si="268"/>
        <v>40784.012696759259</v>
      </c>
      <c r="T2463">
        <f t="shared" si="269"/>
        <v>25569.00099537037</v>
      </c>
      <c r="U2463">
        <f t="shared" si="270"/>
        <v>2011</v>
      </c>
      <c r="V2463">
        <f t="shared" si="271"/>
        <v>8</v>
      </c>
      <c r="W2463" t="str">
        <f t="shared" si="272"/>
        <v>Aug</v>
      </c>
    </row>
    <row r="2464" spans="1:23" customFormat="1" ht="43.2" hidden="1" x14ac:dyDescent="0.3">
      <c r="A2464">
        <v>2462</v>
      </c>
      <c r="B2464" s="2" t="s">
        <v>2463</v>
      </c>
      <c r="C2464" s="2" t="s">
        <v>6572</v>
      </c>
      <c r="D2464" s="7">
        <v>3000</v>
      </c>
      <c r="E2464" s="5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266"/>
        <v>111</v>
      </c>
      <c r="P2464">
        <f t="shared" si="267"/>
        <v>28.88</v>
      </c>
      <c r="Q2464" t="s">
        <v>8323</v>
      </c>
      <c r="R2464" t="s">
        <v>8327</v>
      </c>
      <c r="S2464" s="11">
        <f t="shared" si="268"/>
        <v>41089.186296296299</v>
      </c>
      <c r="T2464">
        <f t="shared" si="269"/>
        <v>25569.001331018517</v>
      </c>
      <c r="U2464">
        <f t="shared" si="270"/>
        <v>2012</v>
      </c>
      <c r="V2464">
        <f t="shared" si="271"/>
        <v>6</v>
      </c>
      <c r="W2464" t="str">
        <f t="shared" si="272"/>
        <v>Jun</v>
      </c>
    </row>
    <row r="2465" spans="1:23" customFormat="1" hidden="1" x14ac:dyDescent="0.3">
      <c r="A2465">
        <v>2463</v>
      </c>
      <c r="B2465" s="2" t="s">
        <v>2464</v>
      </c>
      <c r="C2465" s="2" t="s">
        <v>6573</v>
      </c>
      <c r="D2465" s="7">
        <v>2000</v>
      </c>
      <c r="E2465" s="5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266"/>
        <v>116</v>
      </c>
      <c r="P2465">
        <f t="shared" si="267"/>
        <v>31</v>
      </c>
      <c r="Q2465" t="s">
        <v>8323</v>
      </c>
      <c r="R2465" t="s">
        <v>8327</v>
      </c>
      <c r="S2465" s="11">
        <f t="shared" si="268"/>
        <v>41341.111400462964</v>
      </c>
      <c r="T2465">
        <f t="shared" si="269"/>
        <v>25569.000868055555</v>
      </c>
      <c r="U2465">
        <f t="shared" si="270"/>
        <v>2013</v>
      </c>
      <c r="V2465">
        <f t="shared" si="271"/>
        <v>3</v>
      </c>
      <c r="W2465" t="str">
        <f t="shared" si="272"/>
        <v>Mar</v>
      </c>
    </row>
    <row r="2466" spans="1:23" customFormat="1" ht="43.2" hidden="1" x14ac:dyDescent="0.3">
      <c r="A2466">
        <v>2464</v>
      </c>
      <c r="B2466" s="2" t="s">
        <v>2465</v>
      </c>
      <c r="C2466" s="2" t="s">
        <v>6574</v>
      </c>
      <c r="D2466" s="7">
        <v>2000</v>
      </c>
      <c r="E2466" s="5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266"/>
        <v>111</v>
      </c>
      <c r="P2466">
        <f t="shared" si="267"/>
        <v>51.67</v>
      </c>
      <c r="Q2466" t="s">
        <v>8323</v>
      </c>
      <c r="R2466" t="s">
        <v>8327</v>
      </c>
      <c r="S2466" s="11">
        <f t="shared" si="268"/>
        <v>42248.90042824074</v>
      </c>
      <c r="T2466">
        <f t="shared" si="269"/>
        <v>25569.000497685185</v>
      </c>
      <c r="U2466">
        <f t="shared" si="270"/>
        <v>2015</v>
      </c>
      <c r="V2466">
        <f t="shared" si="271"/>
        <v>9</v>
      </c>
      <c r="W2466" t="str">
        <f t="shared" si="272"/>
        <v>Sep</v>
      </c>
    </row>
    <row r="2467" spans="1:23" customFormat="1" ht="28.8" hidden="1" x14ac:dyDescent="0.3">
      <c r="A2467">
        <v>2465</v>
      </c>
      <c r="B2467" s="2" t="s">
        <v>2466</v>
      </c>
      <c r="C2467" s="2" t="s">
        <v>6575</v>
      </c>
      <c r="D2467" s="7">
        <v>700</v>
      </c>
      <c r="E2467" s="5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266"/>
        <v>180</v>
      </c>
      <c r="P2467">
        <f t="shared" si="267"/>
        <v>26.27</v>
      </c>
      <c r="Q2467" t="s">
        <v>8323</v>
      </c>
      <c r="R2467" t="s">
        <v>8327</v>
      </c>
      <c r="S2467" s="11">
        <f t="shared" si="268"/>
        <v>41145.719305555554</v>
      </c>
      <c r="T2467">
        <f t="shared" si="269"/>
        <v>25569.000555555554</v>
      </c>
      <c r="U2467">
        <f t="shared" si="270"/>
        <v>2012</v>
      </c>
      <c r="V2467">
        <f t="shared" si="271"/>
        <v>8</v>
      </c>
      <c r="W2467" t="str">
        <f t="shared" si="272"/>
        <v>Aug</v>
      </c>
    </row>
    <row r="2468" spans="1:23" customFormat="1" ht="43.2" hidden="1" x14ac:dyDescent="0.3">
      <c r="A2468">
        <v>2466</v>
      </c>
      <c r="B2468" s="2" t="s">
        <v>2467</v>
      </c>
      <c r="C2468" s="2" t="s">
        <v>6576</v>
      </c>
      <c r="D2468" s="7">
        <v>2500</v>
      </c>
      <c r="E2468" s="5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266"/>
        <v>100</v>
      </c>
      <c r="P2468">
        <f t="shared" si="267"/>
        <v>48.08</v>
      </c>
      <c r="Q2468" t="s">
        <v>8323</v>
      </c>
      <c r="R2468" t="s">
        <v>8327</v>
      </c>
      <c r="S2468" s="11">
        <f t="shared" si="268"/>
        <v>41373.102465277778</v>
      </c>
      <c r="T2468">
        <f t="shared" si="269"/>
        <v>25569.000601851851</v>
      </c>
      <c r="U2468">
        <f t="shared" si="270"/>
        <v>2013</v>
      </c>
      <c r="V2468">
        <f t="shared" si="271"/>
        <v>4</v>
      </c>
      <c r="W2468" t="str">
        <f t="shared" si="272"/>
        <v>Apr</v>
      </c>
    </row>
    <row r="2469" spans="1:23" customFormat="1" ht="43.2" hidden="1" x14ac:dyDescent="0.3">
      <c r="A2469">
        <v>2467</v>
      </c>
      <c r="B2469" s="2" t="s">
        <v>2468</v>
      </c>
      <c r="C2469" s="2" t="s">
        <v>6577</v>
      </c>
      <c r="D2469" s="7">
        <v>1000</v>
      </c>
      <c r="E2469" s="5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266"/>
        <v>119</v>
      </c>
      <c r="P2469">
        <f t="shared" si="267"/>
        <v>27.56</v>
      </c>
      <c r="Q2469" t="s">
        <v>8323</v>
      </c>
      <c r="R2469" t="s">
        <v>8327</v>
      </c>
      <c r="S2469" s="11">
        <f t="shared" si="268"/>
        <v>41025.874201388891</v>
      </c>
      <c r="T2469">
        <f t="shared" si="269"/>
        <v>25569.000497685185</v>
      </c>
      <c r="U2469">
        <f t="shared" si="270"/>
        <v>2012</v>
      </c>
      <c r="V2469">
        <f t="shared" si="271"/>
        <v>4</v>
      </c>
      <c r="W2469" t="str">
        <f t="shared" si="272"/>
        <v>Apr</v>
      </c>
    </row>
    <row r="2470" spans="1:23" customFormat="1" ht="28.8" hidden="1" x14ac:dyDescent="0.3">
      <c r="A2470">
        <v>2468</v>
      </c>
      <c r="B2470" s="2" t="s">
        <v>2469</v>
      </c>
      <c r="C2470" s="2" t="s">
        <v>6578</v>
      </c>
      <c r="D2470" s="7">
        <v>2000</v>
      </c>
      <c r="E2470" s="5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266"/>
        <v>107</v>
      </c>
      <c r="P2470">
        <f t="shared" si="267"/>
        <v>36.97</v>
      </c>
      <c r="Q2470" t="s">
        <v>8323</v>
      </c>
      <c r="R2470" t="s">
        <v>8327</v>
      </c>
      <c r="S2470" s="11">
        <f t="shared" si="268"/>
        <v>41174.154178240737</v>
      </c>
      <c r="T2470">
        <f t="shared" si="269"/>
        <v>25569.000671296297</v>
      </c>
      <c r="U2470">
        <f t="shared" si="270"/>
        <v>2012</v>
      </c>
      <c r="V2470">
        <f t="shared" si="271"/>
        <v>9</v>
      </c>
      <c r="W2470" t="str">
        <f t="shared" si="272"/>
        <v>Sep</v>
      </c>
    </row>
    <row r="2471" spans="1:23" customFormat="1" ht="43.2" hidden="1" x14ac:dyDescent="0.3">
      <c r="A2471">
        <v>2469</v>
      </c>
      <c r="B2471" s="2" t="s">
        <v>2470</v>
      </c>
      <c r="C2471" s="2" t="s">
        <v>6579</v>
      </c>
      <c r="D2471" s="7">
        <v>1200</v>
      </c>
      <c r="E2471" s="5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266"/>
        <v>114</v>
      </c>
      <c r="P2471">
        <f t="shared" si="267"/>
        <v>29.02</v>
      </c>
      <c r="Q2471" t="s">
        <v>8323</v>
      </c>
      <c r="R2471" t="s">
        <v>8327</v>
      </c>
      <c r="S2471" s="11">
        <f t="shared" si="268"/>
        <v>40557.429733796293</v>
      </c>
      <c r="T2471">
        <f t="shared" si="269"/>
        <v>25569.000543981481</v>
      </c>
      <c r="U2471">
        <f t="shared" si="270"/>
        <v>2011</v>
      </c>
      <c r="V2471">
        <f t="shared" si="271"/>
        <v>1</v>
      </c>
      <c r="W2471" t="str">
        <f t="shared" si="272"/>
        <v>Jan</v>
      </c>
    </row>
    <row r="2472" spans="1:23" customFormat="1" ht="43.2" hidden="1" x14ac:dyDescent="0.3">
      <c r="A2472">
        <v>2470</v>
      </c>
      <c r="B2472" s="2" t="s">
        <v>2471</v>
      </c>
      <c r="C2472" s="2" t="s">
        <v>6580</v>
      </c>
      <c r="D2472" s="7">
        <v>1000</v>
      </c>
      <c r="E2472" s="5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266"/>
        <v>103</v>
      </c>
      <c r="P2472">
        <f t="shared" si="267"/>
        <v>28.66</v>
      </c>
      <c r="Q2472" t="s">
        <v>8323</v>
      </c>
      <c r="R2472" t="s">
        <v>8327</v>
      </c>
      <c r="S2472" s="11">
        <f t="shared" si="268"/>
        <v>41023.07471064815</v>
      </c>
      <c r="T2472">
        <f t="shared" si="269"/>
        <v>25569.000416666666</v>
      </c>
      <c r="U2472">
        <f t="shared" si="270"/>
        <v>2012</v>
      </c>
      <c r="V2472">
        <f t="shared" si="271"/>
        <v>4</v>
      </c>
      <c r="W2472" t="str">
        <f t="shared" si="272"/>
        <v>Apr</v>
      </c>
    </row>
    <row r="2473" spans="1:23" customFormat="1" ht="57.6" hidden="1" x14ac:dyDescent="0.3">
      <c r="A2473">
        <v>2471</v>
      </c>
      <c r="B2473" s="2" t="s">
        <v>2472</v>
      </c>
      <c r="C2473" s="2" t="s">
        <v>6581</v>
      </c>
      <c r="D2473" s="7">
        <v>500</v>
      </c>
      <c r="E2473" s="5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266"/>
        <v>128</v>
      </c>
      <c r="P2473">
        <f t="shared" si="267"/>
        <v>37.65</v>
      </c>
      <c r="Q2473" t="s">
        <v>8323</v>
      </c>
      <c r="R2473" t="s">
        <v>8327</v>
      </c>
      <c r="S2473" s="11">
        <f t="shared" si="268"/>
        <v>40893.992962962962</v>
      </c>
      <c r="T2473">
        <f t="shared" si="269"/>
        <v>25569.000196759258</v>
      </c>
      <c r="U2473">
        <f t="shared" si="270"/>
        <v>2011</v>
      </c>
      <c r="V2473">
        <f t="shared" si="271"/>
        <v>12</v>
      </c>
      <c r="W2473" t="str">
        <f t="shared" si="272"/>
        <v>Dec</v>
      </c>
    </row>
    <row r="2474" spans="1:23" customFormat="1" ht="57.6" hidden="1" x14ac:dyDescent="0.3">
      <c r="A2474">
        <v>2472</v>
      </c>
      <c r="B2474" s="2" t="s">
        <v>2473</v>
      </c>
      <c r="C2474" s="2" t="s">
        <v>6582</v>
      </c>
      <c r="D2474" s="7">
        <v>7500</v>
      </c>
      <c r="E2474" s="5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266"/>
        <v>136</v>
      </c>
      <c r="P2474">
        <f t="shared" si="267"/>
        <v>97.9</v>
      </c>
      <c r="Q2474" t="s">
        <v>8323</v>
      </c>
      <c r="R2474" t="s">
        <v>8327</v>
      </c>
      <c r="S2474" s="11">
        <f t="shared" si="268"/>
        <v>40354.11550925926</v>
      </c>
      <c r="T2474">
        <f t="shared" si="269"/>
        <v>25569.001203703705</v>
      </c>
      <c r="U2474">
        <f t="shared" si="270"/>
        <v>2010</v>
      </c>
      <c r="V2474">
        <f t="shared" si="271"/>
        <v>6</v>
      </c>
      <c r="W2474" t="str">
        <f t="shared" si="272"/>
        <v>Jun</v>
      </c>
    </row>
    <row r="2475" spans="1:23" customFormat="1" ht="43.2" hidden="1" x14ac:dyDescent="0.3">
      <c r="A2475">
        <v>2473</v>
      </c>
      <c r="B2475" s="2" t="s">
        <v>2474</v>
      </c>
      <c r="C2475" s="2" t="s">
        <v>6583</v>
      </c>
      <c r="D2475" s="7">
        <v>2000</v>
      </c>
      <c r="E2475" s="5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266"/>
        <v>100</v>
      </c>
      <c r="P2475">
        <f t="shared" si="267"/>
        <v>42.55</v>
      </c>
      <c r="Q2475" t="s">
        <v>8323</v>
      </c>
      <c r="R2475" t="s">
        <v>8327</v>
      </c>
      <c r="S2475" s="11">
        <f t="shared" si="268"/>
        <v>41193.748483796298</v>
      </c>
      <c r="T2475">
        <f t="shared" si="269"/>
        <v>25569.000543981481</v>
      </c>
      <c r="U2475">
        <f t="shared" si="270"/>
        <v>2012</v>
      </c>
      <c r="V2475">
        <f t="shared" si="271"/>
        <v>10</v>
      </c>
      <c r="W2475" t="str">
        <f t="shared" si="272"/>
        <v>Oct</v>
      </c>
    </row>
    <row r="2476" spans="1:23" customFormat="1" ht="57.6" hidden="1" x14ac:dyDescent="0.3">
      <c r="A2476">
        <v>2474</v>
      </c>
      <c r="B2476" s="2" t="s">
        <v>2475</v>
      </c>
      <c r="C2476" s="2" t="s">
        <v>6584</v>
      </c>
      <c r="D2476" s="7">
        <v>5000</v>
      </c>
      <c r="E2476" s="5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266"/>
        <v>100</v>
      </c>
      <c r="P2476">
        <f t="shared" si="267"/>
        <v>131.58000000000001</v>
      </c>
      <c r="Q2476" t="s">
        <v>8323</v>
      </c>
      <c r="R2476" t="s">
        <v>8327</v>
      </c>
      <c r="S2476" s="11">
        <f t="shared" si="268"/>
        <v>40417.011296296296</v>
      </c>
      <c r="T2476">
        <f t="shared" si="269"/>
        <v>25569.000439814816</v>
      </c>
      <c r="U2476">
        <f t="shared" si="270"/>
        <v>2010</v>
      </c>
      <c r="V2476">
        <f t="shared" si="271"/>
        <v>8</v>
      </c>
      <c r="W2476" t="str">
        <f t="shared" si="272"/>
        <v>Aug</v>
      </c>
    </row>
    <row r="2477" spans="1:23" customFormat="1" ht="28.8" hidden="1" x14ac:dyDescent="0.3">
      <c r="A2477">
        <v>2475</v>
      </c>
      <c r="B2477" s="2" t="s">
        <v>2476</v>
      </c>
      <c r="C2477" s="2" t="s">
        <v>6585</v>
      </c>
      <c r="D2477" s="7">
        <v>2500</v>
      </c>
      <c r="E2477" s="5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266"/>
        <v>105</v>
      </c>
      <c r="P2477">
        <f t="shared" si="267"/>
        <v>32.32</v>
      </c>
      <c r="Q2477" t="s">
        <v>8323</v>
      </c>
      <c r="R2477" t="s">
        <v>8327</v>
      </c>
      <c r="S2477" s="11">
        <f t="shared" si="268"/>
        <v>40310.287673611114</v>
      </c>
      <c r="T2477">
        <f t="shared" si="269"/>
        <v>25569.000937500001</v>
      </c>
      <c r="U2477">
        <f t="shared" si="270"/>
        <v>2010</v>
      </c>
      <c r="V2477">
        <f t="shared" si="271"/>
        <v>5</v>
      </c>
      <c r="W2477" t="str">
        <f t="shared" si="272"/>
        <v>May</v>
      </c>
    </row>
    <row r="2478" spans="1:23" customFormat="1" ht="43.2" hidden="1" x14ac:dyDescent="0.3">
      <c r="A2478">
        <v>2476</v>
      </c>
      <c r="B2478" s="2" t="s">
        <v>2477</v>
      </c>
      <c r="C2478" s="2" t="s">
        <v>6586</v>
      </c>
      <c r="D2478" s="7">
        <v>3200</v>
      </c>
      <c r="E2478" s="5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266"/>
        <v>105</v>
      </c>
      <c r="P2478">
        <f t="shared" si="267"/>
        <v>61.1</v>
      </c>
      <c r="Q2478" t="s">
        <v>8323</v>
      </c>
      <c r="R2478" t="s">
        <v>8327</v>
      </c>
      <c r="S2478" s="11">
        <f t="shared" si="268"/>
        <v>41913.328356481477</v>
      </c>
      <c r="T2478">
        <f t="shared" si="269"/>
        <v>25569.000636574074</v>
      </c>
      <c r="U2478">
        <f t="shared" si="270"/>
        <v>2014</v>
      </c>
      <c r="V2478">
        <f t="shared" si="271"/>
        <v>10</v>
      </c>
      <c r="W2478" t="str">
        <f t="shared" si="272"/>
        <v>Oct</v>
      </c>
    </row>
    <row r="2479" spans="1:23" customFormat="1" ht="28.8" hidden="1" x14ac:dyDescent="0.3">
      <c r="A2479">
        <v>2477</v>
      </c>
      <c r="B2479" s="2" t="s">
        <v>824</v>
      </c>
      <c r="C2479" s="2" t="s">
        <v>6587</v>
      </c>
      <c r="D2479" s="7">
        <v>750</v>
      </c>
      <c r="E2479" s="5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266"/>
        <v>171</v>
      </c>
      <c r="P2479">
        <f t="shared" si="267"/>
        <v>31.34</v>
      </c>
      <c r="Q2479" t="s">
        <v>8323</v>
      </c>
      <c r="R2479" t="s">
        <v>8327</v>
      </c>
      <c r="S2479" s="11">
        <f t="shared" si="268"/>
        <v>41088.691493055558</v>
      </c>
      <c r="T2479">
        <f t="shared" si="269"/>
        <v>25569.000474537039</v>
      </c>
      <c r="U2479">
        <f t="shared" si="270"/>
        <v>2012</v>
      </c>
      <c r="V2479">
        <f t="shared" si="271"/>
        <v>6</v>
      </c>
      <c r="W2479" t="str">
        <f t="shared" si="272"/>
        <v>Jun</v>
      </c>
    </row>
    <row r="2480" spans="1:23" customFormat="1" ht="43.2" hidden="1" x14ac:dyDescent="0.3">
      <c r="A2480">
        <v>2478</v>
      </c>
      <c r="B2480" s="2" t="s">
        <v>2478</v>
      </c>
      <c r="C2480" s="2" t="s">
        <v>6588</v>
      </c>
      <c r="D2480" s="7">
        <v>8000</v>
      </c>
      <c r="E2480" s="5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266"/>
        <v>128</v>
      </c>
      <c r="P2480">
        <f t="shared" si="267"/>
        <v>129.11000000000001</v>
      </c>
      <c r="Q2480" t="s">
        <v>8323</v>
      </c>
      <c r="R2480" t="s">
        <v>8327</v>
      </c>
      <c r="S2480" s="11">
        <f t="shared" si="268"/>
        <v>41257.950381944444</v>
      </c>
      <c r="T2480">
        <f t="shared" si="269"/>
        <v>25569.000914351851</v>
      </c>
      <c r="U2480">
        <f t="shared" si="270"/>
        <v>2012</v>
      </c>
      <c r="V2480">
        <f t="shared" si="271"/>
        <v>12</v>
      </c>
      <c r="W2480" t="str">
        <f t="shared" si="272"/>
        <v>Dec</v>
      </c>
    </row>
    <row r="2481" spans="1:23" customFormat="1" ht="28.8" hidden="1" x14ac:dyDescent="0.3">
      <c r="A2481">
        <v>2479</v>
      </c>
      <c r="B2481" s="2" t="s">
        <v>2479</v>
      </c>
      <c r="C2481" s="2" t="s">
        <v>6589</v>
      </c>
      <c r="D2481" s="7">
        <v>300</v>
      </c>
      <c r="E2481" s="5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266"/>
        <v>133</v>
      </c>
      <c r="P2481">
        <f t="shared" si="267"/>
        <v>25.02</v>
      </c>
      <c r="Q2481" t="s">
        <v>8323</v>
      </c>
      <c r="R2481" t="s">
        <v>8327</v>
      </c>
      <c r="S2481" s="11">
        <f t="shared" si="268"/>
        <v>41107.726782407408</v>
      </c>
      <c r="T2481">
        <f t="shared" si="269"/>
        <v>25569.000185185185</v>
      </c>
      <c r="U2481">
        <f t="shared" si="270"/>
        <v>2012</v>
      </c>
      <c r="V2481">
        <f t="shared" si="271"/>
        <v>7</v>
      </c>
      <c r="W2481" t="str">
        <f t="shared" si="272"/>
        <v>Jul</v>
      </c>
    </row>
    <row r="2482" spans="1:23" customFormat="1" ht="43.2" hidden="1" x14ac:dyDescent="0.3">
      <c r="A2482">
        <v>2480</v>
      </c>
      <c r="B2482" s="2" t="s">
        <v>2480</v>
      </c>
      <c r="C2482" s="2" t="s">
        <v>6590</v>
      </c>
      <c r="D2482" s="7">
        <v>2000</v>
      </c>
      <c r="E2482" s="5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266"/>
        <v>100</v>
      </c>
      <c r="P2482">
        <f t="shared" si="267"/>
        <v>250</v>
      </c>
      <c r="Q2482" t="s">
        <v>8323</v>
      </c>
      <c r="R2482" t="s">
        <v>8327</v>
      </c>
      <c r="S2482" s="11">
        <f t="shared" si="268"/>
        <v>42227.936157407406</v>
      </c>
      <c r="T2482">
        <f t="shared" si="269"/>
        <v>25569.000092592592</v>
      </c>
      <c r="U2482">
        <f t="shared" si="270"/>
        <v>2015</v>
      </c>
      <c r="V2482">
        <f t="shared" si="271"/>
        <v>8</v>
      </c>
      <c r="W2482" t="str">
        <f t="shared" si="272"/>
        <v>Aug</v>
      </c>
    </row>
    <row r="2483" spans="1:23" customFormat="1" ht="43.2" hidden="1" x14ac:dyDescent="0.3">
      <c r="A2483">
        <v>2481</v>
      </c>
      <c r="B2483" s="2" t="s">
        <v>2481</v>
      </c>
      <c r="C2483" s="2" t="s">
        <v>6591</v>
      </c>
      <c r="D2483" s="7">
        <v>4000</v>
      </c>
      <c r="E2483" s="5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266"/>
        <v>113</v>
      </c>
      <c r="P2483">
        <f t="shared" si="267"/>
        <v>47.54</v>
      </c>
      <c r="Q2483" t="s">
        <v>8323</v>
      </c>
      <c r="R2483" t="s">
        <v>8327</v>
      </c>
      <c r="S2483" s="11">
        <f t="shared" si="268"/>
        <v>40999.645925925928</v>
      </c>
      <c r="T2483">
        <f t="shared" si="269"/>
        <v>25569.001099537036</v>
      </c>
      <c r="U2483">
        <f t="shared" si="270"/>
        <v>2012</v>
      </c>
      <c r="V2483">
        <f t="shared" si="271"/>
        <v>3</v>
      </c>
      <c r="W2483" t="str">
        <f t="shared" si="272"/>
        <v>Mar</v>
      </c>
    </row>
    <row r="2484" spans="1:23" customFormat="1" ht="43.2" hidden="1" x14ac:dyDescent="0.3">
      <c r="A2484">
        <v>2482</v>
      </c>
      <c r="B2484" s="2" t="s">
        <v>2482</v>
      </c>
      <c r="C2484" s="2" t="s">
        <v>6592</v>
      </c>
      <c r="D2484" s="7">
        <v>1000</v>
      </c>
      <c r="E2484" s="5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266"/>
        <v>100</v>
      </c>
      <c r="P2484">
        <f t="shared" si="267"/>
        <v>40.04</v>
      </c>
      <c r="Q2484" t="s">
        <v>8323</v>
      </c>
      <c r="R2484" t="s">
        <v>8327</v>
      </c>
      <c r="S2484" s="11">
        <f t="shared" si="268"/>
        <v>40711.782210648147</v>
      </c>
      <c r="T2484">
        <f t="shared" si="269"/>
        <v>25569.00028935185</v>
      </c>
      <c r="U2484">
        <f t="shared" si="270"/>
        <v>2011</v>
      </c>
      <c r="V2484">
        <f t="shared" si="271"/>
        <v>6</v>
      </c>
      <c r="W2484" t="str">
        <f t="shared" si="272"/>
        <v>Jun</v>
      </c>
    </row>
    <row r="2485" spans="1:23" customFormat="1" ht="43.2" hidden="1" x14ac:dyDescent="0.3">
      <c r="A2485">
        <v>2483</v>
      </c>
      <c r="B2485" s="2" t="s">
        <v>2483</v>
      </c>
      <c r="C2485" s="2" t="s">
        <v>6593</v>
      </c>
      <c r="D2485" s="7">
        <v>1100</v>
      </c>
      <c r="E2485" s="5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266"/>
        <v>114</v>
      </c>
      <c r="P2485">
        <f t="shared" si="267"/>
        <v>65.84</v>
      </c>
      <c r="Q2485" t="s">
        <v>8323</v>
      </c>
      <c r="R2485" t="s">
        <v>8327</v>
      </c>
      <c r="S2485" s="11">
        <f t="shared" si="268"/>
        <v>40970.750034722223</v>
      </c>
      <c r="T2485">
        <f t="shared" si="269"/>
        <v>25569.000219907408</v>
      </c>
      <c r="U2485">
        <f t="shared" si="270"/>
        <v>2012</v>
      </c>
      <c r="V2485">
        <f t="shared" si="271"/>
        <v>3</v>
      </c>
      <c r="W2485" t="str">
        <f t="shared" si="272"/>
        <v>Mar</v>
      </c>
    </row>
    <row r="2486" spans="1:23" customFormat="1" ht="57.6" hidden="1" x14ac:dyDescent="0.3">
      <c r="A2486">
        <v>2484</v>
      </c>
      <c r="B2486" s="2" t="s">
        <v>2484</v>
      </c>
      <c r="C2486" s="2" t="s">
        <v>6594</v>
      </c>
      <c r="D2486" s="7">
        <v>3500</v>
      </c>
      <c r="E2486" s="5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266"/>
        <v>119</v>
      </c>
      <c r="P2486">
        <f t="shared" si="267"/>
        <v>46.4</v>
      </c>
      <c r="Q2486" t="s">
        <v>8323</v>
      </c>
      <c r="R2486" t="s">
        <v>8327</v>
      </c>
      <c r="S2486" s="11">
        <f t="shared" si="268"/>
        <v>40771.916701388887</v>
      </c>
      <c r="T2486">
        <f t="shared" si="269"/>
        <v>25569.001041666666</v>
      </c>
      <c r="U2486">
        <f t="shared" si="270"/>
        <v>2011</v>
      </c>
      <c r="V2486">
        <f t="shared" si="271"/>
        <v>8</v>
      </c>
      <c r="W2486" t="str">
        <f t="shared" si="272"/>
        <v>Aug</v>
      </c>
    </row>
    <row r="2487" spans="1:23" customFormat="1" ht="43.2" hidden="1" x14ac:dyDescent="0.3">
      <c r="A2487">
        <v>2485</v>
      </c>
      <c r="B2487" s="2" t="s">
        <v>2485</v>
      </c>
      <c r="C2487" s="2" t="s">
        <v>6595</v>
      </c>
      <c r="D2487" s="7">
        <v>2000</v>
      </c>
      <c r="E2487" s="5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266"/>
        <v>103</v>
      </c>
      <c r="P2487">
        <f t="shared" si="267"/>
        <v>50.37</v>
      </c>
      <c r="Q2487" t="s">
        <v>8323</v>
      </c>
      <c r="R2487" t="s">
        <v>8327</v>
      </c>
      <c r="S2487" s="11">
        <f t="shared" si="268"/>
        <v>40793.998599537037</v>
      </c>
      <c r="T2487">
        <f t="shared" si="269"/>
        <v>25569.000474537039</v>
      </c>
      <c r="U2487">
        <f t="shared" si="270"/>
        <v>2011</v>
      </c>
      <c r="V2487">
        <f t="shared" si="271"/>
        <v>9</v>
      </c>
      <c r="W2487" t="str">
        <f t="shared" si="272"/>
        <v>Sep</v>
      </c>
    </row>
    <row r="2488" spans="1:23" customFormat="1" ht="43.2" hidden="1" x14ac:dyDescent="0.3">
      <c r="A2488">
        <v>2486</v>
      </c>
      <c r="B2488" s="2" t="s">
        <v>2486</v>
      </c>
      <c r="C2488" s="2" t="s">
        <v>6596</v>
      </c>
      <c r="D2488" s="7">
        <v>300</v>
      </c>
      <c r="E2488" s="5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266"/>
        <v>266</v>
      </c>
      <c r="P2488">
        <f t="shared" si="267"/>
        <v>26.57</v>
      </c>
      <c r="Q2488" t="s">
        <v>8323</v>
      </c>
      <c r="R2488" t="s">
        <v>8327</v>
      </c>
      <c r="S2488" s="11">
        <f t="shared" si="268"/>
        <v>40991.708055555559</v>
      </c>
      <c r="T2488">
        <f t="shared" si="269"/>
        <v>25569.000347222223</v>
      </c>
      <c r="U2488">
        <f t="shared" si="270"/>
        <v>2012</v>
      </c>
      <c r="V2488">
        <f t="shared" si="271"/>
        <v>3</v>
      </c>
      <c r="W2488" t="str">
        <f t="shared" si="272"/>
        <v>Mar</v>
      </c>
    </row>
    <row r="2489" spans="1:23" customFormat="1" ht="43.2" hidden="1" x14ac:dyDescent="0.3">
      <c r="A2489">
        <v>2487</v>
      </c>
      <c r="B2489" s="2" t="s">
        <v>2487</v>
      </c>
      <c r="C2489" s="2" t="s">
        <v>6597</v>
      </c>
      <c r="D2489" s="7">
        <v>1500</v>
      </c>
      <c r="E2489" s="5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266"/>
        <v>100</v>
      </c>
      <c r="P2489">
        <f t="shared" si="267"/>
        <v>39.49</v>
      </c>
      <c r="Q2489" t="s">
        <v>8323</v>
      </c>
      <c r="R2489" t="s">
        <v>8327</v>
      </c>
      <c r="S2489" s="11">
        <f t="shared" si="268"/>
        <v>41026.083298611113</v>
      </c>
      <c r="T2489">
        <f t="shared" si="269"/>
        <v>25569.000439814816</v>
      </c>
      <c r="U2489">
        <f t="shared" si="270"/>
        <v>2012</v>
      </c>
      <c r="V2489">
        <f t="shared" si="271"/>
        <v>4</v>
      </c>
      <c r="W2489" t="str">
        <f t="shared" si="272"/>
        <v>Apr</v>
      </c>
    </row>
    <row r="2490" spans="1:23" customFormat="1" ht="43.2" hidden="1" x14ac:dyDescent="0.3">
      <c r="A2490">
        <v>2488</v>
      </c>
      <c r="B2490" s="2" t="s">
        <v>2488</v>
      </c>
      <c r="C2490" s="2" t="s">
        <v>6598</v>
      </c>
      <c r="D2490" s="7">
        <v>3000</v>
      </c>
      <c r="E2490" s="5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266"/>
        <v>107</v>
      </c>
      <c r="P2490">
        <f t="shared" si="267"/>
        <v>49.25</v>
      </c>
      <c r="Q2490" t="s">
        <v>8323</v>
      </c>
      <c r="R2490" t="s">
        <v>8327</v>
      </c>
      <c r="S2490" s="11">
        <f t="shared" si="268"/>
        <v>40833.633194444446</v>
      </c>
      <c r="T2490">
        <f t="shared" si="269"/>
        <v>25569.000752314816</v>
      </c>
      <c r="U2490">
        <f t="shared" si="270"/>
        <v>2011</v>
      </c>
      <c r="V2490">
        <f t="shared" si="271"/>
        <v>10</v>
      </c>
      <c r="W2490" t="str">
        <f t="shared" si="272"/>
        <v>Oct</v>
      </c>
    </row>
    <row r="2491" spans="1:23" customFormat="1" ht="43.2" hidden="1" x14ac:dyDescent="0.3">
      <c r="A2491">
        <v>2489</v>
      </c>
      <c r="B2491" s="2" t="s">
        <v>2489</v>
      </c>
      <c r="C2491" s="2" t="s">
        <v>6599</v>
      </c>
      <c r="D2491" s="7">
        <v>3500</v>
      </c>
      <c r="E2491" s="5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266"/>
        <v>134</v>
      </c>
      <c r="P2491">
        <f t="shared" si="267"/>
        <v>62.38</v>
      </c>
      <c r="Q2491" t="s">
        <v>8323</v>
      </c>
      <c r="R2491" t="s">
        <v>8327</v>
      </c>
      <c r="S2491" s="11">
        <f t="shared" si="268"/>
        <v>41373.690266203703</v>
      </c>
      <c r="T2491">
        <f t="shared" si="269"/>
        <v>25569.000868055555</v>
      </c>
      <c r="U2491">
        <f t="shared" si="270"/>
        <v>2013</v>
      </c>
      <c r="V2491">
        <f t="shared" si="271"/>
        <v>4</v>
      </c>
      <c r="W2491" t="str">
        <f t="shared" si="272"/>
        <v>Apr</v>
      </c>
    </row>
    <row r="2492" spans="1:23" customFormat="1" ht="43.2" hidden="1" x14ac:dyDescent="0.3">
      <c r="A2492">
        <v>2490</v>
      </c>
      <c r="B2492" s="2" t="s">
        <v>2490</v>
      </c>
      <c r="C2492" s="2" t="s">
        <v>6600</v>
      </c>
      <c r="D2492" s="7">
        <v>500</v>
      </c>
      <c r="E2492" s="5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266"/>
        <v>121</v>
      </c>
      <c r="P2492">
        <f t="shared" si="267"/>
        <v>37.94</v>
      </c>
      <c r="Q2492" t="s">
        <v>8323</v>
      </c>
      <c r="R2492" t="s">
        <v>8327</v>
      </c>
      <c r="S2492" s="11">
        <f t="shared" si="268"/>
        <v>41023.227731481478</v>
      </c>
      <c r="T2492">
        <f t="shared" si="269"/>
        <v>25569.000185185185</v>
      </c>
      <c r="U2492">
        <f t="shared" si="270"/>
        <v>2012</v>
      </c>
      <c r="V2492">
        <f t="shared" si="271"/>
        <v>4</v>
      </c>
      <c r="W2492" t="str">
        <f t="shared" si="272"/>
        <v>Apr</v>
      </c>
    </row>
    <row r="2493" spans="1:23" customFormat="1" ht="43.2" hidden="1" x14ac:dyDescent="0.3">
      <c r="A2493">
        <v>2491</v>
      </c>
      <c r="B2493" s="2" t="s">
        <v>2491</v>
      </c>
      <c r="C2493" s="2" t="s">
        <v>6601</v>
      </c>
      <c r="D2493" s="7">
        <v>500</v>
      </c>
      <c r="E2493" s="5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266"/>
        <v>103</v>
      </c>
      <c r="P2493">
        <f t="shared" si="267"/>
        <v>51.6</v>
      </c>
      <c r="Q2493" t="s">
        <v>8323</v>
      </c>
      <c r="R2493" t="s">
        <v>8327</v>
      </c>
      <c r="S2493" s="11">
        <f t="shared" si="268"/>
        <v>40542.839282407411</v>
      </c>
      <c r="T2493">
        <f t="shared" si="269"/>
        <v>25569.000115740742</v>
      </c>
      <c r="U2493">
        <f t="shared" si="270"/>
        <v>2010</v>
      </c>
      <c r="V2493">
        <f t="shared" si="271"/>
        <v>12</v>
      </c>
      <c r="W2493" t="str">
        <f t="shared" si="272"/>
        <v>Dec</v>
      </c>
    </row>
    <row r="2494" spans="1:23" customFormat="1" ht="28.8" hidden="1" x14ac:dyDescent="0.3">
      <c r="A2494">
        <v>2492</v>
      </c>
      <c r="B2494" s="2" t="s">
        <v>2492</v>
      </c>
      <c r="C2494" s="2" t="s">
        <v>6602</v>
      </c>
      <c r="D2494" s="7">
        <v>600</v>
      </c>
      <c r="E2494" s="5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266"/>
        <v>125</v>
      </c>
      <c r="P2494">
        <f t="shared" si="267"/>
        <v>27.78</v>
      </c>
      <c r="Q2494" t="s">
        <v>8323</v>
      </c>
      <c r="R2494" t="s">
        <v>8327</v>
      </c>
      <c r="S2494" s="11">
        <f t="shared" si="268"/>
        <v>41024.985972222225</v>
      </c>
      <c r="T2494">
        <f t="shared" si="269"/>
        <v>25569.0003125</v>
      </c>
      <c r="U2494">
        <f t="shared" si="270"/>
        <v>2012</v>
      </c>
      <c r="V2494">
        <f t="shared" si="271"/>
        <v>4</v>
      </c>
      <c r="W2494" t="str">
        <f t="shared" si="272"/>
        <v>Apr</v>
      </c>
    </row>
    <row r="2495" spans="1:23" customFormat="1" ht="43.2" hidden="1" x14ac:dyDescent="0.3">
      <c r="A2495">
        <v>2493</v>
      </c>
      <c r="B2495" s="2" t="s">
        <v>2493</v>
      </c>
      <c r="C2495" s="2" t="s">
        <v>6603</v>
      </c>
      <c r="D2495" s="7">
        <v>20000</v>
      </c>
      <c r="E2495" s="5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266"/>
        <v>129</v>
      </c>
      <c r="P2495">
        <f t="shared" si="267"/>
        <v>99.38</v>
      </c>
      <c r="Q2495" t="s">
        <v>8323</v>
      </c>
      <c r="R2495" t="s">
        <v>8327</v>
      </c>
      <c r="S2495" s="11">
        <f t="shared" si="268"/>
        <v>41348.168287037035</v>
      </c>
      <c r="T2495">
        <f t="shared" si="269"/>
        <v>25569.002997685184</v>
      </c>
      <c r="U2495">
        <f t="shared" si="270"/>
        <v>2013</v>
      </c>
      <c r="V2495">
        <f t="shared" si="271"/>
        <v>3</v>
      </c>
      <c r="W2495" t="str">
        <f t="shared" si="272"/>
        <v>Mar</v>
      </c>
    </row>
    <row r="2496" spans="1:23" customFormat="1" ht="43.2" hidden="1" x14ac:dyDescent="0.3">
      <c r="A2496">
        <v>2494</v>
      </c>
      <c r="B2496" s="2" t="s">
        <v>2494</v>
      </c>
      <c r="C2496" s="2" t="s">
        <v>6604</v>
      </c>
      <c r="D2496" s="7">
        <v>1500</v>
      </c>
      <c r="E2496" s="5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266"/>
        <v>101</v>
      </c>
      <c r="P2496">
        <f t="shared" si="267"/>
        <v>38.85</v>
      </c>
      <c r="Q2496" t="s">
        <v>8323</v>
      </c>
      <c r="R2496" t="s">
        <v>8327</v>
      </c>
      <c r="S2496" s="11">
        <f t="shared" si="268"/>
        <v>41022.645185185182</v>
      </c>
      <c r="T2496">
        <f t="shared" si="269"/>
        <v>25569.000451388889</v>
      </c>
      <c r="U2496">
        <f t="shared" si="270"/>
        <v>2012</v>
      </c>
      <c r="V2496">
        <f t="shared" si="271"/>
        <v>4</v>
      </c>
      <c r="W2496" t="str">
        <f t="shared" si="272"/>
        <v>Apr</v>
      </c>
    </row>
    <row r="2497" spans="1:23" customFormat="1" ht="43.2" hidden="1" x14ac:dyDescent="0.3">
      <c r="A2497">
        <v>2495</v>
      </c>
      <c r="B2497" s="2" t="s">
        <v>2495</v>
      </c>
      <c r="C2497" s="2" t="s">
        <v>6605</v>
      </c>
      <c r="D2497" s="7">
        <v>1500</v>
      </c>
      <c r="E2497" s="5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266"/>
        <v>128</v>
      </c>
      <c r="P2497">
        <f t="shared" si="267"/>
        <v>45.55</v>
      </c>
      <c r="Q2497" t="s">
        <v>8323</v>
      </c>
      <c r="R2497" t="s">
        <v>8327</v>
      </c>
      <c r="S2497" s="11">
        <f t="shared" si="268"/>
        <v>41036.946469907409</v>
      </c>
      <c r="T2497">
        <f t="shared" si="269"/>
        <v>25569.000486111112</v>
      </c>
      <c r="U2497">
        <f t="shared" si="270"/>
        <v>2012</v>
      </c>
      <c r="V2497">
        <f t="shared" si="271"/>
        <v>5</v>
      </c>
      <c r="W2497" t="str">
        <f t="shared" si="272"/>
        <v>May</v>
      </c>
    </row>
    <row r="2498" spans="1:23" customFormat="1" ht="28.8" hidden="1" x14ac:dyDescent="0.3">
      <c r="A2498">
        <v>2496</v>
      </c>
      <c r="B2498" s="2" t="s">
        <v>2496</v>
      </c>
      <c r="C2498" s="2" t="s">
        <v>6606</v>
      </c>
      <c r="D2498" s="7">
        <v>6000</v>
      </c>
      <c r="E2498" s="5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273">ROUND(E2498/D2498*100,0)</f>
        <v>100</v>
      </c>
      <c r="P2498">
        <f t="shared" si="267"/>
        <v>600</v>
      </c>
      <c r="Q2498" t="s">
        <v>8323</v>
      </c>
      <c r="R2498" t="s">
        <v>8327</v>
      </c>
      <c r="S2498" s="11">
        <f t="shared" si="268"/>
        <v>41327.996435185189</v>
      </c>
      <c r="T2498">
        <f t="shared" si="269"/>
        <v>25569.000115740742</v>
      </c>
      <c r="U2498">
        <f t="shared" si="270"/>
        <v>2013</v>
      </c>
      <c r="V2498">
        <f t="shared" si="271"/>
        <v>2</v>
      </c>
      <c r="W2498" t="str">
        <f t="shared" si="272"/>
        <v>Feb</v>
      </c>
    </row>
    <row r="2499" spans="1:23" customFormat="1" ht="43.2" hidden="1" x14ac:dyDescent="0.3">
      <c r="A2499">
        <v>2497</v>
      </c>
      <c r="B2499" s="2" t="s">
        <v>2497</v>
      </c>
      <c r="C2499" s="2" t="s">
        <v>6607</v>
      </c>
      <c r="D2499" s="7">
        <v>4000</v>
      </c>
      <c r="E2499" s="5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273"/>
        <v>113</v>
      </c>
      <c r="P2499">
        <f t="shared" ref="P2499:P2562" si="274">IFERROR(ROUND(E2499/L2499,2),0)</f>
        <v>80.55</v>
      </c>
      <c r="Q2499" t="s">
        <v>8323</v>
      </c>
      <c r="R2499" t="s">
        <v>8327</v>
      </c>
      <c r="S2499" s="11">
        <f t="shared" ref="S2499:S2562" si="275">(((J2499/60)/60)/24)+DATE(1970,1,1)</f>
        <v>40730.878912037035</v>
      </c>
      <c r="T2499">
        <f t="shared" ref="T2499:T2562" si="276">(((L2499/60)/60)/24)+DATE(1970,1,1)</f>
        <v>25569.000648148147</v>
      </c>
      <c r="U2499">
        <f t="shared" ref="U2499:U2562" si="277">YEAR(S2499)</f>
        <v>2011</v>
      </c>
      <c r="V2499">
        <f t="shared" ref="V2499:V2562" si="278">MONTH(S2499)</f>
        <v>7</v>
      </c>
      <c r="W2499" t="str">
        <f t="shared" ref="W2499:W2562" si="279">IF(V2499=1,"Jan",IF(V2499=2,"Feb",IF(V2499=3,"Mar",IF(V2499=4,"Apr",IF(V2499=5,"May",IF(V2499=6,"Jun",IF(V2499=7,"Jul",IF(V2499=8,"Aug",IF(V2499=9,"Sep",IF(V2499=10,"Oct",IF(V2499=11,"Nov",IF(V2499=12,"Dec"))))))))))))</f>
        <v>Jul</v>
      </c>
    </row>
    <row r="2500" spans="1:23" customFormat="1" ht="43.2" hidden="1" x14ac:dyDescent="0.3">
      <c r="A2500">
        <v>2498</v>
      </c>
      <c r="B2500" s="2" t="s">
        <v>2498</v>
      </c>
      <c r="C2500" s="2" t="s">
        <v>6608</v>
      </c>
      <c r="D2500" s="7">
        <v>1000</v>
      </c>
      <c r="E2500" s="5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273"/>
        <v>106</v>
      </c>
      <c r="P2500">
        <f t="shared" si="274"/>
        <v>52.8</v>
      </c>
      <c r="Q2500" t="s">
        <v>8323</v>
      </c>
      <c r="R2500" t="s">
        <v>8327</v>
      </c>
      <c r="S2500" s="11">
        <f t="shared" si="275"/>
        <v>42017.967442129629</v>
      </c>
      <c r="T2500">
        <f t="shared" si="276"/>
        <v>25569.000231481481</v>
      </c>
      <c r="U2500">
        <f t="shared" si="277"/>
        <v>2015</v>
      </c>
      <c r="V2500">
        <f t="shared" si="278"/>
        <v>1</v>
      </c>
      <c r="W2500" t="str">
        <f t="shared" si="279"/>
        <v>Jan</v>
      </c>
    </row>
    <row r="2501" spans="1:23" customFormat="1" ht="43.2" hidden="1" x14ac:dyDescent="0.3">
      <c r="A2501">
        <v>2499</v>
      </c>
      <c r="B2501" s="2" t="s">
        <v>2499</v>
      </c>
      <c r="C2501" s="2" t="s">
        <v>6609</v>
      </c>
      <c r="D2501" s="7">
        <v>4000</v>
      </c>
      <c r="E2501" s="5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273"/>
        <v>203</v>
      </c>
      <c r="P2501">
        <f t="shared" si="274"/>
        <v>47.68</v>
      </c>
      <c r="Q2501" t="s">
        <v>8323</v>
      </c>
      <c r="R2501" t="s">
        <v>8327</v>
      </c>
      <c r="S2501" s="11">
        <f t="shared" si="275"/>
        <v>41226.648576388885</v>
      </c>
      <c r="T2501">
        <f t="shared" si="276"/>
        <v>25569.001967592594</v>
      </c>
      <c r="U2501">
        <f t="shared" si="277"/>
        <v>2012</v>
      </c>
      <c r="V2501">
        <f t="shared" si="278"/>
        <v>11</v>
      </c>
      <c r="W2501" t="str">
        <f t="shared" si="279"/>
        <v>Nov</v>
      </c>
    </row>
    <row r="2502" spans="1:23" customFormat="1" ht="43.2" hidden="1" x14ac:dyDescent="0.3">
      <c r="A2502">
        <v>2500</v>
      </c>
      <c r="B2502" s="2" t="s">
        <v>2500</v>
      </c>
      <c r="C2502" s="2" t="s">
        <v>6610</v>
      </c>
      <c r="D2502" s="7">
        <v>600</v>
      </c>
      <c r="E2502" s="5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273"/>
        <v>113</v>
      </c>
      <c r="P2502">
        <f t="shared" si="274"/>
        <v>23.45</v>
      </c>
      <c r="Q2502" t="s">
        <v>8323</v>
      </c>
      <c r="R2502" t="s">
        <v>8327</v>
      </c>
      <c r="S2502" s="11">
        <f t="shared" si="275"/>
        <v>41053.772858796299</v>
      </c>
      <c r="T2502">
        <f t="shared" si="276"/>
        <v>25569.000335648147</v>
      </c>
      <c r="U2502">
        <f t="shared" si="277"/>
        <v>2012</v>
      </c>
      <c r="V2502">
        <f t="shared" si="278"/>
        <v>5</v>
      </c>
      <c r="W2502" t="str">
        <f t="shared" si="279"/>
        <v>May</v>
      </c>
    </row>
    <row r="2503" spans="1:23" customFormat="1" ht="43.2" hidden="1" x14ac:dyDescent="0.3">
      <c r="A2503">
        <v>2501</v>
      </c>
      <c r="B2503" s="2" t="s">
        <v>2501</v>
      </c>
      <c r="C2503" s="2" t="s">
        <v>6611</v>
      </c>
      <c r="D2503" s="7">
        <v>11000</v>
      </c>
      <c r="E2503" s="5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273"/>
        <v>3</v>
      </c>
      <c r="P2503">
        <f t="shared" si="274"/>
        <v>40.14</v>
      </c>
      <c r="Q2503" t="s">
        <v>8334</v>
      </c>
      <c r="R2503" t="s">
        <v>8351</v>
      </c>
      <c r="S2503" s="11">
        <f t="shared" si="275"/>
        <v>42244.776666666665</v>
      </c>
      <c r="T2503">
        <f t="shared" si="276"/>
        <v>25569.000081018519</v>
      </c>
      <c r="U2503">
        <f t="shared" si="277"/>
        <v>2015</v>
      </c>
      <c r="V2503">
        <f t="shared" si="278"/>
        <v>8</v>
      </c>
      <c r="W2503" t="str">
        <f t="shared" si="279"/>
        <v>Aug</v>
      </c>
    </row>
    <row r="2504" spans="1:23" customFormat="1" ht="57.6" hidden="1" x14ac:dyDescent="0.3">
      <c r="A2504">
        <v>2502</v>
      </c>
      <c r="B2504" s="2" t="s">
        <v>2502</v>
      </c>
      <c r="C2504" s="2" t="s">
        <v>6612</v>
      </c>
      <c r="D2504" s="7">
        <v>110000</v>
      </c>
      <c r="E2504" s="5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273"/>
        <v>0</v>
      </c>
      <c r="P2504">
        <f t="shared" si="274"/>
        <v>17.2</v>
      </c>
      <c r="Q2504" t="s">
        <v>8334</v>
      </c>
      <c r="R2504" t="s">
        <v>8351</v>
      </c>
      <c r="S2504" s="11">
        <f t="shared" si="275"/>
        <v>41858.825439814813</v>
      </c>
      <c r="T2504">
        <f t="shared" si="276"/>
        <v>25569.000057870369</v>
      </c>
      <c r="U2504">
        <f t="shared" si="277"/>
        <v>2014</v>
      </c>
      <c r="V2504">
        <f t="shared" si="278"/>
        <v>8</v>
      </c>
      <c r="W2504" t="str">
        <f t="shared" si="279"/>
        <v>Aug</v>
      </c>
    </row>
    <row r="2505" spans="1:23" customFormat="1" ht="43.2" hidden="1" x14ac:dyDescent="0.3">
      <c r="A2505">
        <v>2503</v>
      </c>
      <c r="B2505" s="2" t="s">
        <v>2503</v>
      </c>
      <c r="C2505" s="2" t="s">
        <v>6613</v>
      </c>
      <c r="D2505" s="7">
        <v>10000</v>
      </c>
      <c r="E2505" s="5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273"/>
        <v>0</v>
      </c>
      <c r="P2505">
        <f t="shared" si="274"/>
        <v>0</v>
      </c>
      <c r="Q2505" t="s">
        <v>8334</v>
      </c>
      <c r="R2505" t="s">
        <v>8351</v>
      </c>
      <c r="S2505" s="11">
        <f t="shared" si="275"/>
        <v>42498.899398148147</v>
      </c>
      <c r="T2505">
        <f t="shared" si="276"/>
        <v>25569</v>
      </c>
      <c r="U2505">
        <f t="shared" si="277"/>
        <v>2016</v>
      </c>
      <c r="V2505">
        <f t="shared" si="278"/>
        <v>5</v>
      </c>
      <c r="W2505" t="str">
        <f t="shared" si="279"/>
        <v>May</v>
      </c>
    </row>
    <row r="2506" spans="1:23" customFormat="1" ht="28.8" hidden="1" x14ac:dyDescent="0.3">
      <c r="A2506">
        <v>2504</v>
      </c>
      <c r="B2506" s="2" t="s">
        <v>2504</v>
      </c>
      <c r="C2506" s="2" t="s">
        <v>6614</v>
      </c>
      <c r="D2506" s="7">
        <v>35000</v>
      </c>
      <c r="E2506" s="5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273"/>
        <v>0</v>
      </c>
      <c r="P2506">
        <f t="shared" si="274"/>
        <v>0</v>
      </c>
      <c r="Q2506" t="s">
        <v>8334</v>
      </c>
      <c r="R2506" t="s">
        <v>8351</v>
      </c>
      <c r="S2506" s="11">
        <f t="shared" si="275"/>
        <v>41928.015439814815</v>
      </c>
      <c r="T2506">
        <f t="shared" si="276"/>
        <v>25569</v>
      </c>
      <c r="U2506">
        <f t="shared" si="277"/>
        <v>2014</v>
      </c>
      <c r="V2506">
        <f t="shared" si="278"/>
        <v>10</v>
      </c>
      <c r="W2506" t="str">
        <f t="shared" si="279"/>
        <v>Oct</v>
      </c>
    </row>
    <row r="2507" spans="1:23" customFormat="1" ht="57.6" hidden="1" x14ac:dyDescent="0.3">
      <c r="A2507">
        <v>2505</v>
      </c>
      <c r="B2507" s="2" t="s">
        <v>2505</v>
      </c>
      <c r="C2507" s="2" t="s">
        <v>6615</v>
      </c>
      <c r="D2507" s="7">
        <v>7000</v>
      </c>
      <c r="E2507" s="5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273"/>
        <v>0</v>
      </c>
      <c r="P2507">
        <f t="shared" si="274"/>
        <v>0</v>
      </c>
      <c r="Q2507" t="s">
        <v>8334</v>
      </c>
      <c r="R2507" t="s">
        <v>8351</v>
      </c>
      <c r="S2507" s="11">
        <f t="shared" si="275"/>
        <v>42047.05574074074</v>
      </c>
      <c r="T2507">
        <f t="shared" si="276"/>
        <v>25569</v>
      </c>
      <c r="U2507">
        <f t="shared" si="277"/>
        <v>2015</v>
      </c>
      <c r="V2507">
        <f t="shared" si="278"/>
        <v>2</v>
      </c>
      <c r="W2507" t="str">
        <f t="shared" si="279"/>
        <v>Feb</v>
      </c>
    </row>
    <row r="2508" spans="1:23" customFormat="1" ht="43.2" hidden="1" x14ac:dyDescent="0.3">
      <c r="A2508">
        <v>2506</v>
      </c>
      <c r="B2508" s="2" t="s">
        <v>2506</v>
      </c>
      <c r="C2508" s="2" t="s">
        <v>6616</v>
      </c>
      <c r="D2508" s="7">
        <v>5000</v>
      </c>
      <c r="E2508" s="5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273"/>
        <v>1</v>
      </c>
      <c r="P2508">
        <f t="shared" si="274"/>
        <v>15</v>
      </c>
      <c r="Q2508" t="s">
        <v>8334</v>
      </c>
      <c r="R2508" t="s">
        <v>8351</v>
      </c>
      <c r="S2508" s="11">
        <f t="shared" si="275"/>
        <v>42258.297094907408</v>
      </c>
      <c r="T2508">
        <f t="shared" si="276"/>
        <v>25569.00002314815</v>
      </c>
      <c r="U2508">
        <f t="shared" si="277"/>
        <v>2015</v>
      </c>
      <c r="V2508">
        <f t="shared" si="278"/>
        <v>9</v>
      </c>
      <c r="W2508" t="str">
        <f t="shared" si="279"/>
        <v>Sep</v>
      </c>
    </row>
    <row r="2509" spans="1:23" customFormat="1" hidden="1" x14ac:dyDescent="0.3">
      <c r="A2509">
        <v>2507</v>
      </c>
      <c r="B2509" s="2" t="s">
        <v>2507</v>
      </c>
      <c r="C2509" s="2" t="s">
        <v>6617</v>
      </c>
      <c r="D2509" s="7">
        <v>42850</v>
      </c>
      <c r="E2509" s="5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273"/>
        <v>0</v>
      </c>
      <c r="P2509">
        <f t="shared" si="274"/>
        <v>0</v>
      </c>
      <c r="Q2509" t="s">
        <v>8334</v>
      </c>
      <c r="R2509" t="s">
        <v>8351</v>
      </c>
      <c r="S2509" s="11">
        <f t="shared" si="275"/>
        <v>42105.072962962964</v>
      </c>
      <c r="T2509">
        <f t="shared" si="276"/>
        <v>25569</v>
      </c>
      <c r="U2509">
        <f t="shared" si="277"/>
        <v>2015</v>
      </c>
      <c r="V2509">
        <f t="shared" si="278"/>
        <v>4</v>
      </c>
      <c r="W2509" t="str">
        <f t="shared" si="279"/>
        <v>Apr</v>
      </c>
    </row>
    <row r="2510" spans="1:23" customFormat="1" ht="43.2" hidden="1" x14ac:dyDescent="0.3">
      <c r="A2510">
        <v>2508</v>
      </c>
      <c r="B2510" s="2" t="s">
        <v>2508</v>
      </c>
      <c r="C2510" s="2" t="s">
        <v>6618</v>
      </c>
      <c r="D2510" s="7">
        <v>20000</v>
      </c>
      <c r="E2510" s="5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273"/>
        <v>0</v>
      </c>
      <c r="P2510">
        <f t="shared" si="274"/>
        <v>0</v>
      </c>
      <c r="Q2510" t="s">
        <v>8334</v>
      </c>
      <c r="R2510" t="s">
        <v>8351</v>
      </c>
      <c r="S2510" s="11">
        <f t="shared" si="275"/>
        <v>41835.951782407406</v>
      </c>
      <c r="T2510">
        <f t="shared" si="276"/>
        <v>25569</v>
      </c>
      <c r="U2510">
        <f t="shared" si="277"/>
        <v>2014</v>
      </c>
      <c r="V2510">
        <f t="shared" si="278"/>
        <v>7</v>
      </c>
      <c r="W2510" t="str">
        <f t="shared" si="279"/>
        <v>Jul</v>
      </c>
    </row>
    <row r="2511" spans="1:23" customFormat="1" ht="43.2" hidden="1" x14ac:dyDescent="0.3">
      <c r="A2511">
        <v>2509</v>
      </c>
      <c r="B2511" s="2" t="s">
        <v>2509</v>
      </c>
      <c r="C2511" s="2" t="s">
        <v>6619</v>
      </c>
      <c r="D2511" s="7">
        <v>95000</v>
      </c>
      <c r="E2511" s="5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273"/>
        <v>1</v>
      </c>
      <c r="P2511">
        <f t="shared" si="274"/>
        <v>35.71</v>
      </c>
      <c r="Q2511" t="s">
        <v>8334</v>
      </c>
      <c r="R2511" t="s">
        <v>8351</v>
      </c>
      <c r="S2511" s="11">
        <f t="shared" si="275"/>
        <v>42058.809594907405</v>
      </c>
      <c r="T2511">
        <f t="shared" si="276"/>
        <v>25569.000324074073</v>
      </c>
      <c r="U2511">
        <f t="shared" si="277"/>
        <v>2015</v>
      </c>
      <c r="V2511">
        <f t="shared" si="278"/>
        <v>2</v>
      </c>
      <c r="W2511" t="str">
        <f t="shared" si="279"/>
        <v>Feb</v>
      </c>
    </row>
    <row r="2512" spans="1:23" customFormat="1" ht="43.2" hidden="1" x14ac:dyDescent="0.3">
      <c r="A2512">
        <v>2510</v>
      </c>
      <c r="B2512" s="2" t="s">
        <v>2510</v>
      </c>
      <c r="C2512" s="2" t="s">
        <v>6620</v>
      </c>
      <c r="D2512" s="7">
        <v>50000</v>
      </c>
      <c r="E2512" s="5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273"/>
        <v>0</v>
      </c>
      <c r="P2512">
        <f t="shared" si="274"/>
        <v>37.5</v>
      </c>
      <c r="Q2512" t="s">
        <v>8334</v>
      </c>
      <c r="R2512" t="s">
        <v>8351</v>
      </c>
      <c r="S2512" s="11">
        <f t="shared" si="275"/>
        <v>42078.997361111105</v>
      </c>
      <c r="T2512">
        <f t="shared" si="276"/>
        <v>25569.00002314815</v>
      </c>
      <c r="U2512">
        <f t="shared" si="277"/>
        <v>2015</v>
      </c>
      <c r="V2512">
        <f t="shared" si="278"/>
        <v>3</v>
      </c>
      <c r="W2512" t="str">
        <f t="shared" si="279"/>
        <v>Mar</v>
      </c>
    </row>
    <row r="2513" spans="1:23" customFormat="1" ht="43.2" hidden="1" x14ac:dyDescent="0.3">
      <c r="A2513">
        <v>2511</v>
      </c>
      <c r="B2513" s="2" t="s">
        <v>2511</v>
      </c>
      <c r="C2513" s="2" t="s">
        <v>6621</v>
      </c>
      <c r="D2513" s="7">
        <v>100000</v>
      </c>
      <c r="E2513" s="5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273"/>
        <v>0</v>
      </c>
      <c r="P2513">
        <f t="shared" si="274"/>
        <v>0</v>
      </c>
      <c r="Q2513" t="s">
        <v>8334</v>
      </c>
      <c r="R2513" t="s">
        <v>8351</v>
      </c>
      <c r="S2513" s="11">
        <f t="shared" si="275"/>
        <v>42371.446909722217</v>
      </c>
      <c r="T2513">
        <f t="shared" si="276"/>
        <v>25569</v>
      </c>
      <c r="U2513">
        <f t="shared" si="277"/>
        <v>2016</v>
      </c>
      <c r="V2513">
        <f t="shared" si="278"/>
        <v>1</v>
      </c>
      <c r="W2513" t="str">
        <f t="shared" si="279"/>
        <v>Jan</v>
      </c>
    </row>
    <row r="2514" spans="1:23" customFormat="1" ht="43.2" hidden="1" x14ac:dyDescent="0.3">
      <c r="A2514">
        <v>2512</v>
      </c>
      <c r="B2514" s="2" t="s">
        <v>2512</v>
      </c>
      <c r="C2514" s="2" t="s">
        <v>6622</v>
      </c>
      <c r="D2514" s="7">
        <v>1150</v>
      </c>
      <c r="E2514" s="5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273"/>
        <v>0</v>
      </c>
      <c r="P2514">
        <f t="shared" si="274"/>
        <v>0</v>
      </c>
      <c r="Q2514" t="s">
        <v>8334</v>
      </c>
      <c r="R2514" t="s">
        <v>8351</v>
      </c>
      <c r="S2514" s="11">
        <f t="shared" si="275"/>
        <v>41971.876863425925</v>
      </c>
      <c r="T2514">
        <f t="shared" si="276"/>
        <v>25569</v>
      </c>
      <c r="U2514">
        <f t="shared" si="277"/>
        <v>2014</v>
      </c>
      <c r="V2514">
        <f t="shared" si="278"/>
        <v>11</v>
      </c>
      <c r="W2514" t="str">
        <f t="shared" si="279"/>
        <v>Nov</v>
      </c>
    </row>
    <row r="2515" spans="1:23" customFormat="1" ht="57.6" hidden="1" x14ac:dyDescent="0.3">
      <c r="A2515">
        <v>2513</v>
      </c>
      <c r="B2515" s="2" t="s">
        <v>2513</v>
      </c>
      <c r="C2515" s="2" t="s">
        <v>6623</v>
      </c>
      <c r="D2515" s="7">
        <v>180000</v>
      </c>
      <c r="E2515" s="5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273"/>
        <v>0</v>
      </c>
      <c r="P2515">
        <f t="shared" si="274"/>
        <v>0</v>
      </c>
      <c r="Q2515" t="s">
        <v>8334</v>
      </c>
      <c r="R2515" t="s">
        <v>8351</v>
      </c>
      <c r="S2515" s="11">
        <f t="shared" si="275"/>
        <v>42732.00681712963</v>
      </c>
      <c r="T2515">
        <f t="shared" si="276"/>
        <v>25569</v>
      </c>
      <c r="U2515">
        <f t="shared" si="277"/>
        <v>2016</v>
      </c>
      <c r="V2515">
        <f t="shared" si="278"/>
        <v>12</v>
      </c>
      <c r="W2515" t="str">
        <f t="shared" si="279"/>
        <v>Dec</v>
      </c>
    </row>
    <row r="2516" spans="1:23" customFormat="1" ht="43.2" hidden="1" x14ac:dyDescent="0.3">
      <c r="A2516">
        <v>2514</v>
      </c>
      <c r="B2516" s="2" t="s">
        <v>2514</v>
      </c>
      <c r="C2516" s="2" t="s">
        <v>6624</v>
      </c>
      <c r="D2516" s="7">
        <v>12000</v>
      </c>
      <c r="E2516" s="5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273"/>
        <v>2</v>
      </c>
      <c r="P2516">
        <f t="shared" si="274"/>
        <v>52.5</v>
      </c>
      <c r="Q2516" t="s">
        <v>8334</v>
      </c>
      <c r="R2516" t="s">
        <v>8351</v>
      </c>
      <c r="S2516" s="11">
        <f t="shared" si="275"/>
        <v>41854.389780092592</v>
      </c>
      <c r="T2516">
        <f t="shared" si="276"/>
        <v>25569.000046296296</v>
      </c>
      <c r="U2516">
        <f t="shared" si="277"/>
        <v>2014</v>
      </c>
      <c r="V2516">
        <f t="shared" si="278"/>
        <v>8</v>
      </c>
      <c r="W2516" t="str">
        <f t="shared" si="279"/>
        <v>Aug</v>
      </c>
    </row>
    <row r="2517" spans="1:23" customFormat="1" ht="43.2" hidden="1" x14ac:dyDescent="0.3">
      <c r="A2517">
        <v>2515</v>
      </c>
      <c r="B2517" s="2" t="s">
        <v>2515</v>
      </c>
      <c r="C2517" s="2" t="s">
        <v>6625</v>
      </c>
      <c r="D2517" s="7">
        <v>5000</v>
      </c>
      <c r="E2517" s="5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273"/>
        <v>19</v>
      </c>
      <c r="P2517">
        <f t="shared" si="274"/>
        <v>77.5</v>
      </c>
      <c r="Q2517" t="s">
        <v>8334</v>
      </c>
      <c r="R2517" t="s">
        <v>8351</v>
      </c>
      <c r="S2517" s="11">
        <f t="shared" si="275"/>
        <v>42027.839733796296</v>
      </c>
      <c r="T2517">
        <f t="shared" si="276"/>
        <v>25569.000138888889</v>
      </c>
      <c r="U2517">
        <f t="shared" si="277"/>
        <v>2015</v>
      </c>
      <c r="V2517">
        <f t="shared" si="278"/>
        <v>1</v>
      </c>
      <c r="W2517" t="str">
        <f t="shared" si="279"/>
        <v>Jan</v>
      </c>
    </row>
    <row r="2518" spans="1:23" customFormat="1" ht="43.2" hidden="1" x14ac:dyDescent="0.3">
      <c r="A2518">
        <v>2516</v>
      </c>
      <c r="B2518" s="2" t="s">
        <v>2516</v>
      </c>
      <c r="C2518" s="2" t="s">
        <v>6626</v>
      </c>
      <c r="D2518" s="7">
        <v>22000</v>
      </c>
      <c r="E2518" s="5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273"/>
        <v>0</v>
      </c>
      <c r="P2518">
        <f t="shared" si="274"/>
        <v>0</v>
      </c>
      <c r="Q2518" t="s">
        <v>8334</v>
      </c>
      <c r="R2518" t="s">
        <v>8351</v>
      </c>
      <c r="S2518" s="11">
        <f t="shared" si="275"/>
        <v>41942.653379629628</v>
      </c>
      <c r="T2518">
        <f t="shared" si="276"/>
        <v>25569</v>
      </c>
      <c r="U2518">
        <f t="shared" si="277"/>
        <v>2014</v>
      </c>
      <c r="V2518">
        <f t="shared" si="278"/>
        <v>10</v>
      </c>
      <c r="W2518" t="str">
        <f t="shared" si="279"/>
        <v>Oct</v>
      </c>
    </row>
    <row r="2519" spans="1:23" customFormat="1" ht="43.2" hidden="1" x14ac:dyDescent="0.3">
      <c r="A2519">
        <v>2517</v>
      </c>
      <c r="B2519" s="2" t="s">
        <v>2517</v>
      </c>
      <c r="C2519" s="2" t="s">
        <v>6627</v>
      </c>
      <c r="D2519" s="7">
        <v>18000</v>
      </c>
      <c r="E2519" s="5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273"/>
        <v>10</v>
      </c>
      <c r="P2519">
        <f t="shared" si="274"/>
        <v>53.55</v>
      </c>
      <c r="Q2519" t="s">
        <v>8334</v>
      </c>
      <c r="R2519" t="s">
        <v>8351</v>
      </c>
      <c r="S2519" s="11">
        <f t="shared" si="275"/>
        <v>42052.802430555559</v>
      </c>
      <c r="T2519">
        <f t="shared" si="276"/>
        <v>25569.000381944443</v>
      </c>
      <c r="U2519">
        <f t="shared" si="277"/>
        <v>2015</v>
      </c>
      <c r="V2519">
        <f t="shared" si="278"/>
        <v>2</v>
      </c>
      <c r="W2519" t="str">
        <f t="shared" si="279"/>
        <v>Feb</v>
      </c>
    </row>
    <row r="2520" spans="1:23" customFormat="1" ht="43.2" hidden="1" x14ac:dyDescent="0.3">
      <c r="A2520">
        <v>2518</v>
      </c>
      <c r="B2520" s="2" t="s">
        <v>2518</v>
      </c>
      <c r="C2520" s="2" t="s">
        <v>6628</v>
      </c>
      <c r="D2520" s="7">
        <v>5000</v>
      </c>
      <c r="E2520" s="5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273"/>
        <v>0</v>
      </c>
      <c r="P2520">
        <f t="shared" si="274"/>
        <v>0</v>
      </c>
      <c r="Q2520" t="s">
        <v>8334</v>
      </c>
      <c r="R2520" t="s">
        <v>8351</v>
      </c>
      <c r="S2520" s="11">
        <f t="shared" si="275"/>
        <v>41926.680879629632</v>
      </c>
      <c r="T2520">
        <f t="shared" si="276"/>
        <v>25569</v>
      </c>
      <c r="U2520">
        <f t="shared" si="277"/>
        <v>2014</v>
      </c>
      <c r="V2520">
        <f t="shared" si="278"/>
        <v>10</v>
      </c>
      <c r="W2520" t="str">
        <f t="shared" si="279"/>
        <v>Oct</v>
      </c>
    </row>
    <row r="2521" spans="1:23" customFormat="1" ht="28.8" hidden="1" x14ac:dyDescent="0.3">
      <c r="A2521">
        <v>2519</v>
      </c>
      <c r="B2521" s="2" t="s">
        <v>2519</v>
      </c>
      <c r="C2521" s="2" t="s">
        <v>6629</v>
      </c>
      <c r="D2521" s="7">
        <v>150000</v>
      </c>
      <c r="E2521" s="5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273"/>
        <v>0</v>
      </c>
      <c r="P2521">
        <f t="shared" si="274"/>
        <v>16.25</v>
      </c>
      <c r="Q2521" t="s">
        <v>8334</v>
      </c>
      <c r="R2521" t="s">
        <v>8351</v>
      </c>
      <c r="S2521" s="11">
        <f t="shared" si="275"/>
        <v>41809.155138888891</v>
      </c>
      <c r="T2521">
        <f t="shared" si="276"/>
        <v>25569.000046296296</v>
      </c>
      <c r="U2521">
        <f t="shared" si="277"/>
        <v>2014</v>
      </c>
      <c r="V2521">
        <f t="shared" si="278"/>
        <v>6</v>
      </c>
      <c r="W2521" t="str">
        <f t="shared" si="279"/>
        <v>Jun</v>
      </c>
    </row>
    <row r="2522" spans="1:23" customFormat="1" ht="43.2" hidden="1" x14ac:dyDescent="0.3">
      <c r="A2522">
        <v>2520</v>
      </c>
      <c r="B2522" s="2" t="s">
        <v>2520</v>
      </c>
      <c r="C2522" s="2" t="s">
        <v>6630</v>
      </c>
      <c r="D2522" s="7">
        <v>100000</v>
      </c>
      <c r="E2522" s="5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273"/>
        <v>0</v>
      </c>
      <c r="P2522">
        <f t="shared" si="274"/>
        <v>0</v>
      </c>
      <c r="Q2522" t="s">
        <v>8334</v>
      </c>
      <c r="R2522" t="s">
        <v>8351</v>
      </c>
      <c r="S2522" s="11">
        <f t="shared" si="275"/>
        <v>42612.600520833337</v>
      </c>
      <c r="T2522">
        <f t="shared" si="276"/>
        <v>25569</v>
      </c>
      <c r="U2522">
        <f t="shared" si="277"/>
        <v>2016</v>
      </c>
      <c r="V2522">
        <f t="shared" si="278"/>
        <v>8</v>
      </c>
      <c r="W2522" t="str">
        <f t="shared" si="279"/>
        <v>Aug</v>
      </c>
    </row>
    <row r="2523" spans="1:23" customFormat="1" ht="57.6" hidden="1" x14ac:dyDescent="0.3">
      <c r="A2523">
        <v>2521</v>
      </c>
      <c r="B2523" s="2" t="s">
        <v>2521</v>
      </c>
      <c r="C2523" s="2" t="s">
        <v>6631</v>
      </c>
      <c r="D2523" s="7">
        <v>12500</v>
      </c>
      <c r="E2523" s="5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273"/>
        <v>109</v>
      </c>
      <c r="P2523">
        <f t="shared" si="274"/>
        <v>103.68</v>
      </c>
      <c r="Q2523" t="s">
        <v>8323</v>
      </c>
      <c r="R2523" t="s">
        <v>8352</v>
      </c>
      <c r="S2523" s="11">
        <f t="shared" si="275"/>
        <v>42269.967835648145</v>
      </c>
      <c r="T2523">
        <f t="shared" si="276"/>
        <v>25569.001527777778</v>
      </c>
      <c r="U2523">
        <f t="shared" si="277"/>
        <v>2015</v>
      </c>
      <c r="V2523">
        <f t="shared" si="278"/>
        <v>9</v>
      </c>
      <c r="W2523" t="str">
        <f t="shared" si="279"/>
        <v>Sep</v>
      </c>
    </row>
    <row r="2524" spans="1:23" customFormat="1" ht="43.2" hidden="1" x14ac:dyDescent="0.3">
      <c r="A2524">
        <v>2522</v>
      </c>
      <c r="B2524" s="2" t="s">
        <v>2522</v>
      </c>
      <c r="C2524" s="2" t="s">
        <v>6632</v>
      </c>
      <c r="D2524" s="7">
        <v>5000</v>
      </c>
      <c r="E2524" s="5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273"/>
        <v>100</v>
      </c>
      <c r="P2524">
        <f t="shared" si="274"/>
        <v>185.19</v>
      </c>
      <c r="Q2524" t="s">
        <v>8323</v>
      </c>
      <c r="R2524" t="s">
        <v>8352</v>
      </c>
      <c r="S2524" s="11">
        <f t="shared" si="275"/>
        <v>42460.573611111111</v>
      </c>
      <c r="T2524">
        <f t="shared" si="276"/>
        <v>25569.0003125</v>
      </c>
      <c r="U2524">
        <f t="shared" si="277"/>
        <v>2016</v>
      </c>
      <c r="V2524">
        <f t="shared" si="278"/>
        <v>3</v>
      </c>
      <c r="W2524" t="str">
        <f t="shared" si="279"/>
        <v>Mar</v>
      </c>
    </row>
    <row r="2525" spans="1:23" customFormat="1" ht="43.2" hidden="1" x14ac:dyDescent="0.3">
      <c r="A2525">
        <v>2523</v>
      </c>
      <c r="B2525" s="2" t="s">
        <v>2523</v>
      </c>
      <c r="C2525" s="2" t="s">
        <v>6633</v>
      </c>
      <c r="D2525" s="7">
        <v>900</v>
      </c>
      <c r="E2525" s="5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273"/>
        <v>156</v>
      </c>
      <c r="P2525">
        <f t="shared" si="274"/>
        <v>54.15</v>
      </c>
      <c r="Q2525" t="s">
        <v>8323</v>
      </c>
      <c r="R2525" t="s">
        <v>8352</v>
      </c>
      <c r="S2525" s="11">
        <f t="shared" si="275"/>
        <v>41930.975601851853</v>
      </c>
      <c r="T2525">
        <f t="shared" si="276"/>
        <v>25569.000300925927</v>
      </c>
      <c r="U2525">
        <f t="shared" si="277"/>
        <v>2014</v>
      </c>
      <c r="V2525">
        <f t="shared" si="278"/>
        <v>10</v>
      </c>
      <c r="W2525" t="str">
        <f t="shared" si="279"/>
        <v>Oct</v>
      </c>
    </row>
    <row r="2526" spans="1:23" customFormat="1" ht="28.8" hidden="1" x14ac:dyDescent="0.3">
      <c r="A2526">
        <v>2524</v>
      </c>
      <c r="B2526" s="2" t="s">
        <v>2524</v>
      </c>
      <c r="C2526" s="2" t="s">
        <v>6634</v>
      </c>
      <c r="D2526" s="7">
        <v>7500</v>
      </c>
      <c r="E2526" s="5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273"/>
        <v>102</v>
      </c>
      <c r="P2526">
        <f t="shared" si="274"/>
        <v>177.21</v>
      </c>
      <c r="Q2526" t="s">
        <v>8323</v>
      </c>
      <c r="R2526" t="s">
        <v>8352</v>
      </c>
      <c r="S2526" s="11">
        <f t="shared" si="275"/>
        <v>41961.807372685187</v>
      </c>
      <c r="T2526">
        <f t="shared" si="276"/>
        <v>25569.000497685185</v>
      </c>
      <c r="U2526">
        <f t="shared" si="277"/>
        <v>2014</v>
      </c>
      <c r="V2526">
        <f t="shared" si="278"/>
        <v>11</v>
      </c>
      <c r="W2526" t="str">
        <f t="shared" si="279"/>
        <v>Nov</v>
      </c>
    </row>
    <row r="2527" spans="1:23" customFormat="1" ht="43.2" hidden="1" x14ac:dyDescent="0.3">
      <c r="A2527">
        <v>2525</v>
      </c>
      <c r="B2527" s="2" t="s">
        <v>2525</v>
      </c>
      <c r="C2527" s="2" t="s">
        <v>6635</v>
      </c>
      <c r="D2527" s="7">
        <v>8000</v>
      </c>
      <c r="E2527" s="5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273"/>
        <v>100</v>
      </c>
      <c r="P2527">
        <f t="shared" si="274"/>
        <v>100.33</v>
      </c>
      <c r="Q2527" t="s">
        <v>8323</v>
      </c>
      <c r="R2527" t="s">
        <v>8352</v>
      </c>
      <c r="S2527" s="11">
        <f t="shared" si="275"/>
        <v>41058.844571759262</v>
      </c>
      <c r="T2527">
        <f t="shared" si="276"/>
        <v>25569.000925925928</v>
      </c>
      <c r="U2527">
        <f t="shared" si="277"/>
        <v>2012</v>
      </c>
      <c r="V2527">
        <f t="shared" si="278"/>
        <v>5</v>
      </c>
      <c r="W2527" t="str">
        <f t="shared" si="279"/>
        <v>May</v>
      </c>
    </row>
    <row r="2528" spans="1:23" customFormat="1" ht="43.2" hidden="1" x14ac:dyDescent="0.3">
      <c r="A2528">
        <v>2526</v>
      </c>
      <c r="B2528" s="2" t="s">
        <v>2526</v>
      </c>
      <c r="C2528" s="2" t="s">
        <v>6636</v>
      </c>
      <c r="D2528" s="7">
        <v>4000</v>
      </c>
      <c r="E2528" s="5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273"/>
        <v>113</v>
      </c>
      <c r="P2528">
        <f t="shared" si="274"/>
        <v>136.91</v>
      </c>
      <c r="Q2528" t="s">
        <v>8323</v>
      </c>
      <c r="R2528" t="s">
        <v>8352</v>
      </c>
      <c r="S2528" s="11">
        <f t="shared" si="275"/>
        <v>41953.091134259259</v>
      </c>
      <c r="T2528">
        <f t="shared" si="276"/>
        <v>25569.000381944443</v>
      </c>
      <c r="U2528">
        <f t="shared" si="277"/>
        <v>2014</v>
      </c>
      <c r="V2528">
        <f t="shared" si="278"/>
        <v>11</v>
      </c>
      <c r="W2528" t="str">
        <f t="shared" si="279"/>
        <v>Nov</v>
      </c>
    </row>
    <row r="2529" spans="1:23" customFormat="1" ht="43.2" hidden="1" x14ac:dyDescent="0.3">
      <c r="A2529">
        <v>2527</v>
      </c>
      <c r="B2529" s="2" t="s">
        <v>2527</v>
      </c>
      <c r="C2529" s="2" t="s">
        <v>6637</v>
      </c>
      <c r="D2529" s="7">
        <v>4000</v>
      </c>
      <c r="E2529" s="5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273"/>
        <v>102</v>
      </c>
      <c r="P2529">
        <f t="shared" si="274"/>
        <v>57.54</v>
      </c>
      <c r="Q2529" t="s">
        <v>8323</v>
      </c>
      <c r="R2529" t="s">
        <v>8352</v>
      </c>
      <c r="S2529" s="11">
        <f t="shared" si="275"/>
        <v>41546.75105324074</v>
      </c>
      <c r="T2529">
        <f t="shared" si="276"/>
        <v>25569.000821759259</v>
      </c>
      <c r="U2529">
        <f t="shared" si="277"/>
        <v>2013</v>
      </c>
      <c r="V2529">
        <f t="shared" si="278"/>
        <v>9</v>
      </c>
      <c r="W2529" t="str">
        <f t="shared" si="279"/>
        <v>Sep</v>
      </c>
    </row>
    <row r="2530" spans="1:23" customFormat="1" ht="43.2" hidden="1" x14ac:dyDescent="0.3">
      <c r="A2530">
        <v>2528</v>
      </c>
      <c r="B2530" s="2" t="s">
        <v>2528</v>
      </c>
      <c r="C2530" s="2" t="s">
        <v>6638</v>
      </c>
      <c r="D2530" s="7">
        <v>4000</v>
      </c>
      <c r="E2530" s="5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273"/>
        <v>107</v>
      </c>
      <c r="P2530">
        <f t="shared" si="274"/>
        <v>52.96</v>
      </c>
      <c r="Q2530" t="s">
        <v>8323</v>
      </c>
      <c r="R2530" t="s">
        <v>8352</v>
      </c>
      <c r="S2530" s="11">
        <f t="shared" si="275"/>
        <v>42217.834525462968</v>
      </c>
      <c r="T2530">
        <f t="shared" si="276"/>
        <v>25569.000937500001</v>
      </c>
      <c r="U2530">
        <f t="shared" si="277"/>
        <v>2015</v>
      </c>
      <c r="V2530">
        <f t="shared" si="278"/>
        <v>8</v>
      </c>
      <c r="W2530" t="str">
        <f t="shared" si="279"/>
        <v>Aug</v>
      </c>
    </row>
    <row r="2531" spans="1:23" customFormat="1" ht="28.8" hidden="1" x14ac:dyDescent="0.3">
      <c r="A2531">
        <v>2529</v>
      </c>
      <c r="B2531" s="2" t="s">
        <v>2529</v>
      </c>
      <c r="C2531" s="2" t="s">
        <v>6639</v>
      </c>
      <c r="D2531" s="7">
        <v>6000</v>
      </c>
      <c r="E2531" s="5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273"/>
        <v>104</v>
      </c>
      <c r="P2531">
        <f t="shared" si="274"/>
        <v>82.33</v>
      </c>
      <c r="Q2531" t="s">
        <v>8323</v>
      </c>
      <c r="R2531" t="s">
        <v>8352</v>
      </c>
      <c r="S2531" s="11">
        <f t="shared" si="275"/>
        <v>40948.080729166664</v>
      </c>
      <c r="T2531">
        <f t="shared" si="276"/>
        <v>25569.000879629628</v>
      </c>
      <c r="U2531">
        <f t="shared" si="277"/>
        <v>2012</v>
      </c>
      <c r="V2531">
        <f t="shared" si="278"/>
        <v>2</v>
      </c>
      <c r="W2531" t="str">
        <f t="shared" si="279"/>
        <v>Feb</v>
      </c>
    </row>
    <row r="2532" spans="1:23" customFormat="1" ht="43.2" hidden="1" x14ac:dyDescent="0.3">
      <c r="A2532">
        <v>2530</v>
      </c>
      <c r="B2532" s="2" t="s">
        <v>2530</v>
      </c>
      <c r="C2532" s="2" t="s">
        <v>6640</v>
      </c>
      <c r="D2532" s="7">
        <v>6500</v>
      </c>
      <c r="E2532" s="5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273"/>
        <v>100</v>
      </c>
      <c r="P2532">
        <f t="shared" si="274"/>
        <v>135.41999999999999</v>
      </c>
      <c r="Q2532" t="s">
        <v>8323</v>
      </c>
      <c r="R2532" t="s">
        <v>8352</v>
      </c>
      <c r="S2532" s="11">
        <f t="shared" si="275"/>
        <v>42081.864641203705</v>
      </c>
      <c r="T2532">
        <f t="shared" si="276"/>
        <v>25569.000555555554</v>
      </c>
      <c r="U2532">
        <f t="shared" si="277"/>
        <v>2015</v>
      </c>
      <c r="V2532">
        <f t="shared" si="278"/>
        <v>3</v>
      </c>
      <c r="W2532" t="str">
        <f t="shared" si="279"/>
        <v>Mar</v>
      </c>
    </row>
    <row r="2533" spans="1:23" customFormat="1" ht="43.2" hidden="1" x14ac:dyDescent="0.3">
      <c r="A2533">
        <v>2531</v>
      </c>
      <c r="B2533" s="2" t="s">
        <v>2531</v>
      </c>
      <c r="C2533" s="2" t="s">
        <v>6641</v>
      </c>
      <c r="D2533" s="7">
        <v>4500</v>
      </c>
      <c r="E2533" s="5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273"/>
        <v>100</v>
      </c>
      <c r="P2533">
        <f t="shared" si="274"/>
        <v>74.069999999999993</v>
      </c>
      <c r="Q2533" t="s">
        <v>8323</v>
      </c>
      <c r="R2533" t="s">
        <v>8352</v>
      </c>
      <c r="S2533" s="11">
        <f t="shared" si="275"/>
        <v>42208.680023148147</v>
      </c>
      <c r="T2533">
        <f t="shared" si="276"/>
        <v>25569.00070601852</v>
      </c>
      <c r="U2533">
        <f t="shared" si="277"/>
        <v>2015</v>
      </c>
      <c r="V2533">
        <f t="shared" si="278"/>
        <v>7</v>
      </c>
      <c r="W2533" t="str">
        <f t="shared" si="279"/>
        <v>Jul</v>
      </c>
    </row>
    <row r="2534" spans="1:23" customFormat="1" ht="43.2" hidden="1" x14ac:dyDescent="0.3">
      <c r="A2534">
        <v>2532</v>
      </c>
      <c r="B2534" s="2" t="s">
        <v>2532</v>
      </c>
      <c r="C2534" s="2" t="s">
        <v>6642</v>
      </c>
      <c r="D2534" s="7">
        <v>4000</v>
      </c>
      <c r="E2534" s="5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273"/>
        <v>126</v>
      </c>
      <c r="P2534">
        <f t="shared" si="274"/>
        <v>84.08</v>
      </c>
      <c r="Q2534" t="s">
        <v>8323</v>
      </c>
      <c r="R2534" t="s">
        <v>8352</v>
      </c>
      <c r="S2534" s="11">
        <f t="shared" si="275"/>
        <v>41107.849143518521</v>
      </c>
      <c r="T2534">
        <f t="shared" si="276"/>
        <v>25569.000694444443</v>
      </c>
      <c r="U2534">
        <f t="shared" si="277"/>
        <v>2012</v>
      </c>
      <c r="V2534">
        <f t="shared" si="278"/>
        <v>7</v>
      </c>
      <c r="W2534" t="str">
        <f t="shared" si="279"/>
        <v>Jul</v>
      </c>
    </row>
    <row r="2535" spans="1:23" customFormat="1" ht="43.2" hidden="1" x14ac:dyDescent="0.3">
      <c r="A2535">
        <v>2533</v>
      </c>
      <c r="B2535" s="2" t="s">
        <v>2533</v>
      </c>
      <c r="C2535" s="2" t="s">
        <v>6643</v>
      </c>
      <c r="D2535" s="7">
        <v>7500</v>
      </c>
      <c r="E2535" s="5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273"/>
        <v>111</v>
      </c>
      <c r="P2535">
        <f t="shared" si="274"/>
        <v>61.03</v>
      </c>
      <c r="Q2535" t="s">
        <v>8323</v>
      </c>
      <c r="R2535" t="s">
        <v>8352</v>
      </c>
      <c r="S2535" s="11">
        <f t="shared" si="275"/>
        <v>41304.751284722224</v>
      </c>
      <c r="T2535">
        <f t="shared" si="276"/>
        <v>25569.001574074075</v>
      </c>
      <c r="U2535">
        <f t="shared" si="277"/>
        <v>2013</v>
      </c>
      <c r="V2535">
        <f t="shared" si="278"/>
        <v>1</v>
      </c>
      <c r="W2535" t="str">
        <f t="shared" si="279"/>
        <v>Jan</v>
      </c>
    </row>
    <row r="2536" spans="1:23" customFormat="1" ht="57.6" hidden="1" x14ac:dyDescent="0.3">
      <c r="A2536">
        <v>2534</v>
      </c>
      <c r="B2536" s="2" t="s">
        <v>2534</v>
      </c>
      <c r="C2536" s="2" t="s">
        <v>6644</v>
      </c>
      <c r="D2536" s="7">
        <v>2000</v>
      </c>
      <c r="E2536" s="5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273"/>
        <v>105</v>
      </c>
      <c r="P2536">
        <f t="shared" si="274"/>
        <v>150</v>
      </c>
      <c r="Q2536" t="s">
        <v>8323</v>
      </c>
      <c r="R2536" t="s">
        <v>8352</v>
      </c>
      <c r="S2536" s="11">
        <f t="shared" si="275"/>
        <v>40127.700370370374</v>
      </c>
      <c r="T2536">
        <f t="shared" si="276"/>
        <v>25569.000162037039</v>
      </c>
      <c r="U2536">
        <f t="shared" si="277"/>
        <v>2009</v>
      </c>
      <c r="V2536">
        <f t="shared" si="278"/>
        <v>11</v>
      </c>
      <c r="W2536" t="str">
        <f t="shared" si="279"/>
        <v>Nov</v>
      </c>
    </row>
    <row r="2537" spans="1:23" customFormat="1" hidden="1" x14ac:dyDescent="0.3">
      <c r="A2537">
        <v>2535</v>
      </c>
      <c r="B2537" s="2" t="s">
        <v>2535</v>
      </c>
      <c r="C2537" s="2" t="s">
        <v>6645</v>
      </c>
      <c r="D2537" s="7">
        <v>20000</v>
      </c>
      <c r="E2537" s="5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273"/>
        <v>104</v>
      </c>
      <c r="P2537">
        <f t="shared" si="274"/>
        <v>266.08999999999997</v>
      </c>
      <c r="Q2537" t="s">
        <v>8323</v>
      </c>
      <c r="R2537" t="s">
        <v>8352</v>
      </c>
      <c r="S2537" s="11">
        <f t="shared" si="275"/>
        <v>41943.791030092594</v>
      </c>
      <c r="T2537">
        <f t="shared" si="276"/>
        <v>25569.000902777778</v>
      </c>
      <c r="U2537">
        <f t="shared" si="277"/>
        <v>2014</v>
      </c>
      <c r="V2537">
        <f t="shared" si="278"/>
        <v>10</v>
      </c>
      <c r="W2537" t="str">
        <f t="shared" si="279"/>
        <v>Oct</v>
      </c>
    </row>
    <row r="2538" spans="1:23" customFormat="1" ht="43.2" hidden="1" x14ac:dyDescent="0.3">
      <c r="A2538">
        <v>2536</v>
      </c>
      <c r="B2538" s="2" t="s">
        <v>2536</v>
      </c>
      <c r="C2538" s="2" t="s">
        <v>6646</v>
      </c>
      <c r="D2538" s="7">
        <v>25</v>
      </c>
      <c r="E2538" s="5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273"/>
        <v>116</v>
      </c>
      <c r="P2538">
        <f t="shared" si="274"/>
        <v>7.25</v>
      </c>
      <c r="Q2538" t="s">
        <v>8323</v>
      </c>
      <c r="R2538" t="s">
        <v>8352</v>
      </c>
      <c r="S2538" s="11">
        <f t="shared" si="275"/>
        <v>41464.106087962966</v>
      </c>
      <c r="T2538">
        <f t="shared" si="276"/>
        <v>25569.000046296296</v>
      </c>
      <c r="U2538">
        <f t="shared" si="277"/>
        <v>2013</v>
      </c>
      <c r="V2538">
        <f t="shared" si="278"/>
        <v>7</v>
      </c>
      <c r="W2538" t="str">
        <f t="shared" si="279"/>
        <v>Jul</v>
      </c>
    </row>
    <row r="2539" spans="1:23" customFormat="1" ht="43.2" hidden="1" x14ac:dyDescent="0.3">
      <c r="A2539">
        <v>2537</v>
      </c>
      <c r="B2539" s="2" t="s">
        <v>2537</v>
      </c>
      <c r="C2539" s="2" t="s">
        <v>6647</v>
      </c>
      <c r="D2539" s="7">
        <v>1000</v>
      </c>
      <c r="E2539" s="5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273"/>
        <v>110</v>
      </c>
      <c r="P2539">
        <f t="shared" si="274"/>
        <v>100</v>
      </c>
      <c r="Q2539" t="s">
        <v>8323</v>
      </c>
      <c r="R2539" t="s">
        <v>8352</v>
      </c>
      <c r="S2539" s="11">
        <f t="shared" si="275"/>
        <v>40696.648784722223</v>
      </c>
      <c r="T2539">
        <f t="shared" si="276"/>
        <v>25569.000127314815</v>
      </c>
      <c r="U2539">
        <f t="shared" si="277"/>
        <v>2011</v>
      </c>
      <c r="V2539">
        <f t="shared" si="278"/>
        <v>6</v>
      </c>
      <c r="W2539" t="str">
        <f t="shared" si="279"/>
        <v>Jun</v>
      </c>
    </row>
    <row r="2540" spans="1:23" customFormat="1" ht="28.8" hidden="1" x14ac:dyDescent="0.3">
      <c r="A2540">
        <v>2538</v>
      </c>
      <c r="B2540" s="2" t="s">
        <v>2538</v>
      </c>
      <c r="C2540" s="2" t="s">
        <v>6648</v>
      </c>
      <c r="D2540" s="7">
        <v>18000</v>
      </c>
      <c r="E2540" s="5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273"/>
        <v>113</v>
      </c>
      <c r="P2540">
        <f t="shared" si="274"/>
        <v>109.96</v>
      </c>
      <c r="Q2540" t="s">
        <v>8323</v>
      </c>
      <c r="R2540" t="s">
        <v>8352</v>
      </c>
      <c r="S2540" s="11">
        <f t="shared" si="275"/>
        <v>41298.509965277779</v>
      </c>
      <c r="T2540">
        <f t="shared" si="276"/>
        <v>25569.002141203702</v>
      </c>
      <c r="U2540">
        <f t="shared" si="277"/>
        <v>2013</v>
      </c>
      <c r="V2540">
        <f t="shared" si="278"/>
        <v>1</v>
      </c>
      <c r="W2540" t="str">
        <f t="shared" si="279"/>
        <v>Jan</v>
      </c>
    </row>
    <row r="2541" spans="1:23" customFormat="1" ht="43.2" hidden="1" x14ac:dyDescent="0.3">
      <c r="A2541">
        <v>2539</v>
      </c>
      <c r="B2541" s="2" t="s">
        <v>2539</v>
      </c>
      <c r="C2541" s="2" t="s">
        <v>6649</v>
      </c>
      <c r="D2541" s="7">
        <v>10000</v>
      </c>
      <c r="E2541" s="5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273"/>
        <v>100</v>
      </c>
      <c r="P2541">
        <f t="shared" si="274"/>
        <v>169.92</v>
      </c>
      <c r="Q2541" t="s">
        <v>8323</v>
      </c>
      <c r="R2541" t="s">
        <v>8352</v>
      </c>
      <c r="S2541" s="11">
        <f t="shared" si="275"/>
        <v>41977.902222222227</v>
      </c>
      <c r="T2541">
        <f t="shared" si="276"/>
        <v>25569.00068287037</v>
      </c>
      <c r="U2541">
        <f t="shared" si="277"/>
        <v>2014</v>
      </c>
      <c r="V2541">
        <f t="shared" si="278"/>
        <v>12</v>
      </c>
      <c r="W2541" t="str">
        <f t="shared" si="279"/>
        <v>Dec</v>
      </c>
    </row>
    <row r="2542" spans="1:23" customFormat="1" ht="57.6" hidden="1" x14ac:dyDescent="0.3">
      <c r="A2542">
        <v>2540</v>
      </c>
      <c r="B2542" s="2" t="s">
        <v>2540</v>
      </c>
      <c r="C2542" s="2" t="s">
        <v>6650</v>
      </c>
      <c r="D2542" s="7">
        <v>2500</v>
      </c>
      <c r="E2542" s="5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273"/>
        <v>103</v>
      </c>
      <c r="P2542">
        <f t="shared" si="274"/>
        <v>95.74</v>
      </c>
      <c r="Q2542" t="s">
        <v>8323</v>
      </c>
      <c r="R2542" t="s">
        <v>8352</v>
      </c>
      <c r="S2542" s="11">
        <f t="shared" si="275"/>
        <v>40785.675011574072</v>
      </c>
      <c r="T2542">
        <f t="shared" si="276"/>
        <v>25569.0003125</v>
      </c>
      <c r="U2542">
        <f t="shared" si="277"/>
        <v>2011</v>
      </c>
      <c r="V2542">
        <f t="shared" si="278"/>
        <v>8</v>
      </c>
      <c r="W2542" t="str">
        <f t="shared" si="279"/>
        <v>Aug</v>
      </c>
    </row>
    <row r="2543" spans="1:23" customFormat="1" ht="57.6" hidden="1" x14ac:dyDescent="0.3">
      <c r="A2543">
        <v>2541</v>
      </c>
      <c r="B2543" s="2" t="s">
        <v>2541</v>
      </c>
      <c r="C2543" s="2" t="s">
        <v>6651</v>
      </c>
      <c r="D2543" s="7">
        <v>3500</v>
      </c>
      <c r="E2543" s="5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273"/>
        <v>107</v>
      </c>
      <c r="P2543">
        <f t="shared" si="274"/>
        <v>59.46</v>
      </c>
      <c r="Q2543" t="s">
        <v>8323</v>
      </c>
      <c r="R2543" t="s">
        <v>8352</v>
      </c>
      <c r="S2543" s="11">
        <f t="shared" si="275"/>
        <v>41483.449282407404</v>
      </c>
      <c r="T2543">
        <f t="shared" si="276"/>
        <v>25569.000729166666</v>
      </c>
      <c r="U2543">
        <f t="shared" si="277"/>
        <v>2013</v>
      </c>
      <c r="V2543">
        <f t="shared" si="278"/>
        <v>7</v>
      </c>
      <c r="W2543" t="str">
        <f t="shared" si="279"/>
        <v>Jul</v>
      </c>
    </row>
    <row r="2544" spans="1:23" customFormat="1" ht="43.2" hidden="1" x14ac:dyDescent="0.3">
      <c r="A2544">
        <v>2542</v>
      </c>
      <c r="B2544" s="2" t="s">
        <v>2542</v>
      </c>
      <c r="C2544" s="2" t="s">
        <v>6652</v>
      </c>
      <c r="D2544" s="7">
        <v>700</v>
      </c>
      <c r="E2544" s="5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273"/>
        <v>104</v>
      </c>
      <c r="P2544">
        <f t="shared" si="274"/>
        <v>55.77</v>
      </c>
      <c r="Q2544" t="s">
        <v>8323</v>
      </c>
      <c r="R2544" t="s">
        <v>8352</v>
      </c>
      <c r="S2544" s="11">
        <f t="shared" si="275"/>
        <v>41509.426585648151</v>
      </c>
      <c r="T2544">
        <f t="shared" si="276"/>
        <v>25569.000150462962</v>
      </c>
      <c r="U2544">
        <f t="shared" si="277"/>
        <v>2013</v>
      </c>
      <c r="V2544">
        <f t="shared" si="278"/>
        <v>8</v>
      </c>
      <c r="W2544" t="str">
        <f t="shared" si="279"/>
        <v>Aug</v>
      </c>
    </row>
    <row r="2545" spans="1:23" customFormat="1" ht="43.2" hidden="1" x14ac:dyDescent="0.3">
      <c r="A2545">
        <v>2543</v>
      </c>
      <c r="B2545" s="2" t="s">
        <v>2543</v>
      </c>
      <c r="C2545" s="2" t="s">
        <v>6653</v>
      </c>
      <c r="D2545" s="7">
        <v>250</v>
      </c>
      <c r="E2545" s="5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273"/>
        <v>156</v>
      </c>
      <c r="P2545">
        <f t="shared" si="274"/>
        <v>30.08</v>
      </c>
      <c r="Q2545" t="s">
        <v>8323</v>
      </c>
      <c r="R2545" t="s">
        <v>8352</v>
      </c>
      <c r="S2545" s="11">
        <f t="shared" si="275"/>
        <v>40514.107615740737</v>
      </c>
      <c r="T2545">
        <f t="shared" si="276"/>
        <v>25569.000150462962</v>
      </c>
      <c r="U2545">
        <f t="shared" si="277"/>
        <v>2010</v>
      </c>
      <c r="V2545">
        <f t="shared" si="278"/>
        <v>12</v>
      </c>
      <c r="W2545" t="str">
        <f t="shared" si="279"/>
        <v>Dec</v>
      </c>
    </row>
    <row r="2546" spans="1:23" customFormat="1" ht="43.2" hidden="1" x14ac:dyDescent="0.3">
      <c r="A2546">
        <v>2544</v>
      </c>
      <c r="B2546" s="2" t="s">
        <v>2544</v>
      </c>
      <c r="C2546" s="2" t="s">
        <v>6654</v>
      </c>
      <c r="D2546" s="7">
        <v>5000</v>
      </c>
      <c r="E2546" s="5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273"/>
        <v>101</v>
      </c>
      <c r="P2546">
        <f t="shared" si="274"/>
        <v>88.44</v>
      </c>
      <c r="Q2546" t="s">
        <v>8323</v>
      </c>
      <c r="R2546" t="s">
        <v>8352</v>
      </c>
      <c r="S2546" s="11">
        <f t="shared" si="275"/>
        <v>41068.520474537036</v>
      </c>
      <c r="T2546">
        <f t="shared" si="276"/>
        <v>25569.000659722224</v>
      </c>
      <c r="U2546">
        <f t="shared" si="277"/>
        <v>2012</v>
      </c>
      <c r="V2546">
        <f t="shared" si="278"/>
        <v>6</v>
      </c>
      <c r="W2546" t="str">
        <f t="shared" si="279"/>
        <v>Jun</v>
      </c>
    </row>
    <row r="2547" spans="1:23" customFormat="1" ht="43.2" hidden="1" x14ac:dyDescent="0.3">
      <c r="A2547">
        <v>2545</v>
      </c>
      <c r="B2547" s="2" t="s">
        <v>2545</v>
      </c>
      <c r="C2547" s="2" t="s">
        <v>6655</v>
      </c>
      <c r="D2547" s="7">
        <v>2000</v>
      </c>
      <c r="E2547" s="5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273"/>
        <v>195</v>
      </c>
      <c r="P2547">
        <f t="shared" si="274"/>
        <v>64.03</v>
      </c>
      <c r="Q2547" t="s">
        <v>8323</v>
      </c>
      <c r="R2547" t="s">
        <v>8352</v>
      </c>
      <c r="S2547" s="11">
        <f t="shared" si="275"/>
        <v>42027.13817129629</v>
      </c>
      <c r="T2547">
        <f t="shared" si="276"/>
        <v>25569.00070601852</v>
      </c>
      <c r="U2547">
        <f t="shared" si="277"/>
        <v>2015</v>
      </c>
      <c r="V2547">
        <f t="shared" si="278"/>
        <v>1</v>
      </c>
      <c r="W2547" t="str">
        <f t="shared" si="279"/>
        <v>Jan</v>
      </c>
    </row>
    <row r="2548" spans="1:23" customFormat="1" ht="43.2" hidden="1" x14ac:dyDescent="0.3">
      <c r="A2548">
        <v>2546</v>
      </c>
      <c r="B2548" s="2" t="s">
        <v>2546</v>
      </c>
      <c r="C2548" s="2" t="s">
        <v>6656</v>
      </c>
      <c r="D2548" s="7">
        <v>3500</v>
      </c>
      <c r="E2548" s="5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273"/>
        <v>112</v>
      </c>
      <c r="P2548">
        <f t="shared" si="274"/>
        <v>60.15</v>
      </c>
      <c r="Q2548" t="s">
        <v>8323</v>
      </c>
      <c r="R2548" t="s">
        <v>8352</v>
      </c>
      <c r="S2548" s="11">
        <f t="shared" si="275"/>
        <v>41524.858553240738</v>
      </c>
      <c r="T2548">
        <f t="shared" si="276"/>
        <v>25569.000752314816</v>
      </c>
      <c r="U2548">
        <f t="shared" si="277"/>
        <v>2013</v>
      </c>
      <c r="V2548">
        <f t="shared" si="278"/>
        <v>9</v>
      </c>
      <c r="W2548" t="str">
        <f t="shared" si="279"/>
        <v>Sep</v>
      </c>
    </row>
    <row r="2549" spans="1:23" customFormat="1" ht="43.2" hidden="1" x14ac:dyDescent="0.3">
      <c r="A2549">
        <v>2547</v>
      </c>
      <c r="B2549" s="2" t="s">
        <v>2547</v>
      </c>
      <c r="C2549" s="2" t="s">
        <v>6657</v>
      </c>
      <c r="D2549" s="7">
        <v>5500</v>
      </c>
      <c r="E2549" s="5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273"/>
        <v>120</v>
      </c>
      <c r="P2549">
        <f t="shared" si="274"/>
        <v>49.19</v>
      </c>
      <c r="Q2549" t="s">
        <v>8323</v>
      </c>
      <c r="R2549" t="s">
        <v>8352</v>
      </c>
      <c r="S2549" s="11">
        <f t="shared" si="275"/>
        <v>40973.773182870369</v>
      </c>
      <c r="T2549">
        <f t="shared" si="276"/>
        <v>25569.001550925925</v>
      </c>
      <c r="U2549">
        <f t="shared" si="277"/>
        <v>2012</v>
      </c>
      <c r="V2549">
        <f t="shared" si="278"/>
        <v>3</v>
      </c>
      <c r="W2549" t="str">
        <f t="shared" si="279"/>
        <v>Mar</v>
      </c>
    </row>
    <row r="2550" spans="1:23" customFormat="1" ht="43.2" hidden="1" x14ac:dyDescent="0.3">
      <c r="A2550">
        <v>2548</v>
      </c>
      <c r="B2550" s="2" t="s">
        <v>2548</v>
      </c>
      <c r="C2550" s="2" t="s">
        <v>6658</v>
      </c>
      <c r="D2550" s="7">
        <v>6000</v>
      </c>
      <c r="E2550" s="5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273"/>
        <v>102</v>
      </c>
      <c r="P2550">
        <f t="shared" si="274"/>
        <v>165.16</v>
      </c>
      <c r="Q2550" t="s">
        <v>8323</v>
      </c>
      <c r="R2550" t="s">
        <v>8352</v>
      </c>
      <c r="S2550" s="11">
        <f t="shared" si="275"/>
        <v>42618.625428240746</v>
      </c>
      <c r="T2550">
        <f t="shared" si="276"/>
        <v>25569.000428240739</v>
      </c>
      <c r="U2550">
        <f t="shared" si="277"/>
        <v>2016</v>
      </c>
      <c r="V2550">
        <f t="shared" si="278"/>
        <v>9</v>
      </c>
      <c r="W2550" t="str">
        <f t="shared" si="279"/>
        <v>Sep</v>
      </c>
    </row>
    <row r="2551" spans="1:23" customFormat="1" ht="43.2" hidden="1" x14ac:dyDescent="0.3">
      <c r="A2551">
        <v>2549</v>
      </c>
      <c r="B2551" s="2" t="s">
        <v>2549</v>
      </c>
      <c r="C2551" s="2" t="s">
        <v>6659</v>
      </c>
      <c r="D2551" s="7">
        <v>1570</v>
      </c>
      <c r="E2551" s="5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273"/>
        <v>103</v>
      </c>
      <c r="P2551">
        <f t="shared" si="274"/>
        <v>43.62</v>
      </c>
      <c r="Q2551" t="s">
        <v>8323</v>
      </c>
      <c r="R2551" t="s">
        <v>8352</v>
      </c>
      <c r="S2551" s="11">
        <f t="shared" si="275"/>
        <v>41390.757754629631</v>
      </c>
      <c r="T2551">
        <f t="shared" si="276"/>
        <v>25569.000428240739</v>
      </c>
      <c r="U2551">
        <f t="shared" si="277"/>
        <v>2013</v>
      </c>
      <c r="V2551">
        <f t="shared" si="278"/>
        <v>4</v>
      </c>
      <c r="W2551" t="str">
        <f t="shared" si="279"/>
        <v>Apr</v>
      </c>
    </row>
    <row r="2552" spans="1:23" customFormat="1" ht="57.6" hidden="1" x14ac:dyDescent="0.3">
      <c r="A2552">
        <v>2550</v>
      </c>
      <c r="B2552" s="2" t="s">
        <v>2550</v>
      </c>
      <c r="C2552" s="2" t="s">
        <v>6660</v>
      </c>
      <c r="D2552" s="7">
        <v>6500</v>
      </c>
      <c r="E2552" s="5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273"/>
        <v>101</v>
      </c>
      <c r="P2552">
        <f t="shared" si="274"/>
        <v>43.7</v>
      </c>
      <c r="Q2552" t="s">
        <v>8323</v>
      </c>
      <c r="R2552" t="s">
        <v>8352</v>
      </c>
      <c r="S2552" s="11">
        <f t="shared" si="275"/>
        <v>42228.634328703702</v>
      </c>
      <c r="T2552">
        <f t="shared" si="276"/>
        <v>25569.001736111109</v>
      </c>
      <c r="U2552">
        <f t="shared" si="277"/>
        <v>2015</v>
      </c>
      <c r="V2552">
        <f t="shared" si="278"/>
        <v>8</v>
      </c>
      <c r="W2552" t="str">
        <f t="shared" si="279"/>
        <v>Aug</v>
      </c>
    </row>
    <row r="2553" spans="1:23" customFormat="1" ht="43.2" hidden="1" x14ac:dyDescent="0.3">
      <c r="A2553">
        <v>2551</v>
      </c>
      <c r="B2553" s="2" t="s">
        <v>2551</v>
      </c>
      <c r="C2553" s="2" t="s">
        <v>6661</v>
      </c>
      <c r="D2553" s="7">
        <v>3675</v>
      </c>
      <c r="E2553" s="5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273"/>
        <v>103</v>
      </c>
      <c r="P2553">
        <f t="shared" si="274"/>
        <v>67.42</v>
      </c>
      <c r="Q2553" t="s">
        <v>8323</v>
      </c>
      <c r="R2553" t="s">
        <v>8352</v>
      </c>
      <c r="S2553" s="11">
        <f t="shared" si="275"/>
        <v>40961.252141203702</v>
      </c>
      <c r="T2553">
        <f t="shared" si="276"/>
        <v>25569.000648148147</v>
      </c>
      <c r="U2553">
        <f t="shared" si="277"/>
        <v>2012</v>
      </c>
      <c r="V2553">
        <f t="shared" si="278"/>
        <v>2</v>
      </c>
      <c r="W2553" t="str">
        <f t="shared" si="279"/>
        <v>Feb</v>
      </c>
    </row>
    <row r="2554" spans="1:23" customFormat="1" ht="43.2" hidden="1" x14ac:dyDescent="0.3">
      <c r="A2554">
        <v>2552</v>
      </c>
      <c r="B2554" s="2" t="s">
        <v>2552</v>
      </c>
      <c r="C2554" s="2" t="s">
        <v>6662</v>
      </c>
      <c r="D2554" s="7">
        <v>3000</v>
      </c>
      <c r="E2554" s="5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273"/>
        <v>107</v>
      </c>
      <c r="P2554">
        <f t="shared" si="274"/>
        <v>177.5</v>
      </c>
      <c r="Q2554" t="s">
        <v>8323</v>
      </c>
      <c r="R2554" t="s">
        <v>8352</v>
      </c>
      <c r="S2554" s="11">
        <f t="shared" si="275"/>
        <v>42769.809965277775</v>
      </c>
      <c r="T2554">
        <f t="shared" si="276"/>
        <v>25569.000208333335</v>
      </c>
      <c r="U2554">
        <f t="shared" si="277"/>
        <v>2017</v>
      </c>
      <c r="V2554">
        <f t="shared" si="278"/>
        <v>2</v>
      </c>
      <c r="W2554" t="str">
        <f t="shared" si="279"/>
        <v>Feb</v>
      </c>
    </row>
    <row r="2555" spans="1:23" customFormat="1" ht="43.2" hidden="1" x14ac:dyDescent="0.3">
      <c r="A2555">
        <v>2553</v>
      </c>
      <c r="B2555" s="2" t="s">
        <v>2553</v>
      </c>
      <c r="C2555" s="2" t="s">
        <v>6663</v>
      </c>
      <c r="D2555" s="7">
        <v>1500</v>
      </c>
      <c r="E2555" s="5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273"/>
        <v>156</v>
      </c>
      <c r="P2555">
        <f t="shared" si="274"/>
        <v>38.880000000000003</v>
      </c>
      <c r="Q2555" t="s">
        <v>8323</v>
      </c>
      <c r="R2555" t="s">
        <v>8352</v>
      </c>
      <c r="S2555" s="11">
        <f t="shared" si="275"/>
        <v>41113.199155092596</v>
      </c>
      <c r="T2555">
        <f t="shared" si="276"/>
        <v>25569.000694444443</v>
      </c>
      <c r="U2555">
        <f t="shared" si="277"/>
        <v>2012</v>
      </c>
      <c r="V2555">
        <f t="shared" si="278"/>
        <v>7</v>
      </c>
      <c r="W2555" t="str">
        <f t="shared" si="279"/>
        <v>Jul</v>
      </c>
    </row>
    <row r="2556" spans="1:23" customFormat="1" ht="57.6" hidden="1" x14ac:dyDescent="0.3">
      <c r="A2556">
        <v>2554</v>
      </c>
      <c r="B2556" s="2" t="s">
        <v>2554</v>
      </c>
      <c r="C2556" s="2" t="s">
        <v>6664</v>
      </c>
      <c r="D2556" s="7">
        <v>3000</v>
      </c>
      <c r="E2556" s="5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273"/>
        <v>123</v>
      </c>
      <c r="P2556">
        <f t="shared" si="274"/>
        <v>54.99</v>
      </c>
      <c r="Q2556" t="s">
        <v>8323</v>
      </c>
      <c r="R2556" t="s">
        <v>8352</v>
      </c>
      <c r="S2556" s="11">
        <f t="shared" si="275"/>
        <v>42125.078275462962</v>
      </c>
      <c r="T2556">
        <f t="shared" si="276"/>
        <v>25569.000775462962</v>
      </c>
      <c r="U2556">
        <f t="shared" si="277"/>
        <v>2015</v>
      </c>
      <c r="V2556">
        <f t="shared" si="278"/>
        <v>5</v>
      </c>
      <c r="W2556" t="str">
        <f t="shared" si="279"/>
        <v>May</v>
      </c>
    </row>
    <row r="2557" spans="1:23" customFormat="1" ht="57.6" hidden="1" x14ac:dyDescent="0.3">
      <c r="A2557">
        <v>2555</v>
      </c>
      <c r="B2557" s="2" t="s">
        <v>2555</v>
      </c>
      <c r="C2557" s="2" t="s">
        <v>6665</v>
      </c>
      <c r="D2557" s="7">
        <v>2000</v>
      </c>
      <c r="E2557" s="5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273"/>
        <v>107</v>
      </c>
      <c r="P2557">
        <f t="shared" si="274"/>
        <v>61.34</v>
      </c>
      <c r="Q2557" t="s">
        <v>8323</v>
      </c>
      <c r="R2557" t="s">
        <v>8352</v>
      </c>
      <c r="S2557" s="11">
        <f t="shared" si="275"/>
        <v>41026.655011574076</v>
      </c>
      <c r="T2557">
        <f t="shared" si="276"/>
        <v>25569.000405092593</v>
      </c>
      <c r="U2557">
        <f t="shared" si="277"/>
        <v>2012</v>
      </c>
      <c r="V2557">
        <f t="shared" si="278"/>
        <v>4</v>
      </c>
      <c r="W2557" t="str">
        <f t="shared" si="279"/>
        <v>Apr</v>
      </c>
    </row>
    <row r="2558" spans="1:23" customFormat="1" ht="43.2" hidden="1" x14ac:dyDescent="0.3">
      <c r="A2558">
        <v>2556</v>
      </c>
      <c r="B2558" s="2" t="s">
        <v>2556</v>
      </c>
      <c r="C2558" s="2" t="s">
        <v>6666</v>
      </c>
      <c r="D2558" s="7">
        <v>745</v>
      </c>
      <c r="E2558" s="5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273"/>
        <v>106</v>
      </c>
      <c r="P2558">
        <f t="shared" si="274"/>
        <v>23.12</v>
      </c>
      <c r="Q2558" t="s">
        <v>8323</v>
      </c>
      <c r="R2558" t="s">
        <v>8352</v>
      </c>
      <c r="S2558" s="11">
        <f t="shared" si="275"/>
        <v>41222.991400462961</v>
      </c>
      <c r="T2558">
        <f t="shared" si="276"/>
        <v>25569.00039351852</v>
      </c>
      <c r="U2558">
        <f t="shared" si="277"/>
        <v>2012</v>
      </c>
      <c r="V2558">
        <f t="shared" si="278"/>
        <v>11</v>
      </c>
      <c r="W2558" t="str">
        <f t="shared" si="279"/>
        <v>Nov</v>
      </c>
    </row>
    <row r="2559" spans="1:23" customFormat="1" ht="28.8" hidden="1" x14ac:dyDescent="0.3">
      <c r="A2559">
        <v>2557</v>
      </c>
      <c r="B2559" s="2" t="s">
        <v>2557</v>
      </c>
      <c r="C2559" s="2" t="s">
        <v>6667</v>
      </c>
      <c r="D2559" s="7">
        <v>900</v>
      </c>
      <c r="E2559" s="5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273"/>
        <v>118</v>
      </c>
      <c r="P2559">
        <f t="shared" si="274"/>
        <v>29.61</v>
      </c>
      <c r="Q2559" t="s">
        <v>8323</v>
      </c>
      <c r="R2559" t="s">
        <v>8352</v>
      </c>
      <c r="S2559" s="11">
        <f t="shared" si="275"/>
        <v>41744.745208333334</v>
      </c>
      <c r="T2559">
        <f t="shared" si="276"/>
        <v>25569.000416666666</v>
      </c>
      <c r="U2559">
        <f t="shared" si="277"/>
        <v>2014</v>
      </c>
      <c r="V2559">
        <f t="shared" si="278"/>
        <v>4</v>
      </c>
      <c r="W2559" t="str">
        <f t="shared" si="279"/>
        <v>Apr</v>
      </c>
    </row>
    <row r="2560" spans="1:23" customFormat="1" ht="43.2" hidden="1" x14ac:dyDescent="0.3">
      <c r="A2560">
        <v>2558</v>
      </c>
      <c r="B2560" s="2" t="s">
        <v>2558</v>
      </c>
      <c r="C2560" s="2" t="s">
        <v>6668</v>
      </c>
      <c r="D2560" s="7">
        <v>1250</v>
      </c>
      <c r="E2560" s="5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273"/>
        <v>109</v>
      </c>
      <c r="P2560">
        <f t="shared" si="274"/>
        <v>75.61</v>
      </c>
      <c r="Q2560" t="s">
        <v>8323</v>
      </c>
      <c r="R2560" t="s">
        <v>8352</v>
      </c>
      <c r="S2560" s="11">
        <f t="shared" si="275"/>
        <v>42093.860023148154</v>
      </c>
      <c r="T2560">
        <f t="shared" si="276"/>
        <v>25569.000208333335</v>
      </c>
      <c r="U2560">
        <f t="shared" si="277"/>
        <v>2015</v>
      </c>
      <c r="V2560">
        <f t="shared" si="278"/>
        <v>3</v>
      </c>
      <c r="W2560" t="str">
        <f t="shared" si="279"/>
        <v>Mar</v>
      </c>
    </row>
    <row r="2561" spans="1:23" customFormat="1" ht="43.2" hidden="1" x14ac:dyDescent="0.3">
      <c r="A2561">
        <v>2559</v>
      </c>
      <c r="B2561" s="2" t="s">
        <v>2559</v>
      </c>
      <c r="C2561" s="2" t="s">
        <v>6669</v>
      </c>
      <c r="D2561" s="7">
        <v>800</v>
      </c>
      <c r="E2561" s="5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273"/>
        <v>111</v>
      </c>
      <c r="P2561">
        <f t="shared" si="274"/>
        <v>35.6</v>
      </c>
      <c r="Q2561" t="s">
        <v>8323</v>
      </c>
      <c r="R2561" t="s">
        <v>8352</v>
      </c>
      <c r="S2561" s="11">
        <f t="shared" si="275"/>
        <v>40829.873657407406</v>
      </c>
      <c r="T2561">
        <f t="shared" si="276"/>
        <v>25569.00028935185</v>
      </c>
      <c r="U2561">
        <f t="shared" si="277"/>
        <v>2011</v>
      </c>
      <c r="V2561">
        <f t="shared" si="278"/>
        <v>10</v>
      </c>
      <c r="W2561" t="str">
        <f t="shared" si="279"/>
        <v>Oct</v>
      </c>
    </row>
    <row r="2562" spans="1:23" customFormat="1" ht="43.2" hidden="1" x14ac:dyDescent="0.3">
      <c r="A2562">
        <v>2560</v>
      </c>
      <c r="B2562" s="2" t="s">
        <v>2560</v>
      </c>
      <c r="C2562" s="2" t="s">
        <v>6670</v>
      </c>
      <c r="D2562" s="7">
        <v>3000</v>
      </c>
      <c r="E2562" s="5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80">ROUND(E2562/D2562*100,0)</f>
        <v>100</v>
      </c>
      <c r="P2562">
        <f t="shared" si="274"/>
        <v>143</v>
      </c>
      <c r="Q2562" t="s">
        <v>8323</v>
      </c>
      <c r="R2562" t="s">
        <v>8352</v>
      </c>
      <c r="S2562" s="11">
        <f t="shared" si="275"/>
        <v>42039.951087962967</v>
      </c>
      <c r="T2562">
        <f t="shared" si="276"/>
        <v>25569.000243055554</v>
      </c>
      <c r="U2562">
        <f t="shared" si="277"/>
        <v>2015</v>
      </c>
      <c r="V2562">
        <f t="shared" si="278"/>
        <v>2</v>
      </c>
      <c r="W2562" t="str">
        <f t="shared" si="279"/>
        <v>Feb</v>
      </c>
    </row>
    <row r="2563" spans="1:23" customFormat="1" ht="43.2" hidden="1" x14ac:dyDescent="0.3">
      <c r="A2563">
        <v>2561</v>
      </c>
      <c r="B2563" s="2" t="s">
        <v>2561</v>
      </c>
      <c r="C2563" s="2" t="s">
        <v>6671</v>
      </c>
      <c r="D2563" s="7">
        <v>100000</v>
      </c>
      <c r="E2563" s="5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80"/>
        <v>0</v>
      </c>
      <c r="P2563">
        <f t="shared" ref="P2563:P2626" si="281">IFERROR(ROUND(E2563/L2563,2),0)</f>
        <v>0</v>
      </c>
      <c r="Q2563" t="s">
        <v>8334</v>
      </c>
      <c r="R2563" t="s">
        <v>8335</v>
      </c>
      <c r="S2563" s="11">
        <f t="shared" ref="S2563:S2626" si="282">(((J2563/60)/60)/24)+DATE(1970,1,1)</f>
        <v>42260.528807870374</v>
      </c>
      <c r="T2563">
        <f t="shared" ref="T2563:T2626" si="283">(((L2563/60)/60)/24)+DATE(1970,1,1)</f>
        <v>25569</v>
      </c>
      <c r="U2563">
        <f t="shared" ref="U2563:U2626" si="284">YEAR(S2563)</f>
        <v>2015</v>
      </c>
      <c r="V2563">
        <f t="shared" ref="V2563:V2626" si="285">MONTH(S2563)</f>
        <v>9</v>
      </c>
      <c r="W2563" t="str">
        <f t="shared" ref="W2563:W2626" si="286">IF(V2563=1,"Jan",IF(V2563=2,"Feb",IF(V2563=3,"Mar",IF(V2563=4,"Apr",IF(V2563=5,"May",IF(V2563=6,"Jun",IF(V2563=7,"Jul",IF(V2563=8,"Aug",IF(V2563=9,"Sep",IF(V2563=10,"Oct",IF(V2563=11,"Nov",IF(V2563=12,"Dec"))))))))))))</f>
        <v>Sep</v>
      </c>
    </row>
    <row r="2564" spans="1:23" customFormat="1" ht="57.6" hidden="1" x14ac:dyDescent="0.3">
      <c r="A2564">
        <v>2562</v>
      </c>
      <c r="B2564" s="2" t="s">
        <v>2562</v>
      </c>
      <c r="C2564" s="2" t="s">
        <v>6672</v>
      </c>
      <c r="D2564" s="7">
        <v>10000</v>
      </c>
      <c r="E2564" s="5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80"/>
        <v>1</v>
      </c>
      <c r="P2564">
        <f t="shared" si="281"/>
        <v>25</v>
      </c>
      <c r="Q2564" t="s">
        <v>8334</v>
      </c>
      <c r="R2564" t="s">
        <v>8335</v>
      </c>
      <c r="S2564" s="11">
        <f t="shared" si="282"/>
        <v>42594.524756944447</v>
      </c>
      <c r="T2564">
        <f t="shared" si="283"/>
        <v>25569.000034722223</v>
      </c>
      <c r="U2564">
        <f t="shared" si="284"/>
        <v>2016</v>
      </c>
      <c r="V2564">
        <f t="shared" si="285"/>
        <v>8</v>
      </c>
      <c r="W2564" t="str">
        <f t="shared" si="286"/>
        <v>Aug</v>
      </c>
    </row>
    <row r="2565" spans="1:23" customFormat="1" ht="28.8" hidden="1" x14ac:dyDescent="0.3">
      <c r="A2565">
        <v>2563</v>
      </c>
      <c r="B2565" s="2" t="s">
        <v>2563</v>
      </c>
      <c r="C2565" s="2" t="s">
        <v>6673</v>
      </c>
      <c r="D2565" s="7">
        <v>20000</v>
      </c>
      <c r="E2565" s="5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80"/>
        <v>0</v>
      </c>
      <c r="P2565">
        <f t="shared" si="281"/>
        <v>0</v>
      </c>
      <c r="Q2565" t="s">
        <v>8334</v>
      </c>
      <c r="R2565" t="s">
        <v>8335</v>
      </c>
      <c r="S2565" s="11">
        <f t="shared" si="282"/>
        <v>42155.139479166668</v>
      </c>
      <c r="T2565">
        <f t="shared" si="283"/>
        <v>25569</v>
      </c>
      <c r="U2565">
        <f t="shared" si="284"/>
        <v>2015</v>
      </c>
      <c r="V2565">
        <f t="shared" si="285"/>
        <v>5</v>
      </c>
      <c r="W2565" t="str">
        <f t="shared" si="286"/>
        <v>May</v>
      </c>
    </row>
    <row r="2566" spans="1:23" customFormat="1" ht="43.2" hidden="1" x14ac:dyDescent="0.3">
      <c r="A2566">
        <v>2564</v>
      </c>
      <c r="B2566" s="2" t="s">
        <v>2564</v>
      </c>
      <c r="C2566" s="2" t="s">
        <v>6674</v>
      </c>
      <c r="D2566" s="7">
        <v>40000</v>
      </c>
      <c r="E2566" s="5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80"/>
        <v>0</v>
      </c>
      <c r="P2566">
        <f t="shared" si="281"/>
        <v>0</v>
      </c>
      <c r="Q2566" t="s">
        <v>8334</v>
      </c>
      <c r="R2566" t="s">
        <v>8335</v>
      </c>
      <c r="S2566" s="11">
        <f t="shared" si="282"/>
        <v>41822.040497685186</v>
      </c>
      <c r="T2566">
        <f t="shared" si="283"/>
        <v>25569</v>
      </c>
      <c r="U2566">
        <f t="shared" si="284"/>
        <v>2014</v>
      </c>
      <c r="V2566">
        <f t="shared" si="285"/>
        <v>7</v>
      </c>
      <c r="W2566" t="str">
        <f t="shared" si="286"/>
        <v>Jul</v>
      </c>
    </row>
    <row r="2567" spans="1:23" customFormat="1" ht="43.2" hidden="1" x14ac:dyDescent="0.3">
      <c r="A2567">
        <v>2565</v>
      </c>
      <c r="B2567" s="2" t="s">
        <v>2565</v>
      </c>
      <c r="C2567" s="2" t="s">
        <v>6675</v>
      </c>
      <c r="D2567" s="7">
        <v>10000</v>
      </c>
      <c r="E2567" s="5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80"/>
        <v>1</v>
      </c>
      <c r="P2567">
        <f t="shared" si="281"/>
        <v>100</v>
      </c>
      <c r="Q2567" t="s">
        <v>8334</v>
      </c>
      <c r="R2567" t="s">
        <v>8335</v>
      </c>
      <c r="S2567" s="11">
        <f t="shared" si="282"/>
        <v>42440.650335648148</v>
      </c>
      <c r="T2567">
        <f t="shared" si="283"/>
        <v>25569.000011574073</v>
      </c>
      <c r="U2567">
        <f t="shared" si="284"/>
        <v>2016</v>
      </c>
      <c r="V2567">
        <f t="shared" si="285"/>
        <v>3</v>
      </c>
      <c r="W2567" t="str">
        <f t="shared" si="286"/>
        <v>Mar</v>
      </c>
    </row>
    <row r="2568" spans="1:23" customFormat="1" ht="43.2" hidden="1" x14ac:dyDescent="0.3">
      <c r="A2568">
        <v>2566</v>
      </c>
      <c r="B2568" s="2" t="s">
        <v>2566</v>
      </c>
      <c r="C2568" s="2" t="s">
        <v>6676</v>
      </c>
      <c r="D2568" s="7">
        <v>35000</v>
      </c>
      <c r="E2568" s="5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80"/>
        <v>0</v>
      </c>
      <c r="P2568">
        <f t="shared" si="281"/>
        <v>0</v>
      </c>
      <c r="Q2568" t="s">
        <v>8334</v>
      </c>
      <c r="R2568" t="s">
        <v>8335</v>
      </c>
      <c r="S2568" s="11">
        <f t="shared" si="282"/>
        <v>41842.980879629627</v>
      </c>
      <c r="T2568">
        <f t="shared" si="283"/>
        <v>25569</v>
      </c>
      <c r="U2568">
        <f t="shared" si="284"/>
        <v>2014</v>
      </c>
      <c r="V2568">
        <f t="shared" si="285"/>
        <v>7</v>
      </c>
      <c r="W2568" t="str">
        <f t="shared" si="286"/>
        <v>Jul</v>
      </c>
    </row>
    <row r="2569" spans="1:23" customFormat="1" ht="43.2" hidden="1" x14ac:dyDescent="0.3">
      <c r="A2569">
        <v>2567</v>
      </c>
      <c r="B2569" s="2" t="s">
        <v>2567</v>
      </c>
      <c r="C2569" s="2" t="s">
        <v>6677</v>
      </c>
      <c r="D2569" s="7">
        <v>45000</v>
      </c>
      <c r="E2569" s="5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80"/>
        <v>0</v>
      </c>
      <c r="P2569">
        <f t="shared" si="281"/>
        <v>60</v>
      </c>
      <c r="Q2569" t="s">
        <v>8334</v>
      </c>
      <c r="R2569" t="s">
        <v>8335</v>
      </c>
      <c r="S2569" s="11">
        <f t="shared" si="282"/>
        <v>42087.878912037035</v>
      </c>
      <c r="T2569">
        <f t="shared" si="283"/>
        <v>25569.00002314815</v>
      </c>
      <c r="U2569">
        <f t="shared" si="284"/>
        <v>2015</v>
      </c>
      <c r="V2569">
        <f t="shared" si="285"/>
        <v>3</v>
      </c>
      <c r="W2569" t="str">
        <f t="shared" si="286"/>
        <v>Mar</v>
      </c>
    </row>
    <row r="2570" spans="1:23" customFormat="1" ht="43.2" hidden="1" x14ac:dyDescent="0.3">
      <c r="A2570">
        <v>2568</v>
      </c>
      <c r="B2570" s="2" t="s">
        <v>2568</v>
      </c>
      <c r="C2570" s="2" t="s">
        <v>6678</v>
      </c>
      <c r="D2570" s="7">
        <v>10000</v>
      </c>
      <c r="E2570" s="5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80"/>
        <v>1</v>
      </c>
      <c r="P2570">
        <f t="shared" si="281"/>
        <v>50</v>
      </c>
      <c r="Q2570" t="s">
        <v>8334</v>
      </c>
      <c r="R2570" t="s">
        <v>8335</v>
      </c>
      <c r="S2570" s="11">
        <f t="shared" si="282"/>
        <v>42584.666597222225</v>
      </c>
      <c r="T2570">
        <f t="shared" si="283"/>
        <v>25569.000011574073</v>
      </c>
      <c r="U2570">
        <f t="shared" si="284"/>
        <v>2016</v>
      </c>
      <c r="V2570">
        <f t="shared" si="285"/>
        <v>8</v>
      </c>
      <c r="W2570" t="str">
        <f t="shared" si="286"/>
        <v>Aug</v>
      </c>
    </row>
    <row r="2571" spans="1:23" customFormat="1" ht="43.2" hidden="1" x14ac:dyDescent="0.3">
      <c r="A2571">
        <v>2569</v>
      </c>
      <c r="B2571" s="2" t="s">
        <v>2569</v>
      </c>
      <c r="C2571" s="2" t="s">
        <v>6679</v>
      </c>
      <c r="D2571" s="7">
        <v>6500</v>
      </c>
      <c r="E2571" s="5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80"/>
        <v>2</v>
      </c>
      <c r="P2571">
        <f t="shared" si="281"/>
        <v>72.5</v>
      </c>
      <c r="Q2571" t="s">
        <v>8334</v>
      </c>
      <c r="R2571" t="s">
        <v>8335</v>
      </c>
      <c r="S2571" s="11">
        <f t="shared" si="282"/>
        <v>42234.105462962965</v>
      </c>
      <c r="T2571">
        <f t="shared" si="283"/>
        <v>25569.00002314815</v>
      </c>
      <c r="U2571">
        <f t="shared" si="284"/>
        <v>2015</v>
      </c>
      <c r="V2571">
        <f t="shared" si="285"/>
        <v>8</v>
      </c>
      <c r="W2571" t="str">
        <f t="shared" si="286"/>
        <v>Aug</v>
      </c>
    </row>
    <row r="2572" spans="1:23" customFormat="1" ht="43.2" hidden="1" x14ac:dyDescent="0.3">
      <c r="A2572">
        <v>2570</v>
      </c>
      <c r="B2572" s="2" t="s">
        <v>2570</v>
      </c>
      <c r="C2572" s="2" t="s">
        <v>6680</v>
      </c>
      <c r="D2572" s="7">
        <v>7000</v>
      </c>
      <c r="E2572" s="5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80"/>
        <v>1</v>
      </c>
      <c r="P2572">
        <f t="shared" si="281"/>
        <v>29.5</v>
      </c>
      <c r="Q2572" t="s">
        <v>8334</v>
      </c>
      <c r="R2572" t="s">
        <v>8335</v>
      </c>
      <c r="S2572" s="11">
        <f t="shared" si="282"/>
        <v>42744.903182870374</v>
      </c>
      <c r="T2572">
        <f t="shared" si="283"/>
        <v>25569.00002314815</v>
      </c>
      <c r="U2572">
        <f t="shared" si="284"/>
        <v>2017</v>
      </c>
      <c r="V2572">
        <f t="shared" si="285"/>
        <v>1</v>
      </c>
      <c r="W2572" t="str">
        <f t="shared" si="286"/>
        <v>Jan</v>
      </c>
    </row>
    <row r="2573" spans="1:23" customFormat="1" ht="43.2" hidden="1" x14ac:dyDescent="0.3">
      <c r="A2573">
        <v>2571</v>
      </c>
      <c r="B2573" s="2" t="s">
        <v>2571</v>
      </c>
      <c r="C2573" s="2" t="s">
        <v>6681</v>
      </c>
      <c r="D2573" s="7">
        <v>100000</v>
      </c>
      <c r="E2573" s="5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80"/>
        <v>0</v>
      </c>
      <c r="P2573">
        <f t="shared" si="281"/>
        <v>62.5</v>
      </c>
      <c r="Q2573" t="s">
        <v>8334</v>
      </c>
      <c r="R2573" t="s">
        <v>8335</v>
      </c>
      <c r="S2573" s="11">
        <f t="shared" si="282"/>
        <v>42449.341678240744</v>
      </c>
      <c r="T2573">
        <f t="shared" si="283"/>
        <v>25569.000046296296</v>
      </c>
      <c r="U2573">
        <f t="shared" si="284"/>
        <v>2016</v>
      </c>
      <c r="V2573">
        <f t="shared" si="285"/>
        <v>3</v>
      </c>
      <c r="W2573" t="str">
        <f t="shared" si="286"/>
        <v>Mar</v>
      </c>
    </row>
    <row r="2574" spans="1:23" customFormat="1" ht="43.2" hidden="1" x14ac:dyDescent="0.3">
      <c r="A2574">
        <v>2572</v>
      </c>
      <c r="B2574" s="2" t="s">
        <v>2572</v>
      </c>
      <c r="C2574" s="2" t="s">
        <v>6682</v>
      </c>
      <c r="D2574" s="7">
        <v>30000</v>
      </c>
      <c r="E2574" s="5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80"/>
        <v>0</v>
      </c>
      <c r="P2574">
        <f t="shared" si="281"/>
        <v>0</v>
      </c>
      <c r="Q2574" t="s">
        <v>8334</v>
      </c>
      <c r="R2574" t="s">
        <v>8335</v>
      </c>
      <c r="S2574" s="11">
        <f t="shared" si="282"/>
        <v>42077.119409722218</v>
      </c>
      <c r="T2574">
        <f t="shared" si="283"/>
        <v>25569</v>
      </c>
      <c r="U2574">
        <f t="shared" si="284"/>
        <v>2015</v>
      </c>
      <c r="V2574">
        <f t="shared" si="285"/>
        <v>3</v>
      </c>
      <c r="W2574" t="str">
        <f t="shared" si="286"/>
        <v>Mar</v>
      </c>
    </row>
    <row r="2575" spans="1:23" customFormat="1" ht="43.2" hidden="1" x14ac:dyDescent="0.3">
      <c r="A2575">
        <v>2573</v>
      </c>
      <c r="B2575" s="2" t="s">
        <v>2573</v>
      </c>
      <c r="C2575" s="2" t="s">
        <v>6683</v>
      </c>
      <c r="D2575" s="7">
        <v>8000</v>
      </c>
      <c r="E2575" s="5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80"/>
        <v>0</v>
      </c>
      <c r="P2575">
        <f t="shared" si="281"/>
        <v>0</v>
      </c>
      <c r="Q2575" t="s">
        <v>8334</v>
      </c>
      <c r="R2575" t="s">
        <v>8335</v>
      </c>
      <c r="S2575" s="11">
        <f t="shared" si="282"/>
        <v>41829.592002314814</v>
      </c>
      <c r="T2575">
        <f t="shared" si="283"/>
        <v>25569</v>
      </c>
      <c r="U2575">
        <f t="shared" si="284"/>
        <v>2014</v>
      </c>
      <c r="V2575">
        <f t="shared" si="285"/>
        <v>7</v>
      </c>
      <c r="W2575" t="str">
        <f t="shared" si="286"/>
        <v>Jul</v>
      </c>
    </row>
    <row r="2576" spans="1:23" customFormat="1" ht="43.2" hidden="1" x14ac:dyDescent="0.3">
      <c r="A2576">
        <v>2574</v>
      </c>
      <c r="B2576" s="2" t="s">
        <v>2574</v>
      </c>
      <c r="C2576" s="2" t="s">
        <v>6684</v>
      </c>
      <c r="D2576" s="7">
        <v>10000</v>
      </c>
      <c r="E2576" s="5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80"/>
        <v>0</v>
      </c>
      <c r="P2576">
        <f t="shared" si="281"/>
        <v>0</v>
      </c>
      <c r="Q2576" t="s">
        <v>8334</v>
      </c>
      <c r="R2576" t="s">
        <v>8335</v>
      </c>
      <c r="S2576" s="11">
        <f t="shared" si="282"/>
        <v>42487.825752314813</v>
      </c>
      <c r="T2576">
        <f t="shared" si="283"/>
        <v>25569</v>
      </c>
      <c r="U2576">
        <f t="shared" si="284"/>
        <v>2016</v>
      </c>
      <c r="V2576">
        <f t="shared" si="285"/>
        <v>4</v>
      </c>
      <c r="W2576" t="str">
        <f t="shared" si="286"/>
        <v>Apr</v>
      </c>
    </row>
    <row r="2577" spans="1:23" customFormat="1" ht="43.2" hidden="1" x14ac:dyDescent="0.3">
      <c r="A2577">
        <v>2575</v>
      </c>
      <c r="B2577" s="2" t="s">
        <v>2575</v>
      </c>
      <c r="C2577" s="2" t="s">
        <v>6685</v>
      </c>
      <c r="D2577" s="7">
        <v>85000</v>
      </c>
      <c r="E2577" s="5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80"/>
        <v>0</v>
      </c>
      <c r="P2577">
        <f t="shared" si="281"/>
        <v>0</v>
      </c>
      <c r="Q2577" t="s">
        <v>8334</v>
      </c>
      <c r="R2577" t="s">
        <v>8335</v>
      </c>
      <c r="S2577" s="11">
        <f t="shared" si="282"/>
        <v>41986.108726851846</v>
      </c>
      <c r="T2577">
        <f t="shared" si="283"/>
        <v>25569</v>
      </c>
      <c r="U2577">
        <f t="shared" si="284"/>
        <v>2014</v>
      </c>
      <c r="V2577">
        <f t="shared" si="285"/>
        <v>12</v>
      </c>
      <c r="W2577" t="str">
        <f t="shared" si="286"/>
        <v>Dec</v>
      </c>
    </row>
    <row r="2578" spans="1:23" customFormat="1" ht="28.8" hidden="1" x14ac:dyDescent="0.3">
      <c r="A2578">
        <v>2576</v>
      </c>
      <c r="B2578" s="2" t="s">
        <v>2576</v>
      </c>
      <c r="C2578" s="2" t="s">
        <v>6686</v>
      </c>
      <c r="D2578" s="7">
        <v>10000</v>
      </c>
      <c r="E2578" s="5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80"/>
        <v>0</v>
      </c>
      <c r="P2578">
        <f t="shared" si="281"/>
        <v>0</v>
      </c>
      <c r="Q2578" t="s">
        <v>8334</v>
      </c>
      <c r="R2578" t="s">
        <v>8335</v>
      </c>
      <c r="S2578" s="11">
        <f t="shared" si="282"/>
        <v>42060.00980324074</v>
      </c>
      <c r="T2578">
        <f t="shared" si="283"/>
        <v>25569</v>
      </c>
      <c r="U2578">
        <f t="shared" si="284"/>
        <v>2015</v>
      </c>
      <c r="V2578">
        <f t="shared" si="285"/>
        <v>2</v>
      </c>
      <c r="W2578" t="str">
        <f t="shared" si="286"/>
        <v>Feb</v>
      </c>
    </row>
    <row r="2579" spans="1:23" customFormat="1" ht="43.2" hidden="1" x14ac:dyDescent="0.3">
      <c r="A2579">
        <v>2577</v>
      </c>
      <c r="B2579" s="2" t="s">
        <v>2577</v>
      </c>
      <c r="C2579" s="2" t="s">
        <v>6687</v>
      </c>
      <c r="D2579" s="7">
        <v>15000</v>
      </c>
      <c r="E2579" s="5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80"/>
        <v>0</v>
      </c>
      <c r="P2579">
        <f t="shared" si="281"/>
        <v>0</v>
      </c>
      <c r="Q2579" t="s">
        <v>8334</v>
      </c>
      <c r="R2579" t="s">
        <v>8335</v>
      </c>
      <c r="S2579" s="11">
        <f t="shared" si="282"/>
        <v>41830.820567129631</v>
      </c>
      <c r="T2579">
        <f t="shared" si="283"/>
        <v>25569</v>
      </c>
      <c r="U2579">
        <f t="shared" si="284"/>
        <v>2014</v>
      </c>
      <c r="V2579">
        <f t="shared" si="285"/>
        <v>7</v>
      </c>
      <c r="W2579" t="str">
        <f t="shared" si="286"/>
        <v>Jul</v>
      </c>
    </row>
    <row r="2580" spans="1:23" customFormat="1" ht="57.6" hidden="1" x14ac:dyDescent="0.3">
      <c r="A2580">
        <v>2578</v>
      </c>
      <c r="B2580" s="2" t="s">
        <v>2578</v>
      </c>
      <c r="C2580" s="2" t="s">
        <v>6688</v>
      </c>
      <c r="D2580" s="7">
        <v>6000</v>
      </c>
      <c r="E2580" s="5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80"/>
        <v>0</v>
      </c>
      <c r="P2580">
        <f t="shared" si="281"/>
        <v>0</v>
      </c>
      <c r="Q2580" t="s">
        <v>8334</v>
      </c>
      <c r="R2580" t="s">
        <v>8335</v>
      </c>
      <c r="S2580" s="11">
        <f t="shared" si="282"/>
        <v>42238.022905092599</v>
      </c>
      <c r="T2580">
        <f t="shared" si="283"/>
        <v>25569</v>
      </c>
      <c r="U2580">
        <f t="shared" si="284"/>
        <v>2015</v>
      </c>
      <c r="V2580">
        <f t="shared" si="285"/>
        <v>8</v>
      </c>
      <c r="W2580" t="str">
        <f t="shared" si="286"/>
        <v>Aug</v>
      </c>
    </row>
    <row r="2581" spans="1:23" customFormat="1" ht="43.2" hidden="1" x14ac:dyDescent="0.3">
      <c r="A2581">
        <v>2579</v>
      </c>
      <c r="B2581" s="2" t="s">
        <v>2579</v>
      </c>
      <c r="C2581" s="2" t="s">
        <v>6689</v>
      </c>
      <c r="D2581" s="7">
        <v>200000</v>
      </c>
      <c r="E2581" s="5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80"/>
        <v>0</v>
      </c>
      <c r="P2581">
        <f t="shared" si="281"/>
        <v>23.08</v>
      </c>
      <c r="Q2581" t="s">
        <v>8334</v>
      </c>
      <c r="R2581" t="s">
        <v>8335</v>
      </c>
      <c r="S2581" s="11">
        <f t="shared" si="282"/>
        <v>41837.829895833333</v>
      </c>
      <c r="T2581">
        <f t="shared" si="283"/>
        <v>25569.000138888889</v>
      </c>
      <c r="U2581">
        <f t="shared" si="284"/>
        <v>2014</v>
      </c>
      <c r="V2581">
        <f t="shared" si="285"/>
        <v>7</v>
      </c>
      <c r="W2581" t="str">
        <f t="shared" si="286"/>
        <v>Jul</v>
      </c>
    </row>
    <row r="2582" spans="1:23" customFormat="1" ht="43.2" hidden="1" x14ac:dyDescent="0.3">
      <c r="A2582">
        <v>2580</v>
      </c>
      <c r="B2582" s="2" t="s">
        <v>2580</v>
      </c>
      <c r="C2582" s="2" t="s">
        <v>6690</v>
      </c>
      <c r="D2582" s="7">
        <v>8500</v>
      </c>
      <c r="E2582" s="5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80"/>
        <v>1</v>
      </c>
      <c r="P2582">
        <f t="shared" si="281"/>
        <v>25.5</v>
      </c>
      <c r="Q2582" t="s">
        <v>8334</v>
      </c>
      <c r="R2582" t="s">
        <v>8335</v>
      </c>
      <c r="S2582" s="11">
        <f t="shared" si="282"/>
        <v>42110.326423611114</v>
      </c>
      <c r="T2582">
        <f t="shared" si="283"/>
        <v>25569.00002314815</v>
      </c>
      <c r="U2582">
        <f t="shared" si="284"/>
        <v>2015</v>
      </c>
      <c r="V2582">
        <f t="shared" si="285"/>
        <v>4</v>
      </c>
      <c r="W2582" t="str">
        <f t="shared" si="286"/>
        <v>Apr</v>
      </c>
    </row>
    <row r="2583" spans="1:23" customFormat="1" ht="43.2" hidden="1" x14ac:dyDescent="0.3">
      <c r="A2583">
        <v>2581</v>
      </c>
      <c r="B2583" s="2" t="s">
        <v>2581</v>
      </c>
      <c r="C2583" s="2" t="s">
        <v>6691</v>
      </c>
      <c r="D2583" s="7">
        <v>5000</v>
      </c>
      <c r="E2583" s="5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80"/>
        <v>11</v>
      </c>
      <c r="P2583">
        <f t="shared" si="281"/>
        <v>48.18</v>
      </c>
      <c r="Q2583" t="s">
        <v>8334</v>
      </c>
      <c r="R2583" t="s">
        <v>8335</v>
      </c>
      <c r="S2583" s="11">
        <f t="shared" si="282"/>
        <v>42294.628449074073</v>
      </c>
      <c r="T2583">
        <f t="shared" si="283"/>
        <v>25569.000127314815</v>
      </c>
      <c r="U2583">
        <f t="shared" si="284"/>
        <v>2015</v>
      </c>
      <c r="V2583">
        <f t="shared" si="285"/>
        <v>10</v>
      </c>
      <c r="W2583" t="str">
        <f t="shared" si="286"/>
        <v>Oct</v>
      </c>
    </row>
    <row r="2584" spans="1:23" customFormat="1" ht="28.8" hidden="1" x14ac:dyDescent="0.3">
      <c r="A2584">
        <v>2582</v>
      </c>
      <c r="B2584" s="2" t="s">
        <v>2582</v>
      </c>
      <c r="C2584" s="2" t="s">
        <v>6692</v>
      </c>
      <c r="D2584" s="7">
        <v>90000</v>
      </c>
      <c r="E2584" s="5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80"/>
        <v>0</v>
      </c>
      <c r="P2584">
        <f t="shared" si="281"/>
        <v>1</v>
      </c>
      <c r="Q2584" t="s">
        <v>8334</v>
      </c>
      <c r="R2584" t="s">
        <v>8335</v>
      </c>
      <c r="S2584" s="11">
        <f t="shared" si="282"/>
        <v>42642.988819444443</v>
      </c>
      <c r="T2584">
        <f t="shared" si="283"/>
        <v>25569.000011574073</v>
      </c>
      <c r="U2584">
        <f t="shared" si="284"/>
        <v>2016</v>
      </c>
      <c r="V2584">
        <f t="shared" si="285"/>
        <v>9</v>
      </c>
      <c r="W2584" t="str">
        <f t="shared" si="286"/>
        <v>Sep</v>
      </c>
    </row>
    <row r="2585" spans="1:23" customFormat="1" ht="43.2" hidden="1" x14ac:dyDescent="0.3">
      <c r="A2585">
        <v>2583</v>
      </c>
      <c r="B2585" s="2" t="s">
        <v>2583</v>
      </c>
      <c r="C2585" s="2" t="s">
        <v>6693</v>
      </c>
      <c r="D2585" s="7">
        <v>1000</v>
      </c>
      <c r="E2585" s="5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80"/>
        <v>1</v>
      </c>
      <c r="P2585">
        <f t="shared" si="281"/>
        <v>1</v>
      </c>
      <c r="Q2585" t="s">
        <v>8334</v>
      </c>
      <c r="R2585" t="s">
        <v>8335</v>
      </c>
      <c r="S2585" s="11">
        <f t="shared" si="282"/>
        <v>42019.76944444445</v>
      </c>
      <c r="T2585">
        <f t="shared" si="283"/>
        <v>25569.000057870369</v>
      </c>
      <c r="U2585">
        <f t="shared" si="284"/>
        <v>2015</v>
      </c>
      <c r="V2585">
        <f t="shared" si="285"/>
        <v>1</v>
      </c>
      <c r="W2585" t="str">
        <f t="shared" si="286"/>
        <v>Jan</v>
      </c>
    </row>
    <row r="2586" spans="1:23" customFormat="1" ht="28.8" hidden="1" x14ac:dyDescent="0.3">
      <c r="A2586">
        <v>2584</v>
      </c>
      <c r="B2586" s="2" t="s">
        <v>2584</v>
      </c>
      <c r="C2586" s="2" t="s">
        <v>6694</v>
      </c>
      <c r="D2586" s="7">
        <v>10000</v>
      </c>
      <c r="E2586" s="5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80"/>
        <v>0</v>
      </c>
      <c r="P2586">
        <f t="shared" si="281"/>
        <v>0</v>
      </c>
      <c r="Q2586" t="s">
        <v>8334</v>
      </c>
      <c r="R2586" t="s">
        <v>8335</v>
      </c>
      <c r="S2586" s="11">
        <f t="shared" si="282"/>
        <v>42140.173252314817</v>
      </c>
      <c r="T2586">
        <f t="shared" si="283"/>
        <v>25569</v>
      </c>
      <c r="U2586">
        <f t="shared" si="284"/>
        <v>2015</v>
      </c>
      <c r="V2586">
        <f t="shared" si="285"/>
        <v>5</v>
      </c>
      <c r="W2586" t="str">
        <f t="shared" si="286"/>
        <v>May</v>
      </c>
    </row>
    <row r="2587" spans="1:23" customFormat="1" ht="43.2" hidden="1" x14ac:dyDescent="0.3">
      <c r="A2587">
        <v>2585</v>
      </c>
      <c r="B2587" s="2" t="s">
        <v>2585</v>
      </c>
      <c r="C2587" s="2" t="s">
        <v>6695</v>
      </c>
      <c r="D2587" s="7">
        <v>30000</v>
      </c>
      <c r="E2587" s="5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80"/>
        <v>0</v>
      </c>
      <c r="P2587">
        <f t="shared" si="281"/>
        <v>50</v>
      </c>
      <c r="Q2587" t="s">
        <v>8334</v>
      </c>
      <c r="R2587" t="s">
        <v>8335</v>
      </c>
      <c r="S2587" s="11">
        <f t="shared" si="282"/>
        <v>41795.963333333333</v>
      </c>
      <c r="T2587">
        <f t="shared" si="283"/>
        <v>25569.000011574073</v>
      </c>
      <c r="U2587">
        <f t="shared" si="284"/>
        <v>2014</v>
      </c>
      <c r="V2587">
        <f t="shared" si="285"/>
        <v>6</v>
      </c>
      <c r="W2587" t="str">
        <f t="shared" si="286"/>
        <v>Jun</v>
      </c>
    </row>
    <row r="2588" spans="1:23" customFormat="1" ht="28.8" hidden="1" x14ac:dyDescent="0.3">
      <c r="A2588">
        <v>2586</v>
      </c>
      <c r="B2588" s="2" t="s">
        <v>2586</v>
      </c>
      <c r="C2588" s="2" t="s">
        <v>6696</v>
      </c>
      <c r="D2588" s="7">
        <v>3000</v>
      </c>
      <c r="E2588" s="5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80"/>
        <v>0</v>
      </c>
      <c r="P2588">
        <f t="shared" si="281"/>
        <v>5</v>
      </c>
      <c r="Q2588" t="s">
        <v>8334</v>
      </c>
      <c r="R2588" t="s">
        <v>8335</v>
      </c>
      <c r="S2588" s="11">
        <f t="shared" si="282"/>
        <v>42333.330277777779</v>
      </c>
      <c r="T2588">
        <f t="shared" si="283"/>
        <v>25569.000011574073</v>
      </c>
      <c r="U2588">
        <f t="shared" si="284"/>
        <v>2015</v>
      </c>
      <c r="V2588">
        <f t="shared" si="285"/>
        <v>11</v>
      </c>
      <c r="W2588" t="str">
        <f t="shared" si="286"/>
        <v>Nov</v>
      </c>
    </row>
    <row r="2589" spans="1:23" customFormat="1" ht="43.2" hidden="1" x14ac:dyDescent="0.3">
      <c r="A2589">
        <v>2587</v>
      </c>
      <c r="B2589" s="2" t="s">
        <v>2587</v>
      </c>
      <c r="C2589" s="2" t="s">
        <v>6697</v>
      </c>
      <c r="D2589" s="7">
        <v>50000</v>
      </c>
      <c r="E2589" s="5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80"/>
        <v>2</v>
      </c>
      <c r="P2589">
        <f t="shared" si="281"/>
        <v>202.83</v>
      </c>
      <c r="Q2589" t="s">
        <v>8334</v>
      </c>
      <c r="R2589" t="s">
        <v>8335</v>
      </c>
      <c r="S2589" s="11">
        <f t="shared" si="282"/>
        <v>42338.675381944442</v>
      </c>
      <c r="T2589">
        <f t="shared" si="283"/>
        <v>25569.000069444446</v>
      </c>
      <c r="U2589">
        <f t="shared" si="284"/>
        <v>2015</v>
      </c>
      <c r="V2589">
        <f t="shared" si="285"/>
        <v>11</v>
      </c>
      <c r="W2589" t="str">
        <f t="shared" si="286"/>
        <v>Nov</v>
      </c>
    </row>
    <row r="2590" spans="1:23" customFormat="1" ht="57.6" hidden="1" x14ac:dyDescent="0.3">
      <c r="A2590">
        <v>2588</v>
      </c>
      <c r="B2590" s="2" t="s">
        <v>2588</v>
      </c>
      <c r="C2590" s="2" t="s">
        <v>6698</v>
      </c>
      <c r="D2590" s="7">
        <v>6000</v>
      </c>
      <c r="E2590" s="5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80"/>
        <v>4</v>
      </c>
      <c r="P2590">
        <f t="shared" si="281"/>
        <v>29.13</v>
      </c>
      <c r="Q2590" t="s">
        <v>8334</v>
      </c>
      <c r="R2590" t="s">
        <v>8335</v>
      </c>
      <c r="S2590" s="11">
        <f t="shared" si="282"/>
        <v>42042.676226851851</v>
      </c>
      <c r="T2590">
        <f t="shared" si="283"/>
        <v>25569.000092592592</v>
      </c>
      <c r="U2590">
        <f t="shared" si="284"/>
        <v>2015</v>
      </c>
      <c r="V2590">
        <f t="shared" si="285"/>
        <v>2</v>
      </c>
      <c r="W2590" t="str">
        <f t="shared" si="286"/>
        <v>Feb</v>
      </c>
    </row>
    <row r="2591" spans="1:23" customFormat="1" ht="43.2" hidden="1" x14ac:dyDescent="0.3">
      <c r="A2591">
        <v>2589</v>
      </c>
      <c r="B2591" s="2" t="s">
        <v>2589</v>
      </c>
      <c r="C2591" s="2" t="s">
        <v>6699</v>
      </c>
      <c r="D2591" s="7">
        <v>50000</v>
      </c>
      <c r="E2591" s="5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80"/>
        <v>0</v>
      </c>
      <c r="P2591">
        <f t="shared" si="281"/>
        <v>5</v>
      </c>
      <c r="Q2591" t="s">
        <v>8334</v>
      </c>
      <c r="R2591" t="s">
        <v>8335</v>
      </c>
      <c r="S2591" s="11">
        <f t="shared" si="282"/>
        <v>42422.536192129628</v>
      </c>
      <c r="T2591">
        <f t="shared" si="283"/>
        <v>25569.000011574073</v>
      </c>
      <c r="U2591">
        <f t="shared" si="284"/>
        <v>2016</v>
      </c>
      <c r="V2591">
        <f t="shared" si="285"/>
        <v>2</v>
      </c>
      <c r="W2591" t="str">
        <f t="shared" si="286"/>
        <v>Feb</v>
      </c>
    </row>
    <row r="2592" spans="1:23" customFormat="1" ht="43.2" hidden="1" x14ac:dyDescent="0.3">
      <c r="A2592">
        <v>2590</v>
      </c>
      <c r="B2592" s="2" t="s">
        <v>2590</v>
      </c>
      <c r="C2592" s="2" t="s">
        <v>6700</v>
      </c>
      <c r="D2592" s="7">
        <v>3000</v>
      </c>
      <c r="E2592" s="5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80"/>
        <v>0</v>
      </c>
      <c r="P2592">
        <f t="shared" si="281"/>
        <v>0</v>
      </c>
      <c r="Q2592" t="s">
        <v>8334</v>
      </c>
      <c r="R2592" t="s">
        <v>8335</v>
      </c>
      <c r="S2592" s="11">
        <f t="shared" si="282"/>
        <v>42388.589085648149</v>
      </c>
      <c r="T2592">
        <f t="shared" si="283"/>
        <v>25569</v>
      </c>
      <c r="U2592">
        <f t="shared" si="284"/>
        <v>2016</v>
      </c>
      <c r="V2592">
        <f t="shared" si="285"/>
        <v>1</v>
      </c>
      <c r="W2592" t="str">
        <f t="shared" si="286"/>
        <v>Jan</v>
      </c>
    </row>
    <row r="2593" spans="1:23" customFormat="1" ht="43.2" hidden="1" x14ac:dyDescent="0.3">
      <c r="A2593">
        <v>2591</v>
      </c>
      <c r="B2593" s="2" t="s">
        <v>2591</v>
      </c>
      <c r="C2593" s="2" t="s">
        <v>6701</v>
      </c>
      <c r="D2593" s="7">
        <v>1500</v>
      </c>
      <c r="E2593" s="5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80"/>
        <v>2</v>
      </c>
      <c r="P2593">
        <f t="shared" si="281"/>
        <v>13</v>
      </c>
      <c r="Q2593" t="s">
        <v>8334</v>
      </c>
      <c r="R2593" t="s">
        <v>8335</v>
      </c>
      <c r="S2593" s="11">
        <f t="shared" si="282"/>
        <v>42382.906527777777</v>
      </c>
      <c r="T2593">
        <f t="shared" si="283"/>
        <v>25569.00002314815</v>
      </c>
      <c r="U2593">
        <f t="shared" si="284"/>
        <v>2016</v>
      </c>
      <c r="V2593">
        <f t="shared" si="285"/>
        <v>1</v>
      </c>
      <c r="W2593" t="str">
        <f t="shared" si="286"/>
        <v>Jan</v>
      </c>
    </row>
    <row r="2594" spans="1:23" customFormat="1" ht="43.2" hidden="1" x14ac:dyDescent="0.3">
      <c r="A2594">
        <v>2592</v>
      </c>
      <c r="B2594" s="2" t="s">
        <v>2592</v>
      </c>
      <c r="C2594" s="2" t="s">
        <v>6702</v>
      </c>
      <c r="D2594" s="7">
        <v>30000</v>
      </c>
      <c r="E2594" s="5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80"/>
        <v>0</v>
      </c>
      <c r="P2594">
        <f t="shared" si="281"/>
        <v>50</v>
      </c>
      <c r="Q2594" t="s">
        <v>8334</v>
      </c>
      <c r="R2594" t="s">
        <v>8335</v>
      </c>
      <c r="S2594" s="11">
        <f t="shared" si="282"/>
        <v>41887.801168981481</v>
      </c>
      <c r="T2594">
        <f t="shared" si="283"/>
        <v>25569.000011574073</v>
      </c>
      <c r="U2594">
        <f t="shared" si="284"/>
        <v>2014</v>
      </c>
      <c r="V2594">
        <f t="shared" si="285"/>
        <v>9</v>
      </c>
      <c r="W2594" t="str">
        <f t="shared" si="286"/>
        <v>Sep</v>
      </c>
    </row>
    <row r="2595" spans="1:23" customFormat="1" ht="43.2" hidden="1" x14ac:dyDescent="0.3">
      <c r="A2595">
        <v>2593</v>
      </c>
      <c r="B2595" s="2" t="s">
        <v>2593</v>
      </c>
      <c r="C2595" s="2" t="s">
        <v>6703</v>
      </c>
      <c r="D2595" s="7">
        <v>10000</v>
      </c>
      <c r="E2595" s="5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80"/>
        <v>0</v>
      </c>
      <c r="P2595">
        <f t="shared" si="281"/>
        <v>0</v>
      </c>
      <c r="Q2595" t="s">
        <v>8334</v>
      </c>
      <c r="R2595" t="s">
        <v>8335</v>
      </c>
      <c r="S2595" s="11">
        <f t="shared" si="282"/>
        <v>42089.84520833334</v>
      </c>
      <c r="T2595">
        <f t="shared" si="283"/>
        <v>25569</v>
      </c>
      <c r="U2595">
        <f t="shared" si="284"/>
        <v>2015</v>
      </c>
      <c r="V2595">
        <f t="shared" si="285"/>
        <v>3</v>
      </c>
      <c r="W2595" t="str">
        <f t="shared" si="286"/>
        <v>Mar</v>
      </c>
    </row>
    <row r="2596" spans="1:23" customFormat="1" ht="43.2" hidden="1" x14ac:dyDescent="0.3">
      <c r="A2596">
        <v>2594</v>
      </c>
      <c r="B2596" s="2" t="s">
        <v>2594</v>
      </c>
      <c r="C2596" s="2" t="s">
        <v>6704</v>
      </c>
      <c r="D2596" s="7">
        <v>80000</v>
      </c>
      <c r="E2596" s="5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80"/>
        <v>0</v>
      </c>
      <c r="P2596">
        <f t="shared" si="281"/>
        <v>1</v>
      </c>
      <c r="Q2596" t="s">
        <v>8334</v>
      </c>
      <c r="R2596" t="s">
        <v>8335</v>
      </c>
      <c r="S2596" s="11">
        <f t="shared" si="282"/>
        <v>41828.967916666668</v>
      </c>
      <c r="T2596">
        <f t="shared" si="283"/>
        <v>25569.000011574073</v>
      </c>
      <c r="U2596">
        <f t="shared" si="284"/>
        <v>2014</v>
      </c>
      <c r="V2596">
        <f t="shared" si="285"/>
        <v>7</v>
      </c>
      <c r="W2596" t="str">
        <f t="shared" si="286"/>
        <v>Jul</v>
      </c>
    </row>
    <row r="2597" spans="1:23" customFormat="1" ht="28.8" hidden="1" x14ac:dyDescent="0.3">
      <c r="A2597">
        <v>2595</v>
      </c>
      <c r="B2597" s="2" t="s">
        <v>2595</v>
      </c>
      <c r="C2597" s="2" t="s">
        <v>6705</v>
      </c>
      <c r="D2597" s="7">
        <v>15000</v>
      </c>
      <c r="E2597" s="5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80"/>
        <v>12</v>
      </c>
      <c r="P2597">
        <f t="shared" si="281"/>
        <v>96.05</v>
      </c>
      <c r="Q2597" t="s">
        <v>8334</v>
      </c>
      <c r="R2597" t="s">
        <v>8335</v>
      </c>
      <c r="S2597" s="11">
        <f t="shared" si="282"/>
        <v>42760.244212962964</v>
      </c>
      <c r="T2597">
        <f t="shared" si="283"/>
        <v>25569.000219907408</v>
      </c>
      <c r="U2597">
        <f t="shared" si="284"/>
        <v>2017</v>
      </c>
      <c r="V2597">
        <f t="shared" si="285"/>
        <v>1</v>
      </c>
      <c r="W2597" t="str">
        <f t="shared" si="286"/>
        <v>Jan</v>
      </c>
    </row>
    <row r="2598" spans="1:23" customFormat="1" ht="43.2" hidden="1" x14ac:dyDescent="0.3">
      <c r="A2598">
        <v>2596</v>
      </c>
      <c r="B2598" s="2" t="s">
        <v>2596</v>
      </c>
      <c r="C2598" s="2" t="s">
        <v>6706</v>
      </c>
      <c r="D2598" s="7">
        <v>35000</v>
      </c>
      <c r="E2598" s="5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80"/>
        <v>24</v>
      </c>
      <c r="P2598">
        <f t="shared" si="281"/>
        <v>305.77999999999997</v>
      </c>
      <c r="Q2598" t="s">
        <v>8334</v>
      </c>
      <c r="R2598" t="s">
        <v>8335</v>
      </c>
      <c r="S2598" s="11">
        <f t="shared" si="282"/>
        <v>41828.664456018516</v>
      </c>
      <c r="T2598">
        <f t="shared" si="283"/>
        <v>25569.0003125</v>
      </c>
      <c r="U2598">
        <f t="shared" si="284"/>
        <v>2014</v>
      </c>
      <c r="V2598">
        <f t="shared" si="285"/>
        <v>7</v>
      </c>
      <c r="W2598" t="str">
        <f t="shared" si="286"/>
        <v>Jul</v>
      </c>
    </row>
    <row r="2599" spans="1:23" customFormat="1" ht="43.2" hidden="1" x14ac:dyDescent="0.3">
      <c r="A2599">
        <v>2597</v>
      </c>
      <c r="B2599" s="2" t="s">
        <v>2597</v>
      </c>
      <c r="C2599" s="2" t="s">
        <v>6707</v>
      </c>
      <c r="D2599" s="7">
        <v>1500</v>
      </c>
      <c r="E2599" s="5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80"/>
        <v>6</v>
      </c>
      <c r="P2599">
        <f t="shared" si="281"/>
        <v>12.14</v>
      </c>
      <c r="Q2599" t="s">
        <v>8334</v>
      </c>
      <c r="R2599" t="s">
        <v>8335</v>
      </c>
      <c r="S2599" s="11">
        <f t="shared" si="282"/>
        <v>42510.341631944444</v>
      </c>
      <c r="T2599">
        <f t="shared" si="283"/>
        <v>25569.000081018519</v>
      </c>
      <c r="U2599">
        <f t="shared" si="284"/>
        <v>2016</v>
      </c>
      <c r="V2599">
        <f t="shared" si="285"/>
        <v>5</v>
      </c>
      <c r="W2599" t="str">
        <f t="shared" si="286"/>
        <v>May</v>
      </c>
    </row>
    <row r="2600" spans="1:23" customFormat="1" ht="43.2" hidden="1" x14ac:dyDescent="0.3">
      <c r="A2600">
        <v>2598</v>
      </c>
      <c r="B2600" s="2" t="s">
        <v>2598</v>
      </c>
      <c r="C2600" s="2" t="s">
        <v>6708</v>
      </c>
      <c r="D2600" s="7">
        <v>3000</v>
      </c>
      <c r="E2600" s="5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80"/>
        <v>39</v>
      </c>
      <c r="P2600">
        <f t="shared" si="281"/>
        <v>83.57</v>
      </c>
      <c r="Q2600" t="s">
        <v>8334</v>
      </c>
      <c r="R2600" t="s">
        <v>8335</v>
      </c>
      <c r="S2600" s="11">
        <f t="shared" si="282"/>
        <v>42240.840289351851</v>
      </c>
      <c r="T2600">
        <f t="shared" si="283"/>
        <v>25569.000162037039</v>
      </c>
      <c r="U2600">
        <f t="shared" si="284"/>
        <v>2015</v>
      </c>
      <c r="V2600">
        <f t="shared" si="285"/>
        <v>8</v>
      </c>
      <c r="W2600" t="str">
        <f t="shared" si="286"/>
        <v>Aug</v>
      </c>
    </row>
    <row r="2601" spans="1:23" customFormat="1" ht="28.8" hidden="1" x14ac:dyDescent="0.3">
      <c r="A2601">
        <v>2599</v>
      </c>
      <c r="B2601" s="2" t="s">
        <v>2599</v>
      </c>
      <c r="C2601" s="2" t="s">
        <v>6709</v>
      </c>
      <c r="D2601" s="7">
        <v>9041</v>
      </c>
      <c r="E2601" s="5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80"/>
        <v>1</v>
      </c>
      <c r="P2601">
        <f t="shared" si="281"/>
        <v>18</v>
      </c>
      <c r="Q2601" t="s">
        <v>8334</v>
      </c>
      <c r="R2601" t="s">
        <v>8335</v>
      </c>
      <c r="S2601" s="11">
        <f t="shared" si="282"/>
        <v>41809.754016203704</v>
      </c>
      <c r="T2601">
        <f t="shared" si="283"/>
        <v>25569.000057870369</v>
      </c>
      <c r="U2601">
        <f t="shared" si="284"/>
        <v>2014</v>
      </c>
      <c r="V2601">
        <f t="shared" si="285"/>
        <v>6</v>
      </c>
      <c r="W2601" t="str">
        <f t="shared" si="286"/>
        <v>Jun</v>
      </c>
    </row>
    <row r="2602" spans="1:23" customFormat="1" ht="28.8" hidden="1" x14ac:dyDescent="0.3">
      <c r="A2602">
        <v>2600</v>
      </c>
      <c r="B2602" s="2" t="s">
        <v>2600</v>
      </c>
      <c r="C2602" s="2" t="s">
        <v>6710</v>
      </c>
      <c r="D2602" s="7">
        <v>50000</v>
      </c>
      <c r="E2602" s="5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80"/>
        <v>7</v>
      </c>
      <c r="P2602">
        <f t="shared" si="281"/>
        <v>115.53</v>
      </c>
      <c r="Q2602" t="s">
        <v>8334</v>
      </c>
      <c r="R2602" t="s">
        <v>8335</v>
      </c>
      <c r="S2602" s="11">
        <f t="shared" si="282"/>
        <v>42394.900462962964</v>
      </c>
      <c r="T2602">
        <f t="shared" si="283"/>
        <v>25569.000347222223</v>
      </c>
      <c r="U2602">
        <f t="shared" si="284"/>
        <v>2016</v>
      </c>
      <c r="V2602">
        <f t="shared" si="285"/>
        <v>1</v>
      </c>
      <c r="W2602" t="str">
        <f t="shared" si="286"/>
        <v>Jan</v>
      </c>
    </row>
    <row r="2603" spans="1:23" customFormat="1" ht="57.6" hidden="1" x14ac:dyDescent="0.3">
      <c r="A2603">
        <v>2601</v>
      </c>
      <c r="B2603" s="2" t="s">
        <v>2601</v>
      </c>
      <c r="C2603" s="2" t="s">
        <v>6711</v>
      </c>
      <c r="D2603" s="7">
        <v>500</v>
      </c>
      <c r="E2603" s="5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80"/>
        <v>661</v>
      </c>
      <c r="P2603">
        <f t="shared" si="281"/>
        <v>21.9</v>
      </c>
      <c r="Q2603" t="s">
        <v>8317</v>
      </c>
      <c r="R2603" t="s">
        <v>8353</v>
      </c>
      <c r="S2603" s="11">
        <f t="shared" si="282"/>
        <v>41150.902187499996</v>
      </c>
      <c r="T2603">
        <f t="shared" si="283"/>
        <v>25569.001747685186</v>
      </c>
      <c r="U2603">
        <f t="shared" si="284"/>
        <v>2012</v>
      </c>
      <c r="V2603">
        <f t="shared" si="285"/>
        <v>8</v>
      </c>
      <c r="W2603" t="str">
        <f t="shared" si="286"/>
        <v>Aug</v>
      </c>
    </row>
    <row r="2604" spans="1:23" customFormat="1" ht="43.2" hidden="1" x14ac:dyDescent="0.3">
      <c r="A2604">
        <v>2602</v>
      </c>
      <c r="B2604" s="2" t="s">
        <v>2602</v>
      </c>
      <c r="C2604" s="2" t="s">
        <v>6712</v>
      </c>
      <c r="D2604" s="7">
        <v>12000</v>
      </c>
      <c r="E2604" s="5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80"/>
        <v>326</v>
      </c>
      <c r="P2604">
        <f t="shared" si="281"/>
        <v>80.02</v>
      </c>
      <c r="Q2604" t="s">
        <v>8317</v>
      </c>
      <c r="R2604" t="s">
        <v>8353</v>
      </c>
      <c r="S2604" s="11">
        <f t="shared" si="282"/>
        <v>41915.747314814813</v>
      </c>
      <c r="T2604">
        <f t="shared" si="283"/>
        <v>25569.005659722221</v>
      </c>
      <c r="U2604">
        <f t="shared" si="284"/>
        <v>2014</v>
      </c>
      <c r="V2604">
        <f t="shared" si="285"/>
        <v>10</v>
      </c>
      <c r="W2604" t="str">
        <f t="shared" si="286"/>
        <v>Oct</v>
      </c>
    </row>
    <row r="2605" spans="1:23" customFormat="1" ht="28.8" hidden="1" x14ac:dyDescent="0.3">
      <c r="A2605">
        <v>2603</v>
      </c>
      <c r="B2605" s="2" t="s">
        <v>2603</v>
      </c>
      <c r="C2605" s="2" t="s">
        <v>6713</v>
      </c>
      <c r="D2605" s="7">
        <v>1750</v>
      </c>
      <c r="E2605" s="5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80"/>
        <v>101</v>
      </c>
      <c r="P2605">
        <f t="shared" si="281"/>
        <v>35.520000000000003</v>
      </c>
      <c r="Q2605" t="s">
        <v>8317</v>
      </c>
      <c r="R2605" t="s">
        <v>8353</v>
      </c>
      <c r="S2605" s="11">
        <f t="shared" si="282"/>
        <v>41617.912662037037</v>
      </c>
      <c r="T2605">
        <f t="shared" si="283"/>
        <v>25569.000578703704</v>
      </c>
      <c r="U2605">
        <f t="shared" si="284"/>
        <v>2013</v>
      </c>
      <c r="V2605">
        <f t="shared" si="285"/>
        <v>12</v>
      </c>
      <c r="W2605" t="str">
        <f t="shared" si="286"/>
        <v>Dec</v>
      </c>
    </row>
    <row r="2606" spans="1:23" customFormat="1" ht="43.2" hidden="1" x14ac:dyDescent="0.3">
      <c r="A2606">
        <v>2604</v>
      </c>
      <c r="B2606" s="2" t="s">
        <v>2604</v>
      </c>
      <c r="C2606" s="2" t="s">
        <v>6714</v>
      </c>
      <c r="D2606" s="7">
        <v>20000</v>
      </c>
      <c r="E2606" s="5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80"/>
        <v>104</v>
      </c>
      <c r="P2606">
        <f t="shared" si="281"/>
        <v>64.930000000000007</v>
      </c>
      <c r="Q2606" t="s">
        <v>8317</v>
      </c>
      <c r="R2606" t="s">
        <v>8353</v>
      </c>
      <c r="S2606" s="11">
        <f t="shared" si="282"/>
        <v>40998.051192129627</v>
      </c>
      <c r="T2606">
        <f t="shared" si="283"/>
        <v>25569.003715277777</v>
      </c>
      <c r="U2606">
        <f t="shared" si="284"/>
        <v>2012</v>
      </c>
      <c r="V2606">
        <f t="shared" si="285"/>
        <v>3</v>
      </c>
      <c r="W2606" t="str">
        <f t="shared" si="286"/>
        <v>Mar</v>
      </c>
    </row>
    <row r="2607" spans="1:23" customFormat="1" ht="43.2" hidden="1" x14ac:dyDescent="0.3">
      <c r="A2607">
        <v>2605</v>
      </c>
      <c r="B2607" s="2" t="s">
        <v>2605</v>
      </c>
      <c r="C2607" s="2" t="s">
        <v>6715</v>
      </c>
      <c r="D2607" s="7">
        <v>100000</v>
      </c>
      <c r="E2607" s="5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80"/>
        <v>107</v>
      </c>
      <c r="P2607">
        <f t="shared" si="281"/>
        <v>60.97</v>
      </c>
      <c r="Q2607" t="s">
        <v>8317</v>
      </c>
      <c r="R2607" t="s">
        <v>8353</v>
      </c>
      <c r="S2607" s="11">
        <f t="shared" si="282"/>
        <v>42508.541550925926</v>
      </c>
      <c r="T2607">
        <f t="shared" si="283"/>
        <v>25569.02039351852</v>
      </c>
      <c r="U2607">
        <f t="shared" si="284"/>
        <v>2016</v>
      </c>
      <c r="V2607">
        <f t="shared" si="285"/>
        <v>5</v>
      </c>
      <c r="W2607" t="str">
        <f t="shared" si="286"/>
        <v>May</v>
      </c>
    </row>
    <row r="2608" spans="1:23" customFormat="1" ht="57.6" hidden="1" x14ac:dyDescent="0.3">
      <c r="A2608">
        <v>2606</v>
      </c>
      <c r="B2608" s="2" t="s">
        <v>2606</v>
      </c>
      <c r="C2608" s="2" t="s">
        <v>6716</v>
      </c>
      <c r="D2608" s="7">
        <v>11000</v>
      </c>
      <c r="E2608" s="5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80"/>
        <v>110</v>
      </c>
      <c r="P2608">
        <f t="shared" si="281"/>
        <v>31.44</v>
      </c>
      <c r="Q2608" t="s">
        <v>8317</v>
      </c>
      <c r="R2608" t="s">
        <v>8353</v>
      </c>
      <c r="S2608" s="11">
        <f t="shared" si="282"/>
        <v>41726.712754629632</v>
      </c>
      <c r="T2608">
        <f t="shared" si="283"/>
        <v>25569.00445601852</v>
      </c>
      <c r="U2608">
        <f t="shared" si="284"/>
        <v>2014</v>
      </c>
      <c r="V2608">
        <f t="shared" si="285"/>
        <v>3</v>
      </c>
      <c r="W2608" t="str">
        <f t="shared" si="286"/>
        <v>Mar</v>
      </c>
    </row>
    <row r="2609" spans="1:23" customFormat="1" ht="43.2" hidden="1" x14ac:dyDescent="0.3">
      <c r="A2609">
        <v>2607</v>
      </c>
      <c r="B2609" s="2" t="s">
        <v>2607</v>
      </c>
      <c r="C2609" s="2" t="s">
        <v>6717</v>
      </c>
      <c r="D2609" s="7">
        <v>8000</v>
      </c>
      <c r="E2609" s="5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80"/>
        <v>408</v>
      </c>
      <c r="P2609">
        <f t="shared" si="281"/>
        <v>81.95</v>
      </c>
      <c r="Q2609" t="s">
        <v>8317</v>
      </c>
      <c r="R2609" t="s">
        <v>8353</v>
      </c>
      <c r="S2609" s="11">
        <f t="shared" si="282"/>
        <v>42184.874675925923</v>
      </c>
      <c r="T2609">
        <f t="shared" si="283"/>
        <v>25569.004606481481</v>
      </c>
      <c r="U2609">
        <f t="shared" si="284"/>
        <v>2015</v>
      </c>
      <c r="V2609">
        <f t="shared" si="285"/>
        <v>6</v>
      </c>
      <c r="W2609" t="str">
        <f t="shared" si="286"/>
        <v>Jun</v>
      </c>
    </row>
    <row r="2610" spans="1:23" customFormat="1" ht="43.2" hidden="1" x14ac:dyDescent="0.3">
      <c r="A2610">
        <v>2608</v>
      </c>
      <c r="B2610" s="2" t="s">
        <v>2608</v>
      </c>
      <c r="C2610" s="2" t="s">
        <v>6718</v>
      </c>
      <c r="D2610" s="7">
        <v>8000</v>
      </c>
      <c r="E2610" s="5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80"/>
        <v>224</v>
      </c>
      <c r="P2610">
        <f t="shared" si="281"/>
        <v>58.93</v>
      </c>
      <c r="Q2610" t="s">
        <v>8317</v>
      </c>
      <c r="R2610" t="s">
        <v>8353</v>
      </c>
      <c r="S2610" s="11">
        <f t="shared" si="282"/>
        <v>42767.801712962959</v>
      </c>
      <c r="T2610">
        <f t="shared" si="283"/>
        <v>25569.003518518519</v>
      </c>
      <c r="U2610">
        <f t="shared" si="284"/>
        <v>2017</v>
      </c>
      <c r="V2610">
        <f t="shared" si="285"/>
        <v>2</v>
      </c>
      <c r="W2610" t="str">
        <f t="shared" si="286"/>
        <v>Feb</v>
      </c>
    </row>
    <row r="2611" spans="1:23" customFormat="1" ht="57.6" hidden="1" x14ac:dyDescent="0.3">
      <c r="A2611">
        <v>2609</v>
      </c>
      <c r="B2611" s="2" t="s">
        <v>2609</v>
      </c>
      <c r="C2611" s="2" t="s">
        <v>6719</v>
      </c>
      <c r="D2611" s="7">
        <v>35000</v>
      </c>
      <c r="E2611" s="5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80"/>
        <v>304</v>
      </c>
      <c r="P2611">
        <f t="shared" si="281"/>
        <v>157.29</v>
      </c>
      <c r="Q2611" t="s">
        <v>8317</v>
      </c>
      <c r="R2611" t="s">
        <v>8353</v>
      </c>
      <c r="S2611" s="11">
        <f t="shared" si="282"/>
        <v>41075.237858796296</v>
      </c>
      <c r="T2611">
        <f t="shared" si="283"/>
        <v>25569.007824074073</v>
      </c>
      <c r="U2611">
        <f t="shared" si="284"/>
        <v>2012</v>
      </c>
      <c r="V2611">
        <f t="shared" si="285"/>
        <v>6</v>
      </c>
      <c r="W2611" t="str">
        <f t="shared" si="286"/>
        <v>Jun</v>
      </c>
    </row>
    <row r="2612" spans="1:23" customFormat="1" ht="28.8" hidden="1" x14ac:dyDescent="0.3">
      <c r="A2612">
        <v>2610</v>
      </c>
      <c r="B2612" s="2" t="s">
        <v>2610</v>
      </c>
      <c r="C2612" s="2" t="s">
        <v>6720</v>
      </c>
      <c r="D2612" s="7">
        <v>22765</v>
      </c>
      <c r="E2612" s="5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80"/>
        <v>141</v>
      </c>
      <c r="P2612">
        <f t="shared" si="281"/>
        <v>55.76</v>
      </c>
      <c r="Q2612" t="s">
        <v>8317</v>
      </c>
      <c r="R2612" t="s">
        <v>8353</v>
      </c>
      <c r="S2612" s="11">
        <f t="shared" si="282"/>
        <v>42564.881076388891</v>
      </c>
      <c r="T2612">
        <f t="shared" si="283"/>
        <v>25569.006678240741</v>
      </c>
      <c r="U2612">
        <f t="shared" si="284"/>
        <v>2016</v>
      </c>
      <c r="V2612">
        <f t="shared" si="285"/>
        <v>7</v>
      </c>
      <c r="W2612" t="str">
        <f t="shared" si="286"/>
        <v>Jul</v>
      </c>
    </row>
    <row r="2613" spans="1:23" customFormat="1" ht="57.6" hidden="1" x14ac:dyDescent="0.3">
      <c r="A2613">
        <v>2611</v>
      </c>
      <c r="B2613" s="2" t="s">
        <v>2611</v>
      </c>
      <c r="C2613" s="2" t="s">
        <v>6721</v>
      </c>
      <c r="D2613" s="7">
        <v>11000</v>
      </c>
      <c r="E2613" s="5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80"/>
        <v>2791</v>
      </c>
      <c r="P2613">
        <f t="shared" si="281"/>
        <v>83.8</v>
      </c>
      <c r="Q2613" t="s">
        <v>8317</v>
      </c>
      <c r="R2613" t="s">
        <v>8353</v>
      </c>
      <c r="S2613" s="11">
        <f t="shared" si="282"/>
        <v>42704.335810185185</v>
      </c>
      <c r="T2613">
        <f t="shared" si="283"/>
        <v>25569.042395833334</v>
      </c>
      <c r="U2613">
        <f t="shared" si="284"/>
        <v>2016</v>
      </c>
      <c r="V2613">
        <f t="shared" si="285"/>
        <v>11</v>
      </c>
      <c r="W2613" t="str">
        <f t="shared" si="286"/>
        <v>Nov</v>
      </c>
    </row>
    <row r="2614" spans="1:23" customFormat="1" ht="43.2" hidden="1" x14ac:dyDescent="0.3">
      <c r="A2614">
        <v>2612</v>
      </c>
      <c r="B2614" s="2" t="s">
        <v>2612</v>
      </c>
      <c r="C2614" s="2" t="s">
        <v>6722</v>
      </c>
      <c r="D2614" s="7">
        <v>10000</v>
      </c>
      <c r="E2614" s="5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80"/>
        <v>172</v>
      </c>
      <c r="P2614">
        <f t="shared" si="281"/>
        <v>58.42</v>
      </c>
      <c r="Q2614" t="s">
        <v>8317</v>
      </c>
      <c r="R2614" t="s">
        <v>8353</v>
      </c>
      <c r="S2614" s="11">
        <f t="shared" si="282"/>
        <v>41982.143171296295</v>
      </c>
      <c r="T2614">
        <f t="shared" si="283"/>
        <v>25569.003402777777</v>
      </c>
      <c r="U2614">
        <f t="shared" si="284"/>
        <v>2014</v>
      </c>
      <c r="V2614">
        <f t="shared" si="285"/>
        <v>12</v>
      </c>
      <c r="W2614" t="str">
        <f t="shared" si="286"/>
        <v>Dec</v>
      </c>
    </row>
    <row r="2615" spans="1:23" customFormat="1" ht="43.2" hidden="1" x14ac:dyDescent="0.3">
      <c r="A2615">
        <v>2613</v>
      </c>
      <c r="B2615" s="2" t="s">
        <v>2613</v>
      </c>
      <c r="C2615" s="2" t="s">
        <v>6723</v>
      </c>
      <c r="D2615" s="7">
        <v>7500</v>
      </c>
      <c r="E2615" s="5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80"/>
        <v>101</v>
      </c>
      <c r="P2615">
        <f t="shared" si="281"/>
        <v>270.57</v>
      </c>
      <c r="Q2615" t="s">
        <v>8317</v>
      </c>
      <c r="R2615" t="s">
        <v>8353</v>
      </c>
      <c r="S2615" s="11">
        <f t="shared" si="282"/>
        <v>41143.81821759259</v>
      </c>
      <c r="T2615">
        <f t="shared" si="283"/>
        <v>25569.000324074073</v>
      </c>
      <c r="U2615">
        <f t="shared" si="284"/>
        <v>2012</v>
      </c>
      <c r="V2615">
        <f t="shared" si="285"/>
        <v>8</v>
      </c>
      <c r="W2615" t="str">
        <f t="shared" si="286"/>
        <v>Aug</v>
      </c>
    </row>
    <row r="2616" spans="1:23" customFormat="1" ht="43.2" hidden="1" x14ac:dyDescent="0.3">
      <c r="A2616">
        <v>2614</v>
      </c>
      <c r="B2616" s="2" t="s">
        <v>2614</v>
      </c>
      <c r="C2616" s="2" t="s">
        <v>6724</v>
      </c>
      <c r="D2616" s="7">
        <v>10500</v>
      </c>
      <c r="E2616" s="5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80"/>
        <v>102</v>
      </c>
      <c r="P2616">
        <f t="shared" si="281"/>
        <v>107.1</v>
      </c>
      <c r="Q2616" t="s">
        <v>8317</v>
      </c>
      <c r="R2616" t="s">
        <v>8353</v>
      </c>
      <c r="S2616" s="11">
        <f t="shared" si="282"/>
        <v>41730.708472222221</v>
      </c>
      <c r="T2616">
        <f t="shared" si="283"/>
        <v>25569.001157407409</v>
      </c>
      <c r="U2616">
        <f t="shared" si="284"/>
        <v>2014</v>
      </c>
      <c r="V2616">
        <f t="shared" si="285"/>
        <v>4</v>
      </c>
      <c r="W2616" t="str">
        <f t="shared" si="286"/>
        <v>Apr</v>
      </c>
    </row>
    <row r="2617" spans="1:23" customFormat="1" ht="43.2" hidden="1" x14ac:dyDescent="0.3">
      <c r="A2617">
        <v>2615</v>
      </c>
      <c r="B2617" s="2" t="s">
        <v>2615</v>
      </c>
      <c r="C2617" s="2" t="s">
        <v>6725</v>
      </c>
      <c r="D2617" s="7">
        <v>2001</v>
      </c>
      <c r="E2617" s="5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80"/>
        <v>170</v>
      </c>
      <c r="P2617">
        <f t="shared" si="281"/>
        <v>47.18</v>
      </c>
      <c r="Q2617" t="s">
        <v>8317</v>
      </c>
      <c r="R2617" t="s">
        <v>8353</v>
      </c>
      <c r="S2617" s="11">
        <f t="shared" si="282"/>
        <v>42453.49726851852</v>
      </c>
      <c r="T2617">
        <f t="shared" si="283"/>
        <v>25569.000833333332</v>
      </c>
      <c r="U2617">
        <f t="shared" si="284"/>
        <v>2016</v>
      </c>
      <c r="V2617">
        <f t="shared" si="285"/>
        <v>3</v>
      </c>
      <c r="W2617" t="str">
        <f t="shared" si="286"/>
        <v>Mar</v>
      </c>
    </row>
    <row r="2618" spans="1:23" customFormat="1" ht="43.2" hidden="1" x14ac:dyDescent="0.3">
      <c r="A2618">
        <v>2616</v>
      </c>
      <c r="B2618" s="2" t="s">
        <v>2616</v>
      </c>
      <c r="C2618" s="2" t="s">
        <v>6726</v>
      </c>
      <c r="D2618" s="7">
        <v>25000</v>
      </c>
      <c r="E2618" s="5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80"/>
        <v>115</v>
      </c>
      <c r="P2618">
        <f t="shared" si="281"/>
        <v>120.31</v>
      </c>
      <c r="Q2618" t="s">
        <v>8317</v>
      </c>
      <c r="R2618" t="s">
        <v>8353</v>
      </c>
      <c r="S2618" s="11">
        <f t="shared" si="282"/>
        <v>42211.99454861111</v>
      </c>
      <c r="T2618">
        <f t="shared" si="283"/>
        <v>25569.00275462963</v>
      </c>
      <c r="U2618">
        <f t="shared" si="284"/>
        <v>2015</v>
      </c>
      <c r="V2618">
        <f t="shared" si="285"/>
        <v>7</v>
      </c>
      <c r="W2618" t="str">
        <f t="shared" si="286"/>
        <v>Jul</v>
      </c>
    </row>
    <row r="2619" spans="1:23" customFormat="1" ht="43.2" hidden="1" x14ac:dyDescent="0.3">
      <c r="A2619">
        <v>2617</v>
      </c>
      <c r="B2619" s="2" t="s">
        <v>2617</v>
      </c>
      <c r="C2619" s="2" t="s">
        <v>6727</v>
      </c>
      <c r="D2619" s="7">
        <v>500</v>
      </c>
      <c r="E2619" s="5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80"/>
        <v>878</v>
      </c>
      <c r="P2619">
        <f t="shared" si="281"/>
        <v>27.6</v>
      </c>
      <c r="Q2619" t="s">
        <v>8317</v>
      </c>
      <c r="R2619" t="s">
        <v>8353</v>
      </c>
      <c r="S2619" s="11">
        <f t="shared" si="282"/>
        <v>41902.874432870369</v>
      </c>
      <c r="T2619">
        <f t="shared" si="283"/>
        <v>25569.001840277779</v>
      </c>
      <c r="U2619">
        <f t="shared" si="284"/>
        <v>2014</v>
      </c>
      <c r="V2619">
        <f t="shared" si="285"/>
        <v>9</v>
      </c>
      <c r="W2619" t="str">
        <f t="shared" si="286"/>
        <v>Sep</v>
      </c>
    </row>
    <row r="2620" spans="1:23" customFormat="1" ht="28.8" hidden="1" x14ac:dyDescent="0.3">
      <c r="A2620">
        <v>2618</v>
      </c>
      <c r="B2620" s="2" t="s">
        <v>2618</v>
      </c>
      <c r="C2620" s="2" t="s">
        <v>6728</v>
      </c>
      <c r="D2620" s="7">
        <v>15000</v>
      </c>
      <c r="E2620" s="5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80"/>
        <v>105</v>
      </c>
      <c r="P2620">
        <f t="shared" si="281"/>
        <v>205.3</v>
      </c>
      <c r="Q2620" t="s">
        <v>8317</v>
      </c>
      <c r="R2620" t="s">
        <v>8353</v>
      </c>
      <c r="S2620" s="11">
        <f t="shared" si="282"/>
        <v>42279.792372685188</v>
      </c>
      <c r="T2620">
        <f t="shared" si="283"/>
        <v>25569.000891203705</v>
      </c>
      <c r="U2620">
        <f t="shared" si="284"/>
        <v>2015</v>
      </c>
      <c r="V2620">
        <f t="shared" si="285"/>
        <v>10</v>
      </c>
      <c r="W2620" t="str">
        <f t="shared" si="286"/>
        <v>Oct</v>
      </c>
    </row>
    <row r="2621" spans="1:23" customFormat="1" ht="43.2" hidden="1" x14ac:dyDescent="0.3">
      <c r="A2621">
        <v>2619</v>
      </c>
      <c r="B2621" s="2" t="s">
        <v>2619</v>
      </c>
      <c r="C2621" s="2" t="s">
        <v>6729</v>
      </c>
      <c r="D2621" s="7">
        <v>1000</v>
      </c>
      <c r="E2621" s="5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80"/>
        <v>188</v>
      </c>
      <c r="P2621">
        <f t="shared" si="281"/>
        <v>35.549999999999997</v>
      </c>
      <c r="Q2621" t="s">
        <v>8317</v>
      </c>
      <c r="R2621" t="s">
        <v>8353</v>
      </c>
      <c r="S2621" s="11">
        <f t="shared" si="282"/>
        <v>42273.884305555555</v>
      </c>
      <c r="T2621">
        <f t="shared" si="283"/>
        <v>25569.000613425927</v>
      </c>
      <c r="U2621">
        <f t="shared" si="284"/>
        <v>2015</v>
      </c>
      <c r="V2621">
        <f t="shared" si="285"/>
        <v>9</v>
      </c>
      <c r="W2621" t="str">
        <f t="shared" si="286"/>
        <v>Sep</v>
      </c>
    </row>
    <row r="2622" spans="1:23" customFormat="1" ht="43.2" hidden="1" x14ac:dyDescent="0.3">
      <c r="A2622">
        <v>2620</v>
      </c>
      <c r="B2622" s="2" t="s">
        <v>2620</v>
      </c>
      <c r="C2622" s="2" t="s">
        <v>6730</v>
      </c>
      <c r="D2622" s="7">
        <v>65000</v>
      </c>
      <c r="E2622" s="5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80"/>
        <v>144</v>
      </c>
      <c r="P2622">
        <f t="shared" si="281"/>
        <v>74.64</v>
      </c>
      <c r="Q2622" t="s">
        <v>8317</v>
      </c>
      <c r="R2622" t="s">
        <v>8353</v>
      </c>
      <c r="S2622" s="11">
        <f t="shared" si="282"/>
        <v>42251.16715277778</v>
      </c>
      <c r="T2622">
        <f t="shared" si="283"/>
        <v>25569.014479166668</v>
      </c>
      <c r="U2622">
        <f t="shared" si="284"/>
        <v>2015</v>
      </c>
      <c r="V2622">
        <f t="shared" si="285"/>
        <v>9</v>
      </c>
      <c r="W2622" t="str">
        <f t="shared" si="286"/>
        <v>Sep</v>
      </c>
    </row>
    <row r="2623" spans="1:23" customFormat="1" ht="43.2" hidden="1" x14ac:dyDescent="0.3">
      <c r="A2623">
        <v>2621</v>
      </c>
      <c r="B2623" s="2" t="s">
        <v>2621</v>
      </c>
      <c r="C2623" s="2" t="s">
        <v>6731</v>
      </c>
      <c r="D2623" s="7">
        <v>15000</v>
      </c>
      <c r="E2623" s="5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80"/>
        <v>146</v>
      </c>
      <c r="P2623">
        <f t="shared" si="281"/>
        <v>47.06</v>
      </c>
      <c r="Q2623" t="s">
        <v>8317</v>
      </c>
      <c r="R2623" t="s">
        <v>8353</v>
      </c>
      <c r="S2623" s="11">
        <f t="shared" si="282"/>
        <v>42115.74754629629</v>
      </c>
      <c r="T2623">
        <f t="shared" si="283"/>
        <v>25569.005381944444</v>
      </c>
      <c r="U2623">
        <f t="shared" si="284"/>
        <v>2015</v>
      </c>
      <c r="V2623">
        <f t="shared" si="285"/>
        <v>4</v>
      </c>
      <c r="W2623" t="str">
        <f t="shared" si="286"/>
        <v>Apr</v>
      </c>
    </row>
    <row r="2624" spans="1:23" customFormat="1" ht="43.2" hidden="1" x14ac:dyDescent="0.3">
      <c r="A2624">
        <v>2622</v>
      </c>
      <c r="B2624" s="2" t="s">
        <v>2622</v>
      </c>
      <c r="C2624" s="2" t="s">
        <v>6732</v>
      </c>
      <c r="D2624" s="7">
        <v>1500</v>
      </c>
      <c r="E2624" s="5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80"/>
        <v>131</v>
      </c>
      <c r="P2624">
        <f t="shared" si="281"/>
        <v>26.59</v>
      </c>
      <c r="Q2624" t="s">
        <v>8317</v>
      </c>
      <c r="R2624" t="s">
        <v>8353</v>
      </c>
      <c r="S2624" s="11">
        <f t="shared" si="282"/>
        <v>42689.74324074074</v>
      </c>
      <c r="T2624">
        <f t="shared" si="283"/>
        <v>25569.000856481482</v>
      </c>
      <c r="U2624">
        <f t="shared" si="284"/>
        <v>2016</v>
      </c>
      <c r="V2624">
        <f t="shared" si="285"/>
        <v>11</v>
      </c>
      <c r="W2624" t="str">
        <f t="shared" si="286"/>
        <v>Nov</v>
      </c>
    </row>
    <row r="2625" spans="1:23" customFormat="1" ht="43.2" hidden="1" x14ac:dyDescent="0.3">
      <c r="A2625">
        <v>2623</v>
      </c>
      <c r="B2625" s="2" t="s">
        <v>2623</v>
      </c>
      <c r="C2625" s="2" t="s">
        <v>6733</v>
      </c>
      <c r="D2625" s="7">
        <v>2000</v>
      </c>
      <c r="E2625" s="5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80"/>
        <v>114</v>
      </c>
      <c r="P2625">
        <f t="shared" si="281"/>
        <v>36.770000000000003</v>
      </c>
      <c r="Q2625" t="s">
        <v>8317</v>
      </c>
      <c r="R2625" t="s">
        <v>8353</v>
      </c>
      <c r="S2625" s="11">
        <f t="shared" si="282"/>
        <v>42692.256550925929</v>
      </c>
      <c r="T2625">
        <f t="shared" si="283"/>
        <v>25569.000717592593</v>
      </c>
      <c r="U2625">
        <f t="shared" si="284"/>
        <v>2016</v>
      </c>
      <c r="V2625">
        <f t="shared" si="285"/>
        <v>11</v>
      </c>
      <c r="W2625" t="str">
        <f t="shared" si="286"/>
        <v>Nov</v>
      </c>
    </row>
    <row r="2626" spans="1:23" customFormat="1" ht="43.2" hidden="1" x14ac:dyDescent="0.3">
      <c r="A2626">
        <v>2624</v>
      </c>
      <c r="B2626" s="2" t="s">
        <v>2624</v>
      </c>
      <c r="C2626" s="2" t="s">
        <v>6734</v>
      </c>
      <c r="D2626" s="7">
        <v>8000</v>
      </c>
      <c r="E2626" s="5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87">ROUND(E2626/D2626*100,0)</f>
        <v>1379</v>
      </c>
      <c r="P2626">
        <f t="shared" si="281"/>
        <v>31.82</v>
      </c>
      <c r="Q2626" t="s">
        <v>8317</v>
      </c>
      <c r="R2626" t="s">
        <v>8353</v>
      </c>
      <c r="S2626" s="11">
        <f t="shared" si="282"/>
        <v>41144.42155092593</v>
      </c>
      <c r="T2626">
        <f t="shared" si="283"/>
        <v>25569.040138888889</v>
      </c>
      <c r="U2626">
        <f t="shared" si="284"/>
        <v>2012</v>
      </c>
      <c r="V2626">
        <f t="shared" si="285"/>
        <v>8</v>
      </c>
      <c r="W2626" t="str">
        <f t="shared" si="286"/>
        <v>Aug</v>
      </c>
    </row>
    <row r="2627" spans="1:23" customFormat="1" ht="57.6" hidden="1" x14ac:dyDescent="0.3">
      <c r="A2627">
        <v>2625</v>
      </c>
      <c r="B2627" s="2" t="s">
        <v>2625</v>
      </c>
      <c r="C2627" s="2" t="s">
        <v>6735</v>
      </c>
      <c r="D2627" s="7">
        <v>150</v>
      </c>
      <c r="E2627" s="5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87"/>
        <v>956</v>
      </c>
      <c r="P2627">
        <f t="shared" ref="P2627:P2690" si="288">IFERROR(ROUND(E2627/L2627,2),0)</f>
        <v>27.58</v>
      </c>
      <c r="Q2627" t="s">
        <v>8317</v>
      </c>
      <c r="R2627" t="s">
        <v>8353</v>
      </c>
      <c r="S2627" s="11">
        <f t="shared" ref="S2627:S2690" si="289">(((J2627/60)/60)/24)+DATE(1970,1,1)</f>
        <v>42658.810277777782</v>
      </c>
      <c r="T2627">
        <f t="shared" ref="T2627:T2690" si="290">(((L2627/60)/60)/24)+DATE(1970,1,1)</f>
        <v>25569.000601851851</v>
      </c>
      <c r="U2627">
        <f t="shared" ref="U2627:U2690" si="291">YEAR(S2627)</f>
        <v>2016</v>
      </c>
      <c r="V2627">
        <f t="shared" ref="V2627:V2690" si="292">MONTH(S2627)</f>
        <v>10</v>
      </c>
      <c r="W2627" t="str">
        <f t="shared" ref="W2627:W2690" si="293">IF(V2627=1,"Jan",IF(V2627=2,"Feb",IF(V2627=3,"Mar",IF(V2627=4,"Apr",IF(V2627=5,"May",IF(V2627=6,"Jun",IF(V2627=7,"Jul",IF(V2627=8,"Aug",IF(V2627=9,"Sep",IF(V2627=10,"Oct",IF(V2627=11,"Nov",IF(V2627=12,"Dec"))))))))))))</f>
        <v>Oct</v>
      </c>
    </row>
    <row r="2628" spans="1:23" customFormat="1" ht="43.2" hidden="1" x14ac:dyDescent="0.3">
      <c r="A2628">
        <v>2626</v>
      </c>
      <c r="B2628" s="2" t="s">
        <v>2626</v>
      </c>
      <c r="C2628" s="2" t="s">
        <v>6736</v>
      </c>
      <c r="D2628" s="7">
        <v>2500</v>
      </c>
      <c r="E2628" s="5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87"/>
        <v>112</v>
      </c>
      <c r="P2628">
        <f t="shared" si="288"/>
        <v>56</v>
      </c>
      <c r="Q2628" t="s">
        <v>8317</v>
      </c>
      <c r="R2628" t="s">
        <v>8353</v>
      </c>
      <c r="S2628" s="11">
        <f t="shared" si="289"/>
        <v>42128.628113425926</v>
      </c>
      <c r="T2628">
        <f t="shared" si="290"/>
        <v>25569.000578703704</v>
      </c>
      <c r="U2628">
        <f t="shared" si="291"/>
        <v>2015</v>
      </c>
      <c r="V2628">
        <f t="shared" si="292"/>
        <v>5</v>
      </c>
      <c r="W2628" t="str">
        <f t="shared" si="293"/>
        <v>May</v>
      </c>
    </row>
    <row r="2629" spans="1:23" customFormat="1" ht="43.2" hidden="1" x14ac:dyDescent="0.3">
      <c r="A2629">
        <v>2627</v>
      </c>
      <c r="B2629" s="2" t="s">
        <v>2627</v>
      </c>
      <c r="C2629" s="2" t="s">
        <v>6737</v>
      </c>
      <c r="D2629" s="7">
        <v>150</v>
      </c>
      <c r="E2629" s="5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87"/>
        <v>647</v>
      </c>
      <c r="P2629">
        <f t="shared" si="288"/>
        <v>21.56</v>
      </c>
      <c r="Q2629" t="s">
        <v>8317</v>
      </c>
      <c r="R2629" t="s">
        <v>8353</v>
      </c>
      <c r="S2629" s="11">
        <f t="shared" si="289"/>
        <v>42304.829409722224</v>
      </c>
      <c r="T2629">
        <f t="shared" si="290"/>
        <v>25569.000520833335</v>
      </c>
      <c r="U2629">
        <f t="shared" si="291"/>
        <v>2015</v>
      </c>
      <c r="V2629">
        <f t="shared" si="292"/>
        <v>10</v>
      </c>
      <c r="W2629" t="str">
        <f t="shared" si="293"/>
        <v>Oct</v>
      </c>
    </row>
    <row r="2630" spans="1:23" customFormat="1" ht="28.8" hidden="1" x14ac:dyDescent="0.3">
      <c r="A2630">
        <v>2628</v>
      </c>
      <c r="B2630" s="2" t="s">
        <v>2628</v>
      </c>
      <c r="C2630" s="2" t="s">
        <v>6738</v>
      </c>
      <c r="D2630" s="7">
        <v>839</v>
      </c>
      <c r="E2630" s="5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87"/>
        <v>110</v>
      </c>
      <c r="P2630">
        <f t="shared" si="288"/>
        <v>44.1</v>
      </c>
      <c r="Q2630" t="s">
        <v>8317</v>
      </c>
      <c r="R2630" t="s">
        <v>8353</v>
      </c>
      <c r="S2630" s="11">
        <f t="shared" si="289"/>
        <v>41953.966053240743</v>
      </c>
      <c r="T2630">
        <f t="shared" si="290"/>
        <v>25569.000243055554</v>
      </c>
      <c r="U2630">
        <f t="shared" si="291"/>
        <v>2014</v>
      </c>
      <c r="V2630">
        <f t="shared" si="292"/>
        <v>11</v>
      </c>
      <c r="W2630" t="str">
        <f t="shared" si="293"/>
        <v>Nov</v>
      </c>
    </row>
    <row r="2631" spans="1:23" customFormat="1" ht="28.8" hidden="1" x14ac:dyDescent="0.3">
      <c r="A2631">
        <v>2629</v>
      </c>
      <c r="B2631" s="2" t="s">
        <v>2629</v>
      </c>
      <c r="C2631" s="2" t="s">
        <v>6739</v>
      </c>
      <c r="D2631" s="7">
        <v>5000</v>
      </c>
      <c r="E2631" s="5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87"/>
        <v>128</v>
      </c>
      <c r="P2631">
        <f t="shared" si="288"/>
        <v>63.87</v>
      </c>
      <c r="Q2631" t="s">
        <v>8317</v>
      </c>
      <c r="R2631" t="s">
        <v>8353</v>
      </c>
      <c r="S2631" s="11">
        <f t="shared" si="289"/>
        <v>42108.538449074069</v>
      </c>
      <c r="T2631">
        <f t="shared" si="290"/>
        <v>25569.001157407409</v>
      </c>
      <c r="U2631">
        <f t="shared" si="291"/>
        <v>2015</v>
      </c>
      <c r="V2631">
        <f t="shared" si="292"/>
        <v>4</v>
      </c>
      <c r="W2631" t="str">
        <f t="shared" si="293"/>
        <v>Apr</v>
      </c>
    </row>
    <row r="2632" spans="1:23" customFormat="1" ht="43.2" hidden="1" x14ac:dyDescent="0.3">
      <c r="A2632">
        <v>2630</v>
      </c>
      <c r="B2632" s="2" t="s">
        <v>2630</v>
      </c>
      <c r="C2632" s="2" t="s">
        <v>6740</v>
      </c>
      <c r="D2632" s="7">
        <v>2000</v>
      </c>
      <c r="E2632" s="5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87"/>
        <v>158</v>
      </c>
      <c r="P2632">
        <f t="shared" si="288"/>
        <v>38.99</v>
      </c>
      <c r="Q2632" t="s">
        <v>8317</v>
      </c>
      <c r="R2632" t="s">
        <v>8353</v>
      </c>
      <c r="S2632" s="11">
        <f t="shared" si="289"/>
        <v>42524.105462962965</v>
      </c>
      <c r="T2632">
        <f t="shared" si="290"/>
        <v>25569.000937500001</v>
      </c>
      <c r="U2632">
        <f t="shared" si="291"/>
        <v>2016</v>
      </c>
      <c r="V2632">
        <f t="shared" si="292"/>
        <v>6</v>
      </c>
      <c r="W2632" t="str">
        <f t="shared" si="293"/>
        <v>Jun</v>
      </c>
    </row>
    <row r="2633" spans="1:23" customFormat="1" ht="43.2" hidden="1" x14ac:dyDescent="0.3">
      <c r="A2633">
        <v>2631</v>
      </c>
      <c r="B2633" s="2" t="s">
        <v>2631</v>
      </c>
      <c r="C2633" s="2" t="s">
        <v>6741</v>
      </c>
      <c r="D2633" s="7">
        <v>20000</v>
      </c>
      <c r="E2633" s="5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87"/>
        <v>115</v>
      </c>
      <c r="P2633">
        <f t="shared" si="288"/>
        <v>80.19</v>
      </c>
      <c r="Q2633" t="s">
        <v>8317</v>
      </c>
      <c r="R2633" t="s">
        <v>8353</v>
      </c>
      <c r="S2633" s="11">
        <f t="shared" si="289"/>
        <v>42218.169293981482</v>
      </c>
      <c r="T2633">
        <f t="shared" si="290"/>
        <v>25569.003310185184</v>
      </c>
      <c r="U2633">
        <f t="shared" si="291"/>
        <v>2015</v>
      </c>
      <c r="V2633">
        <f t="shared" si="292"/>
        <v>8</v>
      </c>
      <c r="W2633" t="str">
        <f t="shared" si="293"/>
        <v>Aug</v>
      </c>
    </row>
    <row r="2634" spans="1:23" customFormat="1" ht="43.2" hidden="1" x14ac:dyDescent="0.3">
      <c r="A2634">
        <v>2632</v>
      </c>
      <c r="B2634" s="2" t="s">
        <v>2632</v>
      </c>
      <c r="C2634" s="2" t="s">
        <v>6742</v>
      </c>
      <c r="D2634" s="7">
        <v>1070</v>
      </c>
      <c r="E2634" s="5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87"/>
        <v>137</v>
      </c>
      <c r="P2634">
        <f t="shared" si="288"/>
        <v>34.9</v>
      </c>
      <c r="Q2634" t="s">
        <v>8317</v>
      </c>
      <c r="R2634" t="s">
        <v>8353</v>
      </c>
      <c r="S2634" s="11">
        <f t="shared" si="289"/>
        <v>42494.061793981484</v>
      </c>
      <c r="T2634">
        <f t="shared" si="290"/>
        <v>25569.000486111112</v>
      </c>
      <c r="U2634">
        <f t="shared" si="291"/>
        <v>2016</v>
      </c>
      <c r="V2634">
        <f t="shared" si="292"/>
        <v>5</v>
      </c>
      <c r="W2634" t="str">
        <f t="shared" si="293"/>
        <v>May</v>
      </c>
    </row>
    <row r="2635" spans="1:23" customFormat="1" ht="43.2" hidden="1" x14ac:dyDescent="0.3">
      <c r="A2635">
        <v>2633</v>
      </c>
      <c r="B2635" s="2" t="s">
        <v>2633</v>
      </c>
      <c r="C2635" s="2" t="s">
        <v>6743</v>
      </c>
      <c r="D2635" s="7">
        <v>5000</v>
      </c>
      <c r="E2635" s="5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87"/>
        <v>355</v>
      </c>
      <c r="P2635">
        <f t="shared" si="288"/>
        <v>89.1</v>
      </c>
      <c r="Q2635" t="s">
        <v>8317</v>
      </c>
      <c r="R2635" t="s">
        <v>8353</v>
      </c>
      <c r="S2635" s="11">
        <f t="shared" si="289"/>
        <v>41667.823287037041</v>
      </c>
      <c r="T2635">
        <f t="shared" si="290"/>
        <v>25569.002303240741</v>
      </c>
      <c r="U2635">
        <f t="shared" si="291"/>
        <v>2014</v>
      </c>
      <c r="V2635">
        <f t="shared" si="292"/>
        <v>1</v>
      </c>
      <c r="W2635" t="str">
        <f t="shared" si="293"/>
        <v>Jan</v>
      </c>
    </row>
    <row r="2636" spans="1:23" customFormat="1" ht="43.2" hidden="1" x14ac:dyDescent="0.3">
      <c r="A2636">
        <v>2634</v>
      </c>
      <c r="B2636" s="2" t="s">
        <v>2634</v>
      </c>
      <c r="C2636" s="2" t="s">
        <v>6744</v>
      </c>
      <c r="D2636" s="7">
        <v>930</v>
      </c>
      <c r="E2636" s="5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87"/>
        <v>106</v>
      </c>
      <c r="P2636">
        <f t="shared" si="288"/>
        <v>39.44</v>
      </c>
      <c r="Q2636" t="s">
        <v>8317</v>
      </c>
      <c r="R2636" t="s">
        <v>8353</v>
      </c>
      <c r="S2636" s="11">
        <f t="shared" si="289"/>
        <v>42612.656493055561</v>
      </c>
      <c r="T2636">
        <f t="shared" si="290"/>
        <v>25569.00028935185</v>
      </c>
      <c r="U2636">
        <f t="shared" si="291"/>
        <v>2016</v>
      </c>
      <c r="V2636">
        <f t="shared" si="292"/>
        <v>8</v>
      </c>
      <c r="W2636" t="str">
        <f t="shared" si="293"/>
        <v>Aug</v>
      </c>
    </row>
    <row r="2637" spans="1:23" customFormat="1" ht="43.2" hidden="1" x14ac:dyDescent="0.3">
      <c r="A2637">
        <v>2635</v>
      </c>
      <c r="B2637" s="2" t="s">
        <v>2635</v>
      </c>
      <c r="C2637" s="2" t="s">
        <v>6745</v>
      </c>
      <c r="D2637" s="7">
        <v>11500</v>
      </c>
      <c r="E2637" s="5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87"/>
        <v>100</v>
      </c>
      <c r="P2637">
        <f t="shared" si="288"/>
        <v>136.9</v>
      </c>
      <c r="Q2637" t="s">
        <v>8317</v>
      </c>
      <c r="R2637" t="s">
        <v>8353</v>
      </c>
      <c r="S2637" s="11">
        <f t="shared" si="289"/>
        <v>42037.950937500005</v>
      </c>
      <c r="T2637">
        <f t="shared" si="290"/>
        <v>25569.000972222224</v>
      </c>
      <c r="U2637">
        <f t="shared" si="291"/>
        <v>2015</v>
      </c>
      <c r="V2637">
        <f t="shared" si="292"/>
        <v>2</v>
      </c>
      <c r="W2637" t="str">
        <f t="shared" si="293"/>
        <v>Feb</v>
      </c>
    </row>
    <row r="2638" spans="1:23" customFormat="1" ht="57.6" hidden="1" x14ac:dyDescent="0.3">
      <c r="A2638">
        <v>2636</v>
      </c>
      <c r="B2638" s="2" t="s">
        <v>2636</v>
      </c>
      <c r="C2638" s="2" t="s">
        <v>6746</v>
      </c>
      <c r="D2638" s="7">
        <v>1000</v>
      </c>
      <c r="E2638" s="5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87"/>
        <v>187</v>
      </c>
      <c r="P2638">
        <f t="shared" si="288"/>
        <v>37.46</v>
      </c>
      <c r="Q2638" t="s">
        <v>8317</v>
      </c>
      <c r="R2638" t="s">
        <v>8353</v>
      </c>
      <c r="S2638" s="11">
        <f t="shared" si="289"/>
        <v>42636.614745370374</v>
      </c>
      <c r="T2638">
        <f t="shared" si="290"/>
        <v>25569.000578703704</v>
      </c>
      <c r="U2638">
        <f t="shared" si="291"/>
        <v>2016</v>
      </c>
      <c r="V2638">
        <f t="shared" si="292"/>
        <v>9</v>
      </c>
      <c r="W2638" t="str">
        <f t="shared" si="293"/>
        <v>Sep</v>
      </c>
    </row>
    <row r="2639" spans="1:23" customFormat="1" ht="28.8" hidden="1" x14ac:dyDescent="0.3">
      <c r="A2639">
        <v>2637</v>
      </c>
      <c r="B2639" s="2" t="s">
        <v>2637</v>
      </c>
      <c r="C2639" s="2" t="s">
        <v>6747</v>
      </c>
      <c r="D2639" s="7">
        <v>500</v>
      </c>
      <c r="E2639" s="5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87"/>
        <v>166</v>
      </c>
      <c r="P2639">
        <f t="shared" si="288"/>
        <v>31.96</v>
      </c>
      <c r="Q2639" t="s">
        <v>8317</v>
      </c>
      <c r="R2639" t="s">
        <v>8353</v>
      </c>
      <c r="S2639" s="11">
        <f t="shared" si="289"/>
        <v>42639.549479166672</v>
      </c>
      <c r="T2639">
        <f t="shared" si="290"/>
        <v>25569.000300925927</v>
      </c>
      <c r="U2639">
        <f t="shared" si="291"/>
        <v>2016</v>
      </c>
      <c r="V2639">
        <f t="shared" si="292"/>
        <v>9</v>
      </c>
      <c r="W2639" t="str">
        <f t="shared" si="293"/>
        <v>Sep</v>
      </c>
    </row>
    <row r="2640" spans="1:23" customFormat="1" ht="43.2" hidden="1" x14ac:dyDescent="0.3">
      <c r="A2640">
        <v>2638</v>
      </c>
      <c r="B2640" s="2" t="s">
        <v>2638</v>
      </c>
      <c r="C2640" s="2" t="s">
        <v>6748</v>
      </c>
      <c r="D2640" s="7">
        <v>347</v>
      </c>
      <c r="E2640" s="5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87"/>
        <v>102</v>
      </c>
      <c r="P2640">
        <f t="shared" si="288"/>
        <v>25.21</v>
      </c>
      <c r="Q2640" t="s">
        <v>8317</v>
      </c>
      <c r="R2640" t="s">
        <v>8353</v>
      </c>
      <c r="S2640" s="11">
        <f t="shared" si="289"/>
        <v>41989.913136574076</v>
      </c>
      <c r="T2640">
        <f t="shared" si="290"/>
        <v>25569.000162037039</v>
      </c>
      <c r="U2640">
        <f t="shared" si="291"/>
        <v>2014</v>
      </c>
      <c r="V2640">
        <f t="shared" si="292"/>
        <v>12</v>
      </c>
      <c r="W2640" t="str">
        <f t="shared" si="293"/>
        <v>Dec</v>
      </c>
    </row>
    <row r="2641" spans="1:23" customFormat="1" ht="43.2" hidden="1" x14ac:dyDescent="0.3">
      <c r="A2641">
        <v>2639</v>
      </c>
      <c r="B2641" s="2" t="s">
        <v>2639</v>
      </c>
      <c r="C2641" s="2" t="s">
        <v>6749</v>
      </c>
      <c r="D2641" s="7">
        <v>300</v>
      </c>
      <c r="E2641" s="5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87"/>
        <v>164</v>
      </c>
      <c r="P2641">
        <f t="shared" si="288"/>
        <v>10.039999999999999</v>
      </c>
      <c r="Q2641" t="s">
        <v>8317</v>
      </c>
      <c r="R2641" t="s">
        <v>8353</v>
      </c>
      <c r="S2641" s="11">
        <f t="shared" si="289"/>
        <v>42024.86513888889</v>
      </c>
      <c r="T2641">
        <f t="shared" si="290"/>
        <v>25569.000567129631</v>
      </c>
      <c r="U2641">
        <f t="shared" si="291"/>
        <v>2015</v>
      </c>
      <c r="V2641">
        <f t="shared" si="292"/>
        <v>1</v>
      </c>
      <c r="W2641" t="str">
        <f t="shared" si="293"/>
        <v>Jan</v>
      </c>
    </row>
    <row r="2642" spans="1:23" customFormat="1" ht="57.6" hidden="1" x14ac:dyDescent="0.3">
      <c r="A2642">
        <v>2640</v>
      </c>
      <c r="B2642" s="2" t="s">
        <v>2640</v>
      </c>
      <c r="C2642" s="2" t="s">
        <v>6750</v>
      </c>
      <c r="D2642" s="7">
        <v>3000</v>
      </c>
      <c r="E2642" s="5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87"/>
        <v>106</v>
      </c>
      <c r="P2642">
        <f t="shared" si="288"/>
        <v>45.94</v>
      </c>
      <c r="Q2642" t="s">
        <v>8317</v>
      </c>
      <c r="R2642" t="s">
        <v>8353</v>
      </c>
      <c r="S2642" s="11">
        <f t="shared" si="289"/>
        <v>42103.160578703704</v>
      </c>
      <c r="T2642">
        <f t="shared" si="290"/>
        <v>25569.000798611112</v>
      </c>
      <c r="U2642">
        <f t="shared" si="291"/>
        <v>2015</v>
      </c>
      <c r="V2642">
        <f t="shared" si="292"/>
        <v>4</v>
      </c>
      <c r="W2642" t="str">
        <f t="shared" si="293"/>
        <v>Apr</v>
      </c>
    </row>
    <row r="2643" spans="1:23" customFormat="1" ht="28.8" hidden="1" x14ac:dyDescent="0.3">
      <c r="A2643">
        <v>2641</v>
      </c>
      <c r="B2643" s="2" t="s">
        <v>2641</v>
      </c>
      <c r="C2643" s="2" t="s">
        <v>6751</v>
      </c>
      <c r="D2643" s="7">
        <v>1500</v>
      </c>
      <c r="E2643" s="5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87"/>
        <v>1</v>
      </c>
      <c r="P2643">
        <f t="shared" si="288"/>
        <v>15</v>
      </c>
      <c r="Q2643" t="s">
        <v>8317</v>
      </c>
      <c r="R2643" t="s">
        <v>8353</v>
      </c>
      <c r="S2643" s="11">
        <f t="shared" si="289"/>
        <v>41880.827118055553</v>
      </c>
      <c r="T2643">
        <f t="shared" si="290"/>
        <v>25569.000011574073</v>
      </c>
      <c r="U2643">
        <f t="shared" si="291"/>
        <v>2014</v>
      </c>
      <c r="V2643">
        <f t="shared" si="292"/>
        <v>8</v>
      </c>
      <c r="W2643" t="str">
        <f t="shared" si="293"/>
        <v>Aug</v>
      </c>
    </row>
    <row r="2644" spans="1:23" customFormat="1" ht="57.6" hidden="1" x14ac:dyDescent="0.3">
      <c r="A2644">
        <v>2642</v>
      </c>
      <c r="B2644" s="2" t="s">
        <v>2642</v>
      </c>
      <c r="C2644" s="2" t="s">
        <v>6752</v>
      </c>
      <c r="D2644" s="7">
        <v>500000</v>
      </c>
      <c r="E2644" s="5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87"/>
        <v>0</v>
      </c>
      <c r="P2644">
        <f t="shared" si="288"/>
        <v>0</v>
      </c>
      <c r="Q2644" t="s">
        <v>8317</v>
      </c>
      <c r="R2644" t="s">
        <v>8353</v>
      </c>
      <c r="S2644" s="11">
        <f t="shared" si="289"/>
        <v>42536.246620370366</v>
      </c>
      <c r="T2644">
        <f t="shared" si="290"/>
        <v>25569</v>
      </c>
      <c r="U2644">
        <f t="shared" si="291"/>
        <v>2016</v>
      </c>
      <c r="V2644">
        <f t="shared" si="292"/>
        <v>6</v>
      </c>
      <c r="W2644" t="str">
        <f t="shared" si="293"/>
        <v>Jun</v>
      </c>
    </row>
    <row r="2645" spans="1:23" customFormat="1" ht="43.2" hidden="1" x14ac:dyDescent="0.3">
      <c r="A2645">
        <v>2643</v>
      </c>
      <c r="B2645" s="2" t="s">
        <v>2643</v>
      </c>
      <c r="C2645" s="2" t="s">
        <v>6753</v>
      </c>
      <c r="D2645" s="7">
        <v>1000000</v>
      </c>
      <c r="E2645" s="5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87"/>
        <v>34</v>
      </c>
      <c r="P2645">
        <f t="shared" si="288"/>
        <v>223.58</v>
      </c>
      <c r="Q2645" t="s">
        <v>8317</v>
      </c>
      <c r="R2645" t="s">
        <v>8353</v>
      </c>
      <c r="S2645" s="11">
        <f t="shared" si="289"/>
        <v>42689.582349537035</v>
      </c>
      <c r="T2645">
        <f t="shared" si="290"/>
        <v>25569.017372685186</v>
      </c>
      <c r="U2645">
        <f t="shared" si="291"/>
        <v>2016</v>
      </c>
      <c r="V2645">
        <f t="shared" si="292"/>
        <v>11</v>
      </c>
      <c r="W2645" t="str">
        <f t="shared" si="293"/>
        <v>Nov</v>
      </c>
    </row>
    <row r="2646" spans="1:23" customFormat="1" ht="43.2" hidden="1" x14ac:dyDescent="0.3">
      <c r="A2646">
        <v>2644</v>
      </c>
      <c r="B2646" s="2" t="s">
        <v>2644</v>
      </c>
      <c r="C2646" s="2" t="s">
        <v>6754</v>
      </c>
      <c r="D2646" s="7">
        <v>100000</v>
      </c>
      <c r="E2646" s="5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87"/>
        <v>2</v>
      </c>
      <c r="P2646">
        <f t="shared" si="288"/>
        <v>39.479999999999997</v>
      </c>
      <c r="Q2646" t="s">
        <v>8317</v>
      </c>
      <c r="R2646" t="s">
        <v>8353</v>
      </c>
      <c r="S2646" s="11">
        <f t="shared" si="289"/>
        <v>42774.792071759264</v>
      </c>
      <c r="T2646">
        <f t="shared" si="290"/>
        <v>25569.000601851851</v>
      </c>
      <c r="U2646">
        <f t="shared" si="291"/>
        <v>2017</v>
      </c>
      <c r="V2646">
        <f t="shared" si="292"/>
        <v>2</v>
      </c>
      <c r="W2646" t="str">
        <f t="shared" si="293"/>
        <v>Feb</v>
      </c>
    </row>
    <row r="2647" spans="1:23" customFormat="1" ht="43.2" hidden="1" x14ac:dyDescent="0.3">
      <c r="A2647">
        <v>2645</v>
      </c>
      <c r="B2647" s="2" t="s">
        <v>2645</v>
      </c>
      <c r="C2647" s="2" t="s">
        <v>6755</v>
      </c>
      <c r="D2647" s="7">
        <v>20000</v>
      </c>
      <c r="E2647" s="5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87"/>
        <v>11</v>
      </c>
      <c r="P2647">
        <f t="shared" si="288"/>
        <v>91.3</v>
      </c>
      <c r="Q2647" t="s">
        <v>8317</v>
      </c>
      <c r="R2647" t="s">
        <v>8353</v>
      </c>
      <c r="S2647" s="11">
        <f t="shared" si="289"/>
        <v>41921.842627314814</v>
      </c>
      <c r="T2647">
        <f t="shared" si="290"/>
        <v>25569.000266203704</v>
      </c>
      <c r="U2647">
        <f t="shared" si="291"/>
        <v>2014</v>
      </c>
      <c r="V2647">
        <f t="shared" si="292"/>
        <v>10</v>
      </c>
      <c r="W2647" t="str">
        <f t="shared" si="293"/>
        <v>Oct</v>
      </c>
    </row>
    <row r="2648" spans="1:23" customFormat="1" ht="43.2" hidden="1" x14ac:dyDescent="0.3">
      <c r="A2648">
        <v>2646</v>
      </c>
      <c r="B2648" s="2" t="s">
        <v>2646</v>
      </c>
      <c r="C2648" s="2" t="s">
        <v>6756</v>
      </c>
      <c r="D2648" s="7">
        <v>500000</v>
      </c>
      <c r="E2648" s="5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87"/>
        <v>8</v>
      </c>
      <c r="P2648">
        <f t="shared" si="288"/>
        <v>78.67</v>
      </c>
      <c r="Q2648" t="s">
        <v>8317</v>
      </c>
      <c r="R2648" t="s">
        <v>8353</v>
      </c>
      <c r="S2648" s="11">
        <f t="shared" si="289"/>
        <v>42226.313298611116</v>
      </c>
      <c r="T2648">
        <f t="shared" si="290"/>
        <v>25569.006192129629</v>
      </c>
      <c r="U2648">
        <f t="shared" si="291"/>
        <v>2015</v>
      </c>
      <c r="V2648">
        <f t="shared" si="292"/>
        <v>8</v>
      </c>
      <c r="W2648" t="str">
        <f t="shared" si="293"/>
        <v>Aug</v>
      </c>
    </row>
    <row r="2649" spans="1:23" customFormat="1" ht="43.2" hidden="1" x14ac:dyDescent="0.3">
      <c r="A2649">
        <v>2647</v>
      </c>
      <c r="B2649" s="2" t="s">
        <v>2647</v>
      </c>
      <c r="C2649" s="2" t="s">
        <v>6757</v>
      </c>
      <c r="D2649" s="7">
        <v>2500</v>
      </c>
      <c r="E2649" s="5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87"/>
        <v>1</v>
      </c>
      <c r="P2649">
        <f t="shared" si="288"/>
        <v>12</v>
      </c>
      <c r="Q2649" t="s">
        <v>8317</v>
      </c>
      <c r="R2649" t="s">
        <v>8353</v>
      </c>
      <c r="S2649" s="11">
        <f t="shared" si="289"/>
        <v>42200.261793981481</v>
      </c>
      <c r="T2649">
        <f t="shared" si="290"/>
        <v>25569.000034722223</v>
      </c>
      <c r="U2649">
        <f t="shared" si="291"/>
        <v>2015</v>
      </c>
      <c r="V2649">
        <f t="shared" si="292"/>
        <v>7</v>
      </c>
      <c r="W2649" t="str">
        <f t="shared" si="293"/>
        <v>Jul</v>
      </c>
    </row>
    <row r="2650" spans="1:23" customFormat="1" ht="57.6" hidden="1" x14ac:dyDescent="0.3">
      <c r="A2650">
        <v>2648</v>
      </c>
      <c r="B2650" s="2" t="s">
        <v>2648</v>
      </c>
      <c r="C2650" s="2" t="s">
        <v>6758</v>
      </c>
      <c r="D2650" s="7">
        <v>12000</v>
      </c>
      <c r="E2650" s="5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87"/>
        <v>1</v>
      </c>
      <c r="P2650">
        <f t="shared" si="288"/>
        <v>17.670000000000002</v>
      </c>
      <c r="Q2650" t="s">
        <v>8317</v>
      </c>
      <c r="R2650" t="s">
        <v>8353</v>
      </c>
      <c r="S2650" s="11">
        <f t="shared" si="289"/>
        <v>42408.714814814812</v>
      </c>
      <c r="T2650">
        <f t="shared" si="290"/>
        <v>25569.000069444446</v>
      </c>
      <c r="U2650">
        <f t="shared" si="291"/>
        <v>2016</v>
      </c>
      <c r="V2650">
        <f t="shared" si="292"/>
        <v>2</v>
      </c>
      <c r="W2650" t="str">
        <f t="shared" si="293"/>
        <v>Feb</v>
      </c>
    </row>
    <row r="2651" spans="1:23" customFormat="1" ht="28.8" hidden="1" x14ac:dyDescent="0.3">
      <c r="A2651">
        <v>2649</v>
      </c>
      <c r="B2651" s="2" t="s">
        <v>2649</v>
      </c>
      <c r="C2651" s="2" t="s">
        <v>6759</v>
      </c>
      <c r="D2651" s="7">
        <v>125000</v>
      </c>
      <c r="E2651" s="5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87"/>
        <v>0</v>
      </c>
      <c r="P2651">
        <f t="shared" si="288"/>
        <v>41.33</v>
      </c>
      <c r="Q2651" t="s">
        <v>8317</v>
      </c>
      <c r="R2651" t="s">
        <v>8353</v>
      </c>
      <c r="S2651" s="11">
        <f t="shared" si="289"/>
        <v>42341.99700231482</v>
      </c>
      <c r="T2651">
        <f t="shared" si="290"/>
        <v>25569.000034722223</v>
      </c>
      <c r="U2651">
        <f t="shared" si="291"/>
        <v>2015</v>
      </c>
      <c r="V2651">
        <f t="shared" si="292"/>
        <v>12</v>
      </c>
      <c r="W2651" t="str">
        <f t="shared" si="293"/>
        <v>Dec</v>
      </c>
    </row>
    <row r="2652" spans="1:23" customFormat="1" ht="57.6" hidden="1" x14ac:dyDescent="0.3">
      <c r="A2652">
        <v>2650</v>
      </c>
      <c r="B2652" s="2" t="s">
        <v>2650</v>
      </c>
      <c r="C2652" s="2" t="s">
        <v>6760</v>
      </c>
      <c r="D2652" s="7">
        <v>60000</v>
      </c>
      <c r="E2652" s="5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87"/>
        <v>1</v>
      </c>
      <c r="P2652">
        <f t="shared" si="288"/>
        <v>71.599999999999994</v>
      </c>
      <c r="Q2652" t="s">
        <v>8317</v>
      </c>
      <c r="R2652" t="s">
        <v>8353</v>
      </c>
      <c r="S2652" s="11">
        <f t="shared" si="289"/>
        <v>42695.624340277776</v>
      </c>
      <c r="T2652">
        <f t="shared" si="290"/>
        <v>25569.000057870369</v>
      </c>
      <c r="U2652">
        <f t="shared" si="291"/>
        <v>2016</v>
      </c>
      <c r="V2652">
        <f t="shared" si="292"/>
        <v>11</v>
      </c>
      <c r="W2652" t="str">
        <f t="shared" si="293"/>
        <v>Nov</v>
      </c>
    </row>
    <row r="2653" spans="1:23" customFormat="1" ht="43.2" hidden="1" x14ac:dyDescent="0.3">
      <c r="A2653">
        <v>2651</v>
      </c>
      <c r="B2653" s="2" t="s">
        <v>2651</v>
      </c>
      <c r="C2653" s="2" t="s">
        <v>6761</v>
      </c>
      <c r="D2653" s="7">
        <v>280000</v>
      </c>
      <c r="E2653" s="5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87"/>
        <v>2</v>
      </c>
      <c r="P2653">
        <f t="shared" si="288"/>
        <v>307.82</v>
      </c>
      <c r="Q2653" t="s">
        <v>8317</v>
      </c>
      <c r="R2653" t="s">
        <v>8353</v>
      </c>
      <c r="S2653" s="11">
        <f t="shared" si="289"/>
        <v>42327.805659722217</v>
      </c>
      <c r="T2653">
        <f t="shared" si="290"/>
        <v>25569.000196759258</v>
      </c>
      <c r="U2653">
        <f t="shared" si="291"/>
        <v>2015</v>
      </c>
      <c r="V2653">
        <f t="shared" si="292"/>
        <v>11</v>
      </c>
      <c r="W2653" t="str">
        <f t="shared" si="293"/>
        <v>Nov</v>
      </c>
    </row>
    <row r="2654" spans="1:23" customFormat="1" ht="43.2" hidden="1" x14ac:dyDescent="0.3">
      <c r="A2654">
        <v>2652</v>
      </c>
      <c r="B2654" s="2" t="s">
        <v>2652</v>
      </c>
      <c r="C2654" s="2" t="s">
        <v>6762</v>
      </c>
      <c r="D2654" s="7">
        <v>100000</v>
      </c>
      <c r="E2654" s="5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87"/>
        <v>1</v>
      </c>
      <c r="P2654">
        <f t="shared" si="288"/>
        <v>80.45</v>
      </c>
      <c r="Q2654" t="s">
        <v>8317</v>
      </c>
      <c r="R2654" t="s">
        <v>8353</v>
      </c>
      <c r="S2654" s="11">
        <f t="shared" si="289"/>
        <v>41953.158854166672</v>
      </c>
      <c r="T2654">
        <f t="shared" si="290"/>
        <v>25569.000127314815</v>
      </c>
      <c r="U2654">
        <f t="shared" si="291"/>
        <v>2014</v>
      </c>
      <c r="V2654">
        <f t="shared" si="292"/>
        <v>11</v>
      </c>
      <c r="W2654" t="str">
        <f t="shared" si="293"/>
        <v>Nov</v>
      </c>
    </row>
    <row r="2655" spans="1:23" customFormat="1" ht="43.2" hidden="1" x14ac:dyDescent="0.3">
      <c r="A2655">
        <v>2653</v>
      </c>
      <c r="B2655" s="2" t="s">
        <v>2653</v>
      </c>
      <c r="C2655" s="2" t="s">
        <v>6763</v>
      </c>
      <c r="D2655" s="7">
        <v>51000</v>
      </c>
      <c r="E2655" s="5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87"/>
        <v>12</v>
      </c>
      <c r="P2655">
        <f t="shared" si="288"/>
        <v>83.94</v>
      </c>
      <c r="Q2655" t="s">
        <v>8317</v>
      </c>
      <c r="R2655" t="s">
        <v>8353</v>
      </c>
      <c r="S2655" s="11">
        <f t="shared" si="289"/>
        <v>41771.651932870373</v>
      </c>
      <c r="T2655">
        <f t="shared" si="290"/>
        <v>25569.000810185185</v>
      </c>
      <c r="U2655">
        <f t="shared" si="291"/>
        <v>2014</v>
      </c>
      <c r="V2655">
        <f t="shared" si="292"/>
        <v>5</v>
      </c>
      <c r="W2655" t="str">
        <f t="shared" si="293"/>
        <v>May</v>
      </c>
    </row>
    <row r="2656" spans="1:23" customFormat="1" ht="43.2" hidden="1" x14ac:dyDescent="0.3">
      <c r="A2656">
        <v>2654</v>
      </c>
      <c r="B2656" s="2" t="s">
        <v>2654</v>
      </c>
      <c r="C2656" s="2" t="s">
        <v>6764</v>
      </c>
      <c r="D2656" s="7">
        <v>100000</v>
      </c>
      <c r="E2656" s="5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87"/>
        <v>0</v>
      </c>
      <c r="P2656">
        <f t="shared" si="288"/>
        <v>8.5</v>
      </c>
      <c r="Q2656" t="s">
        <v>8317</v>
      </c>
      <c r="R2656" t="s">
        <v>8353</v>
      </c>
      <c r="S2656" s="11">
        <f t="shared" si="289"/>
        <v>42055.600995370376</v>
      </c>
      <c r="T2656">
        <f t="shared" si="290"/>
        <v>25569.000069444446</v>
      </c>
      <c r="U2656">
        <f t="shared" si="291"/>
        <v>2015</v>
      </c>
      <c r="V2656">
        <f t="shared" si="292"/>
        <v>2</v>
      </c>
      <c r="W2656" t="str">
        <f t="shared" si="293"/>
        <v>Feb</v>
      </c>
    </row>
    <row r="2657" spans="1:23" customFormat="1" hidden="1" x14ac:dyDescent="0.3">
      <c r="A2657">
        <v>2655</v>
      </c>
      <c r="B2657" s="2" t="s">
        <v>2655</v>
      </c>
      <c r="C2657" s="2" t="s">
        <v>6765</v>
      </c>
      <c r="D2657" s="7">
        <v>15000</v>
      </c>
      <c r="E2657" s="5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87"/>
        <v>21</v>
      </c>
      <c r="P2657">
        <f t="shared" si="288"/>
        <v>73.37</v>
      </c>
      <c r="Q2657" t="s">
        <v>8317</v>
      </c>
      <c r="R2657" t="s">
        <v>8353</v>
      </c>
      <c r="S2657" s="11">
        <f t="shared" si="289"/>
        <v>42381.866284722222</v>
      </c>
      <c r="T2657">
        <f t="shared" si="290"/>
        <v>25569.000497685185</v>
      </c>
      <c r="U2657">
        <f t="shared" si="291"/>
        <v>2016</v>
      </c>
      <c r="V2657">
        <f t="shared" si="292"/>
        <v>1</v>
      </c>
      <c r="W2657" t="str">
        <f t="shared" si="293"/>
        <v>Jan</v>
      </c>
    </row>
    <row r="2658" spans="1:23" customFormat="1" ht="28.8" hidden="1" x14ac:dyDescent="0.3">
      <c r="A2658">
        <v>2656</v>
      </c>
      <c r="B2658" s="2" t="s">
        <v>2656</v>
      </c>
      <c r="C2658" s="2" t="s">
        <v>6766</v>
      </c>
      <c r="D2658" s="7">
        <v>150000</v>
      </c>
      <c r="E2658" s="5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87"/>
        <v>11</v>
      </c>
      <c r="P2658">
        <f t="shared" si="288"/>
        <v>112.86</v>
      </c>
      <c r="Q2658" t="s">
        <v>8317</v>
      </c>
      <c r="R2658" t="s">
        <v>8353</v>
      </c>
      <c r="S2658" s="11">
        <f t="shared" si="289"/>
        <v>42767.688518518517</v>
      </c>
      <c r="T2658">
        <f t="shared" si="290"/>
        <v>25569.001759259259</v>
      </c>
      <c r="U2658">
        <f t="shared" si="291"/>
        <v>2017</v>
      </c>
      <c r="V2658">
        <f t="shared" si="292"/>
        <v>2</v>
      </c>
      <c r="W2658" t="str">
        <f t="shared" si="293"/>
        <v>Feb</v>
      </c>
    </row>
    <row r="2659" spans="1:23" customFormat="1" ht="43.2" hidden="1" x14ac:dyDescent="0.3">
      <c r="A2659">
        <v>2657</v>
      </c>
      <c r="B2659" s="2" t="s">
        <v>2657</v>
      </c>
      <c r="C2659" s="2" t="s">
        <v>6767</v>
      </c>
      <c r="D2659" s="7">
        <v>30000</v>
      </c>
      <c r="E2659" s="5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87"/>
        <v>19</v>
      </c>
      <c r="P2659">
        <f t="shared" si="288"/>
        <v>95.28</v>
      </c>
      <c r="Q2659" t="s">
        <v>8317</v>
      </c>
      <c r="R2659" t="s">
        <v>8353</v>
      </c>
      <c r="S2659" s="11">
        <f t="shared" si="289"/>
        <v>42551.928854166668</v>
      </c>
      <c r="T2659">
        <f t="shared" si="290"/>
        <v>25569.00068287037</v>
      </c>
      <c r="U2659">
        <f t="shared" si="291"/>
        <v>2016</v>
      </c>
      <c r="V2659">
        <f t="shared" si="292"/>
        <v>6</v>
      </c>
      <c r="W2659" t="str">
        <f t="shared" si="293"/>
        <v>Jun</v>
      </c>
    </row>
    <row r="2660" spans="1:23" customFormat="1" ht="43.2" hidden="1" x14ac:dyDescent="0.3">
      <c r="A2660">
        <v>2658</v>
      </c>
      <c r="B2660" s="2" t="s">
        <v>2658</v>
      </c>
      <c r="C2660" s="2" t="s">
        <v>6768</v>
      </c>
      <c r="D2660" s="7">
        <v>98000</v>
      </c>
      <c r="E2660" s="5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87"/>
        <v>0</v>
      </c>
      <c r="P2660">
        <f t="shared" si="288"/>
        <v>22.75</v>
      </c>
      <c r="Q2660" t="s">
        <v>8317</v>
      </c>
      <c r="R2660" t="s">
        <v>8353</v>
      </c>
      <c r="S2660" s="11">
        <f t="shared" si="289"/>
        <v>42551.884189814817</v>
      </c>
      <c r="T2660">
        <f t="shared" si="290"/>
        <v>25569.000046296296</v>
      </c>
      <c r="U2660">
        <f t="shared" si="291"/>
        <v>2016</v>
      </c>
      <c r="V2660">
        <f t="shared" si="292"/>
        <v>6</v>
      </c>
      <c r="W2660" t="str">
        <f t="shared" si="293"/>
        <v>Jun</v>
      </c>
    </row>
    <row r="2661" spans="1:23" customFormat="1" hidden="1" x14ac:dyDescent="0.3">
      <c r="A2661">
        <v>2659</v>
      </c>
      <c r="B2661" s="2" t="s">
        <v>2659</v>
      </c>
      <c r="C2661" s="2" t="s">
        <v>6769</v>
      </c>
      <c r="D2661" s="7">
        <v>49000</v>
      </c>
      <c r="E2661" s="5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87"/>
        <v>3</v>
      </c>
      <c r="P2661">
        <f t="shared" si="288"/>
        <v>133.30000000000001</v>
      </c>
      <c r="Q2661" t="s">
        <v>8317</v>
      </c>
      <c r="R2661" t="s">
        <v>8353</v>
      </c>
      <c r="S2661" s="11">
        <f t="shared" si="289"/>
        <v>42082.069560185191</v>
      </c>
      <c r="T2661">
        <f t="shared" si="290"/>
        <v>25569.000115740742</v>
      </c>
      <c r="U2661">
        <f t="shared" si="291"/>
        <v>2015</v>
      </c>
      <c r="V2661">
        <f t="shared" si="292"/>
        <v>3</v>
      </c>
      <c r="W2661" t="str">
        <f t="shared" si="293"/>
        <v>Mar</v>
      </c>
    </row>
    <row r="2662" spans="1:23" customFormat="1" ht="57.6" hidden="1" x14ac:dyDescent="0.3">
      <c r="A2662">
        <v>2660</v>
      </c>
      <c r="B2662" s="2" t="s">
        <v>2660</v>
      </c>
      <c r="C2662" s="2" t="s">
        <v>6770</v>
      </c>
      <c r="D2662" s="7">
        <v>20000</v>
      </c>
      <c r="E2662" s="5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87"/>
        <v>0</v>
      </c>
      <c r="P2662">
        <f t="shared" si="288"/>
        <v>3.8</v>
      </c>
      <c r="Q2662" t="s">
        <v>8317</v>
      </c>
      <c r="R2662" t="s">
        <v>8353</v>
      </c>
      <c r="S2662" s="11">
        <f t="shared" si="289"/>
        <v>42272.713171296295</v>
      </c>
      <c r="T2662">
        <f t="shared" si="290"/>
        <v>25569.000057870369</v>
      </c>
      <c r="U2662">
        <f t="shared" si="291"/>
        <v>2015</v>
      </c>
      <c r="V2662">
        <f t="shared" si="292"/>
        <v>9</v>
      </c>
      <c r="W2662" t="str">
        <f t="shared" si="293"/>
        <v>Sep</v>
      </c>
    </row>
    <row r="2663" spans="1:23" customFormat="1" ht="43.2" hidden="1" x14ac:dyDescent="0.3">
      <c r="A2663">
        <v>2661</v>
      </c>
      <c r="B2663" s="2" t="s">
        <v>2661</v>
      </c>
      <c r="C2663" s="2" t="s">
        <v>6771</v>
      </c>
      <c r="D2663" s="7">
        <v>5000</v>
      </c>
      <c r="E2663" s="5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87"/>
        <v>103</v>
      </c>
      <c r="P2663">
        <f t="shared" si="288"/>
        <v>85.75</v>
      </c>
      <c r="Q2663" t="s">
        <v>8317</v>
      </c>
      <c r="R2663" t="s">
        <v>8354</v>
      </c>
      <c r="S2663" s="11">
        <f t="shared" si="289"/>
        <v>41542.958449074074</v>
      </c>
      <c r="T2663">
        <f t="shared" si="290"/>
        <v>25569.000694444443</v>
      </c>
      <c r="U2663">
        <f t="shared" si="291"/>
        <v>2013</v>
      </c>
      <c r="V2663">
        <f t="shared" si="292"/>
        <v>9</v>
      </c>
      <c r="W2663" t="str">
        <f t="shared" si="293"/>
        <v>Sep</v>
      </c>
    </row>
    <row r="2664" spans="1:23" customFormat="1" ht="43.2" hidden="1" x14ac:dyDescent="0.3">
      <c r="A2664">
        <v>2662</v>
      </c>
      <c r="B2664" s="2" t="s">
        <v>2662</v>
      </c>
      <c r="C2664" s="2" t="s">
        <v>6772</v>
      </c>
      <c r="D2664" s="7">
        <v>20000</v>
      </c>
      <c r="E2664" s="5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87"/>
        <v>107</v>
      </c>
      <c r="P2664">
        <f t="shared" si="288"/>
        <v>267</v>
      </c>
      <c r="Q2664" t="s">
        <v>8317</v>
      </c>
      <c r="R2664" t="s">
        <v>8354</v>
      </c>
      <c r="S2664" s="11">
        <f t="shared" si="289"/>
        <v>42207.746678240743</v>
      </c>
      <c r="T2664">
        <f t="shared" si="290"/>
        <v>25569.000925925928</v>
      </c>
      <c r="U2664">
        <f t="shared" si="291"/>
        <v>2015</v>
      </c>
      <c r="V2664">
        <f t="shared" si="292"/>
        <v>7</v>
      </c>
      <c r="W2664" t="str">
        <f t="shared" si="293"/>
        <v>Jul</v>
      </c>
    </row>
    <row r="2665" spans="1:23" customFormat="1" ht="43.2" hidden="1" x14ac:dyDescent="0.3">
      <c r="A2665">
        <v>2663</v>
      </c>
      <c r="B2665" s="2" t="s">
        <v>2663</v>
      </c>
      <c r="C2665" s="2" t="s">
        <v>6773</v>
      </c>
      <c r="D2665" s="7">
        <v>20000</v>
      </c>
      <c r="E2665" s="5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87"/>
        <v>105</v>
      </c>
      <c r="P2665">
        <f t="shared" si="288"/>
        <v>373.56</v>
      </c>
      <c r="Q2665" t="s">
        <v>8317</v>
      </c>
      <c r="R2665" t="s">
        <v>8354</v>
      </c>
      <c r="S2665" s="11">
        <f t="shared" si="289"/>
        <v>42222.622766203705</v>
      </c>
      <c r="T2665">
        <f t="shared" si="290"/>
        <v>25569.000648148147</v>
      </c>
      <c r="U2665">
        <f t="shared" si="291"/>
        <v>2015</v>
      </c>
      <c r="V2665">
        <f t="shared" si="292"/>
        <v>8</v>
      </c>
      <c r="W2665" t="str">
        <f t="shared" si="293"/>
        <v>Aug</v>
      </c>
    </row>
    <row r="2666" spans="1:23" customFormat="1" ht="43.2" hidden="1" x14ac:dyDescent="0.3">
      <c r="A2666">
        <v>2664</v>
      </c>
      <c r="B2666" s="2" t="s">
        <v>2664</v>
      </c>
      <c r="C2666" s="2" t="s">
        <v>6774</v>
      </c>
      <c r="D2666" s="7">
        <v>17500</v>
      </c>
      <c r="E2666" s="5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87"/>
        <v>103</v>
      </c>
      <c r="P2666">
        <f t="shared" si="288"/>
        <v>174.04</v>
      </c>
      <c r="Q2666" t="s">
        <v>8317</v>
      </c>
      <c r="R2666" t="s">
        <v>8354</v>
      </c>
      <c r="S2666" s="11">
        <f t="shared" si="289"/>
        <v>42313.02542824074</v>
      </c>
      <c r="T2666">
        <f t="shared" si="290"/>
        <v>25569.001203703705</v>
      </c>
      <c r="U2666">
        <f t="shared" si="291"/>
        <v>2015</v>
      </c>
      <c r="V2666">
        <f t="shared" si="292"/>
        <v>11</v>
      </c>
      <c r="W2666" t="str">
        <f t="shared" si="293"/>
        <v>Nov</v>
      </c>
    </row>
    <row r="2667" spans="1:23" customFormat="1" ht="43.2" hidden="1" x14ac:dyDescent="0.3">
      <c r="A2667">
        <v>2665</v>
      </c>
      <c r="B2667" s="2" t="s">
        <v>2665</v>
      </c>
      <c r="C2667" s="2" t="s">
        <v>6775</v>
      </c>
      <c r="D2667" s="7">
        <v>3500</v>
      </c>
      <c r="E2667" s="5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87"/>
        <v>123</v>
      </c>
      <c r="P2667">
        <f t="shared" si="288"/>
        <v>93.7</v>
      </c>
      <c r="Q2667" t="s">
        <v>8317</v>
      </c>
      <c r="R2667" t="s">
        <v>8354</v>
      </c>
      <c r="S2667" s="11">
        <f t="shared" si="289"/>
        <v>42083.895532407405</v>
      </c>
      <c r="T2667">
        <f t="shared" si="290"/>
        <v>25569.000532407408</v>
      </c>
      <c r="U2667">
        <f t="shared" si="291"/>
        <v>2015</v>
      </c>
      <c r="V2667">
        <f t="shared" si="292"/>
        <v>3</v>
      </c>
      <c r="W2667" t="str">
        <f t="shared" si="293"/>
        <v>Mar</v>
      </c>
    </row>
    <row r="2668" spans="1:23" customFormat="1" ht="43.2" hidden="1" x14ac:dyDescent="0.3">
      <c r="A2668">
        <v>2666</v>
      </c>
      <c r="B2668" s="2" t="s">
        <v>2666</v>
      </c>
      <c r="C2668" s="2" t="s">
        <v>6776</v>
      </c>
      <c r="D2668" s="7">
        <v>10000</v>
      </c>
      <c r="E2668" s="5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87"/>
        <v>159</v>
      </c>
      <c r="P2668">
        <f t="shared" si="288"/>
        <v>77.33</v>
      </c>
      <c r="Q2668" t="s">
        <v>8317</v>
      </c>
      <c r="R2668" t="s">
        <v>8354</v>
      </c>
      <c r="S2668" s="11">
        <f t="shared" si="289"/>
        <v>42235.764340277776</v>
      </c>
      <c r="T2668">
        <f t="shared" si="290"/>
        <v>25569.00238425926</v>
      </c>
      <c r="U2668">
        <f t="shared" si="291"/>
        <v>2015</v>
      </c>
      <c r="V2668">
        <f t="shared" si="292"/>
        <v>8</v>
      </c>
      <c r="W2668" t="str">
        <f t="shared" si="293"/>
        <v>Aug</v>
      </c>
    </row>
    <row r="2669" spans="1:23" customFormat="1" ht="57.6" hidden="1" x14ac:dyDescent="0.3">
      <c r="A2669">
        <v>2667</v>
      </c>
      <c r="B2669" s="2" t="s">
        <v>2667</v>
      </c>
      <c r="C2669" s="2" t="s">
        <v>6777</v>
      </c>
      <c r="D2669" s="7">
        <v>1500</v>
      </c>
      <c r="E2669" s="5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87"/>
        <v>111</v>
      </c>
      <c r="P2669">
        <f t="shared" si="288"/>
        <v>92.22</v>
      </c>
      <c r="Q2669" t="s">
        <v>8317</v>
      </c>
      <c r="R2669" t="s">
        <v>8354</v>
      </c>
      <c r="S2669" s="11">
        <f t="shared" si="289"/>
        <v>42380.926111111112</v>
      </c>
      <c r="T2669">
        <f t="shared" si="290"/>
        <v>25569.000208333335</v>
      </c>
      <c r="U2669">
        <f t="shared" si="291"/>
        <v>2016</v>
      </c>
      <c r="V2669">
        <f t="shared" si="292"/>
        <v>1</v>
      </c>
      <c r="W2669" t="str">
        <f t="shared" si="293"/>
        <v>Jan</v>
      </c>
    </row>
    <row r="2670" spans="1:23" customFormat="1" ht="28.8" hidden="1" x14ac:dyDescent="0.3">
      <c r="A2670">
        <v>2668</v>
      </c>
      <c r="B2670" s="2" t="s">
        <v>2668</v>
      </c>
      <c r="C2670" s="2" t="s">
        <v>6778</v>
      </c>
      <c r="D2670" s="7">
        <v>1000</v>
      </c>
      <c r="E2670" s="5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87"/>
        <v>171</v>
      </c>
      <c r="P2670">
        <f t="shared" si="288"/>
        <v>60.96</v>
      </c>
      <c r="Q2670" t="s">
        <v>8317</v>
      </c>
      <c r="R2670" t="s">
        <v>8354</v>
      </c>
      <c r="S2670" s="11">
        <f t="shared" si="289"/>
        <v>42275.588715277772</v>
      </c>
      <c r="T2670">
        <f t="shared" si="290"/>
        <v>25569.000324074073</v>
      </c>
      <c r="U2670">
        <f t="shared" si="291"/>
        <v>2015</v>
      </c>
      <c r="V2670">
        <f t="shared" si="292"/>
        <v>9</v>
      </c>
      <c r="W2670" t="str">
        <f t="shared" si="293"/>
        <v>Sep</v>
      </c>
    </row>
    <row r="2671" spans="1:23" customFormat="1" ht="43.2" hidden="1" x14ac:dyDescent="0.3">
      <c r="A2671">
        <v>2669</v>
      </c>
      <c r="B2671" s="2" t="s">
        <v>2669</v>
      </c>
      <c r="C2671" s="2" t="s">
        <v>6779</v>
      </c>
      <c r="D2671" s="7">
        <v>800</v>
      </c>
      <c r="E2671" s="5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87"/>
        <v>125</v>
      </c>
      <c r="P2671">
        <f t="shared" si="288"/>
        <v>91</v>
      </c>
      <c r="Q2671" t="s">
        <v>8317</v>
      </c>
      <c r="R2671" t="s">
        <v>8354</v>
      </c>
      <c r="S2671" s="11">
        <f t="shared" si="289"/>
        <v>42319.035833333335</v>
      </c>
      <c r="T2671">
        <f t="shared" si="290"/>
        <v>25569.000127314815</v>
      </c>
      <c r="U2671">
        <f t="shared" si="291"/>
        <v>2015</v>
      </c>
      <c r="V2671">
        <f t="shared" si="292"/>
        <v>11</v>
      </c>
      <c r="W2671" t="str">
        <f t="shared" si="293"/>
        <v>Nov</v>
      </c>
    </row>
    <row r="2672" spans="1:23" customFormat="1" ht="43.2" hidden="1" x14ac:dyDescent="0.3">
      <c r="A2672">
        <v>2670</v>
      </c>
      <c r="B2672" s="2" t="s">
        <v>2670</v>
      </c>
      <c r="C2672" s="2" t="s">
        <v>6780</v>
      </c>
      <c r="D2672" s="7">
        <v>38888</v>
      </c>
      <c r="E2672" s="5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87"/>
        <v>6</v>
      </c>
      <c r="P2672">
        <f t="shared" si="288"/>
        <v>41.58</v>
      </c>
      <c r="Q2672" t="s">
        <v>8317</v>
      </c>
      <c r="R2672" t="s">
        <v>8354</v>
      </c>
      <c r="S2672" s="11">
        <f t="shared" si="289"/>
        <v>41821.020601851851</v>
      </c>
      <c r="T2672">
        <f t="shared" si="290"/>
        <v>25569.000694444443</v>
      </c>
      <c r="U2672">
        <f t="shared" si="291"/>
        <v>2014</v>
      </c>
      <c r="V2672">
        <f t="shared" si="292"/>
        <v>7</v>
      </c>
      <c r="W2672" t="str">
        <f t="shared" si="293"/>
        <v>Jul</v>
      </c>
    </row>
    <row r="2673" spans="1:23" customFormat="1" ht="43.2" hidden="1" x14ac:dyDescent="0.3">
      <c r="A2673">
        <v>2671</v>
      </c>
      <c r="B2673" s="2" t="s">
        <v>2671</v>
      </c>
      <c r="C2673" s="2" t="s">
        <v>6781</v>
      </c>
      <c r="D2673" s="7">
        <v>25000</v>
      </c>
      <c r="E2673" s="5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87"/>
        <v>11</v>
      </c>
      <c r="P2673">
        <f t="shared" si="288"/>
        <v>33.76</v>
      </c>
      <c r="Q2673" t="s">
        <v>8317</v>
      </c>
      <c r="R2673" t="s">
        <v>8354</v>
      </c>
      <c r="S2673" s="11">
        <f t="shared" si="289"/>
        <v>41962.749027777783</v>
      </c>
      <c r="T2673">
        <f t="shared" si="290"/>
        <v>25569.000972222224</v>
      </c>
      <c r="U2673">
        <f t="shared" si="291"/>
        <v>2014</v>
      </c>
      <c r="V2673">
        <f t="shared" si="292"/>
        <v>11</v>
      </c>
      <c r="W2673" t="str">
        <f t="shared" si="293"/>
        <v>Nov</v>
      </c>
    </row>
    <row r="2674" spans="1:23" customFormat="1" ht="43.2" hidden="1" x14ac:dyDescent="0.3">
      <c r="A2674">
        <v>2672</v>
      </c>
      <c r="B2674" s="2" t="s">
        <v>2672</v>
      </c>
      <c r="C2674" s="2" t="s">
        <v>6782</v>
      </c>
      <c r="D2674" s="7">
        <v>10000</v>
      </c>
      <c r="E2674" s="5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87"/>
        <v>33</v>
      </c>
      <c r="P2674">
        <f t="shared" si="288"/>
        <v>70.62</v>
      </c>
      <c r="Q2674" t="s">
        <v>8317</v>
      </c>
      <c r="R2674" t="s">
        <v>8354</v>
      </c>
      <c r="S2674" s="11">
        <f t="shared" si="289"/>
        <v>42344.884143518517</v>
      </c>
      <c r="T2674">
        <f t="shared" si="290"/>
        <v>25569.000543981481</v>
      </c>
      <c r="U2674">
        <f t="shared" si="291"/>
        <v>2015</v>
      </c>
      <c r="V2674">
        <f t="shared" si="292"/>
        <v>12</v>
      </c>
      <c r="W2674" t="str">
        <f t="shared" si="293"/>
        <v>Dec</v>
      </c>
    </row>
    <row r="2675" spans="1:23" customFormat="1" ht="43.2" hidden="1" x14ac:dyDescent="0.3">
      <c r="A2675">
        <v>2673</v>
      </c>
      <c r="B2675" s="2" t="s">
        <v>2673</v>
      </c>
      <c r="C2675" s="2" t="s">
        <v>6783</v>
      </c>
      <c r="D2675" s="7">
        <v>40000</v>
      </c>
      <c r="E2675" s="5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87"/>
        <v>28</v>
      </c>
      <c r="P2675">
        <f t="shared" si="288"/>
        <v>167.15</v>
      </c>
      <c r="Q2675" t="s">
        <v>8317</v>
      </c>
      <c r="R2675" t="s">
        <v>8354</v>
      </c>
      <c r="S2675" s="11">
        <f t="shared" si="289"/>
        <v>41912.541655092595</v>
      </c>
      <c r="T2675">
        <f t="shared" si="290"/>
        <v>25569.000763888889</v>
      </c>
      <c r="U2675">
        <f t="shared" si="291"/>
        <v>2014</v>
      </c>
      <c r="V2675">
        <f t="shared" si="292"/>
        <v>9</v>
      </c>
      <c r="W2675" t="str">
        <f t="shared" si="293"/>
        <v>Sep</v>
      </c>
    </row>
    <row r="2676" spans="1:23" customFormat="1" ht="57.6" hidden="1" x14ac:dyDescent="0.3">
      <c r="A2676">
        <v>2674</v>
      </c>
      <c r="B2676" s="2" t="s">
        <v>2674</v>
      </c>
      <c r="C2676" s="2" t="s">
        <v>6784</v>
      </c>
      <c r="D2676" s="7">
        <v>35000</v>
      </c>
      <c r="E2676" s="5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87"/>
        <v>63</v>
      </c>
      <c r="P2676">
        <f t="shared" si="288"/>
        <v>128.62</v>
      </c>
      <c r="Q2676" t="s">
        <v>8317</v>
      </c>
      <c r="R2676" t="s">
        <v>8354</v>
      </c>
      <c r="S2676" s="11">
        <f t="shared" si="289"/>
        <v>42529.632754629631</v>
      </c>
      <c r="T2676">
        <f t="shared" si="290"/>
        <v>25569.001979166667</v>
      </c>
      <c r="U2676">
        <f t="shared" si="291"/>
        <v>2016</v>
      </c>
      <c r="V2676">
        <f t="shared" si="292"/>
        <v>6</v>
      </c>
      <c r="W2676" t="str">
        <f t="shared" si="293"/>
        <v>Jun</v>
      </c>
    </row>
    <row r="2677" spans="1:23" customFormat="1" ht="57.6" hidden="1" x14ac:dyDescent="0.3">
      <c r="A2677">
        <v>2675</v>
      </c>
      <c r="B2677" s="2" t="s">
        <v>2675</v>
      </c>
      <c r="C2677" s="2" t="s">
        <v>6785</v>
      </c>
      <c r="D2677" s="7">
        <v>25000</v>
      </c>
      <c r="E2677" s="5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87"/>
        <v>8</v>
      </c>
      <c r="P2677">
        <f t="shared" si="288"/>
        <v>65.41</v>
      </c>
      <c r="Q2677" t="s">
        <v>8317</v>
      </c>
      <c r="R2677" t="s">
        <v>8354</v>
      </c>
      <c r="S2677" s="11">
        <f t="shared" si="289"/>
        <v>41923.857511574075</v>
      </c>
      <c r="T2677">
        <f t="shared" si="290"/>
        <v>25569.000335648147</v>
      </c>
      <c r="U2677">
        <f t="shared" si="291"/>
        <v>2014</v>
      </c>
      <c r="V2677">
        <f t="shared" si="292"/>
        <v>10</v>
      </c>
      <c r="W2677" t="str">
        <f t="shared" si="293"/>
        <v>Oct</v>
      </c>
    </row>
    <row r="2678" spans="1:23" customFormat="1" ht="43.2" hidden="1" x14ac:dyDescent="0.3">
      <c r="A2678">
        <v>2676</v>
      </c>
      <c r="B2678" s="2" t="s">
        <v>2676</v>
      </c>
      <c r="C2678" s="2" t="s">
        <v>6786</v>
      </c>
      <c r="D2678" s="7">
        <v>2100</v>
      </c>
      <c r="E2678" s="5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87"/>
        <v>50</v>
      </c>
      <c r="P2678">
        <f t="shared" si="288"/>
        <v>117.56</v>
      </c>
      <c r="Q2678" t="s">
        <v>8317</v>
      </c>
      <c r="R2678" t="s">
        <v>8354</v>
      </c>
      <c r="S2678" s="11">
        <f t="shared" si="289"/>
        <v>42482.624699074076</v>
      </c>
      <c r="T2678">
        <f t="shared" si="290"/>
        <v>25569.000104166666</v>
      </c>
      <c r="U2678">
        <f t="shared" si="291"/>
        <v>2016</v>
      </c>
      <c r="V2678">
        <f t="shared" si="292"/>
        <v>4</v>
      </c>
      <c r="W2678" t="str">
        <f t="shared" si="293"/>
        <v>Apr</v>
      </c>
    </row>
    <row r="2679" spans="1:23" customFormat="1" ht="43.2" hidden="1" x14ac:dyDescent="0.3">
      <c r="A2679">
        <v>2677</v>
      </c>
      <c r="B2679" s="2" t="s">
        <v>2677</v>
      </c>
      <c r="C2679" s="2" t="s">
        <v>6787</v>
      </c>
      <c r="D2679" s="7">
        <v>19500</v>
      </c>
      <c r="E2679" s="5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87"/>
        <v>18</v>
      </c>
      <c r="P2679">
        <f t="shared" si="288"/>
        <v>126.48</v>
      </c>
      <c r="Q2679" t="s">
        <v>8317</v>
      </c>
      <c r="R2679" t="s">
        <v>8354</v>
      </c>
      <c r="S2679" s="11">
        <f t="shared" si="289"/>
        <v>41793.029432870368</v>
      </c>
      <c r="T2679">
        <f t="shared" si="290"/>
        <v>25569.0003125</v>
      </c>
      <c r="U2679">
        <f t="shared" si="291"/>
        <v>2014</v>
      </c>
      <c r="V2679">
        <f t="shared" si="292"/>
        <v>6</v>
      </c>
      <c r="W2679" t="str">
        <f t="shared" si="293"/>
        <v>Jun</v>
      </c>
    </row>
    <row r="2680" spans="1:23" customFormat="1" ht="43.2" hidden="1" x14ac:dyDescent="0.3">
      <c r="A2680">
        <v>2678</v>
      </c>
      <c r="B2680" s="2" t="s">
        <v>2678</v>
      </c>
      <c r="C2680" s="2" t="s">
        <v>6788</v>
      </c>
      <c r="D2680" s="7">
        <v>8000000</v>
      </c>
      <c r="E2680" s="5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87"/>
        <v>0</v>
      </c>
      <c r="P2680">
        <f t="shared" si="288"/>
        <v>550</v>
      </c>
      <c r="Q2680" t="s">
        <v>8317</v>
      </c>
      <c r="R2680" t="s">
        <v>8354</v>
      </c>
      <c r="S2680" s="11">
        <f t="shared" si="289"/>
        <v>42241.798206018517</v>
      </c>
      <c r="T2680">
        <f t="shared" si="290"/>
        <v>25569.00002314815</v>
      </c>
      <c r="U2680">
        <f t="shared" si="291"/>
        <v>2015</v>
      </c>
      <c r="V2680">
        <f t="shared" si="292"/>
        <v>8</v>
      </c>
      <c r="W2680" t="str">
        <f t="shared" si="293"/>
        <v>Aug</v>
      </c>
    </row>
    <row r="2681" spans="1:23" customFormat="1" ht="57.6" hidden="1" x14ac:dyDescent="0.3">
      <c r="A2681">
        <v>2679</v>
      </c>
      <c r="B2681" s="2" t="s">
        <v>2679</v>
      </c>
      <c r="C2681" s="2" t="s">
        <v>6789</v>
      </c>
      <c r="D2681" s="7">
        <v>40000</v>
      </c>
      <c r="E2681" s="5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87"/>
        <v>0</v>
      </c>
      <c r="P2681">
        <f t="shared" si="288"/>
        <v>44</v>
      </c>
      <c r="Q2681" t="s">
        <v>8317</v>
      </c>
      <c r="R2681" t="s">
        <v>8354</v>
      </c>
      <c r="S2681" s="11">
        <f t="shared" si="289"/>
        <v>42033.001087962963</v>
      </c>
      <c r="T2681">
        <f t="shared" si="290"/>
        <v>25569.000034722223</v>
      </c>
      <c r="U2681">
        <f t="shared" si="291"/>
        <v>2015</v>
      </c>
      <c r="V2681">
        <f t="shared" si="292"/>
        <v>1</v>
      </c>
      <c r="W2681" t="str">
        <f t="shared" si="293"/>
        <v>Jan</v>
      </c>
    </row>
    <row r="2682" spans="1:23" customFormat="1" hidden="1" x14ac:dyDescent="0.3">
      <c r="A2682">
        <v>2680</v>
      </c>
      <c r="B2682" s="2" t="s">
        <v>2680</v>
      </c>
      <c r="C2682" s="2" t="s">
        <v>6790</v>
      </c>
      <c r="D2682" s="7">
        <v>32000</v>
      </c>
      <c r="E2682" s="5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87"/>
        <v>1</v>
      </c>
      <c r="P2682">
        <f t="shared" si="288"/>
        <v>69</v>
      </c>
      <c r="Q2682" t="s">
        <v>8317</v>
      </c>
      <c r="R2682" t="s">
        <v>8354</v>
      </c>
      <c r="S2682" s="11">
        <f t="shared" si="289"/>
        <v>42436.211701388893</v>
      </c>
      <c r="T2682">
        <f t="shared" si="290"/>
        <v>25569.000046296296</v>
      </c>
      <c r="U2682">
        <f t="shared" si="291"/>
        <v>2016</v>
      </c>
      <c r="V2682">
        <f t="shared" si="292"/>
        <v>3</v>
      </c>
      <c r="W2682" t="str">
        <f t="shared" si="293"/>
        <v>Mar</v>
      </c>
    </row>
    <row r="2683" spans="1:23" customFormat="1" ht="43.2" hidden="1" x14ac:dyDescent="0.3">
      <c r="A2683">
        <v>2681</v>
      </c>
      <c r="B2683" s="2" t="s">
        <v>2681</v>
      </c>
      <c r="C2683" s="2" t="s">
        <v>6791</v>
      </c>
      <c r="D2683" s="7">
        <v>8000</v>
      </c>
      <c r="E2683" s="5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87"/>
        <v>1</v>
      </c>
      <c r="P2683">
        <f t="shared" si="288"/>
        <v>27.5</v>
      </c>
      <c r="Q2683" t="s">
        <v>8334</v>
      </c>
      <c r="R2683" t="s">
        <v>8335</v>
      </c>
      <c r="S2683" s="11">
        <f t="shared" si="289"/>
        <v>41805.895254629628</v>
      </c>
      <c r="T2683">
        <f t="shared" si="290"/>
        <v>25569.00002314815</v>
      </c>
      <c r="U2683">
        <f t="shared" si="291"/>
        <v>2014</v>
      </c>
      <c r="V2683">
        <f t="shared" si="292"/>
        <v>6</v>
      </c>
      <c r="W2683" t="str">
        <f t="shared" si="293"/>
        <v>Jun</v>
      </c>
    </row>
    <row r="2684" spans="1:23" customFormat="1" ht="43.2" hidden="1" x14ac:dyDescent="0.3">
      <c r="A2684">
        <v>2682</v>
      </c>
      <c r="B2684" s="2" t="s">
        <v>2682</v>
      </c>
      <c r="C2684" s="2" t="s">
        <v>6792</v>
      </c>
      <c r="D2684" s="7">
        <v>6000</v>
      </c>
      <c r="E2684" s="5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87"/>
        <v>28</v>
      </c>
      <c r="P2684">
        <f t="shared" si="288"/>
        <v>84.9</v>
      </c>
      <c r="Q2684" t="s">
        <v>8334</v>
      </c>
      <c r="R2684" t="s">
        <v>8335</v>
      </c>
      <c r="S2684" s="11">
        <f t="shared" si="289"/>
        <v>41932.871990740743</v>
      </c>
      <c r="T2684">
        <f t="shared" si="290"/>
        <v>25569.000231481481</v>
      </c>
      <c r="U2684">
        <f t="shared" si="291"/>
        <v>2014</v>
      </c>
      <c r="V2684">
        <f t="shared" si="292"/>
        <v>10</v>
      </c>
      <c r="W2684" t="str">
        <f t="shared" si="293"/>
        <v>Oct</v>
      </c>
    </row>
    <row r="2685" spans="1:23" customFormat="1" ht="43.2" hidden="1" x14ac:dyDescent="0.3">
      <c r="A2685">
        <v>2683</v>
      </c>
      <c r="B2685" s="2" t="s">
        <v>2683</v>
      </c>
      <c r="C2685" s="2" t="s">
        <v>6793</v>
      </c>
      <c r="D2685" s="7">
        <v>15000</v>
      </c>
      <c r="E2685" s="5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87"/>
        <v>0</v>
      </c>
      <c r="P2685">
        <f t="shared" si="288"/>
        <v>12</v>
      </c>
      <c r="Q2685" t="s">
        <v>8334</v>
      </c>
      <c r="R2685" t="s">
        <v>8335</v>
      </c>
      <c r="S2685" s="11">
        <f t="shared" si="289"/>
        <v>42034.75509259259</v>
      </c>
      <c r="T2685">
        <f t="shared" si="290"/>
        <v>25569.000034722223</v>
      </c>
      <c r="U2685">
        <f t="shared" si="291"/>
        <v>2015</v>
      </c>
      <c r="V2685">
        <f t="shared" si="292"/>
        <v>1</v>
      </c>
      <c r="W2685" t="str">
        <f t="shared" si="293"/>
        <v>Jan</v>
      </c>
    </row>
    <row r="2686" spans="1:23" customFormat="1" ht="43.2" hidden="1" x14ac:dyDescent="0.3">
      <c r="A2686">
        <v>2684</v>
      </c>
      <c r="B2686" s="2" t="s">
        <v>2684</v>
      </c>
      <c r="C2686" s="2" t="s">
        <v>6794</v>
      </c>
      <c r="D2686" s="7">
        <v>70000</v>
      </c>
      <c r="E2686" s="5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87"/>
        <v>1</v>
      </c>
      <c r="P2686">
        <f t="shared" si="288"/>
        <v>200</v>
      </c>
      <c r="Q2686" t="s">
        <v>8334</v>
      </c>
      <c r="R2686" t="s">
        <v>8335</v>
      </c>
      <c r="S2686" s="11">
        <f t="shared" si="289"/>
        <v>41820.914641203701</v>
      </c>
      <c r="T2686">
        <f t="shared" si="290"/>
        <v>25569.000046296296</v>
      </c>
      <c r="U2686">
        <f t="shared" si="291"/>
        <v>2014</v>
      </c>
      <c r="V2686">
        <f t="shared" si="292"/>
        <v>6</v>
      </c>
      <c r="W2686" t="str">
        <f t="shared" si="293"/>
        <v>Jun</v>
      </c>
    </row>
    <row r="2687" spans="1:23" customFormat="1" ht="43.2" hidden="1" x14ac:dyDescent="0.3">
      <c r="A2687">
        <v>2685</v>
      </c>
      <c r="B2687" s="2" t="s">
        <v>2685</v>
      </c>
      <c r="C2687" s="2" t="s">
        <v>6795</v>
      </c>
      <c r="D2687" s="7">
        <v>50000</v>
      </c>
      <c r="E2687" s="5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87"/>
        <v>0</v>
      </c>
      <c r="P2687">
        <f t="shared" si="288"/>
        <v>10</v>
      </c>
      <c r="Q2687" t="s">
        <v>8334</v>
      </c>
      <c r="R2687" t="s">
        <v>8335</v>
      </c>
      <c r="S2687" s="11">
        <f t="shared" si="289"/>
        <v>42061.69594907407</v>
      </c>
      <c r="T2687">
        <f t="shared" si="290"/>
        <v>25569.000011574073</v>
      </c>
      <c r="U2687">
        <f t="shared" si="291"/>
        <v>2015</v>
      </c>
      <c r="V2687">
        <f t="shared" si="292"/>
        <v>2</v>
      </c>
      <c r="W2687" t="str">
        <f t="shared" si="293"/>
        <v>Feb</v>
      </c>
    </row>
    <row r="2688" spans="1:23" customFormat="1" ht="43.2" hidden="1" x14ac:dyDescent="0.3">
      <c r="A2688">
        <v>2686</v>
      </c>
      <c r="B2688" s="2" t="s">
        <v>2686</v>
      </c>
      <c r="C2688" s="2" t="s">
        <v>6796</v>
      </c>
      <c r="D2688" s="7">
        <v>30000</v>
      </c>
      <c r="E2688" s="5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87"/>
        <v>0</v>
      </c>
      <c r="P2688">
        <f t="shared" si="288"/>
        <v>0</v>
      </c>
      <c r="Q2688" t="s">
        <v>8334</v>
      </c>
      <c r="R2688" t="s">
        <v>8335</v>
      </c>
      <c r="S2688" s="11">
        <f t="shared" si="289"/>
        <v>41892.974803240737</v>
      </c>
      <c r="T2688">
        <f t="shared" si="290"/>
        <v>25569</v>
      </c>
      <c r="U2688">
        <f t="shared" si="291"/>
        <v>2014</v>
      </c>
      <c r="V2688">
        <f t="shared" si="292"/>
        <v>9</v>
      </c>
      <c r="W2688" t="str">
        <f t="shared" si="293"/>
        <v>Sep</v>
      </c>
    </row>
    <row r="2689" spans="1:23" customFormat="1" ht="43.2" hidden="1" x14ac:dyDescent="0.3">
      <c r="A2689">
        <v>2687</v>
      </c>
      <c r="B2689" s="2" t="s">
        <v>2687</v>
      </c>
      <c r="C2689" s="2" t="s">
        <v>6797</v>
      </c>
      <c r="D2689" s="7">
        <v>15000</v>
      </c>
      <c r="E2689" s="5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87"/>
        <v>0</v>
      </c>
      <c r="P2689">
        <f t="shared" si="288"/>
        <v>0</v>
      </c>
      <c r="Q2689" t="s">
        <v>8334</v>
      </c>
      <c r="R2689" t="s">
        <v>8335</v>
      </c>
      <c r="S2689" s="11">
        <f t="shared" si="289"/>
        <v>42154.64025462963</v>
      </c>
      <c r="T2689">
        <f t="shared" si="290"/>
        <v>25569</v>
      </c>
      <c r="U2689">
        <f t="shared" si="291"/>
        <v>2015</v>
      </c>
      <c r="V2689">
        <f t="shared" si="292"/>
        <v>5</v>
      </c>
      <c r="W2689" t="str">
        <f t="shared" si="293"/>
        <v>May</v>
      </c>
    </row>
    <row r="2690" spans="1:23" customFormat="1" ht="28.8" hidden="1" x14ac:dyDescent="0.3">
      <c r="A2690">
        <v>2688</v>
      </c>
      <c r="B2690" s="2" t="s">
        <v>2688</v>
      </c>
      <c r="C2690" s="2" t="s">
        <v>6798</v>
      </c>
      <c r="D2690" s="7">
        <v>50000</v>
      </c>
      <c r="E2690" s="5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94">ROUND(E2690/D2690*100,0)</f>
        <v>0</v>
      </c>
      <c r="P2690">
        <f t="shared" si="288"/>
        <v>5.29</v>
      </c>
      <c r="Q2690" t="s">
        <v>8334</v>
      </c>
      <c r="R2690" t="s">
        <v>8335</v>
      </c>
      <c r="S2690" s="11">
        <f t="shared" si="289"/>
        <v>42028.118865740747</v>
      </c>
      <c r="T2690">
        <f t="shared" si="290"/>
        <v>25569.000162037039</v>
      </c>
      <c r="U2690">
        <f t="shared" si="291"/>
        <v>2015</v>
      </c>
      <c r="V2690">
        <f t="shared" si="292"/>
        <v>1</v>
      </c>
      <c r="W2690" t="str">
        <f t="shared" si="293"/>
        <v>Jan</v>
      </c>
    </row>
    <row r="2691" spans="1:23" customFormat="1" ht="43.2" hidden="1" x14ac:dyDescent="0.3">
      <c r="A2691">
        <v>2689</v>
      </c>
      <c r="B2691" s="2" t="s">
        <v>2689</v>
      </c>
      <c r="C2691" s="2" t="s">
        <v>6799</v>
      </c>
      <c r="D2691" s="7">
        <v>35000</v>
      </c>
      <c r="E2691" s="5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94"/>
        <v>0</v>
      </c>
      <c r="P2691">
        <f t="shared" ref="P2691:P2754" si="295">IFERROR(ROUND(E2691/L2691,2),0)</f>
        <v>1</v>
      </c>
      <c r="Q2691" t="s">
        <v>8334</v>
      </c>
      <c r="R2691" t="s">
        <v>8335</v>
      </c>
      <c r="S2691" s="11">
        <f t="shared" ref="S2691:S2754" si="296">(((J2691/60)/60)/24)+DATE(1970,1,1)</f>
        <v>42551.961689814809</v>
      </c>
      <c r="T2691">
        <f t="shared" ref="T2691:T2754" si="297">(((L2691/60)/60)/24)+DATE(1970,1,1)</f>
        <v>25569.000011574073</v>
      </c>
      <c r="U2691">
        <f t="shared" ref="U2691:U2754" si="298">YEAR(S2691)</f>
        <v>2016</v>
      </c>
      <c r="V2691">
        <f t="shared" ref="V2691:V2754" si="299">MONTH(S2691)</f>
        <v>6</v>
      </c>
      <c r="W2691" t="str">
        <f t="shared" ref="W2691:W2754" si="300">IF(V2691=1,"Jan",IF(V2691=2,"Feb",IF(V2691=3,"Mar",IF(V2691=4,"Apr",IF(V2691=5,"May",IF(V2691=6,"Jun",IF(V2691=7,"Jul",IF(V2691=8,"Aug",IF(V2691=9,"Sep",IF(V2691=10,"Oct",IF(V2691=11,"Nov",IF(V2691=12,"Dec"))))))))))))</f>
        <v>Jun</v>
      </c>
    </row>
    <row r="2692" spans="1:23" customFormat="1" ht="57.6" hidden="1" x14ac:dyDescent="0.3">
      <c r="A2692">
        <v>2690</v>
      </c>
      <c r="B2692" s="2" t="s">
        <v>2690</v>
      </c>
      <c r="C2692" s="2" t="s">
        <v>6800</v>
      </c>
      <c r="D2692" s="7">
        <v>80000</v>
      </c>
      <c r="E2692" s="5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94"/>
        <v>11</v>
      </c>
      <c r="P2692">
        <f t="shared" si="295"/>
        <v>72.760000000000005</v>
      </c>
      <c r="Q2692" t="s">
        <v>8334</v>
      </c>
      <c r="R2692" t="s">
        <v>8335</v>
      </c>
      <c r="S2692" s="11">
        <f t="shared" si="296"/>
        <v>42113.105046296296</v>
      </c>
      <c r="T2692">
        <f t="shared" si="297"/>
        <v>25569.00136574074</v>
      </c>
      <c r="U2692">
        <f t="shared" si="298"/>
        <v>2015</v>
      </c>
      <c r="V2692">
        <f t="shared" si="299"/>
        <v>4</v>
      </c>
      <c r="W2692" t="str">
        <f t="shared" si="300"/>
        <v>Apr</v>
      </c>
    </row>
    <row r="2693" spans="1:23" customFormat="1" ht="28.8" hidden="1" x14ac:dyDescent="0.3">
      <c r="A2693">
        <v>2691</v>
      </c>
      <c r="B2693" s="2" t="s">
        <v>2691</v>
      </c>
      <c r="C2693" s="2" t="s">
        <v>6801</v>
      </c>
      <c r="D2693" s="7">
        <v>65000</v>
      </c>
      <c r="E2693" s="5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94"/>
        <v>0</v>
      </c>
      <c r="P2693">
        <f t="shared" si="295"/>
        <v>17.5</v>
      </c>
      <c r="Q2693" t="s">
        <v>8334</v>
      </c>
      <c r="R2693" t="s">
        <v>8335</v>
      </c>
      <c r="S2693" s="11">
        <f t="shared" si="296"/>
        <v>42089.724039351851</v>
      </c>
      <c r="T2693">
        <f t="shared" si="297"/>
        <v>25569.00002314815</v>
      </c>
      <c r="U2693">
        <f t="shared" si="298"/>
        <v>2015</v>
      </c>
      <c r="V2693">
        <f t="shared" si="299"/>
        <v>3</v>
      </c>
      <c r="W2693" t="str">
        <f t="shared" si="300"/>
        <v>Mar</v>
      </c>
    </row>
    <row r="2694" spans="1:23" customFormat="1" ht="43.2" hidden="1" x14ac:dyDescent="0.3">
      <c r="A2694">
        <v>2692</v>
      </c>
      <c r="B2694" s="2" t="s">
        <v>2692</v>
      </c>
      <c r="C2694" s="2" t="s">
        <v>6802</v>
      </c>
      <c r="D2694" s="7">
        <v>3500</v>
      </c>
      <c r="E2694" s="5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94"/>
        <v>1</v>
      </c>
      <c r="P2694">
        <f t="shared" si="295"/>
        <v>25</v>
      </c>
      <c r="Q2694" t="s">
        <v>8334</v>
      </c>
      <c r="R2694" t="s">
        <v>8335</v>
      </c>
      <c r="S2694" s="11">
        <f t="shared" si="296"/>
        <v>42058.334027777775</v>
      </c>
      <c r="T2694">
        <f t="shared" si="297"/>
        <v>25569.000011574073</v>
      </c>
      <c r="U2694">
        <f t="shared" si="298"/>
        <v>2015</v>
      </c>
      <c r="V2694">
        <f t="shared" si="299"/>
        <v>2</v>
      </c>
      <c r="W2694" t="str">
        <f t="shared" si="300"/>
        <v>Feb</v>
      </c>
    </row>
    <row r="2695" spans="1:23" customFormat="1" ht="43.2" hidden="1" x14ac:dyDescent="0.3">
      <c r="A2695">
        <v>2693</v>
      </c>
      <c r="B2695" s="2" t="s">
        <v>2693</v>
      </c>
      <c r="C2695" s="2" t="s">
        <v>6803</v>
      </c>
      <c r="D2695" s="7">
        <v>5000</v>
      </c>
      <c r="E2695" s="5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94"/>
        <v>1</v>
      </c>
      <c r="P2695">
        <f t="shared" si="295"/>
        <v>13.33</v>
      </c>
      <c r="Q2695" t="s">
        <v>8334</v>
      </c>
      <c r="R2695" t="s">
        <v>8335</v>
      </c>
      <c r="S2695" s="11">
        <f t="shared" si="296"/>
        <v>41834.138495370367</v>
      </c>
      <c r="T2695">
        <f t="shared" si="297"/>
        <v>25569.000034722223</v>
      </c>
      <c r="U2695">
        <f t="shared" si="298"/>
        <v>2014</v>
      </c>
      <c r="V2695">
        <f t="shared" si="299"/>
        <v>7</v>
      </c>
      <c r="W2695" t="str">
        <f t="shared" si="300"/>
        <v>Jul</v>
      </c>
    </row>
    <row r="2696" spans="1:23" customFormat="1" ht="57.6" hidden="1" x14ac:dyDescent="0.3">
      <c r="A2696">
        <v>2694</v>
      </c>
      <c r="B2696" s="2" t="s">
        <v>2694</v>
      </c>
      <c r="C2696" s="2" t="s">
        <v>6804</v>
      </c>
      <c r="D2696" s="7">
        <v>30000</v>
      </c>
      <c r="E2696" s="5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94"/>
        <v>0</v>
      </c>
      <c r="P2696">
        <f t="shared" si="295"/>
        <v>1</v>
      </c>
      <c r="Q2696" t="s">
        <v>8334</v>
      </c>
      <c r="R2696" t="s">
        <v>8335</v>
      </c>
      <c r="S2696" s="11">
        <f t="shared" si="296"/>
        <v>41878.140497685185</v>
      </c>
      <c r="T2696">
        <f t="shared" si="297"/>
        <v>25569.000011574073</v>
      </c>
      <c r="U2696">
        <f t="shared" si="298"/>
        <v>2014</v>
      </c>
      <c r="V2696">
        <f t="shared" si="299"/>
        <v>8</v>
      </c>
      <c r="W2696" t="str">
        <f t="shared" si="300"/>
        <v>Aug</v>
      </c>
    </row>
    <row r="2697" spans="1:23" customFormat="1" ht="28.8" hidden="1" x14ac:dyDescent="0.3">
      <c r="A2697">
        <v>2695</v>
      </c>
      <c r="B2697" s="2" t="s">
        <v>2695</v>
      </c>
      <c r="C2697" s="2" t="s">
        <v>6805</v>
      </c>
      <c r="D2697" s="7">
        <v>15000</v>
      </c>
      <c r="E2697" s="5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94"/>
        <v>0</v>
      </c>
      <c r="P2697">
        <f t="shared" si="295"/>
        <v>23.67</v>
      </c>
      <c r="Q2697" t="s">
        <v>8334</v>
      </c>
      <c r="R2697" t="s">
        <v>8335</v>
      </c>
      <c r="S2697" s="11">
        <f t="shared" si="296"/>
        <v>42048.181921296295</v>
      </c>
      <c r="T2697">
        <f t="shared" si="297"/>
        <v>25569.000034722223</v>
      </c>
      <c r="U2697">
        <f t="shared" si="298"/>
        <v>2015</v>
      </c>
      <c r="V2697">
        <f t="shared" si="299"/>
        <v>2</v>
      </c>
      <c r="W2697" t="str">
        <f t="shared" si="300"/>
        <v>Feb</v>
      </c>
    </row>
    <row r="2698" spans="1:23" customFormat="1" ht="57.6" hidden="1" x14ac:dyDescent="0.3">
      <c r="A2698">
        <v>2696</v>
      </c>
      <c r="B2698" s="2" t="s">
        <v>2696</v>
      </c>
      <c r="C2698" s="2" t="s">
        <v>6806</v>
      </c>
      <c r="D2698" s="7">
        <v>60000</v>
      </c>
      <c r="E2698" s="5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94"/>
        <v>6</v>
      </c>
      <c r="P2698">
        <f t="shared" si="295"/>
        <v>89.21</v>
      </c>
      <c r="Q2698" t="s">
        <v>8334</v>
      </c>
      <c r="R2698" t="s">
        <v>8335</v>
      </c>
      <c r="S2698" s="11">
        <f t="shared" si="296"/>
        <v>41964.844444444447</v>
      </c>
      <c r="T2698">
        <f t="shared" si="297"/>
        <v>25569.000439814816</v>
      </c>
      <c r="U2698">
        <f t="shared" si="298"/>
        <v>2014</v>
      </c>
      <c r="V2698">
        <f t="shared" si="299"/>
        <v>11</v>
      </c>
      <c r="W2698" t="str">
        <f t="shared" si="300"/>
        <v>Nov</v>
      </c>
    </row>
    <row r="2699" spans="1:23" customFormat="1" ht="43.2" hidden="1" x14ac:dyDescent="0.3">
      <c r="A2699">
        <v>2697</v>
      </c>
      <c r="B2699" s="2" t="s">
        <v>2697</v>
      </c>
      <c r="C2699" s="2" t="s">
        <v>6807</v>
      </c>
      <c r="D2699" s="7">
        <v>23000</v>
      </c>
      <c r="E2699" s="5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94"/>
        <v>26</v>
      </c>
      <c r="P2699">
        <f t="shared" si="295"/>
        <v>116.56</v>
      </c>
      <c r="Q2699" t="s">
        <v>8334</v>
      </c>
      <c r="R2699" t="s">
        <v>8335</v>
      </c>
      <c r="S2699" s="11">
        <f t="shared" si="296"/>
        <v>42187.940081018518</v>
      </c>
      <c r="T2699">
        <f t="shared" si="297"/>
        <v>25569.000601851851</v>
      </c>
      <c r="U2699">
        <f t="shared" si="298"/>
        <v>2015</v>
      </c>
      <c r="V2699">
        <f t="shared" si="299"/>
        <v>7</v>
      </c>
      <c r="W2699" t="str">
        <f t="shared" si="300"/>
        <v>Jul</v>
      </c>
    </row>
    <row r="2700" spans="1:23" customFormat="1" ht="43.2" hidden="1" x14ac:dyDescent="0.3">
      <c r="A2700">
        <v>2698</v>
      </c>
      <c r="B2700" s="2" t="s">
        <v>2698</v>
      </c>
      <c r="C2700" s="2" t="s">
        <v>6808</v>
      </c>
      <c r="D2700" s="7">
        <v>8000</v>
      </c>
      <c r="E2700" s="5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94"/>
        <v>0</v>
      </c>
      <c r="P2700">
        <f t="shared" si="295"/>
        <v>13.01</v>
      </c>
      <c r="Q2700" t="s">
        <v>8334</v>
      </c>
      <c r="R2700" t="s">
        <v>8335</v>
      </c>
      <c r="S2700" s="11">
        <f t="shared" si="296"/>
        <v>41787.898240740738</v>
      </c>
      <c r="T2700">
        <f t="shared" si="297"/>
        <v>25569.00002314815</v>
      </c>
      <c r="U2700">
        <f t="shared" si="298"/>
        <v>2014</v>
      </c>
      <c r="V2700">
        <f t="shared" si="299"/>
        <v>5</v>
      </c>
      <c r="W2700" t="str">
        <f t="shared" si="300"/>
        <v>May</v>
      </c>
    </row>
    <row r="2701" spans="1:23" customFormat="1" ht="43.2" hidden="1" x14ac:dyDescent="0.3">
      <c r="A2701">
        <v>2699</v>
      </c>
      <c r="B2701" s="2" t="s">
        <v>2699</v>
      </c>
      <c r="C2701" s="2" t="s">
        <v>6809</v>
      </c>
      <c r="D2701" s="7">
        <v>2</v>
      </c>
      <c r="E2701" s="5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94"/>
        <v>0</v>
      </c>
      <c r="P2701">
        <f t="shared" si="295"/>
        <v>0</v>
      </c>
      <c r="Q2701" t="s">
        <v>8334</v>
      </c>
      <c r="R2701" t="s">
        <v>8335</v>
      </c>
      <c r="S2701" s="11">
        <f t="shared" si="296"/>
        <v>41829.896562499998</v>
      </c>
      <c r="T2701">
        <f t="shared" si="297"/>
        <v>25569</v>
      </c>
      <c r="U2701">
        <f t="shared" si="298"/>
        <v>2014</v>
      </c>
      <c r="V2701">
        <f t="shared" si="299"/>
        <v>7</v>
      </c>
      <c r="W2701" t="str">
        <f t="shared" si="300"/>
        <v>Jul</v>
      </c>
    </row>
    <row r="2702" spans="1:23" customFormat="1" ht="43.2" hidden="1" x14ac:dyDescent="0.3">
      <c r="A2702">
        <v>2700</v>
      </c>
      <c r="B2702" s="2" t="s">
        <v>2700</v>
      </c>
      <c r="C2702" s="2" t="s">
        <v>6810</v>
      </c>
      <c r="D2702" s="7">
        <v>9999</v>
      </c>
      <c r="E2702" s="5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94"/>
        <v>1</v>
      </c>
      <c r="P2702">
        <f t="shared" si="295"/>
        <v>17.5</v>
      </c>
      <c r="Q2702" t="s">
        <v>8334</v>
      </c>
      <c r="R2702" t="s">
        <v>8335</v>
      </c>
      <c r="S2702" s="11">
        <f t="shared" si="296"/>
        <v>41870.87467592593</v>
      </c>
      <c r="T2702">
        <f t="shared" si="297"/>
        <v>25569.000046296296</v>
      </c>
      <c r="U2702">
        <f t="shared" si="298"/>
        <v>2014</v>
      </c>
      <c r="V2702">
        <f t="shared" si="299"/>
        <v>8</v>
      </c>
      <c r="W2702" t="str">
        <f t="shared" si="300"/>
        <v>Aug</v>
      </c>
    </row>
    <row r="2703" spans="1:23" customFormat="1" ht="43.2" hidden="1" x14ac:dyDescent="0.3">
      <c r="A2703">
        <v>2701</v>
      </c>
      <c r="B2703" s="2" t="s">
        <v>2701</v>
      </c>
      <c r="C2703" s="2" t="s">
        <v>6811</v>
      </c>
      <c r="D2703" s="7">
        <v>3400</v>
      </c>
      <c r="E2703" s="5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94"/>
        <v>46</v>
      </c>
      <c r="P2703">
        <f t="shared" si="295"/>
        <v>34.130000000000003</v>
      </c>
      <c r="Q2703" t="s">
        <v>8315</v>
      </c>
      <c r="R2703" t="s">
        <v>8355</v>
      </c>
      <c r="S2703" s="11">
        <f t="shared" si="296"/>
        <v>42801.774699074071</v>
      </c>
      <c r="T2703">
        <f t="shared" si="297"/>
        <v>25569.000532407408</v>
      </c>
      <c r="U2703">
        <f t="shared" si="298"/>
        <v>2017</v>
      </c>
      <c r="V2703">
        <f t="shared" si="299"/>
        <v>3</v>
      </c>
      <c r="W2703" t="str">
        <f t="shared" si="300"/>
        <v>Mar</v>
      </c>
    </row>
    <row r="2704" spans="1:23" customFormat="1" ht="43.2" hidden="1" x14ac:dyDescent="0.3">
      <c r="A2704">
        <v>2702</v>
      </c>
      <c r="B2704" s="2" t="s">
        <v>2702</v>
      </c>
      <c r="C2704" s="2" t="s">
        <v>6812</v>
      </c>
      <c r="D2704" s="7">
        <v>10000</v>
      </c>
      <c r="E2704" s="5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94"/>
        <v>34</v>
      </c>
      <c r="P2704">
        <f t="shared" si="295"/>
        <v>132.35</v>
      </c>
      <c r="Q2704" t="s">
        <v>8315</v>
      </c>
      <c r="R2704" t="s">
        <v>8355</v>
      </c>
      <c r="S2704" s="11">
        <f t="shared" si="296"/>
        <v>42800.801817129628</v>
      </c>
      <c r="T2704">
        <f t="shared" si="297"/>
        <v>25569.000300925927</v>
      </c>
      <c r="U2704">
        <f t="shared" si="298"/>
        <v>2017</v>
      </c>
      <c r="V2704">
        <f t="shared" si="299"/>
        <v>3</v>
      </c>
      <c r="W2704" t="str">
        <f t="shared" si="300"/>
        <v>Mar</v>
      </c>
    </row>
    <row r="2705" spans="1:23" customFormat="1" ht="28.8" hidden="1" x14ac:dyDescent="0.3">
      <c r="A2705">
        <v>2703</v>
      </c>
      <c r="B2705" s="2" t="s">
        <v>2703</v>
      </c>
      <c r="C2705" s="2" t="s">
        <v>6813</v>
      </c>
      <c r="D2705" s="7">
        <v>40000</v>
      </c>
      <c r="E2705" s="5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94"/>
        <v>104</v>
      </c>
      <c r="P2705">
        <f t="shared" si="295"/>
        <v>922.22</v>
      </c>
      <c r="Q2705" t="s">
        <v>8315</v>
      </c>
      <c r="R2705" t="s">
        <v>8355</v>
      </c>
      <c r="S2705" s="11">
        <f t="shared" si="296"/>
        <v>42756.690162037034</v>
      </c>
      <c r="T2705">
        <f t="shared" si="297"/>
        <v>25569.000520833335</v>
      </c>
      <c r="U2705">
        <f t="shared" si="298"/>
        <v>2017</v>
      </c>
      <c r="V2705">
        <f t="shared" si="299"/>
        <v>1</v>
      </c>
      <c r="W2705" t="str">
        <f t="shared" si="300"/>
        <v>Jan</v>
      </c>
    </row>
    <row r="2706" spans="1:23" customFormat="1" ht="43.2" hidden="1" x14ac:dyDescent="0.3">
      <c r="A2706">
        <v>2704</v>
      </c>
      <c r="B2706" s="2" t="s">
        <v>2704</v>
      </c>
      <c r="C2706" s="2" t="s">
        <v>6814</v>
      </c>
      <c r="D2706" s="7">
        <v>19000</v>
      </c>
      <c r="E2706" s="5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94"/>
        <v>6</v>
      </c>
      <c r="P2706">
        <f t="shared" si="295"/>
        <v>163.57</v>
      </c>
      <c r="Q2706" t="s">
        <v>8315</v>
      </c>
      <c r="R2706" t="s">
        <v>8355</v>
      </c>
      <c r="S2706" s="11">
        <f t="shared" si="296"/>
        <v>42787.862430555557</v>
      </c>
      <c r="T2706">
        <f t="shared" si="297"/>
        <v>25569.000081018519</v>
      </c>
      <c r="U2706">
        <f t="shared" si="298"/>
        <v>2017</v>
      </c>
      <c r="V2706">
        <f t="shared" si="299"/>
        <v>2</v>
      </c>
      <c r="W2706" t="str">
        <f t="shared" si="300"/>
        <v>Feb</v>
      </c>
    </row>
    <row r="2707" spans="1:23" customFormat="1" ht="28.8" hidden="1" x14ac:dyDescent="0.3">
      <c r="A2707">
        <v>2705</v>
      </c>
      <c r="B2707" s="2" t="s">
        <v>2705</v>
      </c>
      <c r="C2707" s="2" t="s">
        <v>6815</v>
      </c>
      <c r="D2707" s="7">
        <v>16500</v>
      </c>
      <c r="E2707" s="5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94"/>
        <v>11</v>
      </c>
      <c r="P2707">
        <f t="shared" si="295"/>
        <v>217.38</v>
      </c>
      <c r="Q2707" t="s">
        <v>8315</v>
      </c>
      <c r="R2707" t="s">
        <v>8355</v>
      </c>
      <c r="S2707" s="11">
        <f t="shared" si="296"/>
        <v>42773.916180555556</v>
      </c>
      <c r="T2707">
        <f t="shared" si="297"/>
        <v>25569.000092592592</v>
      </c>
      <c r="U2707">
        <f t="shared" si="298"/>
        <v>2017</v>
      </c>
      <c r="V2707">
        <f t="shared" si="299"/>
        <v>2</v>
      </c>
      <c r="W2707" t="str">
        <f t="shared" si="300"/>
        <v>Feb</v>
      </c>
    </row>
    <row r="2708" spans="1:23" customFormat="1" ht="43.2" hidden="1" x14ac:dyDescent="0.3">
      <c r="A2708">
        <v>2706</v>
      </c>
      <c r="B2708" s="2" t="s">
        <v>2706</v>
      </c>
      <c r="C2708" s="2" t="s">
        <v>6816</v>
      </c>
      <c r="D2708" s="7">
        <v>35000</v>
      </c>
      <c r="E2708" s="5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94"/>
        <v>112</v>
      </c>
      <c r="P2708">
        <f t="shared" si="295"/>
        <v>149.44</v>
      </c>
      <c r="Q2708" t="s">
        <v>8315</v>
      </c>
      <c r="R2708" t="s">
        <v>8355</v>
      </c>
      <c r="S2708" s="11">
        <f t="shared" si="296"/>
        <v>41899.294942129629</v>
      </c>
      <c r="T2708">
        <f t="shared" si="297"/>
        <v>25569.00304398148</v>
      </c>
      <c r="U2708">
        <f t="shared" si="298"/>
        <v>2014</v>
      </c>
      <c r="V2708">
        <f t="shared" si="299"/>
        <v>9</v>
      </c>
      <c r="W2708" t="str">
        <f t="shared" si="300"/>
        <v>Sep</v>
      </c>
    </row>
    <row r="2709" spans="1:23" customFormat="1" ht="43.2" hidden="1" x14ac:dyDescent="0.3">
      <c r="A2709">
        <v>2707</v>
      </c>
      <c r="B2709" s="2" t="s">
        <v>2707</v>
      </c>
      <c r="C2709" s="2" t="s">
        <v>6817</v>
      </c>
      <c r="D2709" s="7">
        <v>8000</v>
      </c>
      <c r="E2709" s="5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94"/>
        <v>351</v>
      </c>
      <c r="P2709">
        <f t="shared" si="295"/>
        <v>71.239999999999995</v>
      </c>
      <c r="Q2709" t="s">
        <v>8315</v>
      </c>
      <c r="R2709" t="s">
        <v>8355</v>
      </c>
      <c r="S2709" s="11">
        <f t="shared" si="296"/>
        <v>41391.782905092594</v>
      </c>
      <c r="T2709">
        <f t="shared" si="297"/>
        <v>25569.004560185185</v>
      </c>
      <c r="U2709">
        <f t="shared" si="298"/>
        <v>2013</v>
      </c>
      <c r="V2709">
        <f t="shared" si="299"/>
        <v>4</v>
      </c>
      <c r="W2709" t="str">
        <f t="shared" si="300"/>
        <v>Apr</v>
      </c>
    </row>
    <row r="2710" spans="1:23" customFormat="1" ht="43.2" hidden="1" x14ac:dyDescent="0.3">
      <c r="A2710">
        <v>2708</v>
      </c>
      <c r="B2710" s="2" t="s">
        <v>2708</v>
      </c>
      <c r="C2710" s="2" t="s">
        <v>6818</v>
      </c>
      <c r="D2710" s="7">
        <v>20000</v>
      </c>
      <c r="E2710" s="5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94"/>
        <v>233</v>
      </c>
      <c r="P2710">
        <f t="shared" si="295"/>
        <v>44.46</v>
      </c>
      <c r="Q2710" t="s">
        <v>8315</v>
      </c>
      <c r="R2710" t="s">
        <v>8355</v>
      </c>
      <c r="S2710" s="11">
        <f t="shared" si="296"/>
        <v>42512.698217592595</v>
      </c>
      <c r="T2710">
        <f t="shared" si="297"/>
        <v>25569.012141203704</v>
      </c>
      <c r="U2710">
        <f t="shared" si="298"/>
        <v>2016</v>
      </c>
      <c r="V2710">
        <f t="shared" si="299"/>
        <v>5</v>
      </c>
      <c r="W2710" t="str">
        <f t="shared" si="300"/>
        <v>May</v>
      </c>
    </row>
    <row r="2711" spans="1:23" customFormat="1" ht="43.2" hidden="1" x14ac:dyDescent="0.3">
      <c r="A2711">
        <v>2709</v>
      </c>
      <c r="B2711" s="2" t="s">
        <v>2709</v>
      </c>
      <c r="C2711" s="2" t="s">
        <v>6819</v>
      </c>
      <c r="D2711" s="7">
        <v>50000</v>
      </c>
      <c r="E2711" s="5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94"/>
        <v>102</v>
      </c>
      <c r="P2711">
        <f t="shared" si="295"/>
        <v>164.94</v>
      </c>
      <c r="Q2711" t="s">
        <v>8315</v>
      </c>
      <c r="R2711" t="s">
        <v>8355</v>
      </c>
      <c r="S2711" s="11">
        <f t="shared" si="296"/>
        <v>42612.149780092594</v>
      </c>
      <c r="T2711">
        <f t="shared" si="297"/>
        <v>25569.003564814815</v>
      </c>
      <c r="U2711">
        <f t="shared" si="298"/>
        <v>2016</v>
      </c>
      <c r="V2711">
        <f t="shared" si="299"/>
        <v>8</v>
      </c>
      <c r="W2711" t="str">
        <f t="shared" si="300"/>
        <v>Aug</v>
      </c>
    </row>
    <row r="2712" spans="1:23" customFormat="1" ht="28.8" hidden="1" x14ac:dyDescent="0.3">
      <c r="A2712">
        <v>2710</v>
      </c>
      <c r="B2712" s="2" t="s">
        <v>2710</v>
      </c>
      <c r="C2712" s="2" t="s">
        <v>6820</v>
      </c>
      <c r="D2712" s="7">
        <v>60000</v>
      </c>
      <c r="E2712" s="5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94"/>
        <v>154</v>
      </c>
      <c r="P2712">
        <f t="shared" si="295"/>
        <v>84.87</v>
      </c>
      <c r="Q2712" t="s">
        <v>8315</v>
      </c>
      <c r="R2712" t="s">
        <v>8355</v>
      </c>
      <c r="S2712" s="11">
        <f t="shared" si="296"/>
        <v>41828.229490740741</v>
      </c>
      <c r="T2712">
        <f t="shared" si="297"/>
        <v>25569.012592592593</v>
      </c>
      <c r="U2712">
        <f t="shared" si="298"/>
        <v>2014</v>
      </c>
      <c r="V2712">
        <f t="shared" si="299"/>
        <v>7</v>
      </c>
      <c r="W2712" t="str">
        <f t="shared" si="300"/>
        <v>Jul</v>
      </c>
    </row>
    <row r="2713" spans="1:23" customFormat="1" ht="43.2" hidden="1" x14ac:dyDescent="0.3">
      <c r="A2713">
        <v>2711</v>
      </c>
      <c r="B2713" s="2" t="s">
        <v>2711</v>
      </c>
      <c r="C2713" s="2" t="s">
        <v>6821</v>
      </c>
      <c r="D2713" s="7">
        <v>3910</v>
      </c>
      <c r="E2713" s="5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94"/>
        <v>101</v>
      </c>
      <c r="P2713">
        <f t="shared" si="295"/>
        <v>53.95</v>
      </c>
      <c r="Q2713" t="s">
        <v>8315</v>
      </c>
      <c r="R2713" t="s">
        <v>8355</v>
      </c>
      <c r="S2713" s="11">
        <f t="shared" si="296"/>
        <v>41780.745254629634</v>
      </c>
      <c r="T2713">
        <f t="shared" si="297"/>
        <v>25569.000844907408</v>
      </c>
      <c r="U2713">
        <f t="shared" si="298"/>
        <v>2014</v>
      </c>
      <c r="V2713">
        <f t="shared" si="299"/>
        <v>5</v>
      </c>
      <c r="W2713" t="str">
        <f t="shared" si="300"/>
        <v>May</v>
      </c>
    </row>
    <row r="2714" spans="1:23" customFormat="1" ht="43.2" hidden="1" x14ac:dyDescent="0.3">
      <c r="A2714">
        <v>2712</v>
      </c>
      <c r="B2714" s="2" t="s">
        <v>2712</v>
      </c>
      <c r="C2714" s="2" t="s">
        <v>6822</v>
      </c>
      <c r="D2714" s="7">
        <v>5500</v>
      </c>
      <c r="E2714" s="5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94"/>
        <v>131</v>
      </c>
      <c r="P2714">
        <f t="shared" si="295"/>
        <v>50.53</v>
      </c>
      <c r="Q2714" t="s">
        <v>8315</v>
      </c>
      <c r="R2714" t="s">
        <v>8355</v>
      </c>
      <c r="S2714" s="11">
        <f t="shared" si="296"/>
        <v>41432.062037037038</v>
      </c>
      <c r="T2714">
        <f t="shared" si="297"/>
        <v>25569.001655092594</v>
      </c>
      <c r="U2714">
        <f t="shared" si="298"/>
        <v>2013</v>
      </c>
      <c r="V2714">
        <f t="shared" si="299"/>
        <v>6</v>
      </c>
      <c r="W2714" t="str">
        <f t="shared" si="300"/>
        <v>Jun</v>
      </c>
    </row>
    <row r="2715" spans="1:23" customFormat="1" ht="43.2" hidden="1" x14ac:dyDescent="0.3">
      <c r="A2715">
        <v>2713</v>
      </c>
      <c r="B2715" s="2" t="s">
        <v>2713</v>
      </c>
      <c r="C2715" s="2" t="s">
        <v>6823</v>
      </c>
      <c r="D2715" s="7">
        <v>150000</v>
      </c>
      <c r="E2715" s="5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94"/>
        <v>102</v>
      </c>
      <c r="P2715">
        <f t="shared" si="295"/>
        <v>108</v>
      </c>
      <c r="Q2715" t="s">
        <v>8315</v>
      </c>
      <c r="R2715" t="s">
        <v>8355</v>
      </c>
      <c r="S2715" s="11">
        <f t="shared" si="296"/>
        <v>42322.653749999998</v>
      </c>
      <c r="T2715">
        <f t="shared" si="297"/>
        <v>25569.016435185185</v>
      </c>
      <c r="U2715">
        <f t="shared" si="298"/>
        <v>2015</v>
      </c>
      <c r="V2715">
        <f t="shared" si="299"/>
        <v>11</v>
      </c>
      <c r="W2715" t="str">
        <f t="shared" si="300"/>
        <v>Nov</v>
      </c>
    </row>
    <row r="2716" spans="1:23" customFormat="1" ht="28.8" hidden="1" x14ac:dyDescent="0.3">
      <c r="A2716">
        <v>2714</v>
      </c>
      <c r="B2716" s="2" t="s">
        <v>2714</v>
      </c>
      <c r="C2716" s="2" t="s">
        <v>6824</v>
      </c>
      <c r="D2716" s="7">
        <v>25000</v>
      </c>
      <c r="E2716" s="5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94"/>
        <v>116</v>
      </c>
      <c r="P2716">
        <f t="shared" si="295"/>
        <v>95.37</v>
      </c>
      <c r="Q2716" t="s">
        <v>8315</v>
      </c>
      <c r="R2716" t="s">
        <v>8355</v>
      </c>
      <c r="S2716" s="11">
        <f t="shared" si="296"/>
        <v>42629.655046296291</v>
      </c>
      <c r="T2716">
        <f t="shared" si="297"/>
        <v>25569.003530092592</v>
      </c>
      <c r="U2716">
        <f t="shared" si="298"/>
        <v>2016</v>
      </c>
      <c r="V2716">
        <f t="shared" si="299"/>
        <v>9</v>
      </c>
      <c r="W2716" t="str">
        <f t="shared" si="300"/>
        <v>Sep</v>
      </c>
    </row>
    <row r="2717" spans="1:23" customFormat="1" ht="43.2" hidden="1" x14ac:dyDescent="0.3">
      <c r="A2717">
        <v>2715</v>
      </c>
      <c r="B2717" s="2" t="s">
        <v>2715</v>
      </c>
      <c r="C2717" s="2" t="s">
        <v>6825</v>
      </c>
      <c r="D2717" s="7">
        <v>12000</v>
      </c>
      <c r="E2717" s="5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94"/>
        <v>265</v>
      </c>
      <c r="P2717">
        <f t="shared" si="295"/>
        <v>57.63</v>
      </c>
      <c r="Q2717" t="s">
        <v>8315</v>
      </c>
      <c r="R2717" t="s">
        <v>8355</v>
      </c>
      <c r="S2717" s="11">
        <f t="shared" si="296"/>
        <v>42387.398472222223</v>
      </c>
      <c r="T2717">
        <f t="shared" si="297"/>
        <v>25569.006377314814</v>
      </c>
      <c r="U2717">
        <f t="shared" si="298"/>
        <v>2016</v>
      </c>
      <c r="V2717">
        <f t="shared" si="299"/>
        <v>1</v>
      </c>
      <c r="W2717" t="str">
        <f t="shared" si="300"/>
        <v>Jan</v>
      </c>
    </row>
    <row r="2718" spans="1:23" customFormat="1" ht="72" hidden="1" x14ac:dyDescent="0.3">
      <c r="A2718">
        <v>2716</v>
      </c>
      <c r="B2718" s="2" t="s">
        <v>2716</v>
      </c>
      <c r="C2718" s="2" t="s">
        <v>6826</v>
      </c>
      <c r="D2718" s="7">
        <v>10000</v>
      </c>
      <c r="E2718" s="5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94"/>
        <v>120</v>
      </c>
      <c r="P2718">
        <f t="shared" si="295"/>
        <v>64.16</v>
      </c>
      <c r="Q2718" t="s">
        <v>8315</v>
      </c>
      <c r="R2718" t="s">
        <v>8355</v>
      </c>
      <c r="S2718" s="11">
        <f t="shared" si="296"/>
        <v>42255.333252314813</v>
      </c>
      <c r="T2718">
        <f t="shared" si="297"/>
        <v>25569.002164351852</v>
      </c>
      <c r="U2718">
        <f t="shared" si="298"/>
        <v>2015</v>
      </c>
      <c r="V2718">
        <f t="shared" si="299"/>
        <v>9</v>
      </c>
      <c r="W2718" t="str">
        <f t="shared" si="300"/>
        <v>Sep</v>
      </c>
    </row>
    <row r="2719" spans="1:23" customFormat="1" ht="43.2" hidden="1" x14ac:dyDescent="0.3">
      <c r="A2719">
        <v>2717</v>
      </c>
      <c r="B2719" s="2" t="s">
        <v>2717</v>
      </c>
      <c r="C2719" s="2" t="s">
        <v>6827</v>
      </c>
      <c r="D2719" s="7">
        <v>25000</v>
      </c>
      <c r="E2719" s="5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94"/>
        <v>120</v>
      </c>
      <c r="P2719">
        <f t="shared" si="295"/>
        <v>92.39</v>
      </c>
      <c r="Q2719" t="s">
        <v>8315</v>
      </c>
      <c r="R2719" t="s">
        <v>8355</v>
      </c>
      <c r="S2719" s="11">
        <f t="shared" si="296"/>
        <v>41934.914918981485</v>
      </c>
      <c r="T2719">
        <f t="shared" si="297"/>
        <v>25569.003761574073</v>
      </c>
      <c r="U2719">
        <f t="shared" si="298"/>
        <v>2014</v>
      </c>
      <c r="V2719">
        <f t="shared" si="299"/>
        <v>10</v>
      </c>
      <c r="W2719" t="str">
        <f t="shared" si="300"/>
        <v>Oct</v>
      </c>
    </row>
    <row r="2720" spans="1:23" customFormat="1" ht="43.2" hidden="1" x14ac:dyDescent="0.3">
      <c r="A2720">
        <v>2718</v>
      </c>
      <c r="B2720" s="2" t="s">
        <v>2718</v>
      </c>
      <c r="C2720" s="2" t="s">
        <v>6828</v>
      </c>
      <c r="D2720" s="7">
        <v>18000</v>
      </c>
      <c r="E2720" s="5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94"/>
        <v>104</v>
      </c>
      <c r="P2720">
        <f t="shared" si="295"/>
        <v>125.98</v>
      </c>
      <c r="Q2720" t="s">
        <v>8315</v>
      </c>
      <c r="R2720" t="s">
        <v>8355</v>
      </c>
      <c r="S2720" s="11">
        <f t="shared" si="296"/>
        <v>42465.596585648149</v>
      </c>
      <c r="T2720">
        <f t="shared" si="297"/>
        <v>25569.001712962963</v>
      </c>
      <c r="U2720">
        <f t="shared" si="298"/>
        <v>2016</v>
      </c>
      <c r="V2720">
        <f t="shared" si="299"/>
        <v>4</v>
      </c>
      <c r="W2720" t="str">
        <f t="shared" si="300"/>
        <v>Apr</v>
      </c>
    </row>
    <row r="2721" spans="1:23" customFormat="1" ht="43.2" hidden="1" x14ac:dyDescent="0.3">
      <c r="A2721">
        <v>2719</v>
      </c>
      <c r="B2721" s="2" t="s">
        <v>2719</v>
      </c>
      <c r="C2721" s="2" t="s">
        <v>6829</v>
      </c>
      <c r="D2721" s="7">
        <v>6000</v>
      </c>
      <c r="E2721" s="5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94"/>
        <v>109</v>
      </c>
      <c r="P2721">
        <f t="shared" si="295"/>
        <v>94.64</v>
      </c>
      <c r="Q2721" t="s">
        <v>8315</v>
      </c>
      <c r="R2721" t="s">
        <v>8355</v>
      </c>
      <c r="S2721" s="11">
        <f t="shared" si="296"/>
        <v>42418.031180555554</v>
      </c>
      <c r="T2721">
        <f t="shared" si="297"/>
        <v>25569.000798611112</v>
      </c>
      <c r="U2721">
        <f t="shared" si="298"/>
        <v>2016</v>
      </c>
      <c r="V2721">
        <f t="shared" si="299"/>
        <v>2</v>
      </c>
      <c r="W2721" t="str">
        <f t="shared" si="300"/>
        <v>Feb</v>
      </c>
    </row>
    <row r="2722" spans="1:23" customFormat="1" ht="43.2" hidden="1" x14ac:dyDescent="0.3">
      <c r="A2722">
        <v>2720</v>
      </c>
      <c r="B2722" s="2" t="s">
        <v>2720</v>
      </c>
      <c r="C2722" s="2" t="s">
        <v>6830</v>
      </c>
      <c r="D2722" s="7">
        <v>25000</v>
      </c>
      <c r="E2722" s="5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94"/>
        <v>118</v>
      </c>
      <c r="P2722">
        <f t="shared" si="295"/>
        <v>170.7</v>
      </c>
      <c r="Q2722" t="s">
        <v>8315</v>
      </c>
      <c r="R2722" t="s">
        <v>8355</v>
      </c>
      <c r="S2722" s="11">
        <f t="shared" si="296"/>
        <v>42655.465891203698</v>
      </c>
      <c r="T2722">
        <f t="shared" si="297"/>
        <v>25569.002002314814</v>
      </c>
      <c r="U2722">
        <f t="shared" si="298"/>
        <v>2016</v>
      </c>
      <c r="V2722">
        <f t="shared" si="299"/>
        <v>10</v>
      </c>
      <c r="W2722" t="str">
        <f t="shared" si="300"/>
        <v>Oct</v>
      </c>
    </row>
    <row r="2723" spans="1:23" customFormat="1" ht="43.2" hidden="1" x14ac:dyDescent="0.3">
      <c r="A2723">
        <v>2721</v>
      </c>
      <c r="B2723" s="2" t="s">
        <v>2721</v>
      </c>
      <c r="C2723" s="2" t="s">
        <v>6831</v>
      </c>
      <c r="D2723" s="7">
        <v>750</v>
      </c>
      <c r="E2723" s="5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94"/>
        <v>1462</v>
      </c>
      <c r="P2723">
        <f t="shared" si="295"/>
        <v>40.76</v>
      </c>
      <c r="Q2723" t="s">
        <v>8317</v>
      </c>
      <c r="R2723" t="s">
        <v>8347</v>
      </c>
      <c r="S2723" s="11">
        <f t="shared" si="296"/>
        <v>41493.543958333335</v>
      </c>
      <c r="T2723">
        <f t="shared" si="297"/>
        <v>25569.003113425926</v>
      </c>
      <c r="U2723">
        <f t="shared" si="298"/>
        <v>2013</v>
      </c>
      <c r="V2723">
        <f t="shared" si="299"/>
        <v>8</v>
      </c>
      <c r="W2723" t="str">
        <f t="shared" si="300"/>
        <v>Aug</v>
      </c>
    </row>
    <row r="2724" spans="1:23" customFormat="1" ht="43.2" hidden="1" x14ac:dyDescent="0.3">
      <c r="A2724">
        <v>2722</v>
      </c>
      <c r="B2724" s="2" t="s">
        <v>2722</v>
      </c>
      <c r="C2724" s="2" t="s">
        <v>6832</v>
      </c>
      <c r="D2724" s="7">
        <v>5000</v>
      </c>
      <c r="E2724" s="5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94"/>
        <v>253</v>
      </c>
      <c r="P2724">
        <f t="shared" si="295"/>
        <v>68.25</v>
      </c>
      <c r="Q2724" t="s">
        <v>8317</v>
      </c>
      <c r="R2724" t="s">
        <v>8347</v>
      </c>
      <c r="S2724" s="11">
        <f t="shared" si="296"/>
        <v>42704.857094907406</v>
      </c>
      <c r="T2724">
        <f t="shared" si="297"/>
        <v>25569.002141203702</v>
      </c>
      <c r="U2724">
        <f t="shared" si="298"/>
        <v>2016</v>
      </c>
      <c r="V2724">
        <f t="shared" si="299"/>
        <v>11</v>
      </c>
      <c r="W2724" t="str">
        <f t="shared" si="300"/>
        <v>Nov</v>
      </c>
    </row>
    <row r="2725" spans="1:23" customFormat="1" ht="43.2" hidden="1" x14ac:dyDescent="0.3">
      <c r="A2725">
        <v>2723</v>
      </c>
      <c r="B2725" s="2" t="s">
        <v>2723</v>
      </c>
      <c r="C2725" s="2" t="s">
        <v>6833</v>
      </c>
      <c r="D2725" s="7">
        <v>12000</v>
      </c>
      <c r="E2725" s="5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94"/>
        <v>140</v>
      </c>
      <c r="P2725">
        <f t="shared" si="295"/>
        <v>95.49</v>
      </c>
      <c r="Q2725" t="s">
        <v>8317</v>
      </c>
      <c r="R2725" t="s">
        <v>8347</v>
      </c>
      <c r="S2725" s="11">
        <f t="shared" si="296"/>
        <v>41944.83898148148</v>
      </c>
      <c r="T2725">
        <f t="shared" si="297"/>
        <v>25569.002037037037</v>
      </c>
      <c r="U2725">
        <f t="shared" si="298"/>
        <v>2014</v>
      </c>
      <c r="V2725">
        <f t="shared" si="299"/>
        <v>11</v>
      </c>
      <c r="W2725" t="str">
        <f t="shared" si="300"/>
        <v>Nov</v>
      </c>
    </row>
    <row r="2726" spans="1:23" customFormat="1" ht="43.2" hidden="1" x14ac:dyDescent="0.3">
      <c r="A2726">
        <v>2724</v>
      </c>
      <c r="B2726" s="2" t="s">
        <v>2724</v>
      </c>
      <c r="C2726" s="2" t="s">
        <v>6834</v>
      </c>
      <c r="D2726" s="7">
        <v>2468</v>
      </c>
      <c r="E2726" s="5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94"/>
        <v>297</v>
      </c>
      <c r="P2726">
        <f t="shared" si="295"/>
        <v>7.19</v>
      </c>
      <c r="Q2726" t="s">
        <v>8317</v>
      </c>
      <c r="R2726" t="s">
        <v>8347</v>
      </c>
      <c r="S2726" s="11">
        <f t="shared" si="296"/>
        <v>42199.32707175926</v>
      </c>
      <c r="T2726">
        <f t="shared" si="297"/>
        <v>25569.011793981481</v>
      </c>
      <c r="U2726">
        <f t="shared" si="298"/>
        <v>2015</v>
      </c>
      <c r="V2726">
        <f t="shared" si="299"/>
        <v>7</v>
      </c>
      <c r="W2726" t="str">
        <f t="shared" si="300"/>
        <v>Jul</v>
      </c>
    </row>
    <row r="2727" spans="1:23" customFormat="1" ht="43.2" hidden="1" x14ac:dyDescent="0.3">
      <c r="A2727">
        <v>2725</v>
      </c>
      <c r="B2727" s="2" t="s">
        <v>2725</v>
      </c>
      <c r="C2727" s="2" t="s">
        <v>6835</v>
      </c>
      <c r="D2727" s="7">
        <v>40000</v>
      </c>
      <c r="E2727" s="5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94"/>
        <v>145</v>
      </c>
      <c r="P2727">
        <f t="shared" si="295"/>
        <v>511.65</v>
      </c>
      <c r="Q2727" t="s">
        <v>8317</v>
      </c>
      <c r="R2727" t="s">
        <v>8347</v>
      </c>
      <c r="S2727" s="11">
        <f t="shared" si="296"/>
        <v>42745.744618055556</v>
      </c>
      <c r="T2727">
        <f t="shared" si="297"/>
        <v>25569.001307870371</v>
      </c>
      <c r="U2727">
        <f t="shared" si="298"/>
        <v>2017</v>
      </c>
      <c r="V2727">
        <f t="shared" si="299"/>
        <v>1</v>
      </c>
      <c r="W2727" t="str">
        <f t="shared" si="300"/>
        <v>Jan</v>
      </c>
    </row>
    <row r="2728" spans="1:23" customFormat="1" hidden="1" x14ac:dyDescent="0.3">
      <c r="A2728">
        <v>2726</v>
      </c>
      <c r="B2728" s="2" t="s">
        <v>2726</v>
      </c>
      <c r="C2728" s="2" t="s">
        <v>6836</v>
      </c>
      <c r="D2728" s="7">
        <v>100000</v>
      </c>
      <c r="E2728" s="5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94"/>
        <v>106</v>
      </c>
      <c r="P2728">
        <f t="shared" si="295"/>
        <v>261.75</v>
      </c>
      <c r="Q2728" t="s">
        <v>8317</v>
      </c>
      <c r="R2728" t="s">
        <v>8347</v>
      </c>
      <c r="S2728" s="11">
        <f t="shared" si="296"/>
        <v>42452.579988425925</v>
      </c>
      <c r="T2728">
        <f t="shared" si="297"/>
        <v>25569.004675925928</v>
      </c>
      <c r="U2728">
        <f t="shared" si="298"/>
        <v>2016</v>
      </c>
      <c r="V2728">
        <f t="shared" si="299"/>
        <v>3</v>
      </c>
      <c r="W2728" t="str">
        <f t="shared" si="300"/>
        <v>Mar</v>
      </c>
    </row>
    <row r="2729" spans="1:23" customFormat="1" ht="43.2" hidden="1" x14ac:dyDescent="0.3">
      <c r="A2729">
        <v>2727</v>
      </c>
      <c r="B2729" s="2" t="s">
        <v>2727</v>
      </c>
      <c r="C2729" s="2" t="s">
        <v>6837</v>
      </c>
      <c r="D2729" s="7">
        <v>10000</v>
      </c>
      <c r="E2729" s="5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94"/>
        <v>493</v>
      </c>
      <c r="P2729">
        <f t="shared" si="295"/>
        <v>69.760000000000005</v>
      </c>
      <c r="Q2729" t="s">
        <v>8317</v>
      </c>
      <c r="R2729" t="s">
        <v>8347</v>
      </c>
      <c r="S2729" s="11">
        <f t="shared" si="296"/>
        <v>42198.676655092597</v>
      </c>
      <c r="T2729">
        <f t="shared" si="297"/>
        <v>25569.00818287037</v>
      </c>
      <c r="U2729">
        <f t="shared" si="298"/>
        <v>2015</v>
      </c>
      <c r="V2729">
        <f t="shared" si="299"/>
        <v>7</v>
      </c>
      <c r="W2729" t="str">
        <f t="shared" si="300"/>
        <v>Jul</v>
      </c>
    </row>
    <row r="2730" spans="1:23" customFormat="1" ht="28.8" hidden="1" x14ac:dyDescent="0.3">
      <c r="A2730">
        <v>2728</v>
      </c>
      <c r="B2730" s="2" t="s">
        <v>2728</v>
      </c>
      <c r="C2730" s="2" t="s">
        <v>6838</v>
      </c>
      <c r="D2730" s="7">
        <v>15000</v>
      </c>
      <c r="E2730" s="5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94"/>
        <v>202</v>
      </c>
      <c r="P2730">
        <f t="shared" si="295"/>
        <v>77.23</v>
      </c>
      <c r="Q2730" t="s">
        <v>8317</v>
      </c>
      <c r="R2730" t="s">
        <v>8347</v>
      </c>
      <c r="S2730" s="11">
        <f t="shared" si="296"/>
        <v>42333.59993055556</v>
      </c>
      <c r="T2730">
        <f t="shared" si="297"/>
        <v>25569.004537037035</v>
      </c>
      <c r="U2730">
        <f t="shared" si="298"/>
        <v>2015</v>
      </c>
      <c r="V2730">
        <f t="shared" si="299"/>
        <v>11</v>
      </c>
      <c r="W2730" t="str">
        <f t="shared" si="300"/>
        <v>Nov</v>
      </c>
    </row>
    <row r="2731" spans="1:23" customFormat="1" ht="28.8" hidden="1" x14ac:dyDescent="0.3">
      <c r="A2731">
        <v>2729</v>
      </c>
      <c r="B2731" s="2" t="s">
        <v>2729</v>
      </c>
      <c r="C2731" s="2" t="s">
        <v>6839</v>
      </c>
      <c r="D2731" s="7">
        <v>7500</v>
      </c>
      <c r="E2731" s="5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94"/>
        <v>104</v>
      </c>
      <c r="P2731">
        <f t="shared" si="295"/>
        <v>340.57</v>
      </c>
      <c r="Q2731" t="s">
        <v>8317</v>
      </c>
      <c r="R2731" t="s">
        <v>8347</v>
      </c>
      <c r="S2731" s="11">
        <f t="shared" si="296"/>
        <v>42095.240706018521</v>
      </c>
      <c r="T2731">
        <f t="shared" si="297"/>
        <v>25569.000266203704</v>
      </c>
      <c r="U2731">
        <f t="shared" si="298"/>
        <v>2015</v>
      </c>
      <c r="V2731">
        <f t="shared" si="299"/>
        <v>4</v>
      </c>
      <c r="W2731" t="str">
        <f t="shared" si="300"/>
        <v>Apr</v>
      </c>
    </row>
    <row r="2732" spans="1:23" customFormat="1" ht="43.2" hidden="1" x14ac:dyDescent="0.3">
      <c r="A2732">
        <v>2730</v>
      </c>
      <c r="B2732" s="2" t="s">
        <v>2730</v>
      </c>
      <c r="C2732" s="2" t="s">
        <v>6840</v>
      </c>
      <c r="D2732" s="7">
        <v>27000</v>
      </c>
      <c r="E2732" s="5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94"/>
        <v>170</v>
      </c>
      <c r="P2732">
        <f t="shared" si="295"/>
        <v>67.42</v>
      </c>
      <c r="Q2732" t="s">
        <v>8317</v>
      </c>
      <c r="R2732" t="s">
        <v>8347</v>
      </c>
      <c r="S2732" s="11">
        <f t="shared" si="296"/>
        <v>41351.541377314818</v>
      </c>
      <c r="T2732">
        <f t="shared" si="297"/>
        <v>25569.007893518519</v>
      </c>
      <c r="U2732">
        <f t="shared" si="298"/>
        <v>2013</v>
      </c>
      <c r="V2732">
        <f t="shared" si="299"/>
        <v>3</v>
      </c>
      <c r="W2732" t="str">
        <f t="shared" si="300"/>
        <v>Mar</v>
      </c>
    </row>
    <row r="2733" spans="1:23" customFormat="1" ht="57.6" hidden="1" x14ac:dyDescent="0.3">
      <c r="A2733">
        <v>2731</v>
      </c>
      <c r="B2733" s="2" t="s">
        <v>2731</v>
      </c>
      <c r="C2733" s="2" t="s">
        <v>6841</v>
      </c>
      <c r="D2733" s="7">
        <v>30000</v>
      </c>
      <c r="E2733" s="5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94"/>
        <v>104</v>
      </c>
      <c r="P2733">
        <f t="shared" si="295"/>
        <v>845.7</v>
      </c>
      <c r="Q2733" t="s">
        <v>8317</v>
      </c>
      <c r="R2733" t="s">
        <v>8347</v>
      </c>
      <c r="S2733" s="11">
        <f t="shared" si="296"/>
        <v>41872.525717592594</v>
      </c>
      <c r="T2733">
        <f t="shared" si="297"/>
        <v>25569.000428240739</v>
      </c>
      <c r="U2733">
        <f t="shared" si="298"/>
        <v>2014</v>
      </c>
      <c r="V2733">
        <f t="shared" si="299"/>
        <v>8</v>
      </c>
      <c r="W2733" t="str">
        <f t="shared" si="300"/>
        <v>Aug</v>
      </c>
    </row>
    <row r="2734" spans="1:23" customFormat="1" ht="43.2" hidden="1" x14ac:dyDescent="0.3">
      <c r="A2734">
        <v>2732</v>
      </c>
      <c r="B2734" s="2" t="s">
        <v>2732</v>
      </c>
      <c r="C2734" s="2" t="s">
        <v>6842</v>
      </c>
      <c r="D2734" s="7">
        <v>12000</v>
      </c>
      <c r="E2734" s="5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94"/>
        <v>118</v>
      </c>
      <c r="P2734">
        <f t="shared" si="295"/>
        <v>97.19</v>
      </c>
      <c r="Q2734" t="s">
        <v>8317</v>
      </c>
      <c r="R2734" t="s">
        <v>8347</v>
      </c>
      <c r="S2734" s="11">
        <f t="shared" si="296"/>
        <v>41389.808194444442</v>
      </c>
      <c r="T2734">
        <f t="shared" si="297"/>
        <v>25569.001689814813</v>
      </c>
      <c r="U2734">
        <f t="shared" si="298"/>
        <v>2013</v>
      </c>
      <c r="V2734">
        <f t="shared" si="299"/>
        <v>4</v>
      </c>
      <c r="W2734" t="str">
        <f t="shared" si="300"/>
        <v>Apr</v>
      </c>
    </row>
    <row r="2735" spans="1:23" customFormat="1" ht="43.2" hidden="1" x14ac:dyDescent="0.3">
      <c r="A2735">
        <v>2733</v>
      </c>
      <c r="B2735" s="2" t="s">
        <v>2733</v>
      </c>
      <c r="C2735" s="2" t="s">
        <v>6843</v>
      </c>
      <c r="D2735" s="7">
        <v>50000</v>
      </c>
      <c r="E2735" s="5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94"/>
        <v>108</v>
      </c>
      <c r="P2735">
        <f t="shared" si="295"/>
        <v>451.84</v>
      </c>
      <c r="Q2735" t="s">
        <v>8317</v>
      </c>
      <c r="R2735" t="s">
        <v>8347</v>
      </c>
      <c r="S2735" s="11">
        <f t="shared" si="296"/>
        <v>42044.272847222222</v>
      </c>
      <c r="T2735">
        <f t="shared" si="297"/>
        <v>25569.001377314813</v>
      </c>
      <c r="U2735">
        <f t="shared" si="298"/>
        <v>2015</v>
      </c>
      <c r="V2735">
        <f t="shared" si="299"/>
        <v>2</v>
      </c>
      <c r="W2735" t="str">
        <f t="shared" si="300"/>
        <v>Feb</v>
      </c>
    </row>
    <row r="2736" spans="1:23" customFormat="1" ht="43.2" hidden="1" x14ac:dyDescent="0.3">
      <c r="A2736">
        <v>2734</v>
      </c>
      <c r="B2736" s="2" t="s">
        <v>2734</v>
      </c>
      <c r="C2736" s="2" t="s">
        <v>6844</v>
      </c>
      <c r="D2736" s="7">
        <v>1</v>
      </c>
      <c r="E2736" s="5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94"/>
        <v>2260300</v>
      </c>
      <c r="P2736">
        <f t="shared" si="295"/>
        <v>138.66999999999999</v>
      </c>
      <c r="Q2736" t="s">
        <v>8317</v>
      </c>
      <c r="R2736" t="s">
        <v>8347</v>
      </c>
      <c r="S2736" s="11">
        <f t="shared" si="296"/>
        <v>42626.668888888889</v>
      </c>
      <c r="T2736">
        <f t="shared" si="297"/>
        <v>25569.001886574075</v>
      </c>
      <c r="U2736">
        <f t="shared" si="298"/>
        <v>2016</v>
      </c>
      <c r="V2736">
        <f t="shared" si="299"/>
        <v>9</v>
      </c>
      <c r="W2736" t="str">
        <f t="shared" si="300"/>
        <v>Sep</v>
      </c>
    </row>
    <row r="2737" spans="1:23" customFormat="1" ht="43.2" hidden="1" x14ac:dyDescent="0.3">
      <c r="A2737">
        <v>2735</v>
      </c>
      <c r="B2737" s="2" t="s">
        <v>2735</v>
      </c>
      <c r="C2737" s="2" t="s">
        <v>6845</v>
      </c>
      <c r="D2737" s="7">
        <v>750</v>
      </c>
      <c r="E2737" s="5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94"/>
        <v>978</v>
      </c>
      <c r="P2737">
        <f t="shared" si="295"/>
        <v>21.64</v>
      </c>
      <c r="Q2737" t="s">
        <v>8317</v>
      </c>
      <c r="R2737" t="s">
        <v>8347</v>
      </c>
      <c r="S2737" s="11">
        <f t="shared" si="296"/>
        <v>41316.120949074073</v>
      </c>
      <c r="T2737">
        <f t="shared" si="297"/>
        <v>25569.003923611112</v>
      </c>
      <c r="U2737">
        <f t="shared" si="298"/>
        <v>2013</v>
      </c>
      <c r="V2737">
        <f t="shared" si="299"/>
        <v>2</v>
      </c>
      <c r="W2737" t="str">
        <f t="shared" si="300"/>
        <v>Feb</v>
      </c>
    </row>
    <row r="2738" spans="1:23" customFormat="1" ht="57.6" hidden="1" x14ac:dyDescent="0.3">
      <c r="A2738">
        <v>2736</v>
      </c>
      <c r="B2738" s="2" t="s">
        <v>2736</v>
      </c>
      <c r="C2738" s="2" t="s">
        <v>6846</v>
      </c>
      <c r="D2738" s="7">
        <v>8000</v>
      </c>
      <c r="E2738" s="5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94"/>
        <v>123</v>
      </c>
      <c r="P2738">
        <f t="shared" si="295"/>
        <v>169.52</v>
      </c>
      <c r="Q2738" t="s">
        <v>8317</v>
      </c>
      <c r="R2738" t="s">
        <v>8347</v>
      </c>
      <c r="S2738" s="11">
        <f t="shared" si="296"/>
        <v>41722.666354166664</v>
      </c>
      <c r="T2738">
        <f t="shared" si="297"/>
        <v>25569.000671296297</v>
      </c>
      <c r="U2738">
        <f t="shared" si="298"/>
        <v>2014</v>
      </c>
      <c r="V2738">
        <f t="shared" si="299"/>
        <v>3</v>
      </c>
      <c r="W2738" t="str">
        <f t="shared" si="300"/>
        <v>Mar</v>
      </c>
    </row>
    <row r="2739" spans="1:23" customFormat="1" ht="43.2" hidden="1" x14ac:dyDescent="0.3">
      <c r="A2739">
        <v>2737</v>
      </c>
      <c r="B2739" s="2" t="s">
        <v>2737</v>
      </c>
      <c r="C2739" s="2" t="s">
        <v>6847</v>
      </c>
      <c r="D2739" s="7">
        <v>30000</v>
      </c>
      <c r="E2739" s="5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94"/>
        <v>246</v>
      </c>
      <c r="P2739">
        <f t="shared" si="295"/>
        <v>161.88</v>
      </c>
      <c r="Q2739" t="s">
        <v>8317</v>
      </c>
      <c r="R2739" t="s">
        <v>8347</v>
      </c>
      <c r="S2739" s="11">
        <f t="shared" si="296"/>
        <v>41611.917673611111</v>
      </c>
      <c r="T2739">
        <f t="shared" si="297"/>
        <v>25569.005277777778</v>
      </c>
      <c r="U2739">
        <f t="shared" si="298"/>
        <v>2013</v>
      </c>
      <c r="V2739">
        <f t="shared" si="299"/>
        <v>12</v>
      </c>
      <c r="W2739" t="str">
        <f t="shared" si="300"/>
        <v>Dec</v>
      </c>
    </row>
    <row r="2740" spans="1:23" customFormat="1" ht="43.2" hidden="1" x14ac:dyDescent="0.3">
      <c r="A2740">
        <v>2738</v>
      </c>
      <c r="B2740" s="2" t="s">
        <v>2738</v>
      </c>
      <c r="C2740" s="2" t="s">
        <v>6848</v>
      </c>
      <c r="D2740" s="7">
        <v>5000</v>
      </c>
      <c r="E2740" s="5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94"/>
        <v>148</v>
      </c>
      <c r="P2740">
        <f t="shared" si="295"/>
        <v>493.13</v>
      </c>
      <c r="Q2740" t="s">
        <v>8317</v>
      </c>
      <c r="R2740" t="s">
        <v>8347</v>
      </c>
      <c r="S2740" s="11">
        <f t="shared" si="296"/>
        <v>42620.143564814818</v>
      </c>
      <c r="T2740">
        <f t="shared" si="297"/>
        <v>25569.000173611112</v>
      </c>
      <c r="U2740">
        <f t="shared" si="298"/>
        <v>2016</v>
      </c>
      <c r="V2740">
        <f t="shared" si="299"/>
        <v>9</v>
      </c>
      <c r="W2740" t="str">
        <f t="shared" si="300"/>
        <v>Sep</v>
      </c>
    </row>
    <row r="2741" spans="1:23" customFormat="1" ht="43.2" hidden="1" x14ac:dyDescent="0.3">
      <c r="A2741">
        <v>2739</v>
      </c>
      <c r="B2741" s="2" t="s">
        <v>2739</v>
      </c>
      <c r="C2741" s="2" t="s">
        <v>6849</v>
      </c>
      <c r="D2741" s="7">
        <v>1100</v>
      </c>
      <c r="E2741" s="5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94"/>
        <v>384</v>
      </c>
      <c r="P2741">
        <f t="shared" si="295"/>
        <v>22.12</v>
      </c>
      <c r="Q2741" t="s">
        <v>8317</v>
      </c>
      <c r="R2741" t="s">
        <v>8347</v>
      </c>
      <c r="S2741" s="11">
        <f t="shared" si="296"/>
        <v>41719.887928240743</v>
      </c>
      <c r="T2741">
        <f t="shared" si="297"/>
        <v>25569.002210648148</v>
      </c>
      <c r="U2741">
        <f t="shared" si="298"/>
        <v>2014</v>
      </c>
      <c r="V2741">
        <f t="shared" si="299"/>
        <v>3</v>
      </c>
      <c r="W2741" t="str">
        <f t="shared" si="300"/>
        <v>Mar</v>
      </c>
    </row>
    <row r="2742" spans="1:23" customFormat="1" ht="43.2" hidden="1" x14ac:dyDescent="0.3">
      <c r="A2742">
        <v>2740</v>
      </c>
      <c r="B2742" s="2" t="s">
        <v>2740</v>
      </c>
      <c r="C2742" s="2" t="s">
        <v>6850</v>
      </c>
      <c r="D2742" s="7">
        <v>300</v>
      </c>
      <c r="E2742" s="5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94"/>
        <v>103</v>
      </c>
      <c r="P2742">
        <f t="shared" si="295"/>
        <v>18.239999999999998</v>
      </c>
      <c r="Q2742" t="s">
        <v>8317</v>
      </c>
      <c r="R2742" t="s">
        <v>8347</v>
      </c>
      <c r="S2742" s="11">
        <f t="shared" si="296"/>
        <v>42045.031851851847</v>
      </c>
      <c r="T2742">
        <f t="shared" si="297"/>
        <v>25569.000196759258</v>
      </c>
      <c r="U2742">
        <f t="shared" si="298"/>
        <v>2015</v>
      </c>
      <c r="V2742">
        <f t="shared" si="299"/>
        <v>2</v>
      </c>
      <c r="W2742" t="str">
        <f t="shared" si="300"/>
        <v>Feb</v>
      </c>
    </row>
    <row r="2743" spans="1:23" customFormat="1" ht="28.8" hidden="1" x14ac:dyDescent="0.3">
      <c r="A2743">
        <v>2741</v>
      </c>
      <c r="B2743" s="2" t="s">
        <v>2741</v>
      </c>
      <c r="C2743" s="2" t="s">
        <v>6851</v>
      </c>
      <c r="D2743" s="7">
        <v>8000</v>
      </c>
      <c r="E2743" s="5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94"/>
        <v>0</v>
      </c>
      <c r="P2743">
        <f t="shared" si="295"/>
        <v>8.75</v>
      </c>
      <c r="Q2743" t="s">
        <v>8320</v>
      </c>
      <c r="R2743" t="s">
        <v>8356</v>
      </c>
      <c r="S2743" s="11">
        <f t="shared" si="296"/>
        <v>41911.657430555555</v>
      </c>
      <c r="T2743">
        <f t="shared" si="297"/>
        <v>25569.000046296296</v>
      </c>
      <c r="U2743">
        <f t="shared" si="298"/>
        <v>2014</v>
      </c>
      <c r="V2743">
        <f t="shared" si="299"/>
        <v>9</v>
      </c>
      <c r="W2743" t="str">
        <f t="shared" si="300"/>
        <v>Sep</v>
      </c>
    </row>
    <row r="2744" spans="1:23" customFormat="1" ht="43.2" hidden="1" x14ac:dyDescent="0.3">
      <c r="A2744">
        <v>2742</v>
      </c>
      <c r="B2744" s="2" t="s">
        <v>2742</v>
      </c>
      <c r="C2744" s="2" t="s">
        <v>6852</v>
      </c>
      <c r="D2744" s="7">
        <v>2500</v>
      </c>
      <c r="E2744" s="5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94"/>
        <v>29</v>
      </c>
      <c r="P2744">
        <f t="shared" si="295"/>
        <v>40.61</v>
      </c>
      <c r="Q2744" t="s">
        <v>8320</v>
      </c>
      <c r="R2744" t="s">
        <v>8356</v>
      </c>
      <c r="S2744" s="11">
        <f t="shared" si="296"/>
        <v>41030.719756944447</v>
      </c>
      <c r="T2744">
        <f t="shared" si="297"/>
        <v>25569.000208333335</v>
      </c>
      <c r="U2744">
        <f t="shared" si="298"/>
        <v>2012</v>
      </c>
      <c r="V2744">
        <f t="shared" si="299"/>
        <v>5</v>
      </c>
      <c r="W2744" t="str">
        <f t="shared" si="300"/>
        <v>May</v>
      </c>
    </row>
    <row r="2745" spans="1:23" customFormat="1" ht="57.6" hidden="1" x14ac:dyDescent="0.3">
      <c r="A2745">
        <v>2743</v>
      </c>
      <c r="B2745" s="2" t="s">
        <v>2743</v>
      </c>
      <c r="C2745" s="2" t="s">
        <v>6853</v>
      </c>
      <c r="D2745" s="7">
        <v>5999</v>
      </c>
      <c r="E2745" s="5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94"/>
        <v>0</v>
      </c>
      <c r="P2745">
        <f t="shared" si="295"/>
        <v>0</v>
      </c>
      <c r="Q2745" t="s">
        <v>8320</v>
      </c>
      <c r="R2745" t="s">
        <v>8356</v>
      </c>
      <c r="S2745" s="11">
        <f t="shared" si="296"/>
        <v>42632.328784722224</v>
      </c>
      <c r="T2745">
        <f t="shared" si="297"/>
        <v>25569</v>
      </c>
      <c r="U2745">
        <f t="shared" si="298"/>
        <v>2016</v>
      </c>
      <c r="V2745">
        <f t="shared" si="299"/>
        <v>9</v>
      </c>
      <c r="W2745" t="str">
        <f t="shared" si="300"/>
        <v>Sep</v>
      </c>
    </row>
    <row r="2746" spans="1:23" customFormat="1" ht="43.2" hidden="1" x14ac:dyDescent="0.3">
      <c r="A2746">
        <v>2744</v>
      </c>
      <c r="B2746" s="2" t="s">
        <v>2744</v>
      </c>
      <c r="C2746" s="2" t="s">
        <v>6854</v>
      </c>
      <c r="D2746" s="7">
        <v>16000</v>
      </c>
      <c r="E2746" s="5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94"/>
        <v>5</v>
      </c>
      <c r="P2746">
        <f t="shared" si="295"/>
        <v>37.950000000000003</v>
      </c>
      <c r="Q2746" t="s">
        <v>8320</v>
      </c>
      <c r="R2746" t="s">
        <v>8356</v>
      </c>
      <c r="S2746" s="11">
        <f t="shared" si="296"/>
        <v>40938.062476851854</v>
      </c>
      <c r="T2746">
        <f t="shared" si="297"/>
        <v>25569.000254629631</v>
      </c>
      <c r="U2746">
        <f t="shared" si="298"/>
        <v>2012</v>
      </c>
      <c r="V2746">
        <f t="shared" si="299"/>
        <v>1</v>
      </c>
      <c r="W2746" t="str">
        <f t="shared" si="300"/>
        <v>Jan</v>
      </c>
    </row>
    <row r="2747" spans="1:23" customFormat="1" ht="43.2" hidden="1" x14ac:dyDescent="0.3">
      <c r="A2747">
        <v>2745</v>
      </c>
      <c r="B2747" s="2" t="s">
        <v>2745</v>
      </c>
      <c r="C2747" s="2" t="s">
        <v>6855</v>
      </c>
      <c r="D2747" s="7">
        <v>8000</v>
      </c>
      <c r="E2747" s="5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94"/>
        <v>22</v>
      </c>
      <c r="P2747">
        <f t="shared" si="295"/>
        <v>35.729999999999997</v>
      </c>
      <c r="Q2747" t="s">
        <v>8320</v>
      </c>
      <c r="R2747" t="s">
        <v>8356</v>
      </c>
      <c r="S2747" s="11">
        <f t="shared" si="296"/>
        <v>41044.988055555557</v>
      </c>
      <c r="T2747">
        <f t="shared" si="297"/>
        <v>25569.000567129631</v>
      </c>
      <c r="U2747">
        <f t="shared" si="298"/>
        <v>2012</v>
      </c>
      <c r="V2747">
        <f t="shared" si="299"/>
        <v>5</v>
      </c>
      <c r="W2747" t="str">
        <f t="shared" si="300"/>
        <v>May</v>
      </c>
    </row>
    <row r="2748" spans="1:23" customFormat="1" ht="43.2" hidden="1" x14ac:dyDescent="0.3">
      <c r="A2748">
        <v>2746</v>
      </c>
      <c r="B2748" s="2" t="s">
        <v>2746</v>
      </c>
      <c r="C2748" s="2" t="s">
        <v>6856</v>
      </c>
      <c r="D2748" s="7">
        <v>3000</v>
      </c>
      <c r="E2748" s="5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94"/>
        <v>27</v>
      </c>
      <c r="P2748">
        <f t="shared" si="295"/>
        <v>42.16</v>
      </c>
      <c r="Q2748" t="s">
        <v>8320</v>
      </c>
      <c r="R2748" t="s">
        <v>8356</v>
      </c>
      <c r="S2748" s="11">
        <f t="shared" si="296"/>
        <v>41850.781377314815</v>
      </c>
      <c r="T2748">
        <f t="shared" si="297"/>
        <v>25569.000219907408</v>
      </c>
      <c r="U2748">
        <f t="shared" si="298"/>
        <v>2014</v>
      </c>
      <c r="V2748">
        <f t="shared" si="299"/>
        <v>7</v>
      </c>
      <c r="W2748" t="str">
        <f t="shared" si="300"/>
        <v>Jul</v>
      </c>
    </row>
    <row r="2749" spans="1:23" customFormat="1" ht="43.2" hidden="1" x14ac:dyDescent="0.3">
      <c r="A2749">
        <v>2747</v>
      </c>
      <c r="B2749" s="2" t="s">
        <v>2747</v>
      </c>
      <c r="C2749" s="2" t="s">
        <v>6857</v>
      </c>
      <c r="D2749" s="7">
        <v>500</v>
      </c>
      <c r="E2749" s="5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94"/>
        <v>28</v>
      </c>
      <c r="P2749">
        <f t="shared" si="295"/>
        <v>35</v>
      </c>
      <c r="Q2749" t="s">
        <v>8320</v>
      </c>
      <c r="R2749" t="s">
        <v>8356</v>
      </c>
      <c r="S2749" s="11">
        <f t="shared" si="296"/>
        <v>41044.64811342593</v>
      </c>
      <c r="T2749">
        <f t="shared" si="297"/>
        <v>25569.000046296296</v>
      </c>
      <c r="U2749">
        <f t="shared" si="298"/>
        <v>2012</v>
      </c>
      <c r="V2749">
        <f t="shared" si="299"/>
        <v>5</v>
      </c>
      <c r="W2749" t="str">
        <f t="shared" si="300"/>
        <v>May</v>
      </c>
    </row>
    <row r="2750" spans="1:23" customFormat="1" ht="43.2" hidden="1" x14ac:dyDescent="0.3">
      <c r="A2750">
        <v>2748</v>
      </c>
      <c r="B2750" s="2" t="s">
        <v>2748</v>
      </c>
      <c r="C2750" s="2" t="s">
        <v>6858</v>
      </c>
      <c r="D2750" s="7">
        <v>5000</v>
      </c>
      <c r="E2750" s="5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94"/>
        <v>1</v>
      </c>
      <c r="P2750">
        <f t="shared" si="295"/>
        <v>13.25</v>
      </c>
      <c r="Q2750" t="s">
        <v>8320</v>
      </c>
      <c r="R2750" t="s">
        <v>8356</v>
      </c>
      <c r="S2750" s="11">
        <f t="shared" si="296"/>
        <v>42585.7106712963</v>
      </c>
      <c r="T2750">
        <f t="shared" si="297"/>
        <v>25569.000046296296</v>
      </c>
      <c r="U2750">
        <f t="shared" si="298"/>
        <v>2016</v>
      </c>
      <c r="V2750">
        <f t="shared" si="299"/>
        <v>8</v>
      </c>
      <c r="W2750" t="str">
        <f t="shared" si="300"/>
        <v>Aug</v>
      </c>
    </row>
    <row r="2751" spans="1:23" customFormat="1" ht="28.8" hidden="1" x14ac:dyDescent="0.3">
      <c r="A2751">
        <v>2749</v>
      </c>
      <c r="B2751" s="2" t="s">
        <v>2749</v>
      </c>
      <c r="C2751" s="2" t="s">
        <v>6859</v>
      </c>
      <c r="D2751" s="7">
        <v>10000</v>
      </c>
      <c r="E2751" s="5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94"/>
        <v>1</v>
      </c>
      <c r="P2751">
        <f t="shared" si="295"/>
        <v>55</v>
      </c>
      <c r="Q2751" t="s">
        <v>8320</v>
      </c>
      <c r="R2751" t="s">
        <v>8356</v>
      </c>
      <c r="S2751" s="11">
        <f t="shared" si="296"/>
        <v>42068.799039351856</v>
      </c>
      <c r="T2751">
        <f t="shared" si="297"/>
        <v>25569.00002314815</v>
      </c>
      <c r="U2751">
        <f t="shared" si="298"/>
        <v>2015</v>
      </c>
      <c r="V2751">
        <f t="shared" si="299"/>
        <v>3</v>
      </c>
      <c r="W2751" t="str">
        <f t="shared" si="300"/>
        <v>Mar</v>
      </c>
    </row>
    <row r="2752" spans="1:23" customFormat="1" ht="43.2" hidden="1" x14ac:dyDescent="0.3">
      <c r="A2752">
        <v>2750</v>
      </c>
      <c r="B2752" s="2" t="s">
        <v>2750</v>
      </c>
      <c r="C2752" s="2" t="s">
        <v>6860</v>
      </c>
      <c r="D2752" s="7">
        <v>1999</v>
      </c>
      <c r="E2752" s="5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94"/>
        <v>0</v>
      </c>
      <c r="P2752">
        <f t="shared" si="295"/>
        <v>0</v>
      </c>
      <c r="Q2752" t="s">
        <v>8320</v>
      </c>
      <c r="R2752" t="s">
        <v>8356</v>
      </c>
      <c r="S2752" s="11">
        <f t="shared" si="296"/>
        <v>41078.899826388886</v>
      </c>
      <c r="T2752">
        <f t="shared" si="297"/>
        <v>25569</v>
      </c>
      <c r="U2752">
        <f t="shared" si="298"/>
        <v>2012</v>
      </c>
      <c r="V2752">
        <f t="shared" si="299"/>
        <v>6</v>
      </c>
      <c r="W2752" t="str">
        <f t="shared" si="300"/>
        <v>Jun</v>
      </c>
    </row>
    <row r="2753" spans="1:23" customFormat="1" ht="43.2" hidden="1" x14ac:dyDescent="0.3">
      <c r="A2753">
        <v>2751</v>
      </c>
      <c r="B2753" s="2" t="s">
        <v>2751</v>
      </c>
      <c r="C2753" s="2" t="s">
        <v>6861</v>
      </c>
      <c r="D2753" s="7">
        <v>3274</v>
      </c>
      <c r="E2753" s="5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94"/>
        <v>0</v>
      </c>
      <c r="P2753">
        <f t="shared" si="295"/>
        <v>0</v>
      </c>
      <c r="Q2753" t="s">
        <v>8320</v>
      </c>
      <c r="R2753" t="s">
        <v>8356</v>
      </c>
      <c r="S2753" s="11">
        <f t="shared" si="296"/>
        <v>41747.887060185189</v>
      </c>
      <c r="T2753">
        <f t="shared" si="297"/>
        <v>25569</v>
      </c>
      <c r="U2753">
        <f t="shared" si="298"/>
        <v>2014</v>
      </c>
      <c r="V2753">
        <f t="shared" si="299"/>
        <v>4</v>
      </c>
      <c r="W2753" t="str">
        <f t="shared" si="300"/>
        <v>Apr</v>
      </c>
    </row>
    <row r="2754" spans="1:23" customFormat="1" ht="43.2" hidden="1" x14ac:dyDescent="0.3">
      <c r="A2754">
        <v>2752</v>
      </c>
      <c r="B2754" s="2" t="s">
        <v>2752</v>
      </c>
      <c r="C2754" s="2" t="s">
        <v>6862</v>
      </c>
      <c r="D2754" s="7">
        <v>4800</v>
      </c>
      <c r="E2754" s="5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301">ROUND(E2754/D2754*100,0)</f>
        <v>11</v>
      </c>
      <c r="P2754">
        <f t="shared" si="295"/>
        <v>39.29</v>
      </c>
      <c r="Q2754" t="s">
        <v>8320</v>
      </c>
      <c r="R2754" t="s">
        <v>8356</v>
      </c>
      <c r="S2754" s="11">
        <f t="shared" si="296"/>
        <v>40855.765092592592</v>
      </c>
      <c r="T2754">
        <f t="shared" si="297"/>
        <v>25569.000162037039</v>
      </c>
      <c r="U2754">
        <f t="shared" si="298"/>
        <v>2011</v>
      </c>
      <c r="V2754">
        <f t="shared" si="299"/>
        <v>11</v>
      </c>
      <c r="W2754" t="str">
        <f t="shared" si="300"/>
        <v>Nov</v>
      </c>
    </row>
    <row r="2755" spans="1:23" customFormat="1" ht="43.2" hidden="1" x14ac:dyDescent="0.3">
      <c r="A2755">
        <v>2753</v>
      </c>
      <c r="B2755" s="2" t="s">
        <v>2753</v>
      </c>
      <c r="C2755" s="2" t="s">
        <v>6863</v>
      </c>
      <c r="D2755" s="7">
        <v>2000</v>
      </c>
      <c r="E2755" s="5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301"/>
        <v>19</v>
      </c>
      <c r="P2755">
        <f t="shared" ref="P2755:P2818" si="302">IFERROR(ROUND(E2755/L2755,2),0)</f>
        <v>47.5</v>
      </c>
      <c r="Q2755" t="s">
        <v>8320</v>
      </c>
      <c r="R2755" t="s">
        <v>8356</v>
      </c>
      <c r="S2755" s="11">
        <f t="shared" ref="S2755:S2818" si="303">(((J2755/60)/60)/24)+DATE(1970,1,1)</f>
        <v>41117.900729166664</v>
      </c>
      <c r="T2755">
        <f t="shared" ref="T2755:T2818" si="304">(((L2755/60)/60)/24)+DATE(1970,1,1)</f>
        <v>25569.000092592592</v>
      </c>
      <c r="U2755">
        <f t="shared" ref="U2755:U2818" si="305">YEAR(S2755)</f>
        <v>2012</v>
      </c>
      <c r="V2755">
        <f t="shared" ref="V2755:V2818" si="306">MONTH(S2755)</f>
        <v>7</v>
      </c>
      <c r="W2755" t="str">
        <f t="shared" ref="W2755:W2818" si="307">IF(V2755=1,"Jan",IF(V2755=2,"Feb",IF(V2755=3,"Mar",IF(V2755=4,"Apr",IF(V2755=5,"May",IF(V2755=6,"Jun",IF(V2755=7,"Jul",IF(V2755=8,"Aug",IF(V2755=9,"Sep",IF(V2755=10,"Oct",IF(V2755=11,"Nov",IF(V2755=12,"Dec"))))))))))))</f>
        <v>Jul</v>
      </c>
    </row>
    <row r="2756" spans="1:23" customFormat="1" ht="43.2" hidden="1" x14ac:dyDescent="0.3">
      <c r="A2756">
        <v>2754</v>
      </c>
      <c r="B2756" s="2" t="s">
        <v>2754</v>
      </c>
      <c r="C2756" s="2" t="s">
        <v>6864</v>
      </c>
      <c r="D2756" s="7">
        <v>10000</v>
      </c>
      <c r="E2756" s="5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301"/>
        <v>0</v>
      </c>
      <c r="P2756">
        <f t="shared" si="302"/>
        <v>0</v>
      </c>
      <c r="Q2756" t="s">
        <v>8320</v>
      </c>
      <c r="R2756" t="s">
        <v>8356</v>
      </c>
      <c r="S2756" s="11">
        <f t="shared" si="303"/>
        <v>41863.636006944449</v>
      </c>
      <c r="T2756">
        <f t="shared" si="304"/>
        <v>25569</v>
      </c>
      <c r="U2756">
        <f t="shared" si="305"/>
        <v>2014</v>
      </c>
      <c r="V2756">
        <f t="shared" si="306"/>
        <v>8</v>
      </c>
      <c r="W2756" t="str">
        <f t="shared" si="307"/>
        <v>Aug</v>
      </c>
    </row>
    <row r="2757" spans="1:23" customFormat="1" ht="43.2" hidden="1" x14ac:dyDescent="0.3">
      <c r="A2757">
        <v>2755</v>
      </c>
      <c r="B2757" s="2" t="s">
        <v>2755</v>
      </c>
      <c r="C2757" s="2" t="s">
        <v>6865</v>
      </c>
      <c r="D2757" s="7">
        <v>500</v>
      </c>
      <c r="E2757" s="5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301"/>
        <v>52</v>
      </c>
      <c r="P2757">
        <f t="shared" si="302"/>
        <v>17.329999999999998</v>
      </c>
      <c r="Q2757" t="s">
        <v>8320</v>
      </c>
      <c r="R2757" t="s">
        <v>8356</v>
      </c>
      <c r="S2757" s="11">
        <f t="shared" si="303"/>
        <v>42072.790821759263</v>
      </c>
      <c r="T2757">
        <f t="shared" si="304"/>
        <v>25569.000173611112</v>
      </c>
      <c r="U2757">
        <f t="shared" si="305"/>
        <v>2015</v>
      </c>
      <c r="V2757">
        <f t="shared" si="306"/>
        <v>3</v>
      </c>
      <c r="W2757" t="str">
        <f t="shared" si="307"/>
        <v>Mar</v>
      </c>
    </row>
    <row r="2758" spans="1:23" customFormat="1" ht="43.2" hidden="1" x14ac:dyDescent="0.3">
      <c r="A2758">
        <v>2756</v>
      </c>
      <c r="B2758" s="2" t="s">
        <v>2756</v>
      </c>
      <c r="C2758" s="2" t="s">
        <v>6866</v>
      </c>
      <c r="D2758" s="7">
        <v>10000</v>
      </c>
      <c r="E2758" s="5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301"/>
        <v>10</v>
      </c>
      <c r="P2758">
        <f t="shared" si="302"/>
        <v>31.76</v>
      </c>
      <c r="Q2758" t="s">
        <v>8320</v>
      </c>
      <c r="R2758" t="s">
        <v>8356</v>
      </c>
      <c r="S2758" s="11">
        <f t="shared" si="303"/>
        <v>41620.90047453704</v>
      </c>
      <c r="T2758">
        <f t="shared" si="304"/>
        <v>25569.000381944443</v>
      </c>
      <c r="U2758">
        <f t="shared" si="305"/>
        <v>2013</v>
      </c>
      <c r="V2758">
        <f t="shared" si="306"/>
        <v>12</v>
      </c>
      <c r="W2758" t="str">
        <f t="shared" si="307"/>
        <v>Dec</v>
      </c>
    </row>
    <row r="2759" spans="1:23" customFormat="1" ht="28.8" hidden="1" x14ac:dyDescent="0.3">
      <c r="A2759">
        <v>2757</v>
      </c>
      <c r="B2759" s="2" t="s">
        <v>2757</v>
      </c>
      <c r="C2759" s="2" t="s">
        <v>6867</v>
      </c>
      <c r="D2759" s="7">
        <v>1500</v>
      </c>
      <c r="E2759" s="5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301"/>
        <v>1</v>
      </c>
      <c r="P2759">
        <f t="shared" si="302"/>
        <v>5</v>
      </c>
      <c r="Q2759" t="s">
        <v>8320</v>
      </c>
      <c r="R2759" t="s">
        <v>8356</v>
      </c>
      <c r="S2759" s="11">
        <f t="shared" si="303"/>
        <v>42573.65662037037</v>
      </c>
      <c r="T2759">
        <f t="shared" si="304"/>
        <v>25569.00002314815</v>
      </c>
      <c r="U2759">
        <f t="shared" si="305"/>
        <v>2016</v>
      </c>
      <c r="V2759">
        <f t="shared" si="306"/>
        <v>7</v>
      </c>
      <c r="W2759" t="str">
        <f t="shared" si="307"/>
        <v>Jul</v>
      </c>
    </row>
    <row r="2760" spans="1:23" customFormat="1" ht="57.6" hidden="1" x14ac:dyDescent="0.3">
      <c r="A2760">
        <v>2758</v>
      </c>
      <c r="B2760" s="2" t="s">
        <v>2758</v>
      </c>
      <c r="C2760" s="2" t="s">
        <v>6868</v>
      </c>
      <c r="D2760" s="7">
        <v>2000</v>
      </c>
      <c r="E2760" s="5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301"/>
        <v>12</v>
      </c>
      <c r="P2760">
        <f t="shared" si="302"/>
        <v>39</v>
      </c>
      <c r="Q2760" t="s">
        <v>8320</v>
      </c>
      <c r="R2760" t="s">
        <v>8356</v>
      </c>
      <c r="S2760" s="11">
        <f t="shared" si="303"/>
        <v>42639.441932870366</v>
      </c>
      <c r="T2760">
        <f t="shared" si="304"/>
        <v>25569.000069444446</v>
      </c>
      <c r="U2760">
        <f t="shared" si="305"/>
        <v>2016</v>
      </c>
      <c r="V2760">
        <f t="shared" si="306"/>
        <v>9</v>
      </c>
      <c r="W2760" t="str">
        <f t="shared" si="307"/>
        <v>Sep</v>
      </c>
    </row>
    <row r="2761" spans="1:23" customFormat="1" ht="43.2" hidden="1" x14ac:dyDescent="0.3">
      <c r="A2761">
        <v>2759</v>
      </c>
      <c r="B2761" s="2" t="s">
        <v>2759</v>
      </c>
      <c r="C2761" s="2" t="s">
        <v>6869</v>
      </c>
      <c r="D2761" s="7">
        <v>1000</v>
      </c>
      <c r="E2761" s="5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301"/>
        <v>11</v>
      </c>
      <c r="P2761">
        <f t="shared" si="302"/>
        <v>52.5</v>
      </c>
      <c r="Q2761" t="s">
        <v>8320</v>
      </c>
      <c r="R2761" t="s">
        <v>8356</v>
      </c>
      <c r="S2761" s="11">
        <f t="shared" si="303"/>
        <v>42524.36650462963</v>
      </c>
      <c r="T2761">
        <f t="shared" si="304"/>
        <v>25569.00002314815</v>
      </c>
      <c r="U2761">
        <f t="shared" si="305"/>
        <v>2016</v>
      </c>
      <c r="V2761">
        <f t="shared" si="306"/>
        <v>6</v>
      </c>
      <c r="W2761" t="str">
        <f t="shared" si="307"/>
        <v>Jun</v>
      </c>
    </row>
    <row r="2762" spans="1:23" customFormat="1" ht="43.2" hidden="1" x14ac:dyDescent="0.3">
      <c r="A2762">
        <v>2760</v>
      </c>
      <c r="B2762" s="2" t="s">
        <v>2760</v>
      </c>
      <c r="C2762" s="2" t="s">
        <v>6870</v>
      </c>
      <c r="D2762" s="7">
        <v>5000</v>
      </c>
      <c r="E2762" s="5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301"/>
        <v>0</v>
      </c>
      <c r="P2762">
        <f t="shared" si="302"/>
        <v>0</v>
      </c>
      <c r="Q2762" t="s">
        <v>8320</v>
      </c>
      <c r="R2762" t="s">
        <v>8356</v>
      </c>
      <c r="S2762" s="11">
        <f t="shared" si="303"/>
        <v>41415.461319444446</v>
      </c>
      <c r="T2762">
        <f t="shared" si="304"/>
        <v>25569</v>
      </c>
      <c r="U2762">
        <f t="shared" si="305"/>
        <v>2013</v>
      </c>
      <c r="V2762">
        <f t="shared" si="306"/>
        <v>5</v>
      </c>
      <c r="W2762" t="str">
        <f t="shared" si="307"/>
        <v>May</v>
      </c>
    </row>
    <row r="2763" spans="1:23" customFormat="1" ht="28.8" hidden="1" x14ac:dyDescent="0.3">
      <c r="A2763">
        <v>2761</v>
      </c>
      <c r="B2763" s="2" t="s">
        <v>2761</v>
      </c>
      <c r="C2763" s="2" t="s">
        <v>6871</v>
      </c>
      <c r="D2763" s="7">
        <v>5000</v>
      </c>
      <c r="E2763" s="5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301"/>
        <v>1</v>
      </c>
      <c r="P2763">
        <f t="shared" si="302"/>
        <v>9</v>
      </c>
      <c r="Q2763" t="s">
        <v>8320</v>
      </c>
      <c r="R2763" t="s">
        <v>8356</v>
      </c>
      <c r="S2763" s="11">
        <f t="shared" si="303"/>
        <v>41247.063576388886</v>
      </c>
      <c r="T2763">
        <f t="shared" si="304"/>
        <v>25569.000046296296</v>
      </c>
      <c r="U2763">
        <f t="shared" si="305"/>
        <v>2012</v>
      </c>
      <c r="V2763">
        <f t="shared" si="306"/>
        <v>12</v>
      </c>
      <c r="W2763" t="str">
        <f t="shared" si="307"/>
        <v>Dec</v>
      </c>
    </row>
    <row r="2764" spans="1:23" customFormat="1" ht="43.2" hidden="1" x14ac:dyDescent="0.3">
      <c r="A2764">
        <v>2762</v>
      </c>
      <c r="B2764" s="2" t="s">
        <v>2762</v>
      </c>
      <c r="C2764" s="2" t="s">
        <v>6872</v>
      </c>
      <c r="D2764" s="7">
        <v>3250</v>
      </c>
      <c r="E2764" s="5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301"/>
        <v>1</v>
      </c>
      <c r="P2764">
        <f t="shared" si="302"/>
        <v>25</v>
      </c>
      <c r="Q2764" t="s">
        <v>8320</v>
      </c>
      <c r="R2764" t="s">
        <v>8356</v>
      </c>
      <c r="S2764" s="11">
        <f t="shared" si="303"/>
        <v>40927.036979166667</v>
      </c>
      <c r="T2764">
        <f t="shared" si="304"/>
        <v>25569.000011574073</v>
      </c>
      <c r="U2764">
        <f t="shared" si="305"/>
        <v>2012</v>
      </c>
      <c r="V2764">
        <f t="shared" si="306"/>
        <v>1</v>
      </c>
      <c r="W2764" t="str">
        <f t="shared" si="307"/>
        <v>Jan</v>
      </c>
    </row>
    <row r="2765" spans="1:23" customFormat="1" ht="28.8" hidden="1" x14ac:dyDescent="0.3">
      <c r="A2765">
        <v>2763</v>
      </c>
      <c r="B2765" s="2" t="s">
        <v>2763</v>
      </c>
      <c r="C2765" s="2" t="s">
        <v>6873</v>
      </c>
      <c r="D2765" s="7">
        <v>39400</v>
      </c>
      <c r="E2765" s="5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301"/>
        <v>0</v>
      </c>
      <c r="P2765">
        <f t="shared" si="302"/>
        <v>30</v>
      </c>
      <c r="Q2765" t="s">
        <v>8320</v>
      </c>
      <c r="R2765" t="s">
        <v>8356</v>
      </c>
      <c r="S2765" s="11">
        <f t="shared" si="303"/>
        <v>41373.579675925925</v>
      </c>
      <c r="T2765">
        <f t="shared" si="304"/>
        <v>25569.000034722223</v>
      </c>
      <c r="U2765">
        <f t="shared" si="305"/>
        <v>2013</v>
      </c>
      <c r="V2765">
        <f t="shared" si="306"/>
        <v>4</v>
      </c>
      <c r="W2765" t="str">
        <f t="shared" si="307"/>
        <v>Apr</v>
      </c>
    </row>
    <row r="2766" spans="1:23" customFormat="1" ht="43.2" hidden="1" x14ac:dyDescent="0.3">
      <c r="A2766">
        <v>2764</v>
      </c>
      <c r="B2766" s="2" t="s">
        <v>2764</v>
      </c>
      <c r="C2766" s="2" t="s">
        <v>6874</v>
      </c>
      <c r="D2766" s="7">
        <v>4000</v>
      </c>
      <c r="E2766" s="5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301"/>
        <v>1</v>
      </c>
      <c r="P2766">
        <f t="shared" si="302"/>
        <v>11.25</v>
      </c>
      <c r="Q2766" t="s">
        <v>8320</v>
      </c>
      <c r="R2766" t="s">
        <v>8356</v>
      </c>
      <c r="S2766" s="11">
        <f t="shared" si="303"/>
        <v>41030.292025462964</v>
      </c>
      <c r="T2766">
        <f t="shared" si="304"/>
        <v>25569.000046296296</v>
      </c>
      <c r="U2766">
        <f t="shared" si="305"/>
        <v>2012</v>
      </c>
      <c r="V2766">
        <f t="shared" si="306"/>
        <v>5</v>
      </c>
      <c r="W2766" t="str">
        <f t="shared" si="307"/>
        <v>May</v>
      </c>
    </row>
    <row r="2767" spans="1:23" customFormat="1" ht="43.2" hidden="1" x14ac:dyDescent="0.3">
      <c r="A2767">
        <v>2765</v>
      </c>
      <c r="B2767" s="2" t="s">
        <v>2765</v>
      </c>
      <c r="C2767" s="2" t="s">
        <v>6875</v>
      </c>
      <c r="D2767" s="7">
        <v>4000</v>
      </c>
      <c r="E2767" s="5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301"/>
        <v>0</v>
      </c>
      <c r="P2767">
        <f t="shared" si="302"/>
        <v>0</v>
      </c>
      <c r="Q2767" t="s">
        <v>8320</v>
      </c>
      <c r="R2767" t="s">
        <v>8356</v>
      </c>
      <c r="S2767" s="11">
        <f t="shared" si="303"/>
        <v>41194.579027777778</v>
      </c>
      <c r="T2767">
        <f t="shared" si="304"/>
        <v>25569</v>
      </c>
      <c r="U2767">
        <f t="shared" si="305"/>
        <v>2012</v>
      </c>
      <c r="V2767">
        <f t="shared" si="306"/>
        <v>10</v>
      </c>
      <c r="W2767" t="str">
        <f t="shared" si="307"/>
        <v>Oct</v>
      </c>
    </row>
    <row r="2768" spans="1:23" customFormat="1" ht="43.2" hidden="1" x14ac:dyDescent="0.3">
      <c r="A2768">
        <v>2766</v>
      </c>
      <c r="B2768" s="2" t="s">
        <v>2766</v>
      </c>
      <c r="C2768" s="2" t="s">
        <v>6876</v>
      </c>
      <c r="D2768" s="7">
        <v>5000</v>
      </c>
      <c r="E2768" s="5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301"/>
        <v>2</v>
      </c>
      <c r="P2768">
        <f t="shared" si="302"/>
        <v>25</v>
      </c>
      <c r="Q2768" t="s">
        <v>8320</v>
      </c>
      <c r="R2768" t="s">
        <v>8356</v>
      </c>
      <c r="S2768" s="11">
        <f t="shared" si="303"/>
        <v>40736.668032407404</v>
      </c>
      <c r="T2768">
        <f t="shared" si="304"/>
        <v>25569.000046296296</v>
      </c>
      <c r="U2768">
        <f t="shared" si="305"/>
        <v>2011</v>
      </c>
      <c r="V2768">
        <f t="shared" si="306"/>
        <v>7</v>
      </c>
      <c r="W2768" t="str">
        <f t="shared" si="307"/>
        <v>Jul</v>
      </c>
    </row>
    <row r="2769" spans="1:23" customFormat="1" ht="43.2" hidden="1" x14ac:dyDescent="0.3">
      <c r="A2769">
        <v>2767</v>
      </c>
      <c r="B2769" s="2" t="s">
        <v>2767</v>
      </c>
      <c r="C2769" s="2" t="s">
        <v>6877</v>
      </c>
      <c r="D2769" s="7">
        <v>4000</v>
      </c>
      <c r="E2769" s="5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301"/>
        <v>1</v>
      </c>
      <c r="P2769">
        <f t="shared" si="302"/>
        <v>11.33</v>
      </c>
      <c r="Q2769" t="s">
        <v>8320</v>
      </c>
      <c r="R2769" t="s">
        <v>8356</v>
      </c>
      <c r="S2769" s="11">
        <f t="shared" si="303"/>
        <v>42172.958912037036</v>
      </c>
      <c r="T2769">
        <f t="shared" si="304"/>
        <v>25569.000034722223</v>
      </c>
      <c r="U2769">
        <f t="shared" si="305"/>
        <v>2015</v>
      </c>
      <c r="V2769">
        <f t="shared" si="306"/>
        <v>6</v>
      </c>
      <c r="W2769" t="str">
        <f t="shared" si="307"/>
        <v>Jun</v>
      </c>
    </row>
    <row r="2770" spans="1:23" customFormat="1" ht="43.2" hidden="1" x14ac:dyDescent="0.3">
      <c r="A2770">
        <v>2768</v>
      </c>
      <c r="B2770" s="2" t="s">
        <v>2768</v>
      </c>
      <c r="C2770" s="2" t="s">
        <v>6878</v>
      </c>
      <c r="D2770" s="7">
        <v>7000</v>
      </c>
      <c r="E2770" s="5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301"/>
        <v>14</v>
      </c>
      <c r="P2770">
        <f t="shared" si="302"/>
        <v>29.47</v>
      </c>
      <c r="Q2770" t="s">
        <v>8320</v>
      </c>
      <c r="R2770" t="s">
        <v>8356</v>
      </c>
      <c r="S2770" s="11">
        <f t="shared" si="303"/>
        <v>40967.614849537036</v>
      </c>
      <c r="T2770">
        <f t="shared" si="304"/>
        <v>25569.00039351852</v>
      </c>
      <c r="U2770">
        <f t="shared" si="305"/>
        <v>2012</v>
      </c>
      <c r="V2770">
        <f t="shared" si="306"/>
        <v>2</v>
      </c>
      <c r="W2770" t="str">
        <f t="shared" si="307"/>
        <v>Feb</v>
      </c>
    </row>
    <row r="2771" spans="1:23" customFormat="1" ht="43.2" hidden="1" x14ac:dyDescent="0.3">
      <c r="A2771">
        <v>2769</v>
      </c>
      <c r="B2771" s="2" t="s">
        <v>2769</v>
      </c>
      <c r="C2771" s="2" t="s">
        <v>6879</v>
      </c>
      <c r="D2771" s="7">
        <v>800</v>
      </c>
      <c r="E2771" s="5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301"/>
        <v>0</v>
      </c>
      <c r="P2771">
        <f t="shared" si="302"/>
        <v>1</v>
      </c>
      <c r="Q2771" t="s">
        <v>8320</v>
      </c>
      <c r="R2771" t="s">
        <v>8356</v>
      </c>
      <c r="S2771" s="11">
        <f t="shared" si="303"/>
        <v>41745.826273148145</v>
      </c>
      <c r="T2771">
        <f t="shared" si="304"/>
        <v>25569.00002314815</v>
      </c>
      <c r="U2771">
        <f t="shared" si="305"/>
        <v>2014</v>
      </c>
      <c r="V2771">
        <f t="shared" si="306"/>
        <v>4</v>
      </c>
      <c r="W2771" t="str">
        <f t="shared" si="307"/>
        <v>Apr</v>
      </c>
    </row>
    <row r="2772" spans="1:23" customFormat="1" ht="43.2" hidden="1" x14ac:dyDescent="0.3">
      <c r="A2772">
        <v>2770</v>
      </c>
      <c r="B2772" s="2" t="s">
        <v>2770</v>
      </c>
      <c r="C2772" s="2" t="s">
        <v>6880</v>
      </c>
      <c r="D2772" s="7">
        <v>20000</v>
      </c>
      <c r="E2772" s="5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301"/>
        <v>10</v>
      </c>
      <c r="P2772">
        <f t="shared" si="302"/>
        <v>63.1</v>
      </c>
      <c r="Q2772" t="s">
        <v>8320</v>
      </c>
      <c r="R2772" t="s">
        <v>8356</v>
      </c>
      <c r="S2772" s="11">
        <f t="shared" si="303"/>
        <v>41686.705208333333</v>
      </c>
      <c r="T2772">
        <f t="shared" si="304"/>
        <v>25569.000381944443</v>
      </c>
      <c r="U2772">
        <f t="shared" si="305"/>
        <v>2014</v>
      </c>
      <c r="V2772">
        <f t="shared" si="306"/>
        <v>2</v>
      </c>
      <c r="W2772" t="str">
        <f t="shared" si="307"/>
        <v>Feb</v>
      </c>
    </row>
    <row r="2773" spans="1:23" customFormat="1" ht="43.2" hidden="1" x14ac:dyDescent="0.3">
      <c r="A2773">
        <v>2771</v>
      </c>
      <c r="B2773" s="2" t="s">
        <v>2771</v>
      </c>
      <c r="C2773" s="2" t="s">
        <v>6881</v>
      </c>
      <c r="D2773" s="7">
        <v>19980</v>
      </c>
      <c r="E2773" s="5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301"/>
        <v>0</v>
      </c>
      <c r="P2773">
        <f t="shared" si="302"/>
        <v>0</v>
      </c>
      <c r="Q2773" t="s">
        <v>8320</v>
      </c>
      <c r="R2773" t="s">
        <v>8356</v>
      </c>
      <c r="S2773" s="11">
        <f t="shared" si="303"/>
        <v>41257.531712962962</v>
      </c>
      <c r="T2773">
        <f t="shared" si="304"/>
        <v>25569</v>
      </c>
      <c r="U2773">
        <f t="shared" si="305"/>
        <v>2012</v>
      </c>
      <c r="V2773">
        <f t="shared" si="306"/>
        <v>12</v>
      </c>
      <c r="W2773" t="str">
        <f t="shared" si="307"/>
        <v>Dec</v>
      </c>
    </row>
    <row r="2774" spans="1:23" customFormat="1" ht="43.2" hidden="1" x14ac:dyDescent="0.3">
      <c r="A2774">
        <v>2772</v>
      </c>
      <c r="B2774" s="2" t="s">
        <v>2772</v>
      </c>
      <c r="C2774" s="2" t="s">
        <v>6882</v>
      </c>
      <c r="D2774" s="7">
        <v>8000</v>
      </c>
      <c r="E2774" s="5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301"/>
        <v>0</v>
      </c>
      <c r="P2774">
        <f t="shared" si="302"/>
        <v>0</v>
      </c>
      <c r="Q2774" t="s">
        <v>8320</v>
      </c>
      <c r="R2774" t="s">
        <v>8356</v>
      </c>
      <c r="S2774" s="11">
        <f t="shared" si="303"/>
        <v>41537.869143518517</v>
      </c>
      <c r="T2774">
        <f t="shared" si="304"/>
        <v>25569</v>
      </c>
      <c r="U2774">
        <f t="shared" si="305"/>
        <v>2013</v>
      </c>
      <c r="V2774">
        <f t="shared" si="306"/>
        <v>9</v>
      </c>
      <c r="W2774" t="str">
        <f t="shared" si="307"/>
        <v>Sep</v>
      </c>
    </row>
    <row r="2775" spans="1:23" customFormat="1" ht="43.2" hidden="1" x14ac:dyDescent="0.3">
      <c r="A2775">
        <v>2773</v>
      </c>
      <c r="B2775" s="2" t="s">
        <v>2773</v>
      </c>
      <c r="C2775" s="2" t="s">
        <v>6883</v>
      </c>
      <c r="D2775" s="7">
        <v>530</v>
      </c>
      <c r="E2775" s="5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301"/>
        <v>0</v>
      </c>
      <c r="P2775">
        <f t="shared" si="302"/>
        <v>1</v>
      </c>
      <c r="Q2775" t="s">
        <v>8320</v>
      </c>
      <c r="R2775" t="s">
        <v>8356</v>
      </c>
      <c r="S2775" s="11">
        <f t="shared" si="303"/>
        <v>42474.86482638889</v>
      </c>
      <c r="T2775">
        <f t="shared" si="304"/>
        <v>25569.000011574073</v>
      </c>
      <c r="U2775">
        <f t="shared" si="305"/>
        <v>2016</v>
      </c>
      <c r="V2775">
        <f t="shared" si="306"/>
        <v>4</v>
      </c>
      <c r="W2775" t="str">
        <f t="shared" si="307"/>
        <v>Apr</v>
      </c>
    </row>
    <row r="2776" spans="1:23" customFormat="1" ht="43.2" hidden="1" x14ac:dyDescent="0.3">
      <c r="A2776">
        <v>2774</v>
      </c>
      <c r="B2776" s="2" t="s">
        <v>2774</v>
      </c>
      <c r="C2776" s="2" t="s">
        <v>6884</v>
      </c>
      <c r="D2776" s="7">
        <v>4000</v>
      </c>
      <c r="E2776" s="5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301"/>
        <v>14</v>
      </c>
      <c r="P2776">
        <f t="shared" si="302"/>
        <v>43.85</v>
      </c>
      <c r="Q2776" t="s">
        <v>8320</v>
      </c>
      <c r="R2776" t="s">
        <v>8356</v>
      </c>
      <c r="S2776" s="11">
        <f t="shared" si="303"/>
        <v>41311.126481481479</v>
      </c>
      <c r="T2776">
        <f t="shared" si="304"/>
        <v>25569.000150462962</v>
      </c>
      <c r="U2776">
        <f t="shared" si="305"/>
        <v>2013</v>
      </c>
      <c r="V2776">
        <f t="shared" si="306"/>
        <v>2</v>
      </c>
      <c r="W2776" t="str">
        <f t="shared" si="307"/>
        <v>Feb</v>
      </c>
    </row>
    <row r="2777" spans="1:23" customFormat="1" ht="43.2" hidden="1" x14ac:dyDescent="0.3">
      <c r="A2777">
        <v>2775</v>
      </c>
      <c r="B2777" s="2" t="s">
        <v>2775</v>
      </c>
      <c r="C2777" s="2" t="s">
        <v>6885</v>
      </c>
      <c r="D2777" s="7">
        <v>5000</v>
      </c>
      <c r="E2777" s="5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301"/>
        <v>3</v>
      </c>
      <c r="P2777">
        <f t="shared" si="302"/>
        <v>75</v>
      </c>
      <c r="Q2777" t="s">
        <v>8320</v>
      </c>
      <c r="R2777" t="s">
        <v>8356</v>
      </c>
      <c r="S2777" s="11">
        <f t="shared" si="303"/>
        <v>40863.013356481482</v>
      </c>
      <c r="T2777">
        <f t="shared" si="304"/>
        <v>25569.00002314815</v>
      </c>
      <c r="U2777">
        <f t="shared" si="305"/>
        <v>2011</v>
      </c>
      <c r="V2777">
        <f t="shared" si="306"/>
        <v>11</v>
      </c>
      <c r="W2777" t="str">
        <f t="shared" si="307"/>
        <v>Nov</v>
      </c>
    </row>
    <row r="2778" spans="1:23" customFormat="1" ht="57.6" hidden="1" x14ac:dyDescent="0.3">
      <c r="A2778">
        <v>2776</v>
      </c>
      <c r="B2778" s="2" t="s">
        <v>2776</v>
      </c>
      <c r="C2778" s="2" t="s">
        <v>6886</v>
      </c>
      <c r="D2778" s="7">
        <v>21000</v>
      </c>
      <c r="E2778" s="5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301"/>
        <v>8</v>
      </c>
      <c r="P2778">
        <f t="shared" si="302"/>
        <v>45.97</v>
      </c>
      <c r="Q2778" t="s">
        <v>8320</v>
      </c>
      <c r="R2778" t="s">
        <v>8356</v>
      </c>
      <c r="S2778" s="11">
        <f t="shared" si="303"/>
        <v>42136.297175925924</v>
      </c>
      <c r="T2778">
        <f t="shared" si="304"/>
        <v>25569.000416666666</v>
      </c>
      <c r="U2778">
        <f t="shared" si="305"/>
        <v>2015</v>
      </c>
      <c r="V2778">
        <f t="shared" si="306"/>
        <v>5</v>
      </c>
      <c r="W2778" t="str">
        <f t="shared" si="307"/>
        <v>May</v>
      </c>
    </row>
    <row r="2779" spans="1:23" customFormat="1" ht="43.2" hidden="1" x14ac:dyDescent="0.3">
      <c r="A2779">
        <v>2777</v>
      </c>
      <c r="B2779" s="2" t="s">
        <v>2777</v>
      </c>
      <c r="C2779" s="2" t="s">
        <v>6887</v>
      </c>
      <c r="D2779" s="7">
        <v>3000</v>
      </c>
      <c r="E2779" s="5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301"/>
        <v>0</v>
      </c>
      <c r="P2779">
        <f t="shared" si="302"/>
        <v>10</v>
      </c>
      <c r="Q2779" t="s">
        <v>8320</v>
      </c>
      <c r="R2779" t="s">
        <v>8356</v>
      </c>
      <c r="S2779" s="11">
        <f t="shared" si="303"/>
        <v>42172.669027777782</v>
      </c>
      <c r="T2779">
        <f t="shared" si="304"/>
        <v>25569.000011574073</v>
      </c>
      <c r="U2779">
        <f t="shared" si="305"/>
        <v>2015</v>
      </c>
      <c r="V2779">
        <f t="shared" si="306"/>
        <v>6</v>
      </c>
      <c r="W2779" t="str">
        <f t="shared" si="307"/>
        <v>Jun</v>
      </c>
    </row>
    <row r="2780" spans="1:23" customFormat="1" ht="57.6" hidden="1" x14ac:dyDescent="0.3">
      <c r="A2780">
        <v>2778</v>
      </c>
      <c r="B2780" s="2" t="s">
        <v>2778</v>
      </c>
      <c r="C2780" s="2" t="s">
        <v>6888</v>
      </c>
      <c r="D2780" s="7">
        <v>5500</v>
      </c>
      <c r="E2780" s="5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301"/>
        <v>26</v>
      </c>
      <c r="P2780">
        <f t="shared" si="302"/>
        <v>93.67</v>
      </c>
      <c r="Q2780" t="s">
        <v>8320</v>
      </c>
      <c r="R2780" t="s">
        <v>8356</v>
      </c>
      <c r="S2780" s="11">
        <f t="shared" si="303"/>
        <v>41846.978078703702</v>
      </c>
      <c r="T2780">
        <f t="shared" si="304"/>
        <v>25569.000173611112</v>
      </c>
      <c r="U2780">
        <f t="shared" si="305"/>
        <v>2014</v>
      </c>
      <c r="V2780">
        <f t="shared" si="306"/>
        <v>7</v>
      </c>
      <c r="W2780" t="str">
        <f t="shared" si="307"/>
        <v>Jul</v>
      </c>
    </row>
    <row r="2781" spans="1:23" customFormat="1" ht="43.2" hidden="1" x14ac:dyDescent="0.3">
      <c r="A2781">
        <v>2779</v>
      </c>
      <c r="B2781" s="2" t="s">
        <v>2779</v>
      </c>
      <c r="C2781" s="2" t="s">
        <v>6889</v>
      </c>
      <c r="D2781" s="7">
        <v>2500</v>
      </c>
      <c r="E2781" s="5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301"/>
        <v>2</v>
      </c>
      <c r="P2781">
        <f t="shared" si="302"/>
        <v>53</v>
      </c>
      <c r="Q2781" t="s">
        <v>8320</v>
      </c>
      <c r="R2781" t="s">
        <v>8356</v>
      </c>
      <c r="S2781" s="11">
        <f t="shared" si="303"/>
        <v>42300.585891203707</v>
      </c>
      <c r="T2781">
        <f t="shared" si="304"/>
        <v>25569.000011574073</v>
      </c>
      <c r="U2781">
        <f t="shared" si="305"/>
        <v>2015</v>
      </c>
      <c r="V2781">
        <f t="shared" si="306"/>
        <v>10</v>
      </c>
      <c r="W2781" t="str">
        <f t="shared" si="307"/>
        <v>Oct</v>
      </c>
    </row>
    <row r="2782" spans="1:23" customFormat="1" ht="28.8" hidden="1" x14ac:dyDescent="0.3">
      <c r="A2782">
        <v>2780</v>
      </c>
      <c r="B2782" s="2" t="s">
        <v>2780</v>
      </c>
      <c r="C2782" s="2" t="s">
        <v>6890</v>
      </c>
      <c r="D2782" s="7">
        <v>100000</v>
      </c>
      <c r="E2782" s="5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301"/>
        <v>0</v>
      </c>
      <c r="P2782">
        <f t="shared" si="302"/>
        <v>0</v>
      </c>
      <c r="Q2782" t="s">
        <v>8320</v>
      </c>
      <c r="R2782" t="s">
        <v>8356</v>
      </c>
      <c r="S2782" s="11">
        <f t="shared" si="303"/>
        <v>42774.447777777779</v>
      </c>
      <c r="T2782">
        <f t="shared" si="304"/>
        <v>25569</v>
      </c>
      <c r="U2782">
        <f t="shared" si="305"/>
        <v>2017</v>
      </c>
      <c r="V2782">
        <f t="shared" si="306"/>
        <v>2</v>
      </c>
      <c r="W2782" t="str">
        <f t="shared" si="307"/>
        <v>Feb</v>
      </c>
    </row>
    <row r="2783" spans="1:23" customFormat="1" ht="43.2" x14ac:dyDescent="0.3">
      <c r="A2783">
        <v>2781</v>
      </c>
      <c r="B2783" s="2" t="s">
        <v>2781</v>
      </c>
      <c r="C2783" s="2" t="s">
        <v>6891</v>
      </c>
      <c r="D2783" s="7">
        <v>1250</v>
      </c>
      <c r="E2783" s="5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301"/>
        <v>105</v>
      </c>
      <c r="P2783">
        <f t="shared" si="302"/>
        <v>47</v>
      </c>
      <c r="Q2783" t="s">
        <v>8315</v>
      </c>
      <c r="R2783" t="s">
        <v>8316</v>
      </c>
      <c r="S2783" s="11">
        <f t="shared" si="303"/>
        <v>42018.94159722222</v>
      </c>
      <c r="T2783">
        <f t="shared" si="304"/>
        <v>25569.000324074073</v>
      </c>
      <c r="U2783">
        <f t="shared" si="305"/>
        <v>2015</v>
      </c>
      <c r="V2783">
        <f t="shared" si="306"/>
        <v>1</v>
      </c>
      <c r="W2783" t="str">
        <f t="shared" si="307"/>
        <v>Jan</v>
      </c>
    </row>
    <row r="2784" spans="1:23" customFormat="1" ht="28.8" x14ac:dyDescent="0.3">
      <c r="A2784">
        <v>2782</v>
      </c>
      <c r="B2784" s="2" t="s">
        <v>2782</v>
      </c>
      <c r="C2784" s="2" t="s">
        <v>6892</v>
      </c>
      <c r="D2784" s="7">
        <v>1000</v>
      </c>
      <c r="E2784" s="5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301"/>
        <v>120</v>
      </c>
      <c r="P2784">
        <f t="shared" si="302"/>
        <v>66.67</v>
      </c>
      <c r="Q2784" t="s">
        <v>8315</v>
      </c>
      <c r="R2784" t="s">
        <v>8316</v>
      </c>
      <c r="S2784" s="11">
        <f t="shared" si="303"/>
        <v>42026.924976851849</v>
      </c>
      <c r="T2784">
        <f t="shared" si="304"/>
        <v>25569.000208333335</v>
      </c>
      <c r="U2784">
        <f t="shared" si="305"/>
        <v>2015</v>
      </c>
      <c r="V2784">
        <f t="shared" si="306"/>
        <v>1</v>
      </c>
      <c r="W2784" t="str">
        <f t="shared" si="307"/>
        <v>Jan</v>
      </c>
    </row>
    <row r="2785" spans="1:23" customFormat="1" ht="43.2" x14ac:dyDescent="0.3">
      <c r="A2785">
        <v>2783</v>
      </c>
      <c r="B2785" s="2" t="s">
        <v>2783</v>
      </c>
      <c r="C2785" s="2" t="s">
        <v>6893</v>
      </c>
      <c r="D2785" s="7">
        <v>1000</v>
      </c>
      <c r="E2785" s="5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301"/>
        <v>115</v>
      </c>
      <c r="P2785">
        <f t="shared" si="302"/>
        <v>18.77</v>
      </c>
      <c r="Q2785" t="s">
        <v>8315</v>
      </c>
      <c r="R2785" t="s">
        <v>8316</v>
      </c>
      <c r="S2785" s="11">
        <f t="shared" si="303"/>
        <v>42103.535254629634</v>
      </c>
      <c r="T2785">
        <f t="shared" si="304"/>
        <v>25569.00070601852</v>
      </c>
      <c r="U2785">
        <f t="shared" si="305"/>
        <v>2015</v>
      </c>
      <c r="V2785">
        <f t="shared" si="306"/>
        <v>4</v>
      </c>
      <c r="W2785" t="str">
        <f t="shared" si="307"/>
        <v>Apr</v>
      </c>
    </row>
    <row r="2786" spans="1:23" customFormat="1" ht="43.2" x14ac:dyDescent="0.3">
      <c r="A2786">
        <v>2784</v>
      </c>
      <c r="B2786" s="2" t="s">
        <v>2784</v>
      </c>
      <c r="C2786" s="2" t="s">
        <v>6894</v>
      </c>
      <c r="D2786" s="7">
        <v>6000</v>
      </c>
      <c r="E2786" s="5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301"/>
        <v>119</v>
      </c>
      <c r="P2786">
        <f t="shared" si="302"/>
        <v>66.11</v>
      </c>
      <c r="Q2786" t="s">
        <v>8315</v>
      </c>
      <c r="R2786" t="s">
        <v>8316</v>
      </c>
      <c r="S2786" s="11">
        <f t="shared" si="303"/>
        <v>41920.787534722222</v>
      </c>
      <c r="T2786">
        <f t="shared" si="304"/>
        <v>25569.001250000001</v>
      </c>
      <c r="U2786">
        <f t="shared" si="305"/>
        <v>2014</v>
      </c>
      <c r="V2786">
        <f t="shared" si="306"/>
        <v>10</v>
      </c>
      <c r="W2786" t="str">
        <f t="shared" si="307"/>
        <v>Oct</v>
      </c>
    </row>
    <row r="2787" spans="1:23" customFormat="1" ht="43.2" x14ac:dyDescent="0.3">
      <c r="A2787">
        <v>2785</v>
      </c>
      <c r="B2787" s="2" t="s">
        <v>2785</v>
      </c>
      <c r="C2787" s="2" t="s">
        <v>6895</v>
      </c>
      <c r="D2787" s="7">
        <v>5000</v>
      </c>
      <c r="E2787" s="5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301"/>
        <v>105</v>
      </c>
      <c r="P2787">
        <f t="shared" si="302"/>
        <v>36.86</v>
      </c>
      <c r="Q2787" t="s">
        <v>8315</v>
      </c>
      <c r="R2787" t="s">
        <v>8316</v>
      </c>
      <c r="S2787" s="11">
        <f t="shared" si="303"/>
        <v>42558.189432870371</v>
      </c>
      <c r="T2787">
        <f t="shared" si="304"/>
        <v>25569.001643518517</v>
      </c>
      <c r="U2787">
        <f t="shared" si="305"/>
        <v>2016</v>
      </c>
      <c r="V2787">
        <f t="shared" si="306"/>
        <v>7</v>
      </c>
      <c r="W2787" t="str">
        <f t="shared" si="307"/>
        <v>Jul</v>
      </c>
    </row>
    <row r="2788" spans="1:23" customFormat="1" ht="28.8" x14ac:dyDescent="0.3">
      <c r="A2788">
        <v>2786</v>
      </c>
      <c r="B2788" s="2" t="s">
        <v>2786</v>
      </c>
      <c r="C2788" s="2" t="s">
        <v>6896</v>
      </c>
      <c r="D2788" s="7">
        <v>2500</v>
      </c>
      <c r="E2788" s="5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301"/>
        <v>118</v>
      </c>
      <c r="P2788">
        <f t="shared" si="302"/>
        <v>39.81</v>
      </c>
      <c r="Q2788" t="s">
        <v>8315</v>
      </c>
      <c r="R2788" t="s">
        <v>8316</v>
      </c>
      <c r="S2788" s="11">
        <f t="shared" si="303"/>
        <v>41815.569212962961</v>
      </c>
      <c r="T2788">
        <f t="shared" si="304"/>
        <v>25569.000856481482</v>
      </c>
      <c r="U2788">
        <f t="shared" si="305"/>
        <v>2014</v>
      </c>
      <c r="V2788">
        <f t="shared" si="306"/>
        <v>6</v>
      </c>
      <c r="W2788" t="str">
        <f t="shared" si="307"/>
        <v>Jun</v>
      </c>
    </row>
    <row r="2789" spans="1:23" customFormat="1" ht="43.2" x14ac:dyDescent="0.3">
      <c r="A2789">
        <v>2787</v>
      </c>
      <c r="B2789" s="2" t="s">
        <v>2787</v>
      </c>
      <c r="C2789" s="2" t="s">
        <v>6897</v>
      </c>
      <c r="D2789" s="7">
        <v>1000</v>
      </c>
      <c r="E2789" s="5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301"/>
        <v>120</v>
      </c>
      <c r="P2789">
        <f t="shared" si="302"/>
        <v>31.5</v>
      </c>
      <c r="Q2789" t="s">
        <v>8315</v>
      </c>
      <c r="R2789" t="s">
        <v>8316</v>
      </c>
      <c r="S2789" s="11">
        <f t="shared" si="303"/>
        <v>41808.198518518519</v>
      </c>
      <c r="T2789">
        <f t="shared" si="304"/>
        <v>25569.000439814816</v>
      </c>
      <c r="U2789">
        <f t="shared" si="305"/>
        <v>2014</v>
      </c>
      <c r="V2789">
        <f t="shared" si="306"/>
        <v>6</v>
      </c>
      <c r="W2789" t="str">
        <f t="shared" si="307"/>
        <v>Jun</v>
      </c>
    </row>
    <row r="2790" spans="1:23" customFormat="1" ht="43.2" x14ac:dyDescent="0.3">
      <c r="A2790">
        <v>2788</v>
      </c>
      <c r="B2790" s="2" t="s">
        <v>2788</v>
      </c>
      <c r="C2790" s="2" t="s">
        <v>6898</v>
      </c>
      <c r="D2790" s="7">
        <v>2000</v>
      </c>
      <c r="E2790" s="5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301"/>
        <v>103</v>
      </c>
      <c r="P2790">
        <f t="shared" si="302"/>
        <v>102.5</v>
      </c>
      <c r="Q2790" t="s">
        <v>8315</v>
      </c>
      <c r="R2790" t="s">
        <v>8316</v>
      </c>
      <c r="S2790" s="11">
        <f t="shared" si="303"/>
        <v>42550.701886574068</v>
      </c>
      <c r="T2790">
        <f t="shared" si="304"/>
        <v>25569.000231481481</v>
      </c>
      <c r="U2790">
        <f t="shared" si="305"/>
        <v>2016</v>
      </c>
      <c r="V2790">
        <f t="shared" si="306"/>
        <v>6</v>
      </c>
      <c r="W2790" t="str">
        <f t="shared" si="307"/>
        <v>Jun</v>
      </c>
    </row>
    <row r="2791" spans="1:23" customFormat="1" ht="28.8" x14ac:dyDescent="0.3">
      <c r="A2791">
        <v>2789</v>
      </c>
      <c r="B2791" s="2" t="s">
        <v>2789</v>
      </c>
      <c r="C2791" s="2" t="s">
        <v>6899</v>
      </c>
      <c r="D2791" s="7">
        <v>3000</v>
      </c>
      <c r="E2791" s="5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301"/>
        <v>101</v>
      </c>
      <c r="P2791">
        <f t="shared" si="302"/>
        <v>126.46</v>
      </c>
      <c r="Q2791" t="s">
        <v>8315</v>
      </c>
      <c r="R2791" t="s">
        <v>8316</v>
      </c>
      <c r="S2791" s="11">
        <f t="shared" si="303"/>
        <v>42056.013124999998</v>
      </c>
      <c r="T2791">
        <f t="shared" si="304"/>
        <v>25569.000277777777</v>
      </c>
      <c r="U2791">
        <f t="shared" si="305"/>
        <v>2015</v>
      </c>
      <c r="V2791">
        <f t="shared" si="306"/>
        <v>2</v>
      </c>
      <c r="W2791" t="str">
        <f t="shared" si="307"/>
        <v>Feb</v>
      </c>
    </row>
    <row r="2792" spans="1:23" customFormat="1" ht="43.2" x14ac:dyDescent="0.3">
      <c r="A2792">
        <v>2790</v>
      </c>
      <c r="B2792" s="2" t="s">
        <v>2790</v>
      </c>
      <c r="C2792" s="2" t="s">
        <v>6900</v>
      </c>
      <c r="D2792" s="7">
        <v>3000</v>
      </c>
      <c r="E2792" s="5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301"/>
        <v>105</v>
      </c>
      <c r="P2792">
        <f t="shared" si="302"/>
        <v>47.88</v>
      </c>
      <c r="Q2792" t="s">
        <v>8315</v>
      </c>
      <c r="R2792" t="s">
        <v>8316</v>
      </c>
      <c r="S2792" s="11">
        <f t="shared" si="303"/>
        <v>42016.938692129625</v>
      </c>
      <c r="T2792">
        <f t="shared" si="304"/>
        <v>25569.000763888889</v>
      </c>
      <c r="U2792">
        <f t="shared" si="305"/>
        <v>2015</v>
      </c>
      <c r="V2792">
        <f t="shared" si="306"/>
        <v>1</v>
      </c>
      <c r="W2792" t="str">
        <f t="shared" si="307"/>
        <v>Jan</v>
      </c>
    </row>
    <row r="2793" spans="1:23" customFormat="1" ht="43.2" x14ac:dyDescent="0.3">
      <c r="A2793">
        <v>2791</v>
      </c>
      <c r="B2793" s="2" t="s">
        <v>2791</v>
      </c>
      <c r="C2793" s="2" t="s">
        <v>6901</v>
      </c>
      <c r="D2793" s="7">
        <v>2000</v>
      </c>
      <c r="E2793" s="5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301"/>
        <v>103</v>
      </c>
      <c r="P2793">
        <f t="shared" si="302"/>
        <v>73.209999999999994</v>
      </c>
      <c r="Q2793" t="s">
        <v>8315</v>
      </c>
      <c r="R2793" t="s">
        <v>8316</v>
      </c>
      <c r="S2793" s="11">
        <f t="shared" si="303"/>
        <v>42591.899988425925</v>
      </c>
      <c r="T2793">
        <f t="shared" si="304"/>
        <v>25569.000324074073</v>
      </c>
      <c r="U2793">
        <f t="shared" si="305"/>
        <v>2016</v>
      </c>
      <c r="V2793">
        <f t="shared" si="306"/>
        <v>8</v>
      </c>
      <c r="W2793" t="str">
        <f t="shared" si="307"/>
        <v>Aug</v>
      </c>
    </row>
    <row r="2794" spans="1:23" customFormat="1" ht="43.2" x14ac:dyDescent="0.3">
      <c r="A2794">
        <v>2792</v>
      </c>
      <c r="B2794" s="2" t="s">
        <v>2792</v>
      </c>
      <c r="C2794" s="2" t="s">
        <v>6902</v>
      </c>
      <c r="D2794" s="7">
        <v>2000</v>
      </c>
      <c r="E2794" s="5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301"/>
        <v>108</v>
      </c>
      <c r="P2794">
        <f t="shared" si="302"/>
        <v>89.67</v>
      </c>
      <c r="Q2794" t="s">
        <v>8315</v>
      </c>
      <c r="R2794" t="s">
        <v>8316</v>
      </c>
      <c r="S2794" s="11">
        <f t="shared" si="303"/>
        <v>42183.231006944443</v>
      </c>
      <c r="T2794">
        <f t="shared" si="304"/>
        <v>25569.000277777777</v>
      </c>
      <c r="U2794">
        <f t="shared" si="305"/>
        <v>2015</v>
      </c>
      <c r="V2794">
        <f t="shared" si="306"/>
        <v>6</v>
      </c>
      <c r="W2794" t="str">
        <f t="shared" si="307"/>
        <v>Jun</v>
      </c>
    </row>
    <row r="2795" spans="1:23" customFormat="1" ht="57.6" x14ac:dyDescent="0.3">
      <c r="A2795">
        <v>2793</v>
      </c>
      <c r="B2795" s="2" t="s">
        <v>2793</v>
      </c>
      <c r="C2795" s="2" t="s">
        <v>6903</v>
      </c>
      <c r="D2795" s="7">
        <v>10000</v>
      </c>
      <c r="E2795" s="5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301"/>
        <v>111</v>
      </c>
      <c r="P2795">
        <f t="shared" si="302"/>
        <v>151.46</v>
      </c>
      <c r="Q2795" t="s">
        <v>8315</v>
      </c>
      <c r="R2795" t="s">
        <v>8316</v>
      </c>
      <c r="S2795" s="11">
        <f t="shared" si="303"/>
        <v>42176.419039351851</v>
      </c>
      <c r="T2795">
        <f t="shared" si="304"/>
        <v>25569.000844907408</v>
      </c>
      <c r="U2795">
        <f t="shared" si="305"/>
        <v>2015</v>
      </c>
      <c r="V2795">
        <f t="shared" si="306"/>
        <v>6</v>
      </c>
      <c r="W2795" t="str">
        <f t="shared" si="307"/>
        <v>Jun</v>
      </c>
    </row>
    <row r="2796" spans="1:23" customFormat="1" ht="57.6" x14ac:dyDescent="0.3">
      <c r="A2796">
        <v>2794</v>
      </c>
      <c r="B2796" s="2" t="s">
        <v>2794</v>
      </c>
      <c r="C2796" s="2" t="s">
        <v>6904</v>
      </c>
      <c r="D2796" s="7">
        <v>50</v>
      </c>
      <c r="E2796" s="5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301"/>
        <v>150</v>
      </c>
      <c r="P2796">
        <f t="shared" si="302"/>
        <v>25</v>
      </c>
      <c r="Q2796" t="s">
        <v>8315</v>
      </c>
      <c r="R2796" t="s">
        <v>8316</v>
      </c>
      <c r="S2796" s="11">
        <f t="shared" si="303"/>
        <v>42416.691655092596</v>
      </c>
      <c r="T2796">
        <f t="shared" si="304"/>
        <v>25569.000034722223</v>
      </c>
      <c r="U2796">
        <f t="shared" si="305"/>
        <v>2016</v>
      </c>
      <c r="V2796">
        <f t="shared" si="306"/>
        <v>2</v>
      </c>
      <c r="W2796" t="str">
        <f t="shared" si="307"/>
        <v>Feb</v>
      </c>
    </row>
    <row r="2797" spans="1:23" customFormat="1" ht="43.2" x14ac:dyDescent="0.3">
      <c r="A2797">
        <v>2795</v>
      </c>
      <c r="B2797" s="2" t="s">
        <v>2795</v>
      </c>
      <c r="C2797" s="2" t="s">
        <v>6905</v>
      </c>
      <c r="D2797" s="7">
        <v>700</v>
      </c>
      <c r="E2797" s="5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301"/>
        <v>104</v>
      </c>
      <c r="P2797">
        <f t="shared" si="302"/>
        <v>36.5</v>
      </c>
      <c r="Q2797" t="s">
        <v>8315</v>
      </c>
      <c r="R2797" t="s">
        <v>8316</v>
      </c>
      <c r="S2797" s="11">
        <f t="shared" si="303"/>
        <v>41780.525937500002</v>
      </c>
      <c r="T2797">
        <f t="shared" si="304"/>
        <v>25569.000231481481</v>
      </c>
      <c r="U2797">
        <f t="shared" si="305"/>
        <v>2014</v>
      </c>
      <c r="V2797">
        <f t="shared" si="306"/>
        <v>5</v>
      </c>
      <c r="W2797" t="str">
        <f t="shared" si="307"/>
        <v>May</v>
      </c>
    </row>
    <row r="2798" spans="1:23" customFormat="1" ht="43.2" x14ac:dyDescent="0.3">
      <c r="A2798">
        <v>2796</v>
      </c>
      <c r="B2798" s="2" t="s">
        <v>2796</v>
      </c>
      <c r="C2798" s="2" t="s">
        <v>6906</v>
      </c>
      <c r="D2798" s="7">
        <v>800</v>
      </c>
      <c r="E2798" s="5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301"/>
        <v>116</v>
      </c>
      <c r="P2798">
        <f t="shared" si="302"/>
        <v>44</v>
      </c>
      <c r="Q2798" t="s">
        <v>8315</v>
      </c>
      <c r="R2798" t="s">
        <v>8316</v>
      </c>
      <c r="S2798" s="11">
        <f t="shared" si="303"/>
        <v>41795.528101851851</v>
      </c>
      <c r="T2798">
        <f t="shared" si="304"/>
        <v>25569.000243055554</v>
      </c>
      <c r="U2798">
        <f t="shared" si="305"/>
        <v>2014</v>
      </c>
      <c r="V2798">
        <f t="shared" si="306"/>
        <v>6</v>
      </c>
      <c r="W2798" t="str">
        <f t="shared" si="307"/>
        <v>Jun</v>
      </c>
    </row>
    <row r="2799" spans="1:23" customFormat="1" ht="43.2" x14ac:dyDescent="0.3">
      <c r="A2799">
        <v>2797</v>
      </c>
      <c r="B2799" s="2" t="s">
        <v>2797</v>
      </c>
      <c r="C2799" s="2" t="s">
        <v>6907</v>
      </c>
      <c r="D2799" s="7">
        <v>8000</v>
      </c>
      <c r="E2799" s="5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301"/>
        <v>103</v>
      </c>
      <c r="P2799">
        <f t="shared" si="302"/>
        <v>87.36</v>
      </c>
      <c r="Q2799" t="s">
        <v>8315</v>
      </c>
      <c r="R2799" t="s">
        <v>8316</v>
      </c>
      <c r="S2799" s="11">
        <f t="shared" si="303"/>
        <v>41798.94027777778</v>
      </c>
      <c r="T2799">
        <f t="shared" si="304"/>
        <v>25569.001087962963</v>
      </c>
      <c r="U2799">
        <f t="shared" si="305"/>
        <v>2014</v>
      </c>
      <c r="V2799">
        <f t="shared" si="306"/>
        <v>6</v>
      </c>
      <c r="W2799" t="str">
        <f t="shared" si="307"/>
        <v>Jun</v>
      </c>
    </row>
    <row r="2800" spans="1:23" customFormat="1" ht="43.2" x14ac:dyDescent="0.3">
      <c r="A2800">
        <v>2798</v>
      </c>
      <c r="B2800" s="2" t="s">
        <v>2798</v>
      </c>
      <c r="C2800" s="2" t="s">
        <v>6908</v>
      </c>
      <c r="D2800" s="7">
        <v>5000</v>
      </c>
      <c r="E2800" s="5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301"/>
        <v>101</v>
      </c>
      <c r="P2800">
        <f t="shared" si="302"/>
        <v>36.47</v>
      </c>
      <c r="Q2800" t="s">
        <v>8315</v>
      </c>
      <c r="R2800" t="s">
        <v>8316</v>
      </c>
      <c r="S2800" s="11">
        <f t="shared" si="303"/>
        <v>42201.675011574072</v>
      </c>
      <c r="T2800">
        <f t="shared" si="304"/>
        <v>25569.001608796298</v>
      </c>
      <c r="U2800">
        <f t="shared" si="305"/>
        <v>2015</v>
      </c>
      <c r="V2800">
        <f t="shared" si="306"/>
        <v>7</v>
      </c>
      <c r="W2800" t="str">
        <f t="shared" si="307"/>
        <v>Jul</v>
      </c>
    </row>
    <row r="2801" spans="1:23" customFormat="1" ht="43.2" x14ac:dyDescent="0.3">
      <c r="A2801">
        <v>2799</v>
      </c>
      <c r="B2801" s="2" t="s">
        <v>2799</v>
      </c>
      <c r="C2801" s="2" t="s">
        <v>6909</v>
      </c>
      <c r="D2801" s="7">
        <v>5000</v>
      </c>
      <c r="E2801" s="5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301"/>
        <v>117</v>
      </c>
      <c r="P2801">
        <f t="shared" si="302"/>
        <v>44.86</v>
      </c>
      <c r="Q2801" t="s">
        <v>8315</v>
      </c>
      <c r="R2801" t="s">
        <v>8316</v>
      </c>
      <c r="S2801" s="11">
        <f t="shared" si="303"/>
        <v>42507.264699074076</v>
      </c>
      <c r="T2801">
        <f t="shared" si="304"/>
        <v>25569.001504629628</v>
      </c>
      <c r="U2801">
        <f t="shared" si="305"/>
        <v>2016</v>
      </c>
      <c r="V2801">
        <f t="shared" si="306"/>
        <v>5</v>
      </c>
      <c r="W2801" t="str">
        <f t="shared" si="307"/>
        <v>May</v>
      </c>
    </row>
    <row r="2802" spans="1:23" customFormat="1" ht="43.2" x14ac:dyDescent="0.3">
      <c r="A2802">
        <v>2800</v>
      </c>
      <c r="B2802" s="2" t="s">
        <v>2800</v>
      </c>
      <c r="C2802" s="2" t="s">
        <v>6910</v>
      </c>
      <c r="D2802" s="7">
        <v>1000</v>
      </c>
      <c r="E2802" s="5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301"/>
        <v>133</v>
      </c>
      <c r="P2802">
        <f t="shared" si="302"/>
        <v>42.9</v>
      </c>
      <c r="Q2802" t="s">
        <v>8315</v>
      </c>
      <c r="R2802" t="s">
        <v>8316</v>
      </c>
      <c r="S2802" s="11">
        <f t="shared" si="303"/>
        <v>41948.552847222221</v>
      </c>
      <c r="T2802">
        <f t="shared" si="304"/>
        <v>25569.000358796296</v>
      </c>
      <c r="U2802">
        <f t="shared" si="305"/>
        <v>2014</v>
      </c>
      <c r="V2802">
        <f t="shared" si="306"/>
        <v>11</v>
      </c>
      <c r="W2802" t="str">
        <f t="shared" si="307"/>
        <v>Nov</v>
      </c>
    </row>
    <row r="2803" spans="1:23" customFormat="1" ht="43.2" x14ac:dyDescent="0.3">
      <c r="A2803">
        <v>2801</v>
      </c>
      <c r="B2803" s="2" t="s">
        <v>2801</v>
      </c>
      <c r="C2803" s="2" t="s">
        <v>6911</v>
      </c>
      <c r="D2803" s="7">
        <v>500</v>
      </c>
      <c r="E2803" s="5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301"/>
        <v>133</v>
      </c>
      <c r="P2803">
        <f t="shared" si="302"/>
        <v>51.23</v>
      </c>
      <c r="Q2803" t="s">
        <v>8315</v>
      </c>
      <c r="R2803" t="s">
        <v>8316</v>
      </c>
      <c r="S2803" s="11">
        <f t="shared" si="303"/>
        <v>41900.243159722224</v>
      </c>
      <c r="T2803">
        <f t="shared" si="304"/>
        <v>25569.000150462962</v>
      </c>
      <c r="U2803">
        <f t="shared" si="305"/>
        <v>2014</v>
      </c>
      <c r="V2803">
        <f t="shared" si="306"/>
        <v>9</v>
      </c>
      <c r="W2803" t="str">
        <f t="shared" si="307"/>
        <v>Sep</v>
      </c>
    </row>
    <row r="2804" spans="1:23" customFormat="1" ht="43.2" x14ac:dyDescent="0.3">
      <c r="A2804">
        <v>2802</v>
      </c>
      <c r="B2804" s="2" t="s">
        <v>2802</v>
      </c>
      <c r="C2804" s="2" t="s">
        <v>6912</v>
      </c>
      <c r="D2804" s="7">
        <v>3000</v>
      </c>
      <c r="E2804" s="5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301"/>
        <v>102</v>
      </c>
      <c r="P2804">
        <f t="shared" si="302"/>
        <v>33.94</v>
      </c>
      <c r="Q2804" t="s">
        <v>8315</v>
      </c>
      <c r="R2804" t="s">
        <v>8316</v>
      </c>
      <c r="S2804" s="11">
        <f t="shared" si="303"/>
        <v>42192.64707175926</v>
      </c>
      <c r="T2804">
        <f t="shared" si="304"/>
        <v>25569.001041666666</v>
      </c>
      <c r="U2804">
        <f t="shared" si="305"/>
        <v>2015</v>
      </c>
      <c r="V2804">
        <f t="shared" si="306"/>
        <v>7</v>
      </c>
      <c r="W2804" t="str">
        <f t="shared" si="307"/>
        <v>Jul</v>
      </c>
    </row>
    <row r="2805" spans="1:23" customFormat="1" ht="43.2" x14ac:dyDescent="0.3">
      <c r="A2805">
        <v>2803</v>
      </c>
      <c r="B2805" s="2" t="s">
        <v>2803</v>
      </c>
      <c r="C2805" s="2" t="s">
        <v>6913</v>
      </c>
      <c r="D2805" s="7">
        <v>10000</v>
      </c>
      <c r="E2805" s="5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301"/>
        <v>128</v>
      </c>
      <c r="P2805">
        <f t="shared" si="302"/>
        <v>90.74</v>
      </c>
      <c r="Q2805" t="s">
        <v>8315</v>
      </c>
      <c r="R2805" t="s">
        <v>8316</v>
      </c>
      <c r="S2805" s="11">
        <f t="shared" si="303"/>
        <v>42158.065694444449</v>
      </c>
      <c r="T2805">
        <f t="shared" si="304"/>
        <v>25569.001631944444</v>
      </c>
      <c r="U2805">
        <f t="shared" si="305"/>
        <v>2015</v>
      </c>
      <c r="V2805">
        <f t="shared" si="306"/>
        <v>6</v>
      </c>
      <c r="W2805" t="str">
        <f t="shared" si="307"/>
        <v>Jun</v>
      </c>
    </row>
    <row r="2806" spans="1:23" customFormat="1" ht="43.2" x14ac:dyDescent="0.3">
      <c r="A2806">
        <v>2804</v>
      </c>
      <c r="B2806" s="2" t="s">
        <v>2804</v>
      </c>
      <c r="C2806" s="2" t="s">
        <v>6914</v>
      </c>
      <c r="D2806" s="7">
        <v>1000</v>
      </c>
      <c r="E2806" s="5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301"/>
        <v>115</v>
      </c>
      <c r="P2806">
        <f t="shared" si="302"/>
        <v>50</v>
      </c>
      <c r="Q2806" t="s">
        <v>8315</v>
      </c>
      <c r="R2806" t="s">
        <v>8316</v>
      </c>
      <c r="S2806" s="11">
        <f t="shared" si="303"/>
        <v>41881.453587962962</v>
      </c>
      <c r="T2806">
        <f t="shared" si="304"/>
        <v>25569.000266203704</v>
      </c>
      <c r="U2806">
        <f t="shared" si="305"/>
        <v>2014</v>
      </c>
      <c r="V2806">
        <f t="shared" si="306"/>
        <v>8</v>
      </c>
      <c r="W2806" t="str">
        <f t="shared" si="307"/>
        <v>Aug</v>
      </c>
    </row>
    <row r="2807" spans="1:23" customFormat="1" ht="57.6" x14ac:dyDescent="0.3">
      <c r="A2807">
        <v>2805</v>
      </c>
      <c r="B2807" s="2" t="s">
        <v>2805</v>
      </c>
      <c r="C2807" s="2" t="s">
        <v>6915</v>
      </c>
      <c r="D2807" s="7">
        <v>400</v>
      </c>
      <c r="E2807" s="5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301"/>
        <v>110</v>
      </c>
      <c r="P2807">
        <f t="shared" si="302"/>
        <v>24.44</v>
      </c>
      <c r="Q2807" t="s">
        <v>8315</v>
      </c>
      <c r="R2807" t="s">
        <v>8316</v>
      </c>
      <c r="S2807" s="11">
        <f t="shared" si="303"/>
        <v>42213.505474537036</v>
      </c>
      <c r="T2807">
        <f t="shared" si="304"/>
        <v>25569.000208333335</v>
      </c>
      <c r="U2807">
        <f t="shared" si="305"/>
        <v>2015</v>
      </c>
      <c r="V2807">
        <f t="shared" si="306"/>
        <v>7</v>
      </c>
      <c r="W2807" t="str">
        <f t="shared" si="307"/>
        <v>Jul</v>
      </c>
    </row>
    <row r="2808" spans="1:23" customFormat="1" ht="43.2" x14ac:dyDescent="0.3">
      <c r="A2808">
        <v>2806</v>
      </c>
      <c r="B2808" s="2" t="s">
        <v>2806</v>
      </c>
      <c r="C2808" s="2" t="s">
        <v>6916</v>
      </c>
      <c r="D2808" s="7">
        <v>3000</v>
      </c>
      <c r="E2808" s="5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301"/>
        <v>112</v>
      </c>
      <c r="P2808">
        <f t="shared" si="302"/>
        <v>44.25</v>
      </c>
      <c r="Q2808" t="s">
        <v>8315</v>
      </c>
      <c r="R2808" t="s">
        <v>8316</v>
      </c>
      <c r="S2808" s="11">
        <f t="shared" si="303"/>
        <v>42185.267245370371</v>
      </c>
      <c r="T2808">
        <f t="shared" si="304"/>
        <v>25569.000879629628</v>
      </c>
      <c r="U2808">
        <f t="shared" si="305"/>
        <v>2015</v>
      </c>
      <c r="V2808">
        <f t="shared" si="306"/>
        <v>6</v>
      </c>
      <c r="W2808" t="str">
        <f t="shared" si="307"/>
        <v>Jun</v>
      </c>
    </row>
    <row r="2809" spans="1:23" customFormat="1" x14ac:dyDescent="0.3">
      <c r="A2809">
        <v>2807</v>
      </c>
      <c r="B2809" s="2" t="s">
        <v>2807</v>
      </c>
      <c r="C2809" s="2" t="s">
        <v>6917</v>
      </c>
      <c r="D2809" s="7">
        <v>5000</v>
      </c>
      <c r="E2809" s="5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301"/>
        <v>126</v>
      </c>
      <c r="P2809">
        <f t="shared" si="302"/>
        <v>67.739999999999995</v>
      </c>
      <c r="Q2809" t="s">
        <v>8315</v>
      </c>
      <c r="R2809" t="s">
        <v>8316</v>
      </c>
      <c r="S2809" s="11">
        <f t="shared" si="303"/>
        <v>42154.873124999998</v>
      </c>
      <c r="T2809">
        <f t="shared" si="304"/>
        <v>25569.001076388889</v>
      </c>
      <c r="U2809">
        <f t="shared" si="305"/>
        <v>2015</v>
      </c>
      <c r="V2809">
        <f t="shared" si="306"/>
        <v>5</v>
      </c>
      <c r="W2809" t="str">
        <f t="shared" si="307"/>
        <v>May</v>
      </c>
    </row>
    <row r="2810" spans="1:23" customFormat="1" ht="43.2" x14ac:dyDescent="0.3">
      <c r="A2810">
        <v>2808</v>
      </c>
      <c r="B2810" s="2" t="s">
        <v>2808</v>
      </c>
      <c r="C2810" s="2" t="s">
        <v>6918</v>
      </c>
      <c r="D2810" s="7">
        <v>4500</v>
      </c>
      <c r="E2810" s="5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301"/>
        <v>100</v>
      </c>
      <c r="P2810">
        <f t="shared" si="302"/>
        <v>65.38</v>
      </c>
      <c r="Q2810" t="s">
        <v>8315</v>
      </c>
      <c r="R2810" t="s">
        <v>8316</v>
      </c>
      <c r="S2810" s="11">
        <f t="shared" si="303"/>
        <v>42208.84646990741</v>
      </c>
      <c r="T2810">
        <f t="shared" si="304"/>
        <v>25569.000798611112</v>
      </c>
      <c r="U2810">
        <f t="shared" si="305"/>
        <v>2015</v>
      </c>
      <c r="V2810">
        <f t="shared" si="306"/>
        <v>7</v>
      </c>
      <c r="W2810" t="str">
        <f t="shared" si="307"/>
        <v>Jul</v>
      </c>
    </row>
    <row r="2811" spans="1:23" customFormat="1" ht="43.2" x14ac:dyDescent="0.3">
      <c r="A2811">
        <v>2809</v>
      </c>
      <c r="B2811" s="2" t="s">
        <v>2809</v>
      </c>
      <c r="C2811" s="2" t="s">
        <v>6919</v>
      </c>
      <c r="D2811" s="7">
        <v>2500</v>
      </c>
      <c r="E2811" s="5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301"/>
        <v>102</v>
      </c>
      <c r="P2811">
        <f t="shared" si="302"/>
        <v>121.9</v>
      </c>
      <c r="Q2811" t="s">
        <v>8315</v>
      </c>
      <c r="R2811" t="s">
        <v>8316</v>
      </c>
      <c r="S2811" s="11">
        <f t="shared" si="303"/>
        <v>42451.496817129635</v>
      </c>
      <c r="T2811">
        <f t="shared" si="304"/>
        <v>25569.000243055554</v>
      </c>
      <c r="U2811">
        <f t="shared" si="305"/>
        <v>2016</v>
      </c>
      <c r="V2811">
        <f t="shared" si="306"/>
        <v>3</v>
      </c>
      <c r="W2811" t="str">
        <f t="shared" si="307"/>
        <v>Mar</v>
      </c>
    </row>
    <row r="2812" spans="1:23" customFormat="1" ht="43.2" x14ac:dyDescent="0.3">
      <c r="A2812">
        <v>2810</v>
      </c>
      <c r="B2812" s="2" t="s">
        <v>2810</v>
      </c>
      <c r="C2812" s="2" t="s">
        <v>6920</v>
      </c>
      <c r="D2812" s="7">
        <v>2500</v>
      </c>
      <c r="E2812" s="5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301"/>
        <v>108</v>
      </c>
      <c r="P2812">
        <f t="shared" si="302"/>
        <v>47.46</v>
      </c>
      <c r="Q2812" t="s">
        <v>8315</v>
      </c>
      <c r="R2812" t="s">
        <v>8316</v>
      </c>
      <c r="S2812" s="11">
        <f t="shared" si="303"/>
        <v>41759.13962962963</v>
      </c>
      <c r="T2812">
        <f t="shared" si="304"/>
        <v>25569.000659722224</v>
      </c>
      <c r="U2812">
        <f t="shared" si="305"/>
        <v>2014</v>
      </c>
      <c r="V2812">
        <f t="shared" si="306"/>
        <v>4</v>
      </c>
      <c r="W2812" t="str">
        <f t="shared" si="307"/>
        <v>Apr</v>
      </c>
    </row>
    <row r="2813" spans="1:23" customFormat="1" ht="43.2" x14ac:dyDescent="0.3">
      <c r="A2813">
        <v>2811</v>
      </c>
      <c r="B2813" s="2" t="s">
        <v>2811</v>
      </c>
      <c r="C2813" s="2" t="s">
        <v>6921</v>
      </c>
      <c r="D2813" s="7">
        <v>10000</v>
      </c>
      <c r="E2813" s="5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301"/>
        <v>100</v>
      </c>
      <c r="P2813">
        <f t="shared" si="302"/>
        <v>92.84</v>
      </c>
      <c r="Q2813" t="s">
        <v>8315</v>
      </c>
      <c r="R2813" t="s">
        <v>8316</v>
      </c>
      <c r="S2813" s="11">
        <f t="shared" si="303"/>
        <v>42028.496562500004</v>
      </c>
      <c r="T2813">
        <f t="shared" si="304"/>
        <v>25569.001250000001</v>
      </c>
      <c r="U2813">
        <f t="shared" si="305"/>
        <v>2015</v>
      </c>
      <c r="V2813">
        <f t="shared" si="306"/>
        <v>1</v>
      </c>
      <c r="W2813" t="str">
        <f t="shared" si="307"/>
        <v>Jan</v>
      </c>
    </row>
    <row r="2814" spans="1:23" customFormat="1" ht="43.2" x14ac:dyDescent="0.3">
      <c r="A2814">
        <v>2812</v>
      </c>
      <c r="B2814" s="2" t="s">
        <v>2812</v>
      </c>
      <c r="C2814" s="2" t="s">
        <v>6922</v>
      </c>
      <c r="D2814" s="7">
        <v>5000</v>
      </c>
      <c r="E2814" s="5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301"/>
        <v>113</v>
      </c>
      <c r="P2814">
        <f t="shared" si="302"/>
        <v>68.25</v>
      </c>
      <c r="Q2814" t="s">
        <v>8315</v>
      </c>
      <c r="R2814" t="s">
        <v>8316</v>
      </c>
      <c r="S2814" s="11">
        <f t="shared" si="303"/>
        <v>42054.74418981481</v>
      </c>
      <c r="T2814">
        <f t="shared" si="304"/>
        <v>25569.000960648147</v>
      </c>
      <c r="U2814">
        <f t="shared" si="305"/>
        <v>2015</v>
      </c>
      <c r="V2814">
        <f t="shared" si="306"/>
        <v>2</v>
      </c>
      <c r="W2814" t="str">
        <f t="shared" si="307"/>
        <v>Feb</v>
      </c>
    </row>
    <row r="2815" spans="1:23" customFormat="1" ht="43.2" x14ac:dyDescent="0.3">
      <c r="A2815">
        <v>2813</v>
      </c>
      <c r="B2815" s="2" t="s">
        <v>2813</v>
      </c>
      <c r="C2815" s="2" t="s">
        <v>6923</v>
      </c>
      <c r="D2815" s="7">
        <v>2800</v>
      </c>
      <c r="E2815" s="5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301"/>
        <v>128</v>
      </c>
      <c r="P2815">
        <f t="shared" si="302"/>
        <v>37.21</v>
      </c>
      <c r="Q2815" t="s">
        <v>8315</v>
      </c>
      <c r="R2815" t="s">
        <v>8316</v>
      </c>
      <c r="S2815" s="11">
        <f t="shared" si="303"/>
        <v>42693.742604166662</v>
      </c>
      <c r="T2815">
        <f t="shared" si="304"/>
        <v>25569.001111111113</v>
      </c>
      <c r="U2815">
        <f t="shared" si="305"/>
        <v>2016</v>
      </c>
      <c r="V2815">
        <f t="shared" si="306"/>
        <v>11</v>
      </c>
      <c r="W2815" t="str">
        <f t="shared" si="307"/>
        <v>Nov</v>
      </c>
    </row>
    <row r="2816" spans="1:23" customFormat="1" ht="43.2" x14ac:dyDescent="0.3">
      <c r="A2816">
        <v>2814</v>
      </c>
      <c r="B2816" s="2" t="s">
        <v>2814</v>
      </c>
      <c r="C2816" s="2" t="s">
        <v>6924</v>
      </c>
      <c r="D2816" s="7">
        <v>1500</v>
      </c>
      <c r="E2816" s="5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301"/>
        <v>108</v>
      </c>
      <c r="P2816">
        <f t="shared" si="302"/>
        <v>25.25</v>
      </c>
      <c r="Q2816" t="s">
        <v>8315</v>
      </c>
      <c r="R2816" t="s">
        <v>8316</v>
      </c>
      <c r="S2816" s="11">
        <f t="shared" si="303"/>
        <v>42103.399479166663</v>
      </c>
      <c r="T2816">
        <f t="shared" si="304"/>
        <v>25569.000740740739</v>
      </c>
      <c r="U2816">
        <f t="shared" si="305"/>
        <v>2015</v>
      </c>
      <c r="V2816">
        <f t="shared" si="306"/>
        <v>4</v>
      </c>
      <c r="W2816" t="str">
        <f t="shared" si="307"/>
        <v>Apr</v>
      </c>
    </row>
    <row r="2817" spans="1:23" customFormat="1" ht="43.2" x14ac:dyDescent="0.3">
      <c r="A2817">
        <v>2815</v>
      </c>
      <c r="B2817" s="2" t="s">
        <v>2815</v>
      </c>
      <c r="C2817" s="2" t="s">
        <v>6925</v>
      </c>
      <c r="D2817" s="7">
        <v>250</v>
      </c>
      <c r="E2817" s="5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301"/>
        <v>242</v>
      </c>
      <c r="P2817">
        <f t="shared" si="302"/>
        <v>43.21</v>
      </c>
      <c r="Q2817" t="s">
        <v>8315</v>
      </c>
      <c r="R2817" t="s">
        <v>8316</v>
      </c>
      <c r="S2817" s="11">
        <f t="shared" si="303"/>
        <v>42559.776724537034</v>
      </c>
      <c r="T2817">
        <f t="shared" si="304"/>
        <v>25569.000162037039</v>
      </c>
      <c r="U2817">
        <f t="shared" si="305"/>
        <v>2016</v>
      </c>
      <c r="V2817">
        <f t="shared" si="306"/>
        <v>7</v>
      </c>
      <c r="W2817" t="str">
        <f t="shared" si="307"/>
        <v>Jul</v>
      </c>
    </row>
    <row r="2818" spans="1:23" customFormat="1" ht="43.2" x14ac:dyDescent="0.3">
      <c r="A2818">
        <v>2816</v>
      </c>
      <c r="B2818" s="2" t="s">
        <v>2816</v>
      </c>
      <c r="C2818" s="2" t="s">
        <v>6926</v>
      </c>
      <c r="D2818" s="7">
        <v>3000</v>
      </c>
      <c r="E2818" s="5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308">ROUND(E2818/D2818*100,0)</f>
        <v>142</v>
      </c>
      <c r="P2818">
        <f t="shared" si="302"/>
        <v>25.13</v>
      </c>
      <c r="Q2818" t="s">
        <v>8315</v>
      </c>
      <c r="R2818" t="s">
        <v>8316</v>
      </c>
      <c r="S2818" s="11">
        <f t="shared" si="303"/>
        <v>42188.467499999999</v>
      </c>
      <c r="T2818">
        <f t="shared" si="304"/>
        <v>25569.001956018517</v>
      </c>
      <c r="U2818">
        <f t="shared" si="305"/>
        <v>2015</v>
      </c>
      <c r="V2818">
        <f t="shared" si="306"/>
        <v>7</v>
      </c>
      <c r="W2818" t="str">
        <f t="shared" si="307"/>
        <v>Jul</v>
      </c>
    </row>
    <row r="2819" spans="1:23" customFormat="1" ht="43.2" x14ac:dyDescent="0.3">
      <c r="A2819">
        <v>2817</v>
      </c>
      <c r="B2819" s="2" t="s">
        <v>2817</v>
      </c>
      <c r="C2819" s="2" t="s">
        <v>6927</v>
      </c>
      <c r="D2819" s="7">
        <v>600</v>
      </c>
      <c r="E2819" s="5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308"/>
        <v>130</v>
      </c>
      <c r="P2819">
        <f t="shared" ref="P2819:P2882" si="309">IFERROR(ROUND(E2819/L2819,2),0)</f>
        <v>23.64</v>
      </c>
      <c r="Q2819" t="s">
        <v>8315</v>
      </c>
      <c r="R2819" t="s">
        <v>8316</v>
      </c>
      <c r="S2819" s="11">
        <f t="shared" ref="S2819:S2882" si="310">(((J2819/60)/60)/24)+DATE(1970,1,1)</f>
        <v>42023.634976851856</v>
      </c>
      <c r="T2819">
        <f t="shared" ref="T2819:T2882" si="311">(((L2819/60)/60)/24)+DATE(1970,1,1)</f>
        <v>25569.000381944443</v>
      </c>
      <c r="U2819">
        <f t="shared" ref="U2819:U2882" si="312">YEAR(S2819)</f>
        <v>2015</v>
      </c>
      <c r="V2819">
        <f t="shared" ref="V2819:V2882" si="313">MONTH(S2819)</f>
        <v>1</v>
      </c>
      <c r="W2819" t="str">
        <f t="shared" ref="W2819:W2882" si="314">IF(V2819=1,"Jan",IF(V2819=2,"Feb",IF(V2819=3,"Mar",IF(V2819=4,"Apr",IF(V2819=5,"May",IF(V2819=6,"Jun",IF(V2819=7,"Jul",IF(V2819=8,"Aug",IF(V2819=9,"Sep",IF(V2819=10,"Oct",IF(V2819=11,"Nov",IF(V2819=12,"Dec"))))))))))))</f>
        <v>Jan</v>
      </c>
    </row>
    <row r="2820" spans="1:23" customFormat="1" ht="43.2" x14ac:dyDescent="0.3">
      <c r="A2820">
        <v>2818</v>
      </c>
      <c r="B2820" s="2" t="s">
        <v>2818</v>
      </c>
      <c r="C2820" s="2" t="s">
        <v>6928</v>
      </c>
      <c r="D2820" s="7">
        <v>10000</v>
      </c>
      <c r="E2820" s="5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308"/>
        <v>106</v>
      </c>
      <c r="P2820">
        <f t="shared" si="309"/>
        <v>103.95</v>
      </c>
      <c r="Q2820" t="s">
        <v>8315</v>
      </c>
      <c r="R2820" t="s">
        <v>8316</v>
      </c>
      <c r="S2820" s="11">
        <f t="shared" si="310"/>
        <v>42250.598217592589</v>
      </c>
      <c r="T2820">
        <f t="shared" si="311"/>
        <v>25569.001180555555</v>
      </c>
      <c r="U2820">
        <f t="shared" si="312"/>
        <v>2015</v>
      </c>
      <c r="V2820">
        <f t="shared" si="313"/>
        <v>9</v>
      </c>
      <c r="W2820" t="str">
        <f t="shared" si="314"/>
        <v>Sep</v>
      </c>
    </row>
    <row r="2821" spans="1:23" customFormat="1" ht="43.2" x14ac:dyDescent="0.3">
      <c r="A2821">
        <v>2819</v>
      </c>
      <c r="B2821" s="2" t="s">
        <v>2819</v>
      </c>
      <c r="C2821" s="2" t="s">
        <v>6929</v>
      </c>
      <c r="D2821" s="7">
        <v>5000</v>
      </c>
      <c r="E2821" s="5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308"/>
        <v>105</v>
      </c>
      <c r="P2821">
        <f t="shared" si="309"/>
        <v>50.38</v>
      </c>
      <c r="Q2821" t="s">
        <v>8315</v>
      </c>
      <c r="R2821" t="s">
        <v>8316</v>
      </c>
      <c r="S2821" s="11">
        <f t="shared" si="310"/>
        <v>42139.525567129633</v>
      </c>
      <c r="T2821">
        <f t="shared" si="311"/>
        <v>25569.001203703705</v>
      </c>
      <c r="U2821">
        <f t="shared" si="312"/>
        <v>2015</v>
      </c>
      <c r="V2821">
        <f t="shared" si="313"/>
        <v>5</v>
      </c>
      <c r="W2821" t="str">
        <f t="shared" si="314"/>
        <v>May</v>
      </c>
    </row>
    <row r="2822" spans="1:23" customFormat="1" ht="43.2" x14ac:dyDescent="0.3">
      <c r="A2822">
        <v>2820</v>
      </c>
      <c r="B2822" s="2" t="s">
        <v>2820</v>
      </c>
      <c r="C2822" s="2" t="s">
        <v>6930</v>
      </c>
      <c r="D2822" s="7">
        <v>200</v>
      </c>
      <c r="E2822" s="5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308"/>
        <v>136</v>
      </c>
      <c r="P2822">
        <f t="shared" si="309"/>
        <v>13.6</v>
      </c>
      <c r="Q2822" t="s">
        <v>8315</v>
      </c>
      <c r="R2822" t="s">
        <v>8316</v>
      </c>
      <c r="S2822" s="11">
        <f t="shared" si="310"/>
        <v>42401.610983796301</v>
      </c>
      <c r="T2822">
        <f t="shared" si="311"/>
        <v>25569.000231481481</v>
      </c>
      <c r="U2822">
        <f t="shared" si="312"/>
        <v>2016</v>
      </c>
      <c r="V2822">
        <f t="shared" si="313"/>
        <v>2</v>
      </c>
      <c r="W2822" t="str">
        <f t="shared" si="314"/>
        <v>Feb</v>
      </c>
    </row>
    <row r="2823" spans="1:23" customFormat="1" ht="57.6" x14ac:dyDescent="0.3">
      <c r="A2823">
        <v>2821</v>
      </c>
      <c r="B2823" s="2" t="s">
        <v>2821</v>
      </c>
      <c r="C2823" s="2" t="s">
        <v>6931</v>
      </c>
      <c r="D2823" s="7">
        <v>1000</v>
      </c>
      <c r="E2823" s="5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308"/>
        <v>100</v>
      </c>
      <c r="P2823">
        <f t="shared" si="309"/>
        <v>28.57</v>
      </c>
      <c r="Q2823" t="s">
        <v>8315</v>
      </c>
      <c r="R2823" t="s">
        <v>8316</v>
      </c>
      <c r="S2823" s="11">
        <f t="shared" si="310"/>
        <v>41875.922858796301</v>
      </c>
      <c r="T2823">
        <f t="shared" si="311"/>
        <v>25569.000405092593</v>
      </c>
      <c r="U2823">
        <f t="shared" si="312"/>
        <v>2014</v>
      </c>
      <c r="V2823">
        <f t="shared" si="313"/>
        <v>8</v>
      </c>
      <c r="W2823" t="str">
        <f t="shared" si="314"/>
        <v>Aug</v>
      </c>
    </row>
    <row r="2824" spans="1:23" customFormat="1" ht="57.6" x14ac:dyDescent="0.3">
      <c r="A2824">
        <v>2822</v>
      </c>
      <c r="B2824" s="2" t="s">
        <v>2822</v>
      </c>
      <c r="C2824" s="2" t="s">
        <v>6932</v>
      </c>
      <c r="D2824" s="7">
        <v>6000</v>
      </c>
      <c r="E2824" s="5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308"/>
        <v>100</v>
      </c>
      <c r="P2824">
        <f t="shared" si="309"/>
        <v>63.83</v>
      </c>
      <c r="Q2824" t="s">
        <v>8315</v>
      </c>
      <c r="R2824" t="s">
        <v>8316</v>
      </c>
      <c r="S2824" s="11">
        <f t="shared" si="310"/>
        <v>42060.683935185181</v>
      </c>
      <c r="T2824">
        <f t="shared" si="311"/>
        <v>25569.001087962963</v>
      </c>
      <c r="U2824">
        <f t="shared" si="312"/>
        <v>2015</v>
      </c>
      <c r="V2824">
        <f t="shared" si="313"/>
        <v>2</v>
      </c>
      <c r="W2824" t="str">
        <f t="shared" si="314"/>
        <v>Feb</v>
      </c>
    </row>
    <row r="2825" spans="1:23" customFormat="1" ht="43.2" x14ac:dyDescent="0.3">
      <c r="A2825">
        <v>2823</v>
      </c>
      <c r="B2825" s="2" t="s">
        <v>2823</v>
      </c>
      <c r="C2825" s="2" t="s">
        <v>6933</v>
      </c>
      <c r="D2825" s="7">
        <v>100</v>
      </c>
      <c r="E2825" s="5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308"/>
        <v>124</v>
      </c>
      <c r="P2825">
        <f t="shared" si="309"/>
        <v>8.86</v>
      </c>
      <c r="Q2825" t="s">
        <v>8315</v>
      </c>
      <c r="R2825" t="s">
        <v>8316</v>
      </c>
      <c r="S2825" s="11">
        <f t="shared" si="310"/>
        <v>42067.011643518519</v>
      </c>
      <c r="T2825">
        <f t="shared" si="311"/>
        <v>25569.000162037039</v>
      </c>
      <c r="U2825">
        <f t="shared" si="312"/>
        <v>2015</v>
      </c>
      <c r="V2825">
        <f t="shared" si="313"/>
        <v>3</v>
      </c>
      <c r="W2825" t="str">
        <f t="shared" si="314"/>
        <v>Mar</v>
      </c>
    </row>
    <row r="2826" spans="1:23" customFormat="1" ht="43.2" x14ac:dyDescent="0.3">
      <c r="A2826">
        <v>2824</v>
      </c>
      <c r="B2826" s="2" t="s">
        <v>2824</v>
      </c>
      <c r="C2826" s="2" t="s">
        <v>6934</v>
      </c>
      <c r="D2826" s="7">
        <v>650</v>
      </c>
      <c r="E2826" s="5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308"/>
        <v>117</v>
      </c>
      <c r="P2826">
        <f t="shared" si="309"/>
        <v>50.67</v>
      </c>
      <c r="Q2826" t="s">
        <v>8315</v>
      </c>
      <c r="R2826" t="s">
        <v>8316</v>
      </c>
      <c r="S2826" s="11">
        <f t="shared" si="310"/>
        <v>42136.270787037036</v>
      </c>
      <c r="T2826">
        <f t="shared" si="311"/>
        <v>25569.000173611112</v>
      </c>
      <c r="U2826">
        <f t="shared" si="312"/>
        <v>2015</v>
      </c>
      <c r="V2826">
        <f t="shared" si="313"/>
        <v>5</v>
      </c>
      <c r="W2826" t="str">
        <f t="shared" si="314"/>
        <v>May</v>
      </c>
    </row>
    <row r="2827" spans="1:23" customFormat="1" ht="43.2" x14ac:dyDescent="0.3">
      <c r="A2827">
        <v>2825</v>
      </c>
      <c r="B2827" s="2" t="s">
        <v>2825</v>
      </c>
      <c r="C2827" s="2" t="s">
        <v>6935</v>
      </c>
      <c r="D2827" s="7">
        <v>3000</v>
      </c>
      <c r="E2827" s="5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308"/>
        <v>103</v>
      </c>
      <c r="P2827">
        <f t="shared" si="309"/>
        <v>60.78</v>
      </c>
      <c r="Q2827" t="s">
        <v>8315</v>
      </c>
      <c r="R2827" t="s">
        <v>8316</v>
      </c>
      <c r="S2827" s="11">
        <f t="shared" si="310"/>
        <v>42312.792662037042</v>
      </c>
      <c r="T2827">
        <f t="shared" si="311"/>
        <v>25569.000590277778</v>
      </c>
      <c r="U2827">
        <f t="shared" si="312"/>
        <v>2015</v>
      </c>
      <c r="V2827">
        <f t="shared" si="313"/>
        <v>11</v>
      </c>
      <c r="W2827" t="str">
        <f t="shared" si="314"/>
        <v>Nov</v>
      </c>
    </row>
    <row r="2828" spans="1:23" customFormat="1" ht="57.6" x14ac:dyDescent="0.3">
      <c r="A2828">
        <v>2826</v>
      </c>
      <c r="B2828" s="2" t="s">
        <v>2826</v>
      </c>
      <c r="C2828" s="2" t="s">
        <v>6936</v>
      </c>
      <c r="D2828" s="7">
        <v>2000</v>
      </c>
      <c r="E2828" s="5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308"/>
        <v>108</v>
      </c>
      <c r="P2828">
        <f t="shared" si="309"/>
        <v>113.42</v>
      </c>
      <c r="Q2828" t="s">
        <v>8315</v>
      </c>
      <c r="R2828" t="s">
        <v>8316</v>
      </c>
      <c r="S2828" s="11">
        <f t="shared" si="310"/>
        <v>42171.034861111111</v>
      </c>
      <c r="T2828">
        <f t="shared" si="311"/>
        <v>25569.000219907408</v>
      </c>
      <c r="U2828">
        <f t="shared" si="312"/>
        <v>2015</v>
      </c>
      <c r="V2828">
        <f t="shared" si="313"/>
        <v>6</v>
      </c>
      <c r="W2828" t="str">
        <f t="shared" si="314"/>
        <v>Jun</v>
      </c>
    </row>
    <row r="2829" spans="1:23" customFormat="1" ht="57.6" x14ac:dyDescent="0.3">
      <c r="A2829">
        <v>2827</v>
      </c>
      <c r="B2829" s="2" t="s">
        <v>2827</v>
      </c>
      <c r="C2829" s="2" t="s">
        <v>6937</v>
      </c>
      <c r="D2829" s="7">
        <v>2000</v>
      </c>
      <c r="E2829" s="5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308"/>
        <v>120</v>
      </c>
      <c r="P2829">
        <f t="shared" si="309"/>
        <v>104.57</v>
      </c>
      <c r="Q2829" t="s">
        <v>8315</v>
      </c>
      <c r="R2829" t="s">
        <v>8316</v>
      </c>
      <c r="S2829" s="11">
        <f t="shared" si="310"/>
        <v>42494.683634259258</v>
      </c>
      <c r="T2829">
        <f t="shared" si="311"/>
        <v>25569.000266203704</v>
      </c>
      <c r="U2829">
        <f t="shared" si="312"/>
        <v>2016</v>
      </c>
      <c r="V2829">
        <f t="shared" si="313"/>
        <v>5</v>
      </c>
      <c r="W2829" t="str">
        <f t="shared" si="314"/>
        <v>May</v>
      </c>
    </row>
    <row r="2830" spans="1:23" customFormat="1" ht="43.2" x14ac:dyDescent="0.3">
      <c r="A2830">
        <v>2828</v>
      </c>
      <c r="B2830" s="2" t="s">
        <v>2828</v>
      </c>
      <c r="C2830" s="2" t="s">
        <v>6938</v>
      </c>
      <c r="D2830" s="7">
        <v>9500</v>
      </c>
      <c r="E2830" s="5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308"/>
        <v>100</v>
      </c>
      <c r="P2830">
        <f t="shared" si="309"/>
        <v>98.31</v>
      </c>
      <c r="Q2830" t="s">
        <v>8315</v>
      </c>
      <c r="R2830" t="s">
        <v>8316</v>
      </c>
      <c r="S2830" s="11">
        <f t="shared" si="310"/>
        <v>42254.264687499999</v>
      </c>
      <c r="T2830">
        <f t="shared" si="311"/>
        <v>25569.001122685186</v>
      </c>
      <c r="U2830">
        <f t="shared" si="312"/>
        <v>2015</v>
      </c>
      <c r="V2830">
        <f t="shared" si="313"/>
        <v>9</v>
      </c>
      <c r="W2830" t="str">
        <f t="shared" si="314"/>
        <v>Sep</v>
      </c>
    </row>
    <row r="2831" spans="1:23" customFormat="1" ht="43.2" x14ac:dyDescent="0.3">
      <c r="A2831">
        <v>2829</v>
      </c>
      <c r="B2831" s="2" t="s">
        <v>2829</v>
      </c>
      <c r="C2831" s="2" t="s">
        <v>6939</v>
      </c>
      <c r="D2831" s="7">
        <v>2500</v>
      </c>
      <c r="E2831" s="5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308"/>
        <v>107</v>
      </c>
      <c r="P2831">
        <f t="shared" si="309"/>
        <v>35.04</v>
      </c>
      <c r="Q2831" t="s">
        <v>8315</v>
      </c>
      <c r="R2831" t="s">
        <v>8316</v>
      </c>
      <c r="S2831" s="11">
        <f t="shared" si="310"/>
        <v>42495.434236111112</v>
      </c>
      <c r="T2831">
        <f t="shared" si="311"/>
        <v>25569.000879629628</v>
      </c>
      <c r="U2831">
        <f t="shared" si="312"/>
        <v>2016</v>
      </c>
      <c r="V2831">
        <f t="shared" si="313"/>
        <v>5</v>
      </c>
      <c r="W2831" t="str">
        <f t="shared" si="314"/>
        <v>May</v>
      </c>
    </row>
    <row r="2832" spans="1:23" customFormat="1" ht="28.8" x14ac:dyDescent="0.3">
      <c r="A2832">
        <v>2830</v>
      </c>
      <c r="B2832" s="2" t="s">
        <v>2830</v>
      </c>
      <c r="C2832" s="2" t="s">
        <v>6940</v>
      </c>
      <c r="D2832" s="7">
        <v>3000</v>
      </c>
      <c r="E2832" s="5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308"/>
        <v>100</v>
      </c>
      <c r="P2832">
        <f t="shared" si="309"/>
        <v>272.73</v>
      </c>
      <c r="Q2832" t="s">
        <v>8315</v>
      </c>
      <c r="R2832" t="s">
        <v>8316</v>
      </c>
      <c r="S2832" s="11">
        <f t="shared" si="310"/>
        <v>41758.839675925927</v>
      </c>
      <c r="T2832">
        <f t="shared" si="311"/>
        <v>25569.000127314815</v>
      </c>
      <c r="U2832">
        <f t="shared" si="312"/>
        <v>2014</v>
      </c>
      <c r="V2832">
        <f t="shared" si="313"/>
        <v>4</v>
      </c>
      <c r="W2832" t="str">
        <f t="shared" si="314"/>
        <v>Apr</v>
      </c>
    </row>
    <row r="2833" spans="1:23" customFormat="1" ht="43.2" x14ac:dyDescent="0.3">
      <c r="A2833">
        <v>2831</v>
      </c>
      <c r="B2833" s="2" t="s">
        <v>2831</v>
      </c>
      <c r="C2833" s="2" t="s">
        <v>6941</v>
      </c>
      <c r="D2833" s="7">
        <v>3000</v>
      </c>
      <c r="E2833" s="5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308"/>
        <v>111</v>
      </c>
      <c r="P2833">
        <f t="shared" si="309"/>
        <v>63.85</v>
      </c>
      <c r="Q2833" t="s">
        <v>8315</v>
      </c>
      <c r="R2833" t="s">
        <v>8316</v>
      </c>
      <c r="S2833" s="11">
        <f t="shared" si="310"/>
        <v>42171.824884259258</v>
      </c>
      <c r="T2833">
        <f t="shared" si="311"/>
        <v>25569.000601851851</v>
      </c>
      <c r="U2833">
        <f t="shared" si="312"/>
        <v>2015</v>
      </c>
      <c r="V2833">
        <f t="shared" si="313"/>
        <v>6</v>
      </c>
      <c r="W2833" t="str">
        <f t="shared" si="314"/>
        <v>Jun</v>
      </c>
    </row>
    <row r="2834" spans="1:23" customFormat="1" ht="43.2" x14ac:dyDescent="0.3">
      <c r="A2834">
        <v>2832</v>
      </c>
      <c r="B2834" s="2" t="s">
        <v>2832</v>
      </c>
      <c r="C2834" s="2" t="s">
        <v>6942</v>
      </c>
      <c r="D2834" s="7">
        <v>2500</v>
      </c>
      <c r="E2834" s="5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308"/>
        <v>115</v>
      </c>
      <c r="P2834">
        <f t="shared" si="309"/>
        <v>30.19</v>
      </c>
      <c r="Q2834" t="s">
        <v>8315</v>
      </c>
      <c r="R2834" t="s">
        <v>8316</v>
      </c>
      <c r="S2834" s="11">
        <f t="shared" si="310"/>
        <v>41938.709421296298</v>
      </c>
      <c r="T2834">
        <f t="shared" si="311"/>
        <v>25569.001099537036</v>
      </c>
      <c r="U2834">
        <f t="shared" si="312"/>
        <v>2014</v>
      </c>
      <c r="V2834">
        <f t="shared" si="313"/>
        <v>10</v>
      </c>
      <c r="W2834" t="str">
        <f t="shared" si="314"/>
        <v>Oct</v>
      </c>
    </row>
    <row r="2835" spans="1:23" customFormat="1" x14ac:dyDescent="0.3">
      <c r="A2835">
        <v>2833</v>
      </c>
      <c r="B2835" s="2" t="s">
        <v>2833</v>
      </c>
      <c r="C2835" s="2" t="s">
        <v>6943</v>
      </c>
      <c r="D2835" s="7">
        <v>2700</v>
      </c>
      <c r="E2835" s="5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308"/>
        <v>108</v>
      </c>
      <c r="P2835">
        <f t="shared" si="309"/>
        <v>83.51</v>
      </c>
      <c r="Q2835" t="s">
        <v>8315</v>
      </c>
      <c r="R2835" t="s">
        <v>8316</v>
      </c>
      <c r="S2835" s="11">
        <f t="shared" si="310"/>
        <v>42268.127696759257</v>
      </c>
      <c r="T2835">
        <f t="shared" si="311"/>
        <v>25569.000405092593</v>
      </c>
      <c r="U2835">
        <f t="shared" si="312"/>
        <v>2015</v>
      </c>
      <c r="V2835">
        <f t="shared" si="313"/>
        <v>9</v>
      </c>
      <c r="W2835" t="str">
        <f t="shared" si="314"/>
        <v>Sep</v>
      </c>
    </row>
    <row r="2836" spans="1:23" customFormat="1" ht="43.2" x14ac:dyDescent="0.3">
      <c r="A2836">
        <v>2834</v>
      </c>
      <c r="B2836" s="2" t="s">
        <v>2834</v>
      </c>
      <c r="C2836" s="2" t="s">
        <v>6944</v>
      </c>
      <c r="D2836" s="7">
        <v>800</v>
      </c>
      <c r="E2836" s="5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308"/>
        <v>170</v>
      </c>
      <c r="P2836">
        <f t="shared" si="309"/>
        <v>64.760000000000005</v>
      </c>
      <c r="Q2836" t="s">
        <v>8315</v>
      </c>
      <c r="R2836" t="s">
        <v>8316</v>
      </c>
      <c r="S2836" s="11">
        <f t="shared" si="310"/>
        <v>42019.959837962961</v>
      </c>
      <c r="T2836">
        <f t="shared" si="311"/>
        <v>25569.000243055554</v>
      </c>
      <c r="U2836">
        <f t="shared" si="312"/>
        <v>2015</v>
      </c>
      <c r="V2836">
        <f t="shared" si="313"/>
        <v>1</v>
      </c>
      <c r="W2836" t="str">
        <f t="shared" si="314"/>
        <v>Jan</v>
      </c>
    </row>
    <row r="2837" spans="1:23" customFormat="1" ht="43.2" x14ac:dyDescent="0.3">
      <c r="A2837">
        <v>2835</v>
      </c>
      <c r="B2837" s="2" t="s">
        <v>2835</v>
      </c>
      <c r="C2837" s="2" t="s">
        <v>6945</v>
      </c>
      <c r="D2837" s="7">
        <v>1000</v>
      </c>
      <c r="E2837" s="5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308"/>
        <v>187</v>
      </c>
      <c r="P2837">
        <f t="shared" si="309"/>
        <v>20.12</v>
      </c>
      <c r="Q2837" t="s">
        <v>8315</v>
      </c>
      <c r="R2837" t="s">
        <v>8316</v>
      </c>
      <c r="S2837" s="11">
        <f t="shared" si="310"/>
        <v>42313.703900462962</v>
      </c>
      <c r="T2837">
        <f t="shared" si="311"/>
        <v>25569.001076388889</v>
      </c>
      <c r="U2837">
        <f t="shared" si="312"/>
        <v>2015</v>
      </c>
      <c r="V2837">
        <f t="shared" si="313"/>
        <v>11</v>
      </c>
      <c r="W2837" t="str">
        <f t="shared" si="314"/>
        <v>Nov</v>
      </c>
    </row>
    <row r="2838" spans="1:23" customFormat="1" ht="57.6" x14ac:dyDescent="0.3">
      <c r="A2838">
        <v>2836</v>
      </c>
      <c r="B2838" s="2" t="s">
        <v>2836</v>
      </c>
      <c r="C2838" s="2" t="s">
        <v>6946</v>
      </c>
      <c r="D2838" s="7">
        <v>450</v>
      </c>
      <c r="E2838" s="5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308"/>
        <v>108</v>
      </c>
      <c r="P2838">
        <f t="shared" si="309"/>
        <v>44.09</v>
      </c>
      <c r="Q2838" t="s">
        <v>8315</v>
      </c>
      <c r="R2838" t="s">
        <v>8316</v>
      </c>
      <c r="S2838" s="11">
        <f t="shared" si="310"/>
        <v>42746.261782407411</v>
      </c>
      <c r="T2838">
        <f t="shared" si="311"/>
        <v>25569.000127314815</v>
      </c>
      <c r="U2838">
        <f t="shared" si="312"/>
        <v>2017</v>
      </c>
      <c r="V2838">
        <f t="shared" si="313"/>
        <v>1</v>
      </c>
      <c r="W2838" t="str">
        <f t="shared" si="314"/>
        <v>Jan</v>
      </c>
    </row>
    <row r="2839" spans="1:23" customFormat="1" ht="57.6" x14ac:dyDescent="0.3">
      <c r="A2839">
        <v>2837</v>
      </c>
      <c r="B2839" s="2" t="s">
        <v>2837</v>
      </c>
      <c r="C2839" s="2" t="s">
        <v>6947</v>
      </c>
      <c r="D2839" s="7">
        <v>850</v>
      </c>
      <c r="E2839" s="5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308"/>
        <v>100</v>
      </c>
      <c r="P2839">
        <f t="shared" si="309"/>
        <v>40.479999999999997</v>
      </c>
      <c r="Q2839" t="s">
        <v>8315</v>
      </c>
      <c r="R2839" t="s">
        <v>8316</v>
      </c>
      <c r="S2839" s="11">
        <f t="shared" si="310"/>
        <v>42307.908379629633</v>
      </c>
      <c r="T2839">
        <f t="shared" si="311"/>
        <v>25569.000243055554</v>
      </c>
      <c r="U2839">
        <f t="shared" si="312"/>
        <v>2015</v>
      </c>
      <c r="V2839">
        <f t="shared" si="313"/>
        <v>10</v>
      </c>
      <c r="W2839" t="str">
        <f t="shared" si="314"/>
        <v>Oct</v>
      </c>
    </row>
    <row r="2840" spans="1:23" customFormat="1" ht="43.2" x14ac:dyDescent="0.3">
      <c r="A2840">
        <v>2838</v>
      </c>
      <c r="B2840" s="2" t="s">
        <v>2838</v>
      </c>
      <c r="C2840" s="2" t="s">
        <v>6948</v>
      </c>
      <c r="D2840" s="7">
        <v>2000</v>
      </c>
      <c r="E2840" s="5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308"/>
        <v>120</v>
      </c>
      <c r="P2840">
        <f t="shared" si="309"/>
        <v>44.54</v>
      </c>
      <c r="Q2840" t="s">
        <v>8315</v>
      </c>
      <c r="R2840" t="s">
        <v>8316</v>
      </c>
      <c r="S2840" s="11">
        <f t="shared" si="310"/>
        <v>41842.607592592591</v>
      </c>
      <c r="T2840">
        <f t="shared" si="311"/>
        <v>25569.000625000001</v>
      </c>
      <c r="U2840">
        <f t="shared" si="312"/>
        <v>2014</v>
      </c>
      <c r="V2840">
        <f t="shared" si="313"/>
        <v>7</v>
      </c>
      <c r="W2840" t="str">
        <f t="shared" si="314"/>
        <v>Jul</v>
      </c>
    </row>
    <row r="2841" spans="1:23" customFormat="1" ht="43.2" x14ac:dyDescent="0.3">
      <c r="A2841">
        <v>2839</v>
      </c>
      <c r="B2841" s="2" t="s">
        <v>2839</v>
      </c>
      <c r="C2841" s="2" t="s">
        <v>6949</v>
      </c>
      <c r="D2841" s="7">
        <v>3500</v>
      </c>
      <c r="E2841" s="5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308"/>
        <v>111</v>
      </c>
      <c r="P2841">
        <f t="shared" si="309"/>
        <v>125.81</v>
      </c>
      <c r="Q2841" t="s">
        <v>8315</v>
      </c>
      <c r="R2841" t="s">
        <v>8316</v>
      </c>
      <c r="S2841" s="11">
        <f t="shared" si="310"/>
        <v>41853.240208333329</v>
      </c>
      <c r="T2841">
        <f t="shared" si="311"/>
        <v>25569.000358796296</v>
      </c>
      <c r="U2841">
        <f t="shared" si="312"/>
        <v>2014</v>
      </c>
      <c r="V2841">
        <f t="shared" si="313"/>
        <v>8</v>
      </c>
      <c r="W2841" t="str">
        <f t="shared" si="314"/>
        <v>Aug</v>
      </c>
    </row>
    <row r="2842" spans="1:23" customFormat="1" ht="57.6" x14ac:dyDescent="0.3">
      <c r="A2842">
        <v>2840</v>
      </c>
      <c r="B2842" s="2" t="s">
        <v>2840</v>
      </c>
      <c r="C2842" s="2" t="s">
        <v>6950</v>
      </c>
      <c r="D2842" s="7">
        <v>2500</v>
      </c>
      <c r="E2842" s="5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308"/>
        <v>104</v>
      </c>
      <c r="P2842">
        <f t="shared" si="309"/>
        <v>19.7</v>
      </c>
      <c r="Q2842" t="s">
        <v>8315</v>
      </c>
      <c r="R2842" t="s">
        <v>8316</v>
      </c>
      <c r="S2842" s="11">
        <f t="shared" si="310"/>
        <v>42060.035636574074</v>
      </c>
      <c r="T2842">
        <f t="shared" si="311"/>
        <v>25569.001527777778</v>
      </c>
      <c r="U2842">
        <f t="shared" si="312"/>
        <v>2015</v>
      </c>
      <c r="V2842">
        <f t="shared" si="313"/>
        <v>2</v>
      </c>
      <c r="W2842" t="str">
        <f t="shared" si="314"/>
        <v>Feb</v>
      </c>
    </row>
    <row r="2843" spans="1:23" customFormat="1" ht="43.2" x14ac:dyDescent="0.3">
      <c r="A2843">
        <v>2841</v>
      </c>
      <c r="B2843" s="2" t="s">
        <v>2841</v>
      </c>
      <c r="C2843" s="2" t="s">
        <v>6951</v>
      </c>
      <c r="D2843" s="7">
        <v>1000</v>
      </c>
      <c r="E2843" s="5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308"/>
        <v>1</v>
      </c>
      <c r="P2843">
        <f t="shared" si="309"/>
        <v>10</v>
      </c>
      <c r="Q2843" t="s">
        <v>8315</v>
      </c>
      <c r="R2843" t="s">
        <v>8316</v>
      </c>
      <c r="S2843" s="11">
        <f t="shared" si="310"/>
        <v>42291.739548611105</v>
      </c>
      <c r="T2843">
        <f t="shared" si="311"/>
        <v>25569.000011574073</v>
      </c>
      <c r="U2843">
        <f t="shared" si="312"/>
        <v>2015</v>
      </c>
      <c r="V2843">
        <f t="shared" si="313"/>
        <v>10</v>
      </c>
      <c r="W2843" t="str">
        <f t="shared" si="314"/>
        <v>Oct</v>
      </c>
    </row>
    <row r="2844" spans="1:23" customFormat="1" ht="43.2" x14ac:dyDescent="0.3">
      <c r="A2844">
        <v>2842</v>
      </c>
      <c r="B2844" s="2" t="s">
        <v>2842</v>
      </c>
      <c r="C2844" s="2" t="s">
        <v>6952</v>
      </c>
      <c r="D2844" s="7">
        <v>1500</v>
      </c>
      <c r="E2844" s="5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308"/>
        <v>0</v>
      </c>
      <c r="P2844">
        <f t="shared" si="309"/>
        <v>0</v>
      </c>
      <c r="Q2844" t="s">
        <v>8315</v>
      </c>
      <c r="R2844" t="s">
        <v>8316</v>
      </c>
      <c r="S2844" s="11">
        <f t="shared" si="310"/>
        <v>41784.952488425923</v>
      </c>
      <c r="T2844">
        <f t="shared" si="311"/>
        <v>25569</v>
      </c>
      <c r="U2844">
        <f t="shared" si="312"/>
        <v>2014</v>
      </c>
      <c r="V2844">
        <f t="shared" si="313"/>
        <v>5</v>
      </c>
      <c r="W2844" t="str">
        <f t="shared" si="314"/>
        <v>May</v>
      </c>
    </row>
    <row r="2845" spans="1:23" customFormat="1" ht="43.2" x14ac:dyDescent="0.3">
      <c r="A2845">
        <v>2843</v>
      </c>
      <c r="B2845" s="2" t="s">
        <v>2843</v>
      </c>
      <c r="C2845" s="2" t="s">
        <v>6953</v>
      </c>
      <c r="D2845" s="7">
        <v>1200</v>
      </c>
      <c r="E2845" s="5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308"/>
        <v>0</v>
      </c>
      <c r="P2845">
        <f t="shared" si="309"/>
        <v>0</v>
      </c>
      <c r="Q2845" t="s">
        <v>8315</v>
      </c>
      <c r="R2845" t="s">
        <v>8316</v>
      </c>
      <c r="S2845" s="11">
        <f t="shared" si="310"/>
        <v>42492.737847222219</v>
      </c>
      <c r="T2845">
        <f t="shared" si="311"/>
        <v>25569</v>
      </c>
      <c r="U2845">
        <f t="shared" si="312"/>
        <v>2016</v>
      </c>
      <c r="V2845">
        <f t="shared" si="313"/>
        <v>5</v>
      </c>
      <c r="W2845" t="str">
        <f t="shared" si="314"/>
        <v>May</v>
      </c>
    </row>
    <row r="2846" spans="1:23" customFormat="1" ht="43.2" x14ac:dyDescent="0.3">
      <c r="A2846">
        <v>2844</v>
      </c>
      <c r="B2846" s="2" t="s">
        <v>2844</v>
      </c>
      <c r="C2846" s="2" t="s">
        <v>6954</v>
      </c>
      <c r="D2846" s="7">
        <v>550</v>
      </c>
      <c r="E2846" s="5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308"/>
        <v>5</v>
      </c>
      <c r="P2846">
        <f t="shared" si="309"/>
        <v>30</v>
      </c>
      <c r="Q2846" t="s">
        <v>8315</v>
      </c>
      <c r="R2846" t="s">
        <v>8316</v>
      </c>
      <c r="S2846" s="11">
        <f t="shared" si="310"/>
        <v>42709.546064814815</v>
      </c>
      <c r="T2846">
        <f t="shared" si="311"/>
        <v>25569.000011574073</v>
      </c>
      <c r="U2846">
        <f t="shared" si="312"/>
        <v>2016</v>
      </c>
      <c r="V2846">
        <f t="shared" si="313"/>
        <v>12</v>
      </c>
      <c r="W2846" t="str">
        <f t="shared" si="314"/>
        <v>Dec</v>
      </c>
    </row>
    <row r="2847" spans="1:23" customFormat="1" ht="43.2" x14ac:dyDescent="0.3">
      <c r="A2847">
        <v>2845</v>
      </c>
      <c r="B2847" s="2" t="s">
        <v>2845</v>
      </c>
      <c r="C2847" s="2" t="s">
        <v>6955</v>
      </c>
      <c r="D2847" s="7">
        <v>7500</v>
      </c>
      <c r="E2847" s="5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308"/>
        <v>32</v>
      </c>
      <c r="P2847">
        <f t="shared" si="309"/>
        <v>60.67</v>
      </c>
      <c r="Q2847" t="s">
        <v>8315</v>
      </c>
      <c r="R2847" t="s">
        <v>8316</v>
      </c>
      <c r="S2847" s="11">
        <f t="shared" si="310"/>
        <v>42103.016585648147</v>
      </c>
      <c r="T2847">
        <f t="shared" si="311"/>
        <v>25569.000451388889</v>
      </c>
      <c r="U2847">
        <f t="shared" si="312"/>
        <v>2015</v>
      </c>
      <c r="V2847">
        <f t="shared" si="313"/>
        <v>4</v>
      </c>
      <c r="W2847" t="str">
        <f t="shared" si="314"/>
        <v>Apr</v>
      </c>
    </row>
    <row r="2848" spans="1:23" customFormat="1" ht="57.6" x14ac:dyDescent="0.3">
      <c r="A2848">
        <v>2846</v>
      </c>
      <c r="B2848" s="2" t="s">
        <v>2846</v>
      </c>
      <c r="C2848" s="2" t="s">
        <v>6956</v>
      </c>
      <c r="D2848" s="7">
        <v>8000</v>
      </c>
      <c r="E2848" s="5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308"/>
        <v>0</v>
      </c>
      <c r="P2848">
        <f t="shared" si="309"/>
        <v>0</v>
      </c>
      <c r="Q2848" t="s">
        <v>8315</v>
      </c>
      <c r="R2848" t="s">
        <v>8316</v>
      </c>
      <c r="S2848" s="11">
        <f t="shared" si="310"/>
        <v>42108.692060185189</v>
      </c>
      <c r="T2848">
        <f t="shared" si="311"/>
        <v>25569</v>
      </c>
      <c r="U2848">
        <f t="shared" si="312"/>
        <v>2015</v>
      </c>
      <c r="V2848">
        <f t="shared" si="313"/>
        <v>4</v>
      </c>
      <c r="W2848" t="str">
        <f t="shared" si="314"/>
        <v>Apr</v>
      </c>
    </row>
    <row r="2849" spans="1:23" customFormat="1" ht="43.2" x14ac:dyDescent="0.3">
      <c r="A2849">
        <v>2847</v>
      </c>
      <c r="B2849" s="2" t="s">
        <v>2847</v>
      </c>
      <c r="C2849" s="2" t="s">
        <v>6957</v>
      </c>
      <c r="D2849" s="7">
        <v>2000</v>
      </c>
      <c r="E2849" s="5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308"/>
        <v>0</v>
      </c>
      <c r="P2849">
        <f t="shared" si="309"/>
        <v>0</v>
      </c>
      <c r="Q2849" t="s">
        <v>8315</v>
      </c>
      <c r="R2849" t="s">
        <v>8316</v>
      </c>
      <c r="S2849" s="11">
        <f t="shared" si="310"/>
        <v>42453.806307870371</v>
      </c>
      <c r="T2849">
        <f t="shared" si="311"/>
        <v>25569</v>
      </c>
      <c r="U2849">
        <f t="shared" si="312"/>
        <v>2016</v>
      </c>
      <c r="V2849">
        <f t="shared" si="313"/>
        <v>3</v>
      </c>
      <c r="W2849" t="str">
        <f t="shared" si="314"/>
        <v>Mar</v>
      </c>
    </row>
    <row r="2850" spans="1:23" customFormat="1" ht="57.6" x14ac:dyDescent="0.3">
      <c r="A2850">
        <v>2848</v>
      </c>
      <c r="B2850" s="2" t="s">
        <v>2848</v>
      </c>
      <c r="C2850" s="2" t="s">
        <v>6958</v>
      </c>
      <c r="D2850" s="7">
        <v>35000</v>
      </c>
      <c r="E2850" s="5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308"/>
        <v>0</v>
      </c>
      <c r="P2850">
        <f t="shared" si="309"/>
        <v>23.33</v>
      </c>
      <c r="Q2850" t="s">
        <v>8315</v>
      </c>
      <c r="R2850" t="s">
        <v>8316</v>
      </c>
      <c r="S2850" s="11">
        <f t="shared" si="310"/>
        <v>42123.648831018523</v>
      </c>
      <c r="T2850">
        <f t="shared" si="311"/>
        <v>25569.000034722223</v>
      </c>
      <c r="U2850">
        <f t="shared" si="312"/>
        <v>2015</v>
      </c>
      <c r="V2850">
        <f t="shared" si="313"/>
        <v>4</v>
      </c>
      <c r="W2850" t="str">
        <f t="shared" si="314"/>
        <v>Apr</v>
      </c>
    </row>
    <row r="2851" spans="1:23" customFormat="1" ht="43.2" x14ac:dyDescent="0.3">
      <c r="A2851">
        <v>2849</v>
      </c>
      <c r="B2851" s="2" t="s">
        <v>2849</v>
      </c>
      <c r="C2851" s="2" t="s">
        <v>6959</v>
      </c>
      <c r="D2851" s="7">
        <v>500</v>
      </c>
      <c r="E2851" s="5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308"/>
        <v>1</v>
      </c>
      <c r="P2851">
        <f t="shared" si="309"/>
        <v>5</v>
      </c>
      <c r="Q2851" t="s">
        <v>8315</v>
      </c>
      <c r="R2851" t="s">
        <v>8316</v>
      </c>
      <c r="S2851" s="11">
        <f t="shared" si="310"/>
        <v>42453.428240740745</v>
      </c>
      <c r="T2851">
        <f t="shared" si="311"/>
        <v>25569.000011574073</v>
      </c>
      <c r="U2851">
        <f t="shared" si="312"/>
        <v>2016</v>
      </c>
      <c r="V2851">
        <f t="shared" si="313"/>
        <v>3</v>
      </c>
      <c r="W2851" t="str">
        <f t="shared" si="314"/>
        <v>Mar</v>
      </c>
    </row>
    <row r="2852" spans="1:23" customFormat="1" ht="43.2" x14ac:dyDescent="0.3">
      <c r="A2852">
        <v>2850</v>
      </c>
      <c r="B2852" s="2" t="s">
        <v>2850</v>
      </c>
      <c r="C2852" s="2" t="s">
        <v>6960</v>
      </c>
      <c r="D2852" s="7">
        <v>8000</v>
      </c>
      <c r="E2852" s="5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308"/>
        <v>4</v>
      </c>
      <c r="P2852">
        <f t="shared" si="309"/>
        <v>23.92</v>
      </c>
      <c r="Q2852" t="s">
        <v>8315</v>
      </c>
      <c r="R2852" t="s">
        <v>8316</v>
      </c>
      <c r="S2852" s="11">
        <f t="shared" si="310"/>
        <v>41858.007071759261</v>
      </c>
      <c r="T2852">
        <f t="shared" si="311"/>
        <v>25569.000150462962</v>
      </c>
      <c r="U2852">
        <f t="shared" si="312"/>
        <v>2014</v>
      </c>
      <c r="V2852">
        <f t="shared" si="313"/>
        <v>8</v>
      </c>
      <c r="W2852" t="str">
        <f t="shared" si="314"/>
        <v>Aug</v>
      </c>
    </row>
    <row r="2853" spans="1:23" customFormat="1" ht="43.2" x14ac:dyDescent="0.3">
      <c r="A2853">
        <v>2851</v>
      </c>
      <c r="B2853" s="2" t="s">
        <v>2851</v>
      </c>
      <c r="C2853" s="2" t="s">
        <v>6961</v>
      </c>
      <c r="D2853" s="7">
        <v>4500</v>
      </c>
      <c r="E2853" s="5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308"/>
        <v>0</v>
      </c>
      <c r="P2853">
        <f t="shared" si="309"/>
        <v>0</v>
      </c>
      <c r="Q2853" t="s">
        <v>8315</v>
      </c>
      <c r="R2853" t="s">
        <v>8316</v>
      </c>
      <c r="S2853" s="11">
        <f t="shared" si="310"/>
        <v>42390.002650462964</v>
      </c>
      <c r="T2853">
        <f t="shared" si="311"/>
        <v>25569</v>
      </c>
      <c r="U2853">
        <f t="shared" si="312"/>
        <v>2016</v>
      </c>
      <c r="V2853">
        <f t="shared" si="313"/>
        <v>1</v>
      </c>
      <c r="W2853" t="str">
        <f t="shared" si="314"/>
        <v>Jan</v>
      </c>
    </row>
    <row r="2854" spans="1:23" customFormat="1" ht="43.2" x14ac:dyDescent="0.3">
      <c r="A2854">
        <v>2852</v>
      </c>
      <c r="B2854" s="2" t="s">
        <v>2852</v>
      </c>
      <c r="C2854" s="2" t="s">
        <v>6962</v>
      </c>
      <c r="D2854" s="7">
        <v>5000</v>
      </c>
      <c r="E2854" s="5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308"/>
        <v>2</v>
      </c>
      <c r="P2854">
        <f t="shared" si="309"/>
        <v>15.83</v>
      </c>
      <c r="Q2854" t="s">
        <v>8315</v>
      </c>
      <c r="R2854" t="s">
        <v>8316</v>
      </c>
      <c r="S2854" s="11">
        <f t="shared" si="310"/>
        <v>41781.045173611114</v>
      </c>
      <c r="T2854">
        <f t="shared" si="311"/>
        <v>25569.000069444446</v>
      </c>
      <c r="U2854">
        <f t="shared" si="312"/>
        <v>2014</v>
      </c>
      <c r="V2854">
        <f t="shared" si="313"/>
        <v>5</v>
      </c>
      <c r="W2854" t="str">
        <f t="shared" si="314"/>
        <v>May</v>
      </c>
    </row>
    <row r="2855" spans="1:23" customFormat="1" ht="43.2" x14ac:dyDescent="0.3">
      <c r="A2855">
        <v>2853</v>
      </c>
      <c r="B2855" s="2" t="s">
        <v>2853</v>
      </c>
      <c r="C2855" s="2" t="s">
        <v>6963</v>
      </c>
      <c r="D2855" s="7">
        <v>9500</v>
      </c>
      <c r="E2855" s="5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308"/>
        <v>0</v>
      </c>
      <c r="P2855">
        <f t="shared" si="309"/>
        <v>0</v>
      </c>
      <c r="Q2855" t="s">
        <v>8315</v>
      </c>
      <c r="R2855" t="s">
        <v>8316</v>
      </c>
      <c r="S2855" s="11">
        <f t="shared" si="310"/>
        <v>41836.190937499996</v>
      </c>
      <c r="T2855">
        <f t="shared" si="311"/>
        <v>25569</v>
      </c>
      <c r="U2855">
        <f t="shared" si="312"/>
        <v>2014</v>
      </c>
      <c r="V2855">
        <f t="shared" si="313"/>
        <v>7</v>
      </c>
      <c r="W2855" t="str">
        <f t="shared" si="314"/>
        <v>Jul</v>
      </c>
    </row>
    <row r="2856" spans="1:23" customFormat="1" ht="43.2" x14ac:dyDescent="0.3">
      <c r="A2856">
        <v>2854</v>
      </c>
      <c r="B2856" s="2" t="s">
        <v>2854</v>
      </c>
      <c r="C2856" s="2" t="s">
        <v>6964</v>
      </c>
      <c r="D2856" s="7">
        <v>1000</v>
      </c>
      <c r="E2856" s="5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308"/>
        <v>42</v>
      </c>
      <c r="P2856">
        <f t="shared" si="309"/>
        <v>29.79</v>
      </c>
      <c r="Q2856" t="s">
        <v>8315</v>
      </c>
      <c r="R2856" t="s">
        <v>8316</v>
      </c>
      <c r="S2856" s="11">
        <f t="shared" si="310"/>
        <v>42111.71665509259</v>
      </c>
      <c r="T2856">
        <f t="shared" si="311"/>
        <v>25569.000162037039</v>
      </c>
      <c r="U2856">
        <f t="shared" si="312"/>
        <v>2015</v>
      </c>
      <c r="V2856">
        <f t="shared" si="313"/>
        <v>4</v>
      </c>
      <c r="W2856" t="str">
        <f t="shared" si="314"/>
        <v>Apr</v>
      </c>
    </row>
    <row r="2857" spans="1:23" customFormat="1" ht="57.6" x14ac:dyDescent="0.3">
      <c r="A2857">
        <v>2855</v>
      </c>
      <c r="B2857" s="2" t="s">
        <v>2855</v>
      </c>
      <c r="C2857" s="2" t="s">
        <v>6965</v>
      </c>
      <c r="D2857" s="7">
        <v>600</v>
      </c>
      <c r="E2857" s="5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308"/>
        <v>50</v>
      </c>
      <c r="P2857">
        <f t="shared" si="309"/>
        <v>60</v>
      </c>
      <c r="Q2857" t="s">
        <v>8315</v>
      </c>
      <c r="R2857" t="s">
        <v>8316</v>
      </c>
      <c r="S2857" s="11">
        <f t="shared" si="310"/>
        <v>42370.007766203707</v>
      </c>
      <c r="T2857">
        <f t="shared" si="311"/>
        <v>25569.000057870369</v>
      </c>
      <c r="U2857">
        <f t="shared" si="312"/>
        <v>2016</v>
      </c>
      <c r="V2857">
        <f t="shared" si="313"/>
        <v>1</v>
      </c>
      <c r="W2857" t="str">
        <f t="shared" si="314"/>
        <v>Jan</v>
      </c>
    </row>
    <row r="2858" spans="1:23" customFormat="1" ht="43.2" x14ac:dyDescent="0.3">
      <c r="A2858">
        <v>2856</v>
      </c>
      <c r="B2858" s="2" t="s">
        <v>2856</v>
      </c>
      <c r="C2858" s="2" t="s">
        <v>6966</v>
      </c>
      <c r="D2858" s="7">
        <v>3000</v>
      </c>
      <c r="E2858" s="5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308"/>
        <v>5</v>
      </c>
      <c r="P2858">
        <f t="shared" si="309"/>
        <v>24.33</v>
      </c>
      <c r="Q2858" t="s">
        <v>8315</v>
      </c>
      <c r="R2858" t="s">
        <v>8316</v>
      </c>
      <c r="S2858" s="11">
        <f t="shared" si="310"/>
        <v>42165.037581018521</v>
      </c>
      <c r="T2858">
        <f t="shared" si="311"/>
        <v>25569.000069444446</v>
      </c>
      <c r="U2858">
        <f t="shared" si="312"/>
        <v>2015</v>
      </c>
      <c r="V2858">
        <f t="shared" si="313"/>
        <v>6</v>
      </c>
      <c r="W2858" t="str">
        <f t="shared" si="314"/>
        <v>Jun</v>
      </c>
    </row>
    <row r="2859" spans="1:23" customFormat="1" ht="57.6" x14ac:dyDescent="0.3">
      <c r="A2859">
        <v>2857</v>
      </c>
      <c r="B2859" s="2" t="s">
        <v>2857</v>
      </c>
      <c r="C2859" s="2" t="s">
        <v>6967</v>
      </c>
      <c r="D2859" s="7">
        <v>38000</v>
      </c>
      <c r="E2859" s="5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308"/>
        <v>20</v>
      </c>
      <c r="P2859">
        <f t="shared" si="309"/>
        <v>500</v>
      </c>
      <c r="Q2859" t="s">
        <v>8315</v>
      </c>
      <c r="R2859" t="s">
        <v>8316</v>
      </c>
      <c r="S2859" s="11">
        <f t="shared" si="310"/>
        <v>42726.920081018514</v>
      </c>
      <c r="T2859">
        <f t="shared" si="311"/>
        <v>25569.000173611112</v>
      </c>
      <c r="U2859">
        <f t="shared" si="312"/>
        <v>2016</v>
      </c>
      <c r="V2859">
        <f t="shared" si="313"/>
        <v>12</v>
      </c>
      <c r="W2859" t="str">
        <f t="shared" si="314"/>
        <v>Dec</v>
      </c>
    </row>
    <row r="2860" spans="1:23" customFormat="1" ht="43.2" x14ac:dyDescent="0.3">
      <c r="A2860">
        <v>2858</v>
      </c>
      <c r="B2860" s="2" t="s">
        <v>2858</v>
      </c>
      <c r="C2860" s="2" t="s">
        <v>6968</v>
      </c>
      <c r="D2860" s="7">
        <v>1000</v>
      </c>
      <c r="E2860" s="5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308"/>
        <v>0</v>
      </c>
      <c r="P2860">
        <f t="shared" si="309"/>
        <v>0</v>
      </c>
      <c r="Q2860" t="s">
        <v>8315</v>
      </c>
      <c r="R2860" t="s">
        <v>8316</v>
      </c>
      <c r="S2860" s="11">
        <f t="shared" si="310"/>
        <v>41954.545081018514</v>
      </c>
      <c r="T2860">
        <f t="shared" si="311"/>
        <v>25569</v>
      </c>
      <c r="U2860">
        <f t="shared" si="312"/>
        <v>2014</v>
      </c>
      <c r="V2860">
        <f t="shared" si="313"/>
        <v>11</v>
      </c>
      <c r="W2860" t="str">
        <f t="shared" si="314"/>
        <v>Nov</v>
      </c>
    </row>
    <row r="2861" spans="1:23" customFormat="1" ht="43.2" x14ac:dyDescent="0.3">
      <c r="A2861">
        <v>2859</v>
      </c>
      <c r="B2861" s="2" t="s">
        <v>2859</v>
      </c>
      <c r="C2861" s="2" t="s">
        <v>6969</v>
      </c>
      <c r="D2861" s="7">
        <v>2000</v>
      </c>
      <c r="E2861" s="5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308"/>
        <v>2</v>
      </c>
      <c r="P2861">
        <f t="shared" si="309"/>
        <v>35</v>
      </c>
      <c r="Q2861" t="s">
        <v>8315</v>
      </c>
      <c r="R2861" t="s">
        <v>8316</v>
      </c>
      <c r="S2861" s="11">
        <f t="shared" si="310"/>
        <v>42233.362314814818</v>
      </c>
      <c r="T2861">
        <f t="shared" si="311"/>
        <v>25569.000011574073</v>
      </c>
      <c r="U2861">
        <f t="shared" si="312"/>
        <v>2015</v>
      </c>
      <c r="V2861">
        <f t="shared" si="313"/>
        <v>8</v>
      </c>
      <c r="W2861" t="str">
        <f t="shared" si="314"/>
        <v>Aug</v>
      </c>
    </row>
    <row r="2862" spans="1:23" customFormat="1" ht="57.6" x14ac:dyDescent="0.3">
      <c r="A2862">
        <v>2860</v>
      </c>
      <c r="B2862" s="2" t="s">
        <v>2860</v>
      </c>
      <c r="C2862" s="2" t="s">
        <v>6970</v>
      </c>
      <c r="D2862" s="7">
        <v>4000</v>
      </c>
      <c r="E2862" s="5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308"/>
        <v>7</v>
      </c>
      <c r="P2862">
        <f t="shared" si="309"/>
        <v>29.56</v>
      </c>
      <c r="Q2862" t="s">
        <v>8315</v>
      </c>
      <c r="R2862" t="s">
        <v>8316</v>
      </c>
      <c r="S2862" s="11">
        <f t="shared" si="310"/>
        <v>42480.800648148142</v>
      </c>
      <c r="T2862">
        <f t="shared" si="311"/>
        <v>25569.000104166666</v>
      </c>
      <c r="U2862">
        <f t="shared" si="312"/>
        <v>2016</v>
      </c>
      <c r="V2862">
        <f t="shared" si="313"/>
        <v>4</v>
      </c>
      <c r="W2862" t="str">
        <f t="shared" si="314"/>
        <v>Apr</v>
      </c>
    </row>
    <row r="2863" spans="1:23" customFormat="1" ht="43.2" x14ac:dyDescent="0.3">
      <c r="A2863">
        <v>2861</v>
      </c>
      <c r="B2863" s="2" t="s">
        <v>2861</v>
      </c>
      <c r="C2863" s="2" t="s">
        <v>6971</v>
      </c>
      <c r="D2863" s="7">
        <v>250</v>
      </c>
      <c r="E2863" s="5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308"/>
        <v>32</v>
      </c>
      <c r="P2863">
        <f t="shared" si="309"/>
        <v>26.67</v>
      </c>
      <c r="Q2863" t="s">
        <v>8315</v>
      </c>
      <c r="R2863" t="s">
        <v>8316</v>
      </c>
      <c r="S2863" s="11">
        <f t="shared" si="310"/>
        <v>42257.590833333335</v>
      </c>
      <c r="T2863">
        <f t="shared" si="311"/>
        <v>25569.000034722223</v>
      </c>
      <c r="U2863">
        <f t="shared" si="312"/>
        <v>2015</v>
      </c>
      <c r="V2863">
        <f t="shared" si="313"/>
        <v>9</v>
      </c>
      <c r="W2863" t="str">
        <f t="shared" si="314"/>
        <v>Sep</v>
      </c>
    </row>
    <row r="2864" spans="1:23" customFormat="1" ht="43.2" x14ac:dyDescent="0.3">
      <c r="A2864">
        <v>2862</v>
      </c>
      <c r="B2864" s="2" t="s">
        <v>2862</v>
      </c>
      <c r="C2864" s="2" t="s">
        <v>6972</v>
      </c>
      <c r="D2864" s="7">
        <v>12700</v>
      </c>
      <c r="E2864" s="5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308"/>
        <v>0</v>
      </c>
      <c r="P2864">
        <f t="shared" si="309"/>
        <v>18.329999999999998</v>
      </c>
      <c r="Q2864" t="s">
        <v>8315</v>
      </c>
      <c r="R2864" t="s">
        <v>8316</v>
      </c>
      <c r="S2864" s="11">
        <f t="shared" si="310"/>
        <v>41784.789687500001</v>
      </c>
      <c r="T2864">
        <f t="shared" si="311"/>
        <v>25569.000034722223</v>
      </c>
      <c r="U2864">
        <f t="shared" si="312"/>
        <v>2014</v>
      </c>
      <c r="V2864">
        <f t="shared" si="313"/>
        <v>5</v>
      </c>
      <c r="W2864" t="str">
        <f t="shared" si="314"/>
        <v>May</v>
      </c>
    </row>
    <row r="2865" spans="1:23" customFormat="1" ht="43.2" x14ac:dyDescent="0.3">
      <c r="A2865">
        <v>2863</v>
      </c>
      <c r="B2865" s="2" t="s">
        <v>2863</v>
      </c>
      <c r="C2865" s="2" t="s">
        <v>6973</v>
      </c>
      <c r="D2865" s="7">
        <v>50000</v>
      </c>
      <c r="E2865" s="5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308"/>
        <v>0</v>
      </c>
      <c r="P2865">
        <f t="shared" si="309"/>
        <v>20</v>
      </c>
      <c r="Q2865" t="s">
        <v>8315</v>
      </c>
      <c r="R2865" t="s">
        <v>8316</v>
      </c>
      <c r="S2865" s="11">
        <f t="shared" si="310"/>
        <v>41831.675034722226</v>
      </c>
      <c r="T2865">
        <f t="shared" si="311"/>
        <v>25569.000011574073</v>
      </c>
      <c r="U2865">
        <f t="shared" si="312"/>
        <v>2014</v>
      </c>
      <c r="V2865">
        <f t="shared" si="313"/>
        <v>7</v>
      </c>
      <c r="W2865" t="str">
        <f t="shared" si="314"/>
        <v>Jul</v>
      </c>
    </row>
    <row r="2866" spans="1:23" customFormat="1" x14ac:dyDescent="0.3">
      <c r="A2866">
        <v>2864</v>
      </c>
      <c r="B2866" s="2" t="s">
        <v>2864</v>
      </c>
      <c r="C2866" s="2" t="s">
        <v>6974</v>
      </c>
      <c r="D2866" s="7">
        <v>2500</v>
      </c>
      <c r="E2866" s="5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308"/>
        <v>2</v>
      </c>
      <c r="P2866">
        <f t="shared" si="309"/>
        <v>13.33</v>
      </c>
      <c r="Q2866" t="s">
        <v>8315</v>
      </c>
      <c r="R2866" t="s">
        <v>8316</v>
      </c>
      <c r="S2866" s="11">
        <f t="shared" si="310"/>
        <v>42172.613506944443</v>
      </c>
      <c r="T2866">
        <f t="shared" si="311"/>
        <v>25569.000034722223</v>
      </c>
      <c r="U2866">
        <f t="shared" si="312"/>
        <v>2015</v>
      </c>
      <c r="V2866">
        <f t="shared" si="313"/>
        <v>6</v>
      </c>
      <c r="W2866" t="str">
        <f t="shared" si="314"/>
        <v>Jun</v>
      </c>
    </row>
    <row r="2867" spans="1:23" customFormat="1" ht="43.2" x14ac:dyDescent="0.3">
      <c r="A2867">
        <v>2865</v>
      </c>
      <c r="B2867" s="2" t="s">
        <v>2865</v>
      </c>
      <c r="C2867" s="2" t="s">
        <v>6975</v>
      </c>
      <c r="D2867" s="7">
        <v>2888</v>
      </c>
      <c r="E2867" s="5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308"/>
        <v>0</v>
      </c>
      <c r="P2867">
        <f t="shared" si="309"/>
        <v>0</v>
      </c>
      <c r="Q2867" t="s">
        <v>8315</v>
      </c>
      <c r="R2867" t="s">
        <v>8316</v>
      </c>
      <c r="S2867" s="11">
        <f t="shared" si="310"/>
        <v>41950.114108796297</v>
      </c>
      <c r="T2867">
        <f t="shared" si="311"/>
        <v>25569</v>
      </c>
      <c r="U2867">
        <f t="shared" si="312"/>
        <v>2014</v>
      </c>
      <c r="V2867">
        <f t="shared" si="313"/>
        <v>11</v>
      </c>
      <c r="W2867" t="str">
        <f t="shared" si="314"/>
        <v>Nov</v>
      </c>
    </row>
    <row r="2868" spans="1:23" customFormat="1" ht="43.2" x14ac:dyDescent="0.3">
      <c r="A2868">
        <v>2866</v>
      </c>
      <c r="B2868" s="2" t="s">
        <v>2866</v>
      </c>
      <c r="C2868" s="2" t="s">
        <v>6976</v>
      </c>
      <c r="D2868" s="7">
        <v>5000</v>
      </c>
      <c r="E2868" s="5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308"/>
        <v>1</v>
      </c>
      <c r="P2868">
        <f t="shared" si="309"/>
        <v>22.5</v>
      </c>
      <c r="Q2868" t="s">
        <v>8315</v>
      </c>
      <c r="R2868" t="s">
        <v>8316</v>
      </c>
      <c r="S2868" s="11">
        <f t="shared" si="310"/>
        <v>42627.955104166671</v>
      </c>
      <c r="T2868">
        <f t="shared" si="311"/>
        <v>25569.00002314815</v>
      </c>
      <c r="U2868">
        <f t="shared" si="312"/>
        <v>2016</v>
      </c>
      <c r="V2868">
        <f t="shared" si="313"/>
        <v>9</v>
      </c>
      <c r="W2868" t="str">
        <f t="shared" si="314"/>
        <v>Sep</v>
      </c>
    </row>
    <row r="2869" spans="1:23" customFormat="1" ht="43.2" x14ac:dyDescent="0.3">
      <c r="A2869">
        <v>2867</v>
      </c>
      <c r="B2869" s="2" t="s">
        <v>2867</v>
      </c>
      <c r="C2869" s="2" t="s">
        <v>6977</v>
      </c>
      <c r="D2869" s="7">
        <v>2500</v>
      </c>
      <c r="E2869" s="5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308"/>
        <v>20</v>
      </c>
      <c r="P2869">
        <f t="shared" si="309"/>
        <v>50.4</v>
      </c>
      <c r="Q2869" t="s">
        <v>8315</v>
      </c>
      <c r="R2869" t="s">
        <v>8316</v>
      </c>
      <c r="S2869" s="11">
        <f t="shared" si="310"/>
        <v>42531.195277777777</v>
      </c>
      <c r="T2869">
        <f t="shared" si="311"/>
        <v>25569.000115740742</v>
      </c>
      <c r="U2869">
        <f t="shared" si="312"/>
        <v>2016</v>
      </c>
      <c r="V2869">
        <f t="shared" si="313"/>
        <v>6</v>
      </c>
      <c r="W2869" t="str">
        <f t="shared" si="314"/>
        <v>Jun</v>
      </c>
    </row>
    <row r="2870" spans="1:23" customFormat="1" ht="57.6" x14ac:dyDescent="0.3">
      <c r="A2870">
        <v>2868</v>
      </c>
      <c r="B2870" s="2" t="s">
        <v>2868</v>
      </c>
      <c r="C2870" s="2" t="s">
        <v>6978</v>
      </c>
      <c r="D2870" s="7">
        <v>15000</v>
      </c>
      <c r="E2870" s="5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308"/>
        <v>42</v>
      </c>
      <c r="P2870">
        <f t="shared" si="309"/>
        <v>105.03</v>
      </c>
      <c r="Q2870" t="s">
        <v>8315</v>
      </c>
      <c r="R2870" t="s">
        <v>8316</v>
      </c>
      <c r="S2870" s="11">
        <f t="shared" si="310"/>
        <v>42618.827013888891</v>
      </c>
      <c r="T2870">
        <f t="shared" si="311"/>
        <v>25569.000694444443</v>
      </c>
      <c r="U2870">
        <f t="shared" si="312"/>
        <v>2016</v>
      </c>
      <c r="V2870">
        <f t="shared" si="313"/>
        <v>9</v>
      </c>
      <c r="W2870" t="str">
        <f t="shared" si="314"/>
        <v>Sep</v>
      </c>
    </row>
    <row r="2871" spans="1:23" customFormat="1" ht="57.6" x14ac:dyDescent="0.3">
      <c r="A2871">
        <v>2869</v>
      </c>
      <c r="B2871" s="2" t="s">
        <v>2869</v>
      </c>
      <c r="C2871" s="2" t="s">
        <v>6979</v>
      </c>
      <c r="D2871" s="7">
        <v>20000</v>
      </c>
      <c r="E2871" s="5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308"/>
        <v>1</v>
      </c>
      <c r="P2871">
        <f t="shared" si="309"/>
        <v>35.4</v>
      </c>
      <c r="Q2871" t="s">
        <v>8315</v>
      </c>
      <c r="R2871" t="s">
        <v>8316</v>
      </c>
      <c r="S2871" s="11">
        <f t="shared" si="310"/>
        <v>42540.593530092592</v>
      </c>
      <c r="T2871">
        <f t="shared" si="311"/>
        <v>25569.000057870369</v>
      </c>
      <c r="U2871">
        <f t="shared" si="312"/>
        <v>2016</v>
      </c>
      <c r="V2871">
        <f t="shared" si="313"/>
        <v>6</v>
      </c>
      <c r="W2871" t="str">
        <f t="shared" si="314"/>
        <v>Jun</v>
      </c>
    </row>
    <row r="2872" spans="1:23" customFormat="1" ht="57.6" x14ac:dyDescent="0.3">
      <c r="A2872">
        <v>2870</v>
      </c>
      <c r="B2872" s="2" t="s">
        <v>2870</v>
      </c>
      <c r="C2872" s="2" t="s">
        <v>6980</v>
      </c>
      <c r="D2872" s="7">
        <v>5000</v>
      </c>
      <c r="E2872" s="5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308"/>
        <v>15</v>
      </c>
      <c r="P2872">
        <f t="shared" si="309"/>
        <v>83.33</v>
      </c>
      <c r="Q2872" t="s">
        <v>8315</v>
      </c>
      <c r="R2872" t="s">
        <v>8316</v>
      </c>
      <c r="S2872" s="11">
        <f t="shared" si="310"/>
        <v>41746.189409722225</v>
      </c>
      <c r="T2872">
        <f t="shared" si="311"/>
        <v>25569.000104166666</v>
      </c>
      <c r="U2872">
        <f t="shared" si="312"/>
        <v>2014</v>
      </c>
      <c r="V2872">
        <f t="shared" si="313"/>
        <v>4</v>
      </c>
      <c r="W2872" t="str">
        <f t="shared" si="314"/>
        <v>Apr</v>
      </c>
    </row>
    <row r="2873" spans="1:23" customFormat="1" ht="43.2" x14ac:dyDescent="0.3">
      <c r="A2873">
        <v>2871</v>
      </c>
      <c r="B2873" s="2" t="s">
        <v>2871</v>
      </c>
      <c r="C2873" s="2" t="s">
        <v>6981</v>
      </c>
      <c r="D2873" s="7">
        <v>10000</v>
      </c>
      <c r="E2873" s="5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308"/>
        <v>5</v>
      </c>
      <c r="P2873">
        <f t="shared" si="309"/>
        <v>35.92</v>
      </c>
      <c r="Q2873" t="s">
        <v>8315</v>
      </c>
      <c r="R2873" t="s">
        <v>8316</v>
      </c>
      <c r="S2873" s="11">
        <f t="shared" si="310"/>
        <v>41974.738576388889</v>
      </c>
      <c r="T2873">
        <f t="shared" si="311"/>
        <v>25569.000150462962</v>
      </c>
      <c r="U2873">
        <f t="shared" si="312"/>
        <v>2014</v>
      </c>
      <c r="V2873">
        <f t="shared" si="313"/>
        <v>12</v>
      </c>
      <c r="W2873" t="str">
        <f t="shared" si="314"/>
        <v>Dec</v>
      </c>
    </row>
    <row r="2874" spans="1:23" customFormat="1" ht="43.2" x14ac:dyDescent="0.3">
      <c r="A2874">
        <v>2872</v>
      </c>
      <c r="B2874" s="2" t="s">
        <v>2872</v>
      </c>
      <c r="C2874" s="2" t="s">
        <v>6982</v>
      </c>
      <c r="D2874" s="7">
        <v>3000</v>
      </c>
      <c r="E2874" s="5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308"/>
        <v>0</v>
      </c>
      <c r="P2874">
        <f t="shared" si="309"/>
        <v>0</v>
      </c>
      <c r="Q2874" t="s">
        <v>8315</v>
      </c>
      <c r="R2874" t="s">
        <v>8316</v>
      </c>
      <c r="S2874" s="11">
        <f t="shared" si="310"/>
        <v>42115.11618055556</v>
      </c>
      <c r="T2874">
        <f t="shared" si="311"/>
        <v>25569</v>
      </c>
      <c r="U2874">
        <f t="shared" si="312"/>
        <v>2015</v>
      </c>
      <c r="V2874">
        <f t="shared" si="313"/>
        <v>4</v>
      </c>
      <c r="W2874" t="str">
        <f t="shared" si="314"/>
        <v>Apr</v>
      </c>
    </row>
    <row r="2875" spans="1:23" customFormat="1" ht="57.6" x14ac:dyDescent="0.3">
      <c r="A2875">
        <v>2873</v>
      </c>
      <c r="B2875" s="2" t="s">
        <v>2873</v>
      </c>
      <c r="C2875" s="2" t="s">
        <v>6983</v>
      </c>
      <c r="D2875" s="7">
        <v>2500</v>
      </c>
      <c r="E2875" s="5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308"/>
        <v>38</v>
      </c>
      <c r="P2875">
        <f t="shared" si="309"/>
        <v>119.13</v>
      </c>
      <c r="Q2875" t="s">
        <v>8315</v>
      </c>
      <c r="R2875" t="s">
        <v>8316</v>
      </c>
      <c r="S2875" s="11">
        <f t="shared" si="310"/>
        <v>42002.817488425921</v>
      </c>
      <c r="T2875">
        <f t="shared" si="311"/>
        <v>25569.000092592592</v>
      </c>
      <c r="U2875">
        <f t="shared" si="312"/>
        <v>2014</v>
      </c>
      <c r="V2875">
        <f t="shared" si="313"/>
        <v>12</v>
      </c>
      <c r="W2875" t="str">
        <f t="shared" si="314"/>
        <v>Dec</v>
      </c>
    </row>
    <row r="2876" spans="1:23" customFormat="1" ht="43.2" x14ac:dyDescent="0.3">
      <c r="A2876">
        <v>2874</v>
      </c>
      <c r="B2876" s="2" t="s">
        <v>2874</v>
      </c>
      <c r="C2876" s="2" t="s">
        <v>6984</v>
      </c>
      <c r="D2876" s="7">
        <v>5000</v>
      </c>
      <c r="E2876" s="5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308"/>
        <v>5</v>
      </c>
      <c r="P2876">
        <f t="shared" si="309"/>
        <v>90.33</v>
      </c>
      <c r="Q2876" t="s">
        <v>8315</v>
      </c>
      <c r="R2876" t="s">
        <v>8316</v>
      </c>
      <c r="S2876" s="11">
        <f t="shared" si="310"/>
        <v>42722.84474537037</v>
      </c>
      <c r="T2876">
        <f t="shared" si="311"/>
        <v>25569.000034722223</v>
      </c>
      <c r="U2876">
        <f t="shared" si="312"/>
        <v>2016</v>
      </c>
      <c r="V2876">
        <f t="shared" si="313"/>
        <v>12</v>
      </c>
      <c r="W2876" t="str">
        <f t="shared" si="314"/>
        <v>Dec</v>
      </c>
    </row>
    <row r="2877" spans="1:23" customFormat="1" ht="43.2" x14ac:dyDescent="0.3">
      <c r="A2877">
        <v>2875</v>
      </c>
      <c r="B2877" s="2" t="s">
        <v>2875</v>
      </c>
      <c r="C2877" s="2" t="s">
        <v>6985</v>
      </c>
      <c r="D2877" s="7">
        <v>20000</v>
      </c>
      <c r="E2877" s="5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308"/>
        <v>0</v>
      </c>
      <c r="P2877">
        <f t="shared" si="309"/>
        <v>2.33</v>
      </c>
      <c r="Q2877" t="s">
        <v>8315</v>
      </c>
      <c r="R2877" t="s">
        <v>8316</v>
      </c>
      <c r="S2877" s="11">
        <f t="shared" si="310"/>
        <v>42465.128391203703</v>
      </c>
      <c r="T2877">
        <f t="shared" si="311"/>
        <v>25569.000034722223</v>
      </c>
      <c r="U2877">
        <f t="shared" si="312"/>
        <v>2016</v>
      </c>
      <c r="V2877">
        <f t="shared" si="313"/>
        <v>4</v>
      </c>
      <c r="W2877" t="str">
        <f t="shared" si="314"/>
        <v>Apr</v>
      </c>
    </row>
    <row r="2878" spans="1:23" x14ac:dyDescent="0.3">
      <c r="A2878" s="25">
        <v>2876</v>
      </c>
      <c r="B2878" s="25" t="s">
        <v>2876</v>
      </c>
      <c r="C2878" s="25" t="s">
        <v>6986</v>
      </c>
      <c r="D2878" s="26">
        <v>150000</v>
      </c>
      <c r="E2878" s="27">
        <v>0</v>
      </c>
      <c r="F2878" s="25" t="s">
        <v>8220</v>
      </c>
      <c r="G2878" s="25" t="s">
        <v>8223</v>
      </c>
      <c r="H2878" s="25" t="s">
        <v>8245</v>
      </c>
      <c r="I2878" s="25">
        <v>1437069079</v>
      </c>
      <c r="J2878" s="25">
        <v>1434477079</v>
      </c>
      <c r="K2878" s="25" t="b">
        <v>0</v>
      </c>
      <c r="L2878" s="25">
        <v>0</v>
      </c>
      <c r="M2878" s="25" t="b">
        <v>0</v>
      </c>
      <c r="N2878" s="25" t="s">
        <v>8269</v>
      </c>
      <c r="O2878" s="25">
        <f t="shared" si="308"/>
        <v>0</v>
      </c>
      <c r="P2878" s="25">
        <f t="shared" si="309"/>
        <v>0</v>
      </c>
      <c r="Q2878" s="25" t="s">
        <v>8315</v>
      </c>
      <c r="R2878" s="25" t="s">
        <v>8316</v>
      </c>
      <c r="S2878" s="28">
        <f t="shared" si="310"/>
        <v>42171.743969907402</v>
      </c>
      <c r="T2878" s="25">
        <f t="shared" si="311"/>
        <v>25569</v>
      </c>
      <c r="U2878" s="25">
        <f t="shared" si="312"/>
        <v>2015</v>
      </c>
      <c r="V2878" s="25">
        <f t="shared" si="313"/>
        <v>6</v>
      </c>
      <c r="W2878" s="25" t="str">
        <f t="shared" si="314"/>
        <v>Jun</v>
      </c>
    </row>
    <row r="2879" spans="1:23" customFormat="1" ht="43.2" x14ac:dyDescent="0.3">
      <c r="A2879">
        <v>2877</v>
      </c>
      <c r="B2879" s="2" t="s">
        <v>2877</v>
      </c>
      <c r="C2879" s="2" t="s">
        <v>6987</v>
      </c>
      <c r="D2879" s="7">
        <v>6000</v>
      </c>
      <c r="E2879" s="5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308"/>
        <v>11</v>
      </c>
      <c r="P2879">
        <f t="shared" si="309"/>
        <v>108.33</v>
      </c>
      <c r="Q2879" t="s">
        <v>8315</v>
      </c>
      <c r="R2879" t="s">
        <v>8316</v>
      </c>
      <c r="S2879" s="11">
        <f t="shared" si="310"/>
        <v>42672.955138888887</v>
      </c>
      <c r="T2879">
        <f t="shared" si="311"/>
        <v>25569.000069444446</v>
      </c>
      <c r="U2879">
        <f t="shared" si="312"/>
        <v>2016</v>
      </c>
      <c r="V2879">
        <f t="shared" si="313"/>
        <v>10</v>
      </c>
      <c r="W2879" t="str">
        <f t="shared" si="314"/>
        <v>Oct</v>
      </c>
    </row>
    <row r="2880" spans="1:23" customFormat="1" ht="43.2" x14ac:dyDescent="0.3">
      <c r="A2880">
        <v>2878</v>
      </c>
      <c r="B2880" s="2" t="s">
        <v>2878</v>
      </c>
      <c r="C2880" s="2" t="s">
        <v>6988</v>
      </c>
      <c r="D2880" s="7">
        <v>3000</v>
      </c>
      <c r="E2880" s="5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308"/>
        <v>2</v>
      </c>
      <c r="P2880">
        <f t="shared" si="309"/>
        <v>15.75</v>
      </c>
      <c r="Q2880" t="s">
        <v>8315</v>
      </c>
      <c r="R2880" t="s">
        <v>8316</v>
      </c>
      <c r="S2880" s="11">
        <f t="shared" si="310"/>
        <v>42128.615682870368</v>
      </c>
      <c r="T2880">
        <f t="shared" si="311"/>
        <v>25569.000046296296</v>
      </c>
      <c r="U2880">
        <f t="shared" si="312"/>
        <v>2015</v>
      </c>
      <c r="V2880">
        <f t="shared" si="313"/>
        <v>5</v>
      </c>
      <c r="W2880" t="str">
        <f t="shared" si="314"/>
        <v>May</v>
      </c>
    </row>
    <row r="2881" spans="1:23" customFormat="1" ht="43.2" x14ac:dyDescent="0.3">
      <c r="A2881">
        <v>2879</v>
      </c>
      <c r="B2881" s="2" t="s">
        <v>2879</v>
      </c>
      <c r="C2881" s="2" t="s">
        <v>6989</v>
      </c>
      <c r="D2881" s="7">
        <v>11200</v>
      </c>
      <c r="E2881" s="5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308"/>
        <v>0</v>
      </c>
      <c r="P2881">
        <f t="shared" si="309"/>
        <v>29</v>
      </c>
      <c r="Q2881" t="s">
        <v>8315</v>
      </c>
      <c r="R2881" t="s">
        <v>8316</v>
      </c>
      <c r="S2881" s="11">
        <f t="shared" si="310"/>
        <v>42359.725243055553</v>
      </c>
      <c r="T2881">
        <f t="shared" si="311"/>
        <v>25569.000011574073</v>
      </c>
      <c r="U2881">
        <f t="shared" si="312"/>
        <v>2015</v>
      </c>
      <c r="V2881">
        <f t="shared" si="313"/>
        <v>12</v>
      </c>
      <c r="W2881" t="str">
        <f t="shared" si="314"/>
        <v>Dec</v>
      </c>
    </row>
    <row r="2882" spans="1:23" customFormat="1" ht="43.2" x14ac:dyDescent="0.3">
      <c r="A2882">
        <v>2880</v>
      </c>
      <c r="B2882" s="2" t="s">
        <v>2880</v>
      </c>
      <c r="C2882" s="2" t="s">
        <v>6990</v>
      </c>
      <c r="D2882" s="7">
        <v>12000</v>
      </c>
      <c r="E2882" s="5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315">ROUND(E2882/D2882*100,0)</f>
        <v>23</v>
      </c>
      <c r="P2882">
        <f t="shared" si="309"/>
        <v>96.55</v>
      </c>
      <c r="Q2882" t="s">
        <v>8315</v>
      </c>
      <c r="R2882" t="s">
        <v>8316</v>
      </c>
      <c r="S2882" s="11">
        <f t="shared" si="310"/>
        <v>42192.905694444446</v>
      </c>
      <c r="T2882">
        <f t="shared" si="311"/>
        <v>25569.000335648147</v>
      </c>
      <c r="U2882">
        <f t="shared" si="312"/>
        <v>2015</v>
      </c>
      <c r="V2882">
        <f t="shared" si="313"/>
        <v>7</v>
      </c>
      <c r="W2882" t="str">
        <f t="shared" si="314"/>
        <v>Jul</v>
      </c>
    </row>
    <row r="2883" spans="1:23" customFormat="1" ht="43.2" x14ac:dyDescent="0.3">
      <c r="A2883">
        <v>2881</v>
      </c>
      <c r="B2883" s="2" t="s">
        <v>2881</v>
      </c>
      <c r="C2883" s="2" t="s">
        <v>6991</v>
      </c>
      <c r="D2883" s="7">
        <v>5500</v>
      </c>
      <c r="E2883" s="5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315"/>
        <v>0</v>
      </c>
      <c r="P2883">
        <f t="shared" ref="P2883:P2946" si="316">IFERROR(ROUND(E2883/L2883,2),0)</f>
        <v>0</v>
      </c>
      <c r="Q2883" t="s">
        <v>8315</v>
      </c>
      <c r="R2883" t="s">
        <v>8316</v>
      </c>
      <c r="S2883" s="11">
        <f t="shared" ref="S2883:S2946" si="317">(((J2883/60)/60)/24)+DATE(1970,1,1)</f>
        <v>41916.597638888888</v>
      </c>
      <c r="T2883">
        <f t="shared" ref="T2883:T2946" si="318">(((L2883/60)/60)/24)+DATE(1970,1,1)</f>
        <v>25569</v>
      </c>
      <c r="U2883">
        <f t="shared" ref="U2883:U2946" si="319">YEAR(S2883)</f>
        <v>2014</v>
      </c>
      <c r="V2883">
        <f t="shared" ref="V2883:V2946" si="320">MONTH(S2883)</f>
        <v>10</v>
      </c>
      <c r="W2883" t="str">
        <f t="shared" ref="W2883:W2946" si="321">IF(V2883=1,"Jan",IF(V2883=2,"Feb",IF(V2883=3,"Mar",IF(V2883=4,"Apr",IF(V2883=5,"May",IF(V2883=6,"Jun",IF(V2883=7,"Jul",IF(V2883=8,"Aug",IF(V2883=9,"Sep",IF(V2883=10,"Oct",IF(V2883=11,"Nov",IF(V2883=12,"Dec"))))))))))))</f>
        <v>Oct</v>
      </c>
    </row>
    <row r="2884" spans="1:23" customFormat="1" ht="43.2" x14ac:dyDescent="0.3">
      <c r="A2884">
        <v>2882</v>
      </c>
      <c r="B2884" s="2" t="s">
        <v>2882</v>
      </c>
      <c r="C2884" s="2" t="s">
        <v>6992</v>
      </c>
      <c r="D2884" s="7">
        <v>750</v>
      </c>
      <c r="E2884" s="5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315"/>
        <v>34</v>
      </c>
      <c r="P2884">
        <f t="shared" si="316"/>
        <v>63</v>
      </c>
      <c r="Q2884" t="s">
        <v>8315</v>
      </c>
      <c r="R2884" t="s">
        <v>8316</v>
      </c>
      <c r="S2884" s="11">
        <f t="shared" si="317"/>
        <v>42461.596273148149</v>
      </c>
      <c r="T2884">
        <f t="shared" si="318"/>
        <v>25569.000046296296</v>
      </c>
      <c r="U2884">
        <f t="shared" si="319"/>
        <v>2016</v>
      </c>
      <c r="V2884">
        <f t="shared" si="320"/>
        <v>4</v>
      </c>
      <c r="W2884" t="str">
        <f t="shared" si="321"/>
        <v>Apr</v>
      </c>
    </row>
    <row r="2885" spans="1:23" customFormat="1" ht="43.2" x14ac:dyDescent="0.3">
      <c r="A2885">
        <v>2883</v>
      </c>
      <c r="B2885" s="2" t="s">
        <v>2883</v>
      </c>
      <c r="C2885" s="2" t="s">
        <v>6993</v>
      </c>
      <c r="D2885" s="7">
        <v>10000</v>
      </c>
      <c r="E2885" s="5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315"/>
        <v>19</v>
      </c>
      <c r="P2885">
        <f t="shared" si="316"/>
        <v>381.6</v>
      </c>
      <c r="Q2885" t="s">
        <v>8315</v>
      </c>
      <c r="R2885" t="s">
        <v>8316</v>
      </c>
      <c r="S2885" s="11">
        <f t="shared" si="317"/>
        <v>42370.90320601852</v>
      </c>
      <c r="T2885">
        <f t="shared" si="318"/>
        <v>25569.000057870369</v>
      </c>
      <c r="U2885">
        <f t="shared" si="319"/>
        <v>2016</v>
      </c>
      <c r="V2885">
        <f t="shared" si="320"/>
        <v>1</v>
      </c>
      <c r="W2885" t="str">
        <f t="shared" si="321"/>
        <v>Jan</v>
      </c>
    </row>
    <row r="2886" spans="1:23" customFormat="1" ht="28.8" x14ac:dyDescent="0.3">
      <c r="A2886">
        <v>2884</v>
      </c>
      <c r="B2886" s="2" t="s">
        <v>2884</v>
      </c>
      <c r="C2886" s="2" t="s">
        <v>6994</v>
      </c>
      <c r="D2886" s="7">
        <v>45000</v>
      </c>
      <c r="E2886" s="5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315"/>
        <v>0</v>
      </c>
      <c r="P2886">
        <f t="shared" si="316"/>
        <v>46.25</v>
      </c>
      <c r="Q2886" t="s">
        <v>8315</v>
      </c>
      <c r="R2886" t="s">
        <v>8316</v>
      </c>
      <c r="S2886" s="11">
        <f t="shared" si="317"/>
        <v>41948.727256944447</v>
      </c>
      <c r="T2886">
        <f t="shared" si="318"/>
        <v>25569.000046296296</v>
      </c>
      <c r="U2886">
        <f t="shared" si="319"/>
        <v>2014</v>
      </c>
      <c r="V2886">
        <f t="shared" si="320"/>
        <v>11</v>
      </c>
      <c r="W2886" t="str">
        <f t="shared" si="321"/>
        <v>Nov</v>
      </c>
    </row>
    <row r="2887" spans="1:23" customFormat="1" ht="28.8" x14ac:dyDescent="0.3">
      <c r="A2887">
        <v>2885</v>
      </c>
      <c r="B2887" s="2" t="s">
        <v>2885</v>
      </c>
      <c r="C2887" s="2" t="s">
        <v>6995</v>
      </c>
      <c r="D2887" s="7">
        <v>400</v>
      </c>
      <c r="E2887" s="5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315"/>
        <v>33</v>
      </c>
      <c r="P2887">
        <f t="shared" si="316"/>
        <v>26</v>
      </c>
      <c r="Q2887" t="s">
        <v>8315</v>
      </c>
      <c r="R2887" t="s">
        <v>8316</v>
      </c>
      <c r="S2887" s="11">
        <f t="shared" si="317"/>
        <v>42047.07640046296</v>
      </c>
      <c r="T2887">
        <f t="shared" si="318"/>
        <v>25569.000057870369</v>
      </c>
      <c r="U2887">
        <f t="shared" si="319"/>
        <v>2015</v>
      </c>
      <c r="V2887">
        <f t="shared" si="320"/>
        <v>2</v>
      </c>
      <c r="W2887" t="str">
        <f t="shared" si="321"/>
        <v>Feb</v>
      </c>
    </row>
    <row r="2888" spans="1:23" customFormat="1" ht="43.2" x14ac:dyDescent="0.3">
      <c r="A2888">
        <v>2886</v>
      </c>
      <c r="B2888" s="2" t="s">
        <v>2886</v>
      </c>
      <c r="C2888" s="2" t="s">
        <v>6996</v>
      </c>
      <c r="D2888" s="7">
        <v>200</v>
      </c>
      <c r="E2888" s="5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315"/>
        <v>5</v>
      </c>
      <c r="P2888">
        <f t="shared" si="316"/>
        <v>10</v>
      </c>
      <c r="Q2888" t="s">
        <v>8315</v>
      </c>
      <c r="R2888" t="s">
        <v>8316</v>
      </c>
      <c r="S2888" s="11">
        <f t="shared" si="317"/>
        <v>42261.632916666669</v>
      </c>
      <c r="T2888">
        <f t="shared" si="318"/>
        <v>25569.000011574073</v>
      </c>
      <c r="U2888">
        <f t="shared" si="319"/>
        <v>2015</v>
      </c>
      <c r="V2888">
        <f t="shared" si="320"/>
        <v>9</v>
      </c>
      <c r="W2888" t="str">
        <f t="shared" si="321"/>
        <v>Sep</v>
      </c>
    </row>
    <row r="2889" spans="1:23" customFormat="1" ht="43.2" x14ac:dyDescent="0.3">
      <c r="A2889">
        <v>2887</v>
      </c>
      <c r="B2889" s="2" t="s">
        <v>2887</v>
      </c>
      <c r="C2889" s="2" t="s">
        <v>6997</v>
      </c>
      <c r="D2889" s="7">
        <v>3000</v>
      </c>
      <c r="E2889" s="5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315"/>
        <v>0</v>
      </c>
      <c r="P2889">
        <f t="shared" si="316"/>
        <v>5</v>
      </c>
      <c r="Q2889" t="s">
        <v>8315</v>
      </c>
      <c r="R2889" t="s">
        <v>8316</v>
      </c>
      <c r="S2889" s="11">
        <f t="shared" si="317"/>
        <v>41985.427361111113</v>
      </c>
      <c r="T2889">
        <f t="shared" si="318"/>
        <v>25569.000011574073</v>
      </c>
      <c r="U2889">
        <f t="shared" si="319"/>
        <v>2014</v>
      </c>
      <c r="V2889">
        <f t="shared" si="320"/>
        <v>12</v>
      </c>
      <c r="W2889" t="str">
        <f t="shared" si="321"/>
        <v>Dec</v>
      </c>
    </row>
    <row r="2890" spans="1:23" customFormat="1" ht="43.2" x14ac:dyDescent="0.3">
      <c r="A2890">
        <v>2888</v>
      </c>
      <c r="B2890" s="2" t="s">
        <v>2888</v>
      </c>
      <c r="C2890" s="2" t="s">
        <v>6998</v>
      </c>
      <c r="D2890" s="7">
        <v>30000</v>
      </c>
      <c r="E2890" s="5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315"/>
        <v>0</v>
      </c>
      <c r="P2890">
        <f t="shared" si="316"/>
        <v>0</v>
      </c>
      <c r="Q2890" t="s">
        <v>8315</v>
      </c>
      <c r="R2890" t="s">
        <v>8316</v>
      </c>
      <c r="S2890" s="11">
        <f t="shared" si="317"/>
        <v>41922.535185185188</v>
      </c>
      <c r="T2890">
        <f t="shared" si="318"/>
        <v>25569</v>
      </c>
      <c r="U2890">
        <f t="shared" si="319"/>
        <v>2014</v>
      </c>
      <c r="V2890">
        <f t="shared" si="320"/>
        <v>10</v>
      </c>
      <c r="W2890" t="str">
        <f t="shared" si="321"/>
        <v>Oct</v>
      </c>
    </row>
    <row r="2891" spans="1:23" customFormat="1" ht="43.2" x14ac:dyDescent="0.3">
      <c r="A2891">
        <v>2889</v>
      </c>
      <c r="B2891" s="2" t="s">
        <v>2889</v>
      </c>
      <c r="C2891" s="2" t="s">
        <v>6999</v>
      </c>
      <c r="D2891" s="7">
        <v>3000</v>
      </c>
      <c r="E2891" s="5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315"/>
        <v>38</v>
      </c>
      <c r="P2891">
        <f t="shared" si="316"/>
        <v>81.569999999999993</v>
      </c>
      <c r="Q2891" t="s">
        <v>8315</v>
      </c>
      <c r="R2891" t="s">
        <v>8316</v>
      </c>
      <c r="S2891" s="11">
        <f t="shared" si="317"/>
        <v>41850.863252314812</v>
      </c>
      <c r="T2891">
        <f t="shared" si="318"/>
        <v>25569.000162037039</v>
      </c>
      <c r="U2891">
        <f t="shared" si="319"/>
        <v>2014</v>
      </c>
      <c r="V2891">
        <f t="shared" si="320"/>
        <v>7</v>
      </c>
      <c r="W2891" t="str">
        <f t="shared" si="321"/>
        <v>Jul</v>
      </c>
    </row>
    <row r="2892" spans="1:23" customFormat="1" ht="43.2" x14ac:dyDescent="0.3">
      <c r="A2892">
        <v>2890</v>
      </c>
      <c r="B2892" s="2" t="s">
        <v>2890</v>
      </c>
      <c r="C2892" s="2" t="s">
        <v>7000</v>
      </c>
      <c r="D2892" s="7">
        <v>2000</v>
      </c>
      <c r="E2892" s="5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315"/>
        <v>1</v>
      </c>
      <c r="P2892">
        <f t="shared" si="316"/>
        <v>7</v>
      </c>
      <c r="Q2892" t="s">
        <v>8315</v>
      </c>
      <c r="R2892" t="s">
        <v>8316</v>
      </c>
      <c r="S2892" s="11">
        <f t="shared" si="317"/>
        <v>41831.742962962962</v>
      </c>
      <c r="T2892">
        <f t="shared" si="318"/>
        <v>25569.000034722223</v>
      </c>
      <c r="U2892">
        <f t="shared" si="319"/>
        <v>2014</v>
      </c>
      <c r="V2892">
        <f t="shared" si="320"/>
        <v>7</v>
      </c>
      <c r="W2892" t="str">
        <f t="shared" si="321"/>
        <v>Jul</v>
      </c>
    </row>
    <row r="2893" spans="1:23" customFormat="1" ht="43.2" x14ac:dyDescent="0.3">
      <c r="A2893">
        <v>2891</v>
      </c>
      <c r="B2893" s="2" t="s">
        <v>2891</v>
      </c>
      <c r="C2893" s="2" t="s">
        <v>7001</v>
      </c>
      <c r="D2893" s="7">
        <v>10000</v>
      </c>
      <c r="E2893" s="5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315"/>
        <v>3</v>
      </c>
      <c r="P2893">
        <f t="shared" si="316"/>
        <v>27.3</v>
      </c>
      <c r="Q2893" t="s">
        <v>8315</v>
      </c>
      <c r="R2893" t="s">
        <v>8316</v>
      </c>
      <c r="S2893" s="11">
        <f t="shared" si="317"/>
        <v>42415.883425925931</v>
      </c>
      <c r="T2893">
        <f t="shared" si="318"/>
        <v>25569.000115740742</v>
      </c>
      <c r="U2893">
        <f t="shared" si="319"/>
        <v>2016</v>
      </c>
      <c r="V2893">
        <f t="shared" si="320"/>
        <v>2</v>
      </c>
      <c r="W2893" t="str">
        <f t="shared" si="321"/>
        <v>Feb</v>
      </c>
    </row>
    <row r="2894" spans="1:23" customFormat="1" ht="43.2" x14ac:dyDescent="0.3">
      <c r="A2894">
        <v>2892</v>
      </c>
      <c r="B2894" s="2" t="s">
        <v>2892</v>
      </c>
      <c r="C2894" s="2" t="s">
        <v>7002</v>
      </c>
      <c r="D2894" s="7">
        <v>5500</v>
      </c>
      <c r="E2894" s="5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315"/>
        <v>9</v>
      </c>
      <c r="P2894">
        <f t="shared" si="316"/>
        <v>29.41</v>
      </c>
      <c r="Q2894" t="s">
        <v>8315</v>
      </c>
      <c r="R2894" t="s">
        <v>8316</v>
      </c>
      <c r="S2894" s="11">
        <f t="shared" si="317"/>
        <v>41869.714166666665</v>
      </c>
      <c r="T2894">
        <f t="shared" si="318"/>
        <v>25569.000196759258</v>
      </c>
      <c r="U2894">
        <f t="shared" si="319"/>
        <v>2014</v>
      </c>
      <c r="V2894">
        <f t="shared" si="320"/>
        <v>8</v>
      </c>
      <c r="W2894" t="str">
        <f t="shared" si="321"/>
        <v>Aug</v>
      </c>
    </row>
    <row r="2895" spans="1:23" customFormat="1" x14ac:dyDescent="0.3">
      <c r="A2895">
        <v>2893</v>
      </c>
      <c r="B2895" s="2" t="s">
        <v>2893</v>
      </c>
      <c r="C2895" s="2" t="s">
        <v>7003</v>
      </c>
      <c r="D2895" s="7">
        <v>5000</v>
      </c>
      <c r="E2895" s="5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315"/>
        <v>1</v>
      </c>
      <c r="P2895">
        <f t="shared" si="316"/>
        <v>12.5</v>
      </c>
      <c r="Q2895" t="s">
        <v>8315</v>
      </c>
      <c r="R2895" t="s">
        <v>8316</v>
      </c>
      <c r="S2895" s="11">
        <f t="shared" si="317"/>
        <v>41953.773090277777</v>
      </c>
      <c r="T2895">
        <f t="shared" si="318"/>
        <v>25569.00002314815</v>
      </c>
      <c r="U2895">
        <f t="shared" si="319"/>
        <v>2014</v>
      </c>
      <c r="V2895">
        <f t="shared" si="320"/>
        <v>11</v>
      </c>
      <c r="W2895" t="str">
        <f t="shared" si="321"/>
        <v>Nov</v>
      </c>
    </row>
    <row r="2896" spans="1:23" customFormat="1" ht="28.8" x14ac:dyDescent="0.3">
      <c r="A2896">
        <v>2894</v>
      </c>
      <c r="B2896" s="2" t="s">
        <v>2894</v>
      </c>
      <c r="C2896" s="2" t="s">
        <v>7004</v>
      </c>
      <c r="D2896" s="7">
        <v>50000</v>
      </c>
      <c r="E2896" s="5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315"/>
        <v>0</v>
      </c>
      <c r="P2896">
        <f t="shared" si="316"/>
        <v>0</v>
      </c>
      <c r="Q2896" t="s">
        <v>8315</v>
      </c>
      <c r="R2896" t="s">
        <v>8316</v>
      </c>
      <c r="S2896" s="11">
        <f t="shared" si="317"/>
        <v>42037.986284722225</v>
      </c>
      <c r="T2896">
        <f t="shared" si="318"/>
        <v>25569</v>
      </c>
      <c r="U2896">
        <f t="shared" si="319"/>
        <v>2015</v>
      </c>
      <c r="V2896">
        <f t="shared" si="320"/>
        <v>2</v>
      </c>
      <c r="W2896" t="str">
        <f t="shared" si="321"/>
        <v>Feb</v>
      </c>
    </row>
    <row r="2897" spans="1:23" customFormat="1" ht="43.2" x14ac:dyDescent="0.3">
      <c r="A2897">
        <v>2895</v>
      </c>
      <c r="B2897" s="2" t="s">
        <v>2895</v>
      </c>
      <c r="C2897" s="2" t="s">
        <v>7005</v>
      </c>
      <c r="D2897" s="7">
        <v>500</v>
      </c>
      <c r="E2897" s="5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315"/>
        <v>5</v>
      </c>
      <c r="P2897">
        <f t="shared" si="316"/>
        <v>5.75</v>
      </c>
      <c r="Q2897" t="s">
        <v>8315</v>
      </c>
      <c r="R2897" t="s">
        <v>8316</v>
      </c>
      <c r="S2897" s="11">
        <f t="shared" si="317"/>
        <v>41811.555462962962</v>
      </c>
      <c r="T2897">
        <f t="shared" si="318"/>
        <v>25569.000046296296</v>
      </c>
      <c r="U2897">
        <f t="shared" si="319"/>
        <v>2014</v>
      </c>
      <c r="V2897">
        <f t="shared" si="320"/>
        <v>6</v>
      </c>
      <c r="W2897" t="str">
        <f t="shared" si="321"/>
        <v>Jun</v>
      </c>
    </row>
    <row r="2898" spans="1:23" customFormat="1" ht="43.2" x14ac:dyDescent="0.3">
      <c r="A2898">
        <v>2896</v>
      </c>
      <c r="B2898" s="2" t="s">
        <v>2896</v>
      </c>
      <c r="C2898" s="2" t="s">
        <v>7006</v>
      </c>
      <c r="D2898" s="7">
        <v>3000</v>
      </c>
      <c r="E2898" s="5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315"/>
        <v>21</v>
      </c>
      <c r="P2898">
        <f t="shared" si="316"/>
        <v>52.08</v>
      </c>
      <c r="Q2898" t="s">
        <v>8315</v>
      </c>
      <c r="R2898" t="s">
        <v>8316</v>
      </c>
      <c r="S2898" s="11">
        <f t="shared" si="317"/>
        <v>42701.908807870372</v>
      </c>
      <c r="T2898">
        <f t="shared" si="318"/>
        <v>25569.000138888889</v>
      </c>
      <c r="U2898">
        <f t="shared" si="319"/>
        <v>2016</v>
      </c>
      <c r="V2898">
        <f t="shared" si="320"/>
        <v>11</v>
      </c>
      <c r="W2898" t="str">
        <f t="shared" si="321"/>
        <v>Nov</v>
      </c>
    </row>
    <row r="2899" spans="1:23" customFormat="1" ht="43.2" x14ac:dyDescent="0.3">
      <c r="A2899">
        <v>2897</v>
      </c>
      <c r="B2899" s="2" t="s">
        <v>2897</v>
      </c>
      <c r="C2899" s="2" t="s">
        <v>7007</v>
      </c>
      <c r="D2899" s="7">
        <v>12000</v>
      </c>
      <c r="E2899" s="5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315"/>
        <v>5</v>
      </c>
      <c r="P2899">
        <f t="shared" si="316"/>
        <v>183.33</v>
      </c>
      <c r="Q2899" t="s">
        <v>8315</v>
      </c>
      <c r="R2899" t="s">
        <v>8316</v>
      </c>
      <c r="S2899" s="11">
        <f t="shared" si="317"/>
        <v>42258.646504629629</v>
      </c>
      <c r="T2899">
        <f t="shared" si="318"/>
        <v>25569.000034722223</v>
      </c>
      <c r="U2899">
        <f t="shared" si="319"/>
        <v>2015</v>
      </c>
      <c r="V2899">
        <f t="shared" si="320"/>
        <v>9</v>
      </c>
      <c r="W2899" t="str">
        <f t="shared" si="321"/>
        <v>Sep</v>
      </c>
    </row>
    <row r="2900" spans="1:23" customFormat="1" ht="43.2" x14ac:dyDescent="0.3">
      <c r="A2900">
        <v>2898</v>
      </c>
      <c r="B2900" s="2" t="s">
        <v>2898</v>
      </c>
      <c r="C2900" s="2" t="s">
        <v>7008</v>
      </c>
      <c r="D2900" s="7">
        <v>7500</v>
      </c>
      <c r="E2900" s="5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315"/>
        <v>4</v>
      </c>
      <c r="P2900">
        <f t="shared" si="316"/>
        <v>26.33</v>
      </c>
      <c r="Q2900" t="s">
        <v>8315</v>
      </c>
      <c r="R2900" t="s">
        <v>8316</v>
      </c>
      <c r="S2900" s="11">
        <f t="shared" si="317"/>
        <v>42278.664965277778</v>
      </c>
      <c r="T2900">
        <f t="shared" si="318"/>
        <v>25569.000138888889</v>
      </c>
      <c r="U2900">
        <f t="shared" si="319"/>
        <v>2015</v>
      </c>
      <c r="V2900">
        <f t="shared" si="320"/>
        <v>10</v>
      </c>
      <c r="W2900" t="str">
        <f t="shared" si="321"/>
        <v>Oct</v>
      </c>
    </row>
    <row r="2901" spans="1:23" customFormat="1" ht="43.2" x14ac:dyDescent="0.3">
      <c r="A2901">
        <v>2899</v>
      </c>
      <c r="B2901" s="2" t="s">
        <v>2899</v>
      </c>
      <c r="C2901" s="2" t="s">
        <v>7009</v>
      </c>
      <c r="D2901" s="7">
        <v>10000</v>
      </c>
      <c r="E2901" s="5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315"/>
        <v>0</v>
      </c>
      <c r="P2901">
        <f t="shared" si="316"/>
        <v>0</v>
      </c>
      <c r="Q2901" t="s">
        <v>8315</v>
      </c>
      <c r="R2901" t="s">
        <v>8316</v>
      </c>
      <c r="S2901" s="11">
        <f t="shared" si="317"/>
        <v>42515.078217592592</v>
      </c>
      <c r="T2901">
        <f t="shared" si="318"/>
        <v>25569</v>
      </c>
      <c r="U2901">
        <f t="shared" si="319"/>
        <v>2016</v>
      </c>
      <c r="V2901">
        <f t="shared" si="320"/>
        <v>5</v>
      </c>
      <c r="W2901" t="str">
        <f t="shared" si="321"/>
        <v>May</v>
      </c>
    </row>
    <row r="2902" spans="1:23" customFormat="1" ht="57.6" x14ac:dyDescent="0.3">
      <c r="A2902">
        <v>2900</v>
      </c>
      <c r="B2902" s="2" t="s">
        <v>2900</v>
      </c>
      <c r="C2902" s="2" t="s">
        <v>7010</v>
      </c>
      <c r="D2902" s="7">
        <v>5500</v>
      </c>
      <c r="E2902" s="5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315"/>
        <v>62</v>
      </c>
      <c r="P2902">
        <f t="shared" si="316"/>
        <v>486.43</v>
      </c>
      <c r="Q2902" t="s">
        <v>8315</v>
      </c>
      <c r="R2902" t="s">
        <v>8316</v>
      </c>
      <c r="S2902" s="11">
        <f t="shared" si="317"/>
        <v>41830.234166666669</v>
      </c>
      <c r="T2902">
        <f t="shared" si="318"/>
        <v>25569.000081018519</v>
      </c>
      <c r="U2902">
        <f t="shared" si="319"/>
        <v>2014</v>
      </c>
      <c r="V2902">
        <f t="shared" si="320"/>
        <v>7</v>
      </c>
      <c r="W2902" t="str">
        <f t="shared" si="321"/>
        <v>Jul</v>
      </c>
    </row>
    <row r="2903" spans="1:23" customFormat="1" ht="43.2" x14ac:dyDescent="0.3">
      <c r="A2903">
        <v>2901</v>
      </c>
      <c r="B2903" s="2" t="s">
        <v>2901</v>
      </c>
      <c r="C2903" s="2" t="s">
        <v>7011</v>
      </c>
      <c r="D2903" s="7">
        <v>750</v>
      </c>
      <c r="E2903" s="5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315"/>
        <v>1</v>
      </c>
      <c r="P2903">
        <f t="shared" si="316"/>
        <v>3</v>
      </c>
      <c r="Q2903" t="s">
        <v>8315</v>
      </c>
      <c r="R2903" t="s">
        <v>8316</v>
      </c>
      <c r="S2903" s="11">
        <f t="shared" si="317"/>
        <v>41982.904386574075</v>
      </c>
      <c r="T2903">
        <f t="shared" si="318"/>
        <v>25569.00002314815</v>
      </c>
      <c r="U2903">
        <f t="shared" si="319"/>
        <v>2014</v>
      </c>
      <c r="V2903">
        <f t="shared" si="320"/>
        <v>12</v>
      </c>
      <c r="W2903" t="str">
        <f t="shared" si="321"/>
        <v>Dec</v>
      </c>
    </row>
    <row r="2904" spans="1:23" x14ac:dyDescent="0.3">
      <c r="A2904" s="25">
        <v>2902</v>
      </c>
      <c r="B2904" s="25" t="s">
        <v>2902</v>
      </c>
      <c r="C2904" s="25" t="s">
        <v>7012</v>
      </c>
      <c r="D2904" s="26">
        <v>150000</v>
      </c>
      <c r="E2904" s="27">
        <v>25</v>
      </c>
      <c r="F2904" s="25" t="s">
        <v>8220</v>
      </c>
      <c r="G2904" s="25" t="s">
        <v>8223</v>
      </c>
      <c r="H2904" s="25" t="s">
        <v>8245</v>
      </c>
      <c r="I2904" s="25">
        <v>1440412396</v>
      </c>
      <c r="J2904" s="25">
        <v>1437820396</v>
      </c>
      <c r="K2904" s="25" t="b">
        <v>0</v>
      </c>
      <c r="L2904" s="25">
        <v>1</v>
      </c>
      <c r="M2904" s="25" t="b">
        <v>0</v>
      </c>
      <c r="N2904" s="25" t="s">
        <v>8269</v>
      </c>
      <c r="O2904" s="25">
        <f t="shared" si="315"/>
        <v>0</v>
      </c>
      <c r="P2904" s="25">
        <f t="shared" si="316"/>
        <v>25</v>
      </c>
      <c r="Q2904" s="25" t="s">
        <v>8315</v>
      </c>
      <c r="R2904" s="25" t="s">
        <v>8316</v>
      </c>
      <c r="S2904" s="28">
        <f t="shared" si="317"/>
        <v>42210.439768518518</v>
      </c>
      <c r="T2904" s="25">
        <f t="shared" si="318"/>
        <v>25569.000011574073</v>
      </c>
      <c r="U2904" s="25">
        <f t="shared" si="319"/>
        <v>2015</v>
      </c>
      <c r="V2904" s="25">
        <f t="shared" si="320"/>
        <v>7</v>
      </c>
      <c r="W2904" s="25" t="str">
        <f t="shared" si="321"/>
        <v>Jul</v>
      </c>
    </row>
    <row r="2905" spans="1:23" customFormat="1" ht="43.2" x14ac:dyDescent="0.3">
      <c r="A2905">
        <v>2903</v>
      </c>
      <c r="B2905" s="2" t="s">
        <v>2903</v>
      </c>
      <c r="C2905" s="2" t="s">
        <v>7013</v>
      </c>
      <c r="D2905" s="7">
        <v>5000</v>
      </c>
      <c r="E2905" s="5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315"/>
        <v>1</v>
      </c>
      <c r="P2905">
        <f t="shared" si="316"/>
        <v>9.75</v>
      </c>
      <c r="Q2905" t="s">
        <v>8315</v>
      </c>
      <c r="R2905" t="s">
        <v>8316</v>
      </c>
      <c r="S2905" s="11">
        <f t="shared" si="317"/>
        <v>42196.166874999995</v>
      </c>
      <c r="T2905">
        <f t="shared" si="318"/>
        <v>25569.000046296296</v>
      </c>
      <c r="U2905">
        <f t="shared" si="319"/>
        <v>2015</v>
      </c>
      <c r="V2905">
        <f t="shared" si="320"/>
        <v>7</v>
      </c>
      <c r="W2905" t="str">
        <f t="shared" si="321"/>
        <v>Jul</v>
      </c>
    </row>
    <row r="2906" spans="1:23" customFormat="1" ht="43.2" x14ac:dyDescent="0.3">
      <c r="A2906">
        <v>2904</v>
      </c>
      <c r="B2906" s="2" t="s">
        <v>2904</v>
      </c>
      <c r="C2906" s="2" t="s">
        <v>7014</v>
      </c>
      <c r="D2906" s="7">
        <v>1500</v>
      </c>
      <c r="E2906" s="5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315"/>
        <v>5</v>
      </c>
      <c r="P2906">
        <f t="shared" si="316"/>
        <v>18.75</v>
      </c>
      <c r="Q2906" t="s">
        <v>8315</v>
      </c>
      <c r="R2906" t="s">
        <v>8316</v>
      </c>
      <c r="S2906" s="11">
        <f t="shared" si="317"/>
        <v>41940.967951388891</v>
      </c>
      <c r="T2906">
        <f t="shared" si="318"/>
        <v>25569.000046296296</v>
      </c>
      <c r="U2906">
        <f t="shared" si="319"/>
        <v>2014</v>
      </c>
      <c r="V2906">
        <f t="shared" si="320"/>
        <v>10</v>
      </c>
      <c r="W2906" t="str">
        <f t="shared" si="321"/>
        <v>Oct</v>
      </c>
    </row>
    <row r="2907" spans="1:23" customFormat="1" ht="43.2" x14ac:dyDescent="0.3">
      <c r="A2907">
        <v>2905</v>
      </c>
      <c r="B2907" s="2" t="s">
        <v>2905</v>
      </c>
      <c r="C2907" s="2" t="s">
        <v>7015</v>
      </c>
      <c r="D2907" s="7">
        <v>3500</v>
      </c>
      <c r="E2907" s="5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315"/>
        <v>18</v>
      </c>
      <c r="P2907">
        <f t="shared" si="316"/>
        <v>36.590000000000003</v>
      </c>
      <c r="Q2907" t="s">
        <v>8315</v>
      </c>
      <c r="R2907" t="s">
        <v>8316</v>
      </c>
      <c r="S2907" s="11">
        <f t="shared" si="317"/>
        <v>42606.056863425925</v>
      </c>
      <c r="T2907">
        <f t="shared" si="318"/>
        <v>25569.000196759258</v>
      </c>
      <c r="U2907">
        <f t="shared" si="319"/>
        <v>2016</v>
      </c>
      <c r="V2907">
        <f t="shared" si="320"/>
        <v>8</v>
      </c>
      <c r="W2907" t="str">
        <f t="shared" si="321"/>
        <v>Aug</v>
      </c>
    </row>
    <row r="2908" spans="1:23" customFormat="1" ht="57.6" x14ac:dyDescent="0.3">
      <c r="A2908">
        <v>2906</v>
      </c>
      <c r="B2908" s="2" t="s">
        <v>2906</v>
      </c>
      <c r="C2908" s="2" t="s">
        <v>7016</v>
      </c>
      <c r="D2908" s="7">
        <v>6000</v>
      </c>
      <c r="E2908" s="5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315"/>
        <v>9</v>
      </c>
      <c r="P2908">
        <f t="shared" si="316"/>
        <v>80.709999999999994</v>
      </c>
      <c r="Q2908" t="s">
        <v>8315</v>
      </c>
      <c r="R2908" t="s">
        <v>8316</v>
      </c>
      <c r="S2908" s="11">
        <f t="shared" si="317"/>
        <v>42199.648912037039</v>
      </c>
      <c r="T2908">
        <f t="shared" si="318"/>
        <v>25569.000081018519</v>
      </c>
      <c r="U2908">
        <f t="shared" si="319"/>
        <v>2015</v>
      </c>
      <c r="V2908">
        <f t="shared" si="320"/>
        <v>7</v>
      </c>
      <c r="W2908" t="str">
        <f t="shared" si="321"/>
        <v>Jul</v>
      </c>
    </row>
    <row r="2909" spans="1:23" customFormat="1" ht="43.2" x14ac:dyDescent="0.3">
      <c r="A2909">
        <v>2907</v>
      </c>
      <c r="B2909" s="2" t="s">
        <v>2907</v>
      </c>
      <c r="C2909" s="2" t="s">
        <v>7017</v>
      </c>
      <c r="D2909" s="7">
        <v>2500</v>
      </c>
      <c r="E2909" s="5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315"/>
        <v>0</v>
      </c>
      <c r="P2909">
        <f t="shared" si="316"/>
        <v>1</v>
      </c>
      <c r="Q2909" t="s">
        <v>8315</v>
      </c>
      <c r="R2909" t="s">
        <v>8316</v>
      </c>
      <c r="S2909" s="11">
        <f t="shared" si="317"/>
        <v>42444.877743055549</v>
      </c>
      <c r="T2909">
        <f t="shared" si="318"/>
        <v>25569.00002314815</v>
      </c>
      <c r="U2909">
        <f t="shared" si="319"/>
        <v>2016</v>
      </c>
      <c r="V2909">
        <f t="shared" si="320"/>
        <v>3</v>
      </c>
      <c r="W2909" t="str">
        <f t="shared" si="321"/>
        <v>Mar</v>
      </c>
    </row>
    <row r="2910" spans="1:23" customFormat="1" ht="57.6" x14ac:dyDescent="0.3">
      <c r="A2910">
        <v>2908</v>
      </c>
      <c r="B2910" s="2" t="s">
        <v>2908</v>
      </c>
      <c r="C2910" s="2" t="s">
        <v>7018</v>
      </c>
      <c r="D2910" s="7">
        <v>9600</v>
      </c>
      <c r="E2910" s="5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315"/>
        <v>3</v>
      </c>
      <c r="P2910">
        <f t="shared" si="316"/>
        <v>52.8</v>
      </c>
      <c r="Q2910" t="s">
        <v>8315</v>
      </c>
      <c r="R2910" t="s">
        <v>8316</v>
      </c>
      <c r="S2910" s="11">
        <f t="shared" si="317"/>
        <v>42499.731701388882</v>
      </c>
      <c r="T2910">
        <f t="shared" si="318"/>
        <v>25569.000057870369</v>
      </c>
      <c r="U2910">
        <f t="shared" si="319"/>
        <v>2016</v>
      </c>
      <c r="V2910">
        <f t="shared" si="320"/>
        <v>5</v>
      </c>
      <c r="W2910" t="str">
        <f t="shared" si="321"/>
        <v>May</v>
      </c>
    </row>
    <row r="2911" spans="1:23" x14ac:dyDescent="0.3">
      <c r="A2911" s="25">
        <v>2909</v>
      </c>
      <c r="B2911" s="25" t="s">
        <v>2909</v>
      </c>
      <c r="C2911" s="25" t="s">
        <v>7019</v>
      </c>
      <c r="D2911" s="26">
        <v>180000</v>
      </c>
      <c r="E2911" s="27">
        <v>20</v>
      </c>
      <c r="F2911" s="25" t="s">
        <v>8220</v>
      </c>
      <c r="G2911" s="25" t="s">
        <v>8223</v>
      </c>
      <c r="H2911" s="25" t="s">
        <v>8245</v>
      </c>
      <c r="I2911" s="25">
        <v>1416944760</v>
      </c>
      <c r="J2911" s="25">
        <v>1413527001</v>
      </c>
      <c r="K2911" s="25" t="b">
        <v>0</v>
      </c>
      <c r="L2911" s="25">
        <v>1</v>
      </c>
      <c r="M2911" s="25" t="b">
        <v>0</v>
      </c>
      <c r="N2911" s="25" t="s">
        <v>8269</v>
      </c>
      <c r="O2911" s="25">
        <f t="shared" si="315"/>
        <v>0</v>
      </c>
      <c r="P2911" s="25">
        <f t="shared" si="316"/>
        <v>20</v>
      </c>
      <c r="Q2911" s="25" t="s">
        <v>8315</v>
      </c>
      <c r="R2911" s="25" t="s">
        <v>8316</v>
      </c>
      <c r="S2911" s="28">
        <f t="shared" si="317"/>
        <v>41929.266215277778</v>
      </c>
      <c r="T2911" s="25">
        <f t="shared" si="318"/>
        <v>25569.000011574073</v>
      </c>
      <c r="U2911" s="25">
        <f t="shared" si="319"/>
        <v>2014</v>
      </c>
      <c r="V2911" s="25">
        <f t="shared" si="320"/>
        <v>10</v>
      </c>
      <c r="W2911" s="25" t="str">
        <f t="shared" si="321"/>
        <v>Oct</v>
      </c>
    </row>
    <row r="2912" spans="1:23" customFormat="1" ht="43.2" x14ac:dyDescent="0.3">
      <c r="A2912">
        <v>2910</v>
      </c>
      <c r="B2912" s="2" t="s">
        <v>2910</v>
      </c>
      <c r="C2912" s="2" t="s">
        <v>7020</v>
      </c>
      <c r="D2912" s="7">
        <v>30000</v>
      </c>
      <c r="E2912" s="5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315"/>
        <v>0</v>
      </c>
      <c r="P2912">
        <f t="shared" si="316"/>
        <v>1</v>
      </c>
      <c r="Q2912" t="s">
        <v>8315</v>
      </c>
      <c r="R2912" t="s">
        <v>8316</v>
      </c>
      <c r="S2912" s="11">
        <f t="shared" si="317"/>
        <v>42107.841284722221</v>
      </c>
      <c r="T2912">
        <f t="shared" si="318"/>
        <v>25569.000011574073</v>
      </c>
      <c r="U2912">
        <f t="shared" si="319"/>
        <v>2015</v>
      </c>
      <c r="V2912">
        <f t="shared" si="320"/>
        <v>4</v>
      </c>
      <c r="W2912" t="str">
        <f t="shared" si="321"/>
        <v>Apr</v>
      </c>
    </row>
    <row r="2913" spans="1:23" customFormat="1" ht="57.6" x14ac:dyDescent="0.3">
      <c r="A2913">
        <v>2911</v>
      </c>
      <c r="B2913" s="2" t="s">
        <v>2911</v>
      </c>
      <c r="C2913" s="2" t="s">
        <v>7021</v>
      </c>
      <c r="D2913" s="7">
        <v>1800</v>
      </c>
      <c r="E2913" s="5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315"/>
        <v>37</v>
      </c>
      <c r="P2913">
        <f t="shared" si="316"/>
        <v>46.93</v>
      </c>
      <c r="Q2913" t="s">
        <v>8315</v>
      </c>
      <c r="R2913" t="s">
        <v>8316</v>
      </c>
      <c r="S2913" s="11">
        <f t="shared" si="317"/>
        <v>42142.768819444449</v>
      </c>
      <c r="T2913">
        <f t="shared" si="318"/>
        <v>25569.000162037039</v>
      </c>
      <c r="U2913">
        <f t="shared" si="319"/>
        <v>2015</v>
      </c>
      <c r="V2913">
        <f t="shared" si="320"/>
        <v>5</v>
      </c>
      <c r="W2913" t="str">
        <f t="shared" si="321"/>
        <v>May</v>
      </c>
    </row>
    <row r="2914" spans="1:23" customFormat="1" ht="43.2" x14ac:dyDescent="0.3">
      <c r="A2914">
        <v>2912</v>
      </c>
      <c r="B2914" s="2" t="s">
        <v>2912</v>
      </c>
      <c r="C2914" s="2" t="s">
        <v>7022</v>
      </c>
      <c r="D2914" s="7">
        <v>14440</v>
      </c>
      <c r="E2914" s="5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315"/>
        <v>14</v>
      </c>
      <c r="P2914">
        <f t="shared" si="316"/>
        <v>78.08</v>
      </c>
      <c r="Q2914" t="s">
        <v>8315</v>
      </c>
      <c r="R2914" t="s">
        <v>8316</v>
      </c>
      <c r="S2914" s="11">
        <f t="shared" si="317"/>
        <v>42354.131643518514</v>
      </c>
      <c r="T2914">
        <f t="shared" si="318"/>
        <v>25569.000300925927</v>
      </c>
      <c r="U2914">
        <f t="shared" si="319"/>
        <v>2015</v>
      </c>
      <c r="V2914">
        <f t="shared" si="320"/>
        <v>12</v>
      </c>
      <c r="W2914" t="str">
        <f t="shared" si="321"/>
        <v>Dec</v>
      </c>
    </row>
    <row r="2915" spans="1:23" customFormat="1" ht="43.2" x14ac:dyDescent="0.3">
      <c r="A2915">
        <v>2913</v>
      </c>
      <c r="B2915" s="2" t="s">
        <v>2913</v>
      </c>
      <c r="C2915" s="2" t="s">
        <v>7023</v>
      </c>
      <c r="D2915" s="7">
        <v>10000</v>
      </c>
      <c r="E2915" s="5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315"/>
        <v>0</v>
      </c>
      <c r="P2915">
        <f t="shared" si="316"/>
        <v>1</v>
      </c>
      <c r="Q2915" t="s">
        <v>8315</v>
      </c>
      <c r="R2915" t="s">
        <v>8316</v>
      </c>
      <c r="S2915" s="11">
        <f t="shared" si="317"/>
        <v>41828.922905092593</v>
      </c>
      <c r="T2915">
        <f t="shared" si="318"/>
        <v>25569.00002314815</v>
      </c>
      <c r="U2915">
        <f t="shared" si="319"/>
        <v>2014</v>
      </c>
      <c r="V2915">
        <f t="shared" si="320"/>
        <v>7</v>
      </c>
      <c r="W2915" t="str">
        <f t="shared" si="321"/>
        <v>Jul</v>
      </c>
    </row>
    <row r="2916" spans="1:23" customFormat="1" ht="28.8" x14ac:dyDescent="0.3">
      <c r="A2916">
        <v>2914</v>
      </c>
      <c r="B2916" s="2" t="s">
        <v>2914</v>
      </c>
      <c r="C2916" s="2" t="s">
        <v>7024</v>
      </c>
      <c r="D2916" s="7">
        <v>25000</v>
      </c>
      <c r="E2916" s="5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315"/>
        <v>0</v>
      </c>
      <c r="P2916">
        <f t="shared" si="316"/>
        <v>1</v>
      </c>
      <c r="Q2916" t="s">
        <v>8315</v>
      </c>
      <c r="R2916" t="s">
        <v>8316</v>
      </c>
      <c r="S2916" s="11">
        <f t="shared" si="317"/>
        <v>42017.907337962963</v>
      </c>
      <c r="T2916">
        <f t="shared" si="318"/>
        <v>25569.000011574073</v>
      </c>
      <c r="U2916">
        <f t="shared" si="319"/>
        <v>2015</v>
      </c>
      <c r="V2916">
        <f t="shared" si="320"/>
        <v>1</v>
      </c>
      <c r="W2916" t="str">
        <f t="shared" si="321"/>
        <v>Jan</v>
      </c>
    </row>
    <row r="2917" spans="1:23" customFormat="1" ht="43.2" x14ac:dyDescent="0.3">
      <c r="A2917">
        <v>2915</v>
      </c>
      <c r="B2917" s="2" t="s">
        <v>2915</v>
      </c>
      <c r="C2917" s="2" t="s">
        <v>7025</v>
      </c>
      <c r="D2917" s="7">
        <v>1000</v>
      </c>
      <c r="E2917" s="5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315"/>
        <v>61</v>
      </c>
      <c r="P2917">
        <f t="shared" si="316"/>
        <v>203.67</v>
      </c>
      <c r="Q2917" t="s">
        <v>8315</v>
      </c>
      <c r="R2917" t="s">
        <v>8316</v>
      </c>
      <c r="S2917" s="11">
        <f t="shared" si="317"/>
        <v>42415.398032407407</v>
      </c>
      <c r="T2917">
        <f t="shared" si="318"/>
        <v>25569.000034722223</v>
      </c>
      <c r="U2917">
        <f t="shared" si="319"/>
        <v>2016</v>
      </c>
      <c r="V2917">
        <f t="shared" si="320"/>
        <v>2</v>
      </c>
      <c r="W2917" t="str">
        <f t="shared" si="321"/>
        <v>Feb</v>
      </c>
    </row>
    <row r="2918" spans="1:23" customFormat="1" ht="43.2" x14ac:dyDescent="0.3">
      <c r="A2918">
        <v>2916</v>
      </c>
      <c r="B2918" s="2" t="s">
        <v>2916</v>
      </c>
      <c r="C2918" s="2" t="s">
        <v>7026</v>
      </c>
      <c r="D2918" s="7">
        <v>1850</v>
      </c>
      <c r="E2918" s="5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315"/>
        <v>8</v>
      </c>
      <c r="P2918">
        <f t="shared" si="316"/>
        <v>20.71</v>
      </c>
      <c r="Q2918" t="s">
        <v>8315</v>
      </c>
      <c r="R2918" t="s">
        <v>8316</v>
      </c>
      <c r="S2918" s="11">
        <f t="shared" si="317"/>
        <v>41755.476724537039</v>
      </c>
      <c r="T2918">
        <f t="shared" si="318"/>
        <v>25569.000081018519</v>
      </c>
      <c r="U2918">
        <f t="shared" si="319"/>
        <v>2014</v>
      </c>
      <c r="V2918">
        <f t="shared" si="320"/>
        <v>4</v>
      </c>
      <c r="W2918" t="str">
        <f t="shared" si="321"/>
        <v>Apr</v>
      </c>
    </row>
    <row r="2919" spans="1:23" customFormat="1" ht="43.2" x14ac:dyDescent="0.3">
      <c r="A2919">
        <v>2917</v>
      </c>
      <c r="B2919" s="2" t="s">
        <v>2917</v>
      </c>
      <c r="C2919" s="2" t="s">
        <v>7027</v>
      </c>
      <c r="D2919" s="7">
        <v>2000</v>
      </c>
      <c r="E2919" s="5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315"/>
        <v>22</v>
      </c>
      <c r="P2919">
        <f t="shared" si="316"/>
        <v>48.56</v>
      </c>
      <c r="Q2919" t="s">
        <v>8315</v>
      </c>
      <c r="R2919" t="s">
        <v>8316</v>
      </c>
      <c r="S2919" s="11">
        <f t="shared" si="317"/>
        <v>42245.234340277777</v>
      </c>
      <c r="T2919">
        <f t="shared" si="318"/>
        <v>25569.000104166666</v>
      </c>
      <c r="U2919">
        <f t="shared" si="319"/>
        <v>2015</v>
      </c>
      <c r="V2919">
        <f t="shared" si="320"/>
        <v>8</v>
      </c>
      <c r="W2919" t="str">
        <f t="shared" si="321"/>
        <v>Aug</v>
      </c>
    </row>
    <row r="2920" spans="1:23" customFormat="1" ht="43.2" x14ac:dyDescent="0.3">
      <c r="A2920">
        <v>2918</v>
      </c>
      <c r="B2920" s="2" t="s">
        <v>2918</v>
      </c>
      <c r="C2920" s="2" t="s">
        <v>7028</v>
      </c>
      <c r="D2920" s="7">
        <v>5000</v>
      </c>
      <c r="E2920" s="5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315"/>
        <v>27</v>
      </c>
      <c r="P2920">
        <f t="shared" si="316"/>
        <v>68.099999999999994</v>
      </c>
      <c r="Q2920" t="s">
        <v>8315</v>
      </c>
      <c r="R2920" t="s">
        <v>8316</v>
      </c>
      <c r="S2920" s="11">
        <f t="shared" si="317"/>
        <v>42278.629710648151</v>
      </c>
      <c r="T2920">
        <f t="shared" si="318"/>
        <v>25569.000231481481</v>
      </c>
      <c r="U2920">
        <f t="shared" si="319"/>
        <v>2015</v>
      </c>
      <c r="V2920">
        <f t="shared" si="320"/>
        <v>10</v>
      </c>
      <c r="W2920" t="str">
        <f t="shared" si="321"/>
        <v>Oct</v>
      </c>
    </row>
    <row r="2921" spans="1:23" customFormat="1" ht="43.2" x14ac:dyDescent="0.3">
      <c r="A2921">
        <v>2919</v>
      </c>
      <c r="B2921" s="2" t="s">
        <v>2919</v>
      </c>
      <c r="C2921" s="2" t="s">
        <v>7029</v>
      </c>
      <c r="D2921" s="7">
        <v>600</v>
      </c>
      <c r="E2921" s="5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315"/>
        <v>9</v>
      </c>
      <c r="P2921">
        <f t="shared" si="316"/>
        <v>8.5</v>
      </c>
      <c r="Q2921" t="s">
        <v>8315</v>
      </c>
      <c r="R2921" t="s">
        <v>8316</v>
      </c>
      <c r="S2921" s="11">
        <f t="shared" si="317"/>
        <v>41826.61954861111</v>
      </c>
      <c r="T2921">
        <f t="shared" si="318"/>
        <v>25569.000069444446</v>
      </c>
      <c r="U2921">
        <f t="shared" si="319"/>
        <v>2014</v>
      </c>
      <c r="V2921">
        <f t="shared" si="320"/>
        <v>7</v>
      </c>
      <c r="W2921" t="str">
        <f t="shared" si="321"/>
        <v>Jul</v>
      </c>
    </row>
    <row r="2922" spans="1:23" customFormat="1" ht="43.2" x14ac:dyDescent="0.3">
      <c r="A2922">
        <v>2920</v>
      </c>
      <c r="B2922" s="2" t="s">
        <v>2920</v>
      </c>
      <c r="C2922" s="2" t="s">
        <v>7030</v>
      </c>
      <c r="D2922" s="7">
        <v>2500</v>
      </c>
      <c r="E2922" s="5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315"/>
        <v>27</v>
      </c>
      <c r="P2922">
        <f t="shared" si="316"/>
        <v>51.62</v>
      </c>
      <c r="Q2922" t="s">
        <v>8315</v>
      </c>
      <c r="R2922" t="s">
        <v>8316</v>
      </c>
      <c r="S2922" s="11">
        <f t="shared" si="317"/>
        <v>42058.792476851857</v>
      </c>
      <c r="T2922">
        <f t="shared" si="318"/>
        <v>25569.000150462962</v>
      </c>
      <c r="U2922">
        <f t="shared" si="319"/>
        <v>2015</v>
      </c>
      <c r="V2922">
        <f t="shared" si="320"/>
        <v>2</v>
      </c>
      <c r="W2922" t="str">
        <f t="shared" si="321"/>
        <v>Feb</v>
      </c>
    </row>
    <row r="2923" spans="1:23" customFormat="1" ht="28.8" hidden="1" x14ac:dyDescent="0.3">
      <c r="A2923">
        <v>2921</v>
      </c>
      <c r="B2923" s="2" t="s">
        <v>2921</v>
      </c>
      <c r="C2923" s="2" t="s">
        <v>7031</v>
      </c>
      <c r="D2923" s="7">
        <v>100</v>
      </c>
      <c r="E2923" s="5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315"/>
        <v>129</v>
      </c>
      <c r="P2923">
        <f t="shared" si="316"/>
        <v>43</v>
      </c>
      <c r="Q2923" t="s">
        <v>8315</v>
      </c>
      <c r="R2923" t="s">
        <v>8357</v>
      </c>
      <c r="S2923" s="11">
        <f t="shared" si="317"/>
        <v>41877.886620370373</v>
      </c>
      <c r="T2923">
        <f t="shared" si="318"/>
        <v>25569.000034722223</v>
      </c>
      <c r="U2923">
        <f t="shared" si="319"/>
        <v>2014</v>
      </c>
      <c r="V2923">
        <f t="shared" si="320"/>
        <v>8</v>
      </c>
      <c r="W2923" t="str">
        <f t="shared" si="321"/>
        <v>Aug</v>
      </c>
    </row>
    <row r="2924" spans="1:23" customFormat="1" ht="43.2" hidden="1" x14ac:dyDescent="0.3">
      <c r="A2924">
        <v>2922</v>
      </c>
      <c r="B2924" s="2" t="s">
        <v>2922</v>
      </c>
      <c r="C2924" s="2" t="s">
        <v>7032</v>
      </c>
      <c r="D2924" s="7">
        <v>500</v>
      </c>
      <c r="E2924" s="5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315"/>
        <v>100</v>
      </c>
      <c r="P2924">
        <f t="shared" si="316"/>
        <v>83.33</v>
      </c>
      <c r="Q2924" t="s">
        <v>8315</v>
      </c>
      <c r="R2924" t="s">
        <v>8357</v>
      </c>
      <c r="S2924" s="11">
        <f t="shared" si="317"/>
        <v>42097.874155092592</v>
      </c>
      <c r="T2924">
        <f t="shared" si="318"/>
        <v>25569.000069444446</v>
      </c>
      <c r="U2924">
        <f t="shared" si="319"/>
        <v>2015</v>
      </c>
      <c r="V2924">
        <f t="shared" si="320"/>
        <v>4</v>
      </c>
      <c r="W2924" t="str">
        <f t="shared" si="321"/>
        <v>Apr</v>
      </c>
    </row>
    <row r="2925" spans="1:23" customFormat="1" ht="43.2" hidden="1" x14ac:dyDescent="0.3">
      <c r="A2925">
        <v>2923</v>
      </c>
      <c r="B2925" s="2" t="s">
        <v>2923</v>
      </c>
      <c r="C2925" s="2" t="s">
        <v>7033</v>
      </c>
      <c r="D2925" s="7">
        <v>300</v>
      </c>
      <c r="E2925" s="5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315"/>
        <v>100</v>
      </c>
      <c r="P2925">
        <f t="shared" si="316"/>
        <v>30</v>
      </c>
      <c r="Q2925" t="s">
        <v>8315</v>
      </c>
      <c r="R2925" t="s">
        <v>8357</v>
      </c>
      <c r="S2925" s="11">
        <f t="shared" si="317"/>
        <v>42013.15253472222</v>
      </c>
      <c r="T2925">
        <f t="shared" si="318"/>
        <v>25569.000115740742</v>
      </c>
      <c r="U2925">
        <f t="shared" si="319"/>
        <v>2015</v>
      </c>
      <c r="V2925">
        <f t="shared" si="320"/>
        <v>1</v>
      </c>
      <c r="W2925" t="str">
        <f t="shared" si="321"/>
        <v>Jan</v>
      </c>
    </row>
    <row r="2926" spans="1:23" customFormat="1" ht="43.2" hidden="1" x14ac:dyDescent="0.3">
      <c r="A2926">
        <v>2924</v>
      </c>
      <c r="B2926" s="2" t="s">
        <v>2924</v>
      </c>
      <c r="C2926" s="2" t="s">
        <v>7034</v>
      </c>
      <c r="D2926" s="7">
        <v>25000</v>
      </c>
      <c r="E2926" s="5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315"/>
        <v>103</v>
      </c>
      <c r="P2926">
        <f t="shared" si="316"/>
        <v>175.51</v>
      </c>
      <c r="Q2926" t="s">
        <v>8315</v>
      </c>
      <c r="R2926" t="s">
        <v>8357</v>
      </c>
      <c r="S2926" s="11">
        <f t="shared" si="317"/>
        <v>42103.556828703702</v>
      </c>
      <c r="T2926">
        <f t="shared" si="318"/>
        <v>25569.00170138889</v>
      </c>
      <c r="U2926">
        <f t="shared" si="319"/>
        <v>2015</v>
      </c>
      <c r="V2926">
        <f t="shared" si="320"/>
        <v>4</v>
      </c>
      <c r="W2926" t="str">
        <f t="shared" si="321"/>
        <v>Apr</v>
      </c>
    </row>
    <row r="2927" spans="1:23" customFormat="1" ht="43.2" hidden="1" x14ac:dyDescent="0.3">
      <c r="A2927">
        <v>2925</v>
      </c>
      <c r="B2927" s="2" t="s">
        <v>2925</v>
      </c>
      <c r="C2927" s="2" t="s">
        <v>7035</v>
      </c>
      <c r="D2927" s="7">
        <v>45000</v>
      </c>
      <c r="E2927" s="5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315"/>
        <v>102</v>
      </c>
      <c r="P2927">
        <f t="shared" si="316"/>
        <v>231.66</v>
      </c>
      <c r="Q2927" t="s">
        <v>8315</v>
      </c>
      <c r="R2927" t="s">
        <v>8357</v>
      </c>
      <c r="S2927" s="11">
        <f t="shared" si="317"/>
        <v>41863.584120370368</v>
      </c>
      <c r="T2927">
        <f t="shared" si="318"/>
        <v>25569.002303240741</v>
      </c>
      <c r="U2927">
        <f t="shared" si="319"/>
        <v>2014</v>
      </c>
      <c r="V2927">
        <f t="shared" si="320"/>
        <v>8</v>
      </c>
      <c r="W2927" t="str">
        <f t="shared" si="321"/>
        <v>Aug</v>
      </c>
    </row>
    <row r="2928" spans="1:23" customFormat="1" ht="43.2" hidden="1" x14ac:dyDescent="0.3">
      <c r="A2928">
        <v>2926</v>
      </c>
      <c r="B2928" s="2" t="s">
        <v>2926</v>
      </c>
      <c r="C2928" s="2" t="s">
        <v>7036</v>
      </c>
      <c r="D2928" s="7">
        <v>3000</v>
      </c>
      <c r="E2928" s="5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315"/>
        <v>125</v>
      </c>
      <c r="P2928">
        <f t="shared" si="316"/>
        <v>75</v>
      </c>
      <c r="Q2928" t="s">
        <v>8315</v>
      </c>
      <c r="R2928" t="s">
        <v>8357</v>
      </c>
      <c r="S2928" s="11">
        <f t="shared" si="317"/>
        <v>42044.765960648147</v>
      </c>
      <c r="T2928">
        <f t="shared" si="318"/>
        <v>25569.000578703704</v>
      </c>
      <c r="U2928">
        <f t="shared" si="319"/>
        <v>2015</v>
      </c>
      <c r="V2928">
        <f t="shared" si="320"/>
        <v>2</v>
      </c>
      <c r="W2928" t="str">
        <f t="shared" si="321"/>
        <v>Feb</v>
      </c>
    </row>
    <row r="2929" spans="1:23" customFormat="1" ht="43.2" hidden="1" x14ac:dyDescent="0.3">
      <c r="A2929">
        <v>2927</v>
      </c>
      <c r="B2929" s="2" t="s">
        <v>2927</v>
      </c>
      <c r="C2929" s="2" t="s">
        <v>7037</v>
      </c>
      <c r="D2929" s="7">
        <v>1800</v>
      </c>
      <c r="E2929" s="5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315"/>
        <v>131</v>
      </c>
      <c r="P2929">
        <f t="shared" si="316"/>
        <v>112.14</v>
      </c>
      <c r="Q2929" t="s">
        <v>8315</v>
      </c>
      <c r="R2929" t="s">
        <v>8357</v>
      </c>
      <c r="S2929" s="11">
        <f t="shared" si="317"/>
        <v>41806.669317129628</v>
      </c>
      <c r="T2929">
        <f t="shared" si="318"/>
        <v>25569.000243055554</v>
      </c>
      <c r="U2929">
        <f t="shared" si="319"/>
        <v>2014</v>
      </c>
      <c r="V2929">
        <f t="shared" si="320"/>
        <v>6</v>
      </c>
      <c r="W2929" t="str">
        <f t="shared" si="321"/>
        <v>Jun</v>
      </c>
    </row>
    <row r="2930" spans="1:23" customFormat="1" ht="28.8" hidden="1" x14ac:dyDescent="0.3">
      <c r="A2930">
        <v>2928</v>
      </c>
      <c r="B2930" s="2" t="s">
        <v>2928</v>
      </c>
      <c r="C2930" s="2" t="s">
        <v>7038</v>
      </c>
      <c r="D2930" s="7">
        <v>1000</v>
      </c>
      <c r="E2930" s="5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315"/>
        <v>100</v>
      </c>
      <c r="P2930">
        <f t="shared" si="316"/>
        <v>41.67</v>
      </c>
      <c r="Q2930" t="s">
        <v>8315</v>
      </c>
      <c r="R2930" t="s">
        <v>8357</v>
      </c>
      <c r="S2930" s="11">
        <f t="shared" si="317"/>
        <v>42403.998217592598</v>
      </c>
      <c r="T2930">
        <f t="shared" si="318"/>
        <v>25569.000277777777</v>
      </c>
      <c r="U2930">
        <f t="shared" si="319"/>
        <v>2016</v>
      </c>
      <c r="V2930">
        <f t="shared" si="320"/>
        <v>2</v>
      </c>
      <c r="W2930" t="str">
        <f t="shared" si="321"/>
        <v>Feb</v>
      </c>
    </row>
    <row r="2931" spans="1:23" customFormat="1" ht="43.2" hidden="1" x14ac:dyDescent="0.3">
      <c r="A2931">
        <v>2929</v>
      </c>
      <c r="B2931" s="2" t="s">
        <v>2929</v>
      </c>
      <c r="C2931" s="2" t="s">
        <v>7039</v>
      </c>
      <c r="D2931" s="7">
        <v>8000</v>
      </c>
      <c r="E2931" s="5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315"/>
        <v>102</v>
      </c>
      <c r="P2931">
        <f t="shared" si="316"/>
        <v>255.17</v>
      </c>
      <c r="Q2931" t="s">
        <v>8315</v>
      </c>
      <c r="R2931" t="s">
        <v>8357</v>
      </c>
      <c r="S2931" s="11">
        <f t="shared" si="317"/>
        <v>41754.564328703702</v>
      </c>
      <c r="T2931">
        <f t="shared" si="318"/>
        <v>25569.00037037037</v>
      </c>
      <c r="U2931">
        <f t="shared" si="319"/>
        <v>2014</v>
      </c>
      <c r="V2931">
        <f t="shared" si="320"/>
        <v>4</v>
      </c>
      <c r="W2931" t="str">
        <f t="shared" si="321"/>
        <v>Apr</v>
      </c>
    </row>
    <row r="2932" spans="1:23" customFormat="1" ht="43.2" hidden="1" x14ac:dyDescent="0.3">
      <c r="A2932">
        <v>2930</v>
      </c>
      <c r="B2932" s="2" t="s">
        <v>2930</v>
      </c>
      <c r="C2932" s="2" t="s">
        <v>7040</v>
      </c>
      <c r="D2932" s="7">
        <v>10000</v>
      </c>
      <c r="E2932" s="5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315"/>
        <v>101</v>
      </c>
      <c r="P2932">
        <f t="shared" si="316"/>
        <v>162.77000000000001</v>
      </c>
      <c r="Q2932" t="s">
        <v>8315</v>
      </c>
      <c r="R2932" t="s">
        <v>8357</v>
      </c>
      <c r="S2932" s="11">
        <f t="shared" si="317"/>
        <v>42101.584074074075</v>
      </c>
      <c r="T2932">
        <f t="shared" si="318"/>
        <v>25569.000717592593</v>
      </c>
      <c r="U2932">
        <f t="shared" si="319"/>
        <v>2015</v>
      </c>
      <c r="V2932">
        <f t="shared" si="320"/>
        <v>4</v>
      </c>
      <c r="W2932" t="str">
        <f t="shared" si="321"/>
        <v>Apr</v>
      </c>
    </row>
    <row r="2933" spans="1:23" customFormat="1" ht="43.2" hidden="1" x14ac:dyDescent="0.3">
      <c r="A2933">
        <v>2931</v>
      </c>
      <c r="B2933" s="2" t="s">
        <v>2931</v>
      </c>
      <c r="C2933" s="2" t="s">
        <v>7041</v>
      </c>
      <c r="D2933" s="7">
        <v>750</v>
      </c>
      <c r="E2933" s="5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315"/>
        <v>106</v>
      </c>
      <c r="P2933">
        <f t="shared" si="316"/>
        <v>88.33</v>
      </c>
      <c r="Q2933" t="s">
        <v>8315</v>
      </c>
      <c r="R2933" t="s">
        <v>8357</v>
      </c>
      <c r="S2933" s="11">
        <f t="shared" si="317"/>
        <v>41872.291238425925</v>
      </c>
      <c r="T2933">
        <f t="shared" si="318"/>
        <v>25569.000104166666</v>
      </c>
      <c r="U2933">
        <f t="shared" si="319"/>
        <v>2014</v>
      </c>
      <c r="V2933">
        <f t="shared" si="320"/>
        <v>8</v>
      </c>
      <c r="W2933" t="str">
        <f t="shared" si="321"/>
        <v>Aug</v>
      </c>
    </row>
    <row r="2934" spans="1:23" customFormat="1" ht="43.2" hidden="1" x14ac:dyDescent="0.3">
      <c r="A2934">
        <v>2932</v>
      </c>
      <c r="B2934" s="2" t="s">
        <v>2932</v>
      </c>
      <c r="C2934" s="2" t="s">
        <v>7042</v>
      </c>
      <c r="D2934" s="7">
        <v>3100</v>
      </c>
      <c r="E2934" s="5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315"/>
        <v>105</v>
      </c>
      <c r="P2934">
        <f t="shared" si="316"/>
        <v>85.74</v>
      </c>
      <c r="Q2934" t="s">
        <v>8315</v>
      </c>
      <c r="R2934" t="s">
        <v>8357</v>
      </c>
      <c r="S2934" s="11">
        <f t="shared" si="317"/>
        <v>42025.164780092593</v>
      </c>
      <c r="T2934">
        <f t="shared" si="318"/>
        <v>25569.000439814816</v>
      </c>
      <c r="U2934">
        <f t="shared" si="319"/>
        <v>2015</v>
      </c>
      <c r="V2934">
        <f t="shared" si="320"/>
        <v>1</v>
      </c>
      <c r="W2934" t="str">
        <f t="shared" si="321"/>
        <v>Jan</v>
      </c>
    </row>
    <row r="2935" spans="1:23" customFormat="1" ht="43.2" hidden="1" x14ac:dyDescent="0.3">
      <c r="A2935">
        <v>2933</v>
      </c>
      <c r="B2935" s="2" t="s">
        <v>2933</v>
      </c>
      <c r="C2935" s="2" t="s">
        <v>7043</v>
      </c>
      <c r="D2935" s="7">
        <v>2500</v>
      </c>
      <c r="E2935" s="5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315"/>
        <v>103</v>
      </c>
      <c r="P2935">
        <f t="shared" si="316"/>
        <v>47.57</v>
      </c>
      <c r="Q2935" t="s">
        <v>8315</v>
      </c>
      <c r="R2935" t="s">
        <v>8357</v>
      </c>
      <c r="S2935" s="11">
        <f t="shared" si="317"/>
        <v>42495.956631944442</v>
      </c>
      <c r="T2935">
        <f t="shared" si="318"/>
        <v>25569.000625000001</v>
      </c>
      <c r="U2935">
        <f t="shared" si="319"/>
        <v>2016</v>
      </c>
      <c r="V2935">
        <f t="shared" si="320"/>
        <v>5</v>
      </c>
      <c r="W2935" t="str">
        <f t="shared" si="321"/>
        <v>May</v>
      </c>
    </row>
    <row r="2936" spans="1:23" customFormat="1" ht="43.2" hidden="1" x14ac:dyDescent="0.3">
      <c r="A2936">
        <v>2934</v>
      </c>
      <c r="B2936" s="2" t="s">
        <v>2934</v>
      </c>
      <c r="C2936" s="2" t="s">
        <v>7044</v>
      </c>
      <c r="D2936" s="7">
        <v>2500</v>
      </c>
      <c r="E2936" s="5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315"/>
        <v>108</v>
      </c>
      <c r="P2936">
        <f t="shared" si="316"/>
        <v>72.97</v>
      </c>
      <c r="Q2936" t="s">
        <v>8315</v>
      </c>
      <c r="R2936" t="s">
        <v>8357</v>
      </c>
      <c r="S2936" s="11">
        <f t="shared" si="317"/>
        <v>41775.636157407411</v>
      </c>
      <c r="T2936">
        <f t="shared" si="318"/>
        <v>25569.000428240739</v>
      </c>
      <c r="U2936">
        <f t="shared" si="319"/>
        <v>2014</v>
      </c>
      <c r="V2936">
        <f t="shared" si="320"/>
        <v>5</v>
      </c>
      <c r="W2936" t="str">
        <f t="shared" si="321"/>
        <v>May</v>
      </c>
    </row>
    <row r="2937" spans="1:23" customFormat="1" ht="43.2" hidden="1" x14ac:dyDescent="0.3">
      <c r="A2937">
        <v>2935</v>
      </c>
      <c r="B2937" s="2" t="s">
        <v>2935</v>
      </c>
      <c r="C2937" s="2" t="s">
        <v>7045</v>
      </c>
      <c r="D2937" s="7">
        <v>3500</v>
      </c>
      <c r="E2937" s="5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315"/>
        <v>101</v>
      </c>
      <c r="P2937">
        <f t="shared" si="316"/>
        <v>90.54</v>
      </c>
      <c r="Q2937" t="s">
        <v>8315</v>
      </c>
      <c r="R2937" t="s">
        <v>8357</v>
      </c>
      <c r="S2937" s="11">
        <f t="shared" si="317"/>
        <v>42553.583425925928</v>
      </c>
      <c r="T2937">
        <f t="shared" si="318"/>
        <v>25569.000451388889</v>
      </c>
      <c r="U2937">
        <f t="shared" si="319"/>
        <v>2016</v>
      </c>
      <c r="V2937">
        <f t="shared" si="320"/>
        <v>7</v>
      </c>
      <c r="W2937" t="str">
        <f t="shared" si="321"/>
        <v>Jul</v>
      </c>
    </row>
    <row r="2938" spans="1:23" customFormat="1" ht="43.2" hidden="1" x14ac:dyDescent="0.3">
      <c r="A2938">
        <v>2936</v>
      </c>
      <c r="B2938" s="2" t="s">
        <v>2936</v>
      </c>
      <c r="C2938" s="2" t="s">
        <v>7046</v>
      </c>
      <c r="D2938" s="7">
        <v>1000</v>
      </c>
      <c r="E2938" s="5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315"/>
        <v>128</v>
      </c>
      <c r="P2938">
        <f t="shared" si="316"/>
        <v>37.65</v>
      </c>
      <c r="Q2938" t="s">
        <v>8315</v>
      </c>
      <c r="R2938" t="s">
        <v>8357</v>
      </c>
      <c r="S2938" s="11">
        <f t="shared" si="317"/>
        <v>41912.650729166664</v>
      </c>
      <c r="T2938">
        <f t="shared" si="318"/>
        <v>25569.00039351852</v>
      </c>
      <c r="U2938">
        <f t="shared" si="319"/>
        <v>2014</v>
      </c>
      <c r="V2938">
        <f t="shared" si="320"/>
        <v>9</v>
      </c>
      <c r="W2938" t="str">
        <f t="shared" si="321"/>
        <v>Sep</v>
      </c>
    </row>
    <row r="2939" spans="1:23" customFormat="1" ht="28.8" hidden="1" x14ac:dyDescent="0.3">
      <c r="A2939">
        <v>2937</v>
      </c>
      <c r="B2939" s="2" t="s">
        <v>2937</v>
      </c>
      <c r="C2939" s="2" t="s">
        <v>7047</v>
      </c>
      <c r="D2939" s="7">
        <v>1500</v>
      </c>
      <c r="E2939" s="5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315"/>
        <v>133</v>
      </c>
      <c r="P2939">
        <f t="shared" si="316"/>
        <v>36.36</v>
      </c>
      <c r="Q2939" t="s">
        <v>8315</v>
      </c>
      <c r="R2939" t="s">
        <v>8357</v>
      </c>
      <c r="S2939" s="11">
        <f t="shared" si="317"/>
        <v>41803.457326388889</v>
      </c>
      <c r="T2939">
        <f t="shared" si="318"/>
        <v>25569.000636574074</v>
      </c>
      <c r="U2939">
        <f t="shared" si="319"/>
        <v>2014</v>
      </c>
      <c r="V2939">
        <f t="shared" si="320"/>
        <v>6</v>
      </c>
      <c r="W2939" t="str">
        <f t="shared" si="321"/>
        <v>Jun</v>
      </c>
    </row>
    <row r="2940" spans="1:23" customFormat="1" ht="43.2" hidden="1" x14ac:dyDescent="0.3">
      <c r="A2940">
        <v>2938</v>
      </c>
      <c r="B2940" s="2" t="s">
        <v>2938</v>
      </c>
      <c r="C2940" s="2" t="s">
        <v>7048</v>
      </c>
      <c r="D2940" s="7">
        <v>4000</v>
      </c>
      <c r="E2940" s="5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315"/>
        <v>101</v>
      </c>
      <c r="P2940">
        <f t="shared" si="316"/>
        <v>126.72</v>
      </c>
      <c r="Q2940" t="s">
        <v>8315</v>
      </c>
      <c r="R2940" t="s">
        <v>8357</v>
      </c>
      <c r="S2940" s="11">
        <f t="shared" si="317"/>
        <v>42004.703865740739</v>
      </c>
      <c r="T2940">
        <f t="shared" si="318"/>
        <v>25569.00037037037</v>
      </c>
      <c r="U2940">
        <f t="shared" si="319"/>
        <v>2014</v>
      </c>
      <c r="V2940">
        <f t="shared" si="320"/>
        <v>12</v>
      </c>
      <c r="W2940" t="str">
        <f t="shared" si="321"/>
        <v>Dec</v>
      </c>
    </row>
    <row r="2941" spans="1:23" customFormat="1" ht="43.2" hidden="1" x14ac:dyDescent="0.3">
      <c r="A2941">
        <v>2939</v>
      </c>
      <c r="B2941" s="2" t="s">
        <v>2939</v>
      </c>
      <c r="C2941" s="2" t="s">
        <v>7049</v>
      </c>
      <c r="D2941" s="7">
        <v>8000</v>
      </c>
      <c r="E2941" s="5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315"/>
        <v>103</v>
      </c>
      <c r="P2941">
        <f t="shared" si="316"/>
        <v>329.2</v>
      </c>
      <c r="Q2941" t="s">
        <v>8315</v>
      </c>
      <c r="R2941" t="s">
        <v>8357</v>
      </c>
      <c r="S2941" s="11">
        <f t="shared" si="317"/>
        <v>41845.809166666666</v>
      </c>
      <c r="T2941">
        <f t="shared" si="318"/>
        <v>25569.00028935185</v>
      </c>
      <c r="U2941">
        <f t="shared" si="319"/>
        <v>2014</v>
      </c>
      <c r="V2941">
        <f t="shared" si="320"/>
        <v>7</v>
      </c>
      <c r="W2941" t="str">
        <f t="shared" si="321"/>
        <v>Jul</v>
      </c>
    </row>
    <row r="2942" spans="1:23" customFormat="1" ht="43.2" hidden="1" x14ac:dyDescent="0.3">
      <c r="A2942">
        <v>2940</v>
      </c>
      <c r="B2942" s="2" t="s">
        <v>2940</v>
      </c>
      <c r="C2942" s="2" t="s">
        <v>7050</v>
      </c>
      <c r="D2942" s="7">
        <v>2500</v>
      </c>
      <c r="E2942" s="5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315"/>
        <v>107</v>
      </c>
      <c r="P2942">
        <f t="shared" si="316"/>
        <v>81.239999999999995</v>
      </c>
      <c r="Q2942" t="s">
        <v>8315</v>
      </c>
      <c r="R2942" t="s">
        <v>8357</v>
      </c>
      <c r="S2942" s="11">
        <f t="shared" si="317"/>
        <v>41982.773356481484</v>
      </c>
      <c r="T2942">
        <f t="shared" si="318"/>
        <v>25569.000381944443</v>
      </c>
      <c r="U2942">
        <f t="shared" si="319"/>
        <v>2014</v>
      </c>
      <c r="V2942">
        <f t="shared" si="320"/>
        <v>12</v>
      </c>
      <c r="W2942" t="str">
        <f t="shared" si="321"/>
        <v>Dec</v>
      </c>
    </row>
    <row r="2943" spans="1:23" customFormat="1" ht="43.2" hidden="1" x14ac:dyDescent="0.3">
      <c r="A2943">
        <v>2941</v>
      </c>
      <c r="B2943" s="2" t="s">
        <v>2941</v>
      </c>
      <c r="C2943" s="2" t="s">
        <v>7051</v>
      </c>
      <c r="D2943" s="7">
        <v>25000</v>
      </c>
      <c r="E2943" s="5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315"/>
        <v>0</v>
      </c>
      <c r="P2943">
        <f t="shared" si="316"/>
        <v>1</v>
      </c>
      <c r="Q2943" t="s">
        <v>8315</v>
      </c>
      <c r="R2943" t="s">
        <v>8355</v>
      </c>
      <c r="S2943" s="11">
        <f t="shared" si="317"/>
        <v>42034.960127314815</v>
      </c>
      <c r="T2943">
        <f t="shared" si="318"/>
        <v>25569.000011574073</v>
      </c>
      <c r="U2943">
        <f t="shared" si="319"/>
        <v>2015</v>
      </c>
      <c r="V2943">
        <f t="shared" si="320"/>
        <v>1</v>
      </c>
      <c r="W2943" t="str">
        <f t="shared" si="321"/>
        <v>Jan</v>
      </c>
    </row>
    <row r="2944" spans="1:23" customFormat="1" ht="43.2" hidden="1" x14ac:dyDescent="0.3">
      <c r="A2944">
        <v>2942</v>
      </c>
      <c r="B2944" s="2" t="s">
        <v>2942</v>
      </c>
      <c r="C2944" s="2" t="s">
        <v>7052</v>
      </c>
      <c r="D2944" s="7">
        <v>200000</v>
      </c>
      <c r="E2944" s="5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315"/>
        <v>20</v>
      </c>
      <c r="P2944">
        <f t="shared" si="316"/>
        <v>202.23</v>
      </c>
      <c r="Q2944" t="s">
        <v>8315</v>
      </c>
      <c r="R2944" t="s">
        <v>8355</v>
      </c>
      <c r="S2944" s="11">
        <f t="shared" si="317"/>
        <v>42334.803923611107</v>
      </c>
      <c r="T2944">
        <f t="shared" si="318"/>
        <v>25569.002337962964</v>
      </c>
      <c r="U2944">
        <f t="shared" si="319"/>
        <v>2015</v>
      </c>
      <c r="V2944">
        <f t="shared" si="320"/>
        <v>11</v>
      </c>
      <c r="W2944" t="str">
        <f t="shared" si="321"/>
        <v>Nov</v>
      </c>
    </row>
    <row r="2945" spans="1:23" customFormat="1" ht="43.2" hidden="1" x14ac:dyDescent="0.3">
      <c r="A2945">
        <v>2943</v>
      </c>
      <c r="B2945" s="2" t="s">
        <v>2943</v>
      </c>
      <c r="C2945" s="2" t="s">
        <v>7053</v>
      </c>
      <c r="D2945" s="7">
        <v>3000</v>
      </c>
      <c r="E2945" s="5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315"/>
        <v>0</v>
      </c>
      <c r="P2945">
        <f t="shared" si="316"/>
        <v>0</v>
      </c>
      <c r="Q2945" t="s">
        <v>8315</v>
      </c>
      <c r="R2945" t="s">
        <v>8355</v>
      </c>
      <c r="S2945" s="11">
        <f t="shared" si="317"/>
        <v>42077.129398148143</v>
      </c>
      <c r="T2945">
        <f t="shared" si="318"/>
        <v>25569</v>
      </c>
      <c r="U2945">
        <f t="shared" si="319"/>
        <v>2015</v>
      </c>
      <c r="V2945">
        <f t="shared" si="320"/>
        <v>3</v>
      </c>
      <c r="W2945" t="str">
        <f t="shared" si="321"/>
        <v>Mar</v>
      </c>
    </row>
    <row r="2946" spans="1:23" customFormat="1" ht="43.2" hidden="1" x14ac:dyDescent="0.3">
      <c r="A2946">
        <v>2944</v>
      </c>
      <c r="B2946" s="2" t="s">
        <v>2944</v>
      </c>
      <c r="C2946" s="2" t="s">
        <v>7054</v>
      </c>
      <c r="D2946" s="7">
        <v>10000</v>
      </c>
      <c r="E2946" s="5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322">ROUND(E2946/D2946*100,0)</f>
        <v>1</v>
      </c>
      <c r="P2946">
        <f t="shared" si="316"/>
        <v>100</v>
      </c>
      <c r="Q2946" t="s">
        <v>8315</v>
      </c>
      <c r="R2946" t="s">
        <v>8355</v>
      </c>
      <c r="S2946" s="11">
        <f t="shared" si="317"/>
        <v>42132.9143287037</v>
      </c>
      <c r="T2946">
        <f t="shared" si="318"/>
        <v>25569.000011574073</v>
      </c>
      <c r="U2946">
        <f t="shared" si="319"/>
        <v>2015</v>
      </c>
      <c r="V2946">
        <f t="shared" si="320"/>
        <v>5</v>
      </c>
      <c r="W2946" t="str">
        <f t="shared" si="321"/>
        <v>May</v>
      </c>
    </row>
    <row r="2947" spans="1:23" customFormat="1" ht="57.6" hidden="1" x14ac:dyDescent="0.3">
      <c r="A2947">
        <v>2945</v>
      </c>
      <c r="B2947" s="2" t="s">
        <v>2945</v>
      </c>
      <c r="C2947" s="2" t="s">
        <v>7055</v>
      </c>
      <c r="D2947" s="7">
        <v>50000</v>
      </c>
      <c r="E2947" s="5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322"/>
        <v>0</v>
      </c>
      <c r="P2947">
        <f t="shared" ref="P2947:P3010" si="323">IFERROR(ROUND(E2947/L2947,2),0)</f>
        <v>0</v>
      </c>
      <c r="Q2947" t="s">
        <v>8315</v>
      </c>
      <c r="R2947" t="s">
        <v>8355</v>
      </c>
      <c r="S2947" s="11">
        <f t="shared" ref="S2947:S3010" si="324">(((J2947/60)/60)/24)+DATE(1970,1,1)</f>
        <v>42118.139583333337</v>
      </c>
      <c r="T2947">
        <f t="shared" ref="T2947:T3010" si="325">(((L2947/60)/60)/24)+DATE(1970,1,1)</f>
        <v>25569</v>
      </c>
      <c r="U2947">
        <f t="shared" ref="U2947:U3010" si="326">YEAR(S2947)</f>
        <v>2015</v>
      </c>
      <c r="V2947">
        <f t="shared" ref="V2947:V3010" si="327">MONTH(S2947)</f>
        <v>4</v>
      </c>
      <c r="W2947" t="str">
        <f t="shared" ref="W2947:W3010" si="328">IF(V2947=1,"Jan",IF(V2947=2,"Feb",IF(V2947=3,"Mar",IF(V2947=4,"Apr",IF(V2947=5,"May",IF(V2947=6,"Jun",IF(V2947=7,"Jul",IF(V2947=8,"Aug",IF(V2947=9,"Sep",IF(V2947=10,"Oct",IF(V2947=11,"Nov",IF(V2947=12,"Dec"))))))))))))</f>
        <v>Apr</v>
      </c>
    </row>
    <row r="2948" spans="1:23" customFormat="1" ht="43.2" hidden="1" x14ac:dyDescent="0.3">
      <c r="A2948">
        <v>2946</v>
      </c>
      <c r="B2948" s="2" t="s">
        <v>2946</v>
      </c>
      <c r="C2948" s="2" t="s">
        <v>7056</v>
      </c>
      <c r="D2948" s="7">
        <v>2000</v>
      </c>
      <c r="E2948" s="5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322"/>
        <v>0</v>
      </c>
      <c r="P2948">
        <f t="shared" si="323"/>
        <v>1</v>
      </c>
      <c r="Q2948" t="s">
        <v>8315</v>
      </c>
      <c r="R2948" t="s">
        <v>8355</v>
      </c>
      <c r="S2948" s="11">
        <f t="shared" si="324"/>
        <v>42567.531157407408</v>
      </c>
      <c r="T2948">
        <f t="shared" si="325"/>
        <v>25569.00002314815</v>
      </c>
      <c r="U2948">
        <f t="shared" si="326"/>
        <v>2016</v>
      </c>
      <c r="V2948">
        <f t="shared" si="327"/>
        <v>7</v>
      </c>
      <c r="W2948" t="str">
        <f t="shared" si="328"/>
        <v>Jul</v>
      </c>
    </row>
    <row r="2949" spans="1:23" customFormat="1" ht="57.6" hidden="1" x14ac:dyDescent="0.3">
      <c r="A2949">
        <v>2947</v>
      </c>
      <c r="B2949" s="2" t="s">
        <v>2947</v>
      </c>
      <c r="C2949" s="2" t="s">
        <v>7057</v>
      </c>
      <c r="D2949" s="7">
        <v>25000</v>
      </c>
      <c r="E2949" s="5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322"/>
        <v>4</v>
      </c>
      <c r="P2949">
        <f t="shared" si="323"/>
        <v>82.46</v>
      </c>
      <c r="Q2949" t="s">
        <v>8315</v>
      </c>
      <c r="R2949" t="s">
        <v>8355</v>
      </c>
      <c r="S2949" s="11">
        <f t="shared" si="324"/>
        <v>42649.562118055561</v>
      </c>
      <c r="T2949">
        <f t="shared" si="325"/>
        <v>25569.000150462962</v>
      </c>
      <c r="U2949">
        <f t="shared" si="326"/>
        <v>2016</v>
      </c>
      <c r="V2949">
        <f t="shared" si="327"/>
        <v>10</v>
      </c>
      <c r="W2949" t="str">
        <f t="shared" si="328"/>
        <v>Oct</v>
      </c>
    </row>
    <row r="2950" spans="1:23" customFormat="1" ht="57.6" hidden="1" x14ac:dyDescent="0.3">
      <c r="A2950">
        <v>2948</v>
      </c>
      <c r="B2950" s="2" t="s">
        <v>2948</v>
      </c>
      <c r="C2950" s="2" t="s">
        <v>7058</v>
      </c>
      <c r="D2950" s="7">
        <v>500000</v>
      </c>
      <c r="E2950" s="5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322"/>
        <v>0</v>
      </c>
      <c r="P2950">
        <f t="shared" si="323"/>
        <v>2.67</v>
      </c>
      <c r="Q2950" t="s">
        <v>8315</v>
      </c>
      <c r="R2950" t="s">
        <v>8355</v>
      </c>
      <c r="S2950" s="11">
        <f t="shared" si="324"/>
        <v>42097.649224537032</v>
      </c>
      <c r="T2950">
        <f t="shared" si="325"/>
        <v>25569.000104166666</v>
      </c>
      <c r="U2950">
        <f t="shared" si="326"/>
        <v>2015</v>
      </c>
      <c r="V2950">
        <f t="shared" si="327"/>
        <v>4</v>
      </c>
      <c r="W2950" t="str">
        <f t="shared" si="328"/>
        <v>Apr</v>
      </c>
    </row>
    <row r="2951" spans="1:23" customFormat="1" ht="43.2" hidden="1" x14ac:dyDescent="0.3">
      <c r="A2951">
        <v>2949</v>
      </c>
      <c r="B2951" s="2" t="s">
        <v>2949</v>
      </c>
      <c r="C2951" s="2" t="s">
        <v>7059</v>
      </c>
      <c r="D2951" s="7">
        <v>1000</v>
      </c>
      <c r="E2951" s="5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322"/>
        <v>3</v>
      </c>
      <c r="P2951">
        <f t="shared" si="323"/>
        <v>12.5</v>
      </c>
      <c r="Q2951" t="s">
        <v>8315</v>
      </c>
      <c r="R2951" t="s">
        <v>8355</v>
      </c>
      <c r="S2951" s="11">
        <f t="shared" si="324"/>
        <v>42297.823113425926</v>
      </c>
      <c r="T2951">
        <f t="shared" si="325"/>
        <v>25569.00002314815</v>
      </c>
      <c r="U2951">
        <f t="shared" si="326"/>
        <v>2015</v>
      </c>
      <c r="V2951">
        <f t="shared" si="327"/>
        <v>10</v>
      </c>
      <c r="W2951" t="str">
        <f t="shared" si="328"/>
        <v>Oct</v>
      </c>
    </row>
    <row r="2952" spans="1:23" customFormat="1" ht="43.2" hidden="1" x14ac:dyDescent="0.3">
      <c r="A2952">
        <v>2950</v>
      </c>
      <c r="B2952" s="2" t="s">
        <v>2950</v>
      </c>
      <c r="C2952" s="2" t="s">
        <v>7060</v>
      </c>
      <c r="D2952" s="7">
        <v>5000000</v>
      </c>
      <c r="E2952" s="5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322"/>
        <v>0</v>
      </c>
      <c r="P2952">
        <f t="shared" si="323"/>
        <v>0</v>
      </c>
      <c r="Q2952" t="s">
        <v>8315</v>
      </c>
      <c r="R2952" t="s">
        <v>8355</v>
      </c>
      <c r="S2952" s="11">
        <f t="shared" si="324"/>
        <v>42362.36518518519</v>
      </c>
      <c r="T2952">
        <f t="shared" si="325"/>
        <v>25569</v>
      </c>
      <c r="U2952">
        <f t="shared" si="326"/>
        <v>2015</v>
      </c>
      <c r="V2952">
        <f t="shared" si="327"/>
        <v>12</v>
      </c>
      <c r="W2952" t="str">
        <f t="shared" si="328"/>
        <v>Dec</v>
      </c>
    </row>
    <row r="2953" spans="1:23" customFormat="1" ht="57.6" hidden="1" x14ac:dyDescent="0.3">
      <c r="A2953">
        <v>2951</v>
      </c>
      <c r="B2953" s="2" t="s">
        <v>2951</v>
      </c>
      <c r="C2953" s="2" t="s">
        <v>7061</v>
      </c>
      <c r="D2953" s="7">
        <v>50000</v>
      </c>
      <c r="E2953" s="5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322"/>
        <v>2</v>
      </c>
      <c r="P2953">
        <f t="shared" si="323"/>
        <v>18.899999999999999</v>
      </c>
      <c r="Q2953" t="s">
        <v>8315</v>
      </c>
      <c r="R2953" t="s">
        <v>8355</v>
      </c>
      <c r="S2953" s="11">
        <f t="shared" si="324"/>
        <v>41872.802928240737</v>
      </c>
      <c r="T2953">
        <f t="shared" si="325"/>
        <v>25569.000671296297</v>
      </c>
      <c r="U2953">
        <f t="shared" si="326"/>
        <v>2014</v>
      </c>
      <c r="V2953">
        <f t="shared" si="327"/>
        <v>8</v>
      </c>
      <c r="W2953" t="str">
        <f t="shared" si="328"/>
        <v>Aug</v>
      </c>
    </row>
    <row r="2954" spans="1:23" customFormat="1" ht="43.2" hidden="1" x14ac:dyDescent="0.3">
      <c r="A2954">
        <v>2952</v>
      </c>
      <c r="B2954" s="2" t="s">
        <v>2952</v>
      </c>
      <c r="C2954" s="2" t="s">
        <v>7062</v>
      </c>
      <c r="D2954" s="7">
        <v>20000</v>
      </c>
      <c r="E2954" s="5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322"/>
        <v>8</v>
      </c>
      <c r="P2954">
        <f t="shared" si="323"/>
        <v>200.63</v>
      </c>
      <c r="Q2954" t="s">
        <v>8315</v>
      </c>
      <c r="R2954" t="s">
        <v>8355</v>
      </c>
      <c r="S2954" s="11">
        <f t="shared" si="324"/>
        <v>42628.690266203703</v>
      </c>
      <c r="T2954">
        <f t="shared" si="325"/>
        <v>25569.000092592592</v>
      </c>
      <c r="U2954">
        <f t="shared" si="326"/>
        <v>2016</v>
      </c>
      <c r="V2954">
        <f t="shared" si="327"/>
        <v>9</v>
      </c>
      <c r="W2954" t="str">
        <f t="shared" si="328"/>
        <v>Sep</v>
      </c>
    </row>
    <row r="2955" spans="1:23" customFormat="1" ht="43.2" hidden="1" x14ac:dyDescent="0.3">
      <c r="A2955">
        <v>2953</v>
      </c>
      <c r="B2955" s="2" t="s">
        <v>2953</v>
      </c>
      <c r="C2955" s="2" t="s">
        <v>7063</v>
      </c>
      <c r="D2955" s="7">
        <v>400000</v>
      </c>
      <c r="E2955" s="5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322"/>
        <v>0</v>
      </c>
      <c r="P2955">
        <f t="shared" si="323"/>
        <v>201.67</v>
      </c>
      <c r="Q2955" t="s">
        <v>8315</v>
      </c>
      <c r="R2955" t="s">
        <v>8355</v>
      </c>
      <c r="S2955" s="11">
        <f t="shared" si="324"/>
        <v>42255.791909722218</v>
      </c>
      <c r="T2955">
        <f t="shared" si="325"/>
        <v>25569.000034722223</v>
      </c>
      <c r="U2955">
        <f t="shared" si="326"/>
        <v>2015</v>
      </c>
      <c r="V2955">
        <f t="shared" si="327"/>
        <v>9</v>
      </c>
      <c r="W2955" t="str">
        <f t="shared" si="328"/>
        <v>Sep</v>
      </c>
    </row>
    <row r="2956" spans="1:23" customFormat="1" ht="43.2" hidden="1" x14ac:dyDescent="0.3">
      <c r="A2956">
        <v>2954</v>
      </c>
      <c r="B2956" s="2" t="s">
        <v>2954</v>
      </c>
      <c r="C2956" s="2" t="s">
        <v>7064</v>
      </c>
      <c r="D2956" s="7">
        <v>15000</v>
      </c>
      <c r="E2956" s="5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322"/>
        <v>0</v>
      </c>
      <c r="P2956">
        <f t="shared" si="323"/>
        <v>0</v>
      </c>
      <c r="Q2956" t="s">
        <v>8315</v>
      </c>
      <c r="R2956" t="s">
        <v>8355</v>
      </c>
      <c r="S2956" s="11">
        <f t="shared" si="324"/>
        <v>42790.583368055552</v>
      </c>
      <c r="T2956">
        <f t="shared" si="325"/>
        <v>25569</v>
      </c>
      <c r="U2956">
        <f t="shared" si="326"/>
        <v>2017</v>
      </c>
      <c r="V2956">
        <f t="shared" si="327"/>
        <v>2</v>
      </c>
      <c r="W2956" t="str">
        <f t="shared" si="328"/>
        <v>Feb</v>
      </c>
    </row>
    <row r="2957" spans="1:23" customFormat="1" ht="28.8" hidden="1" x14ac:dyDescent="0.3">
      <c r="A2957">
        <v>2955</v>
      </c>
      <c r="B2957" s="2" t="s">
        <v>2955</v>
      </c>
      <c r="C2957" s="2" t="s">
        <v>7065</v>
      </c>
      <c r="D2957" s="7">
        <v>1200</v>
      </c>
      <c r="E2957" s="5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322"/>
        <v>60</v>
      </c>
      <c r="P2957">
        <f t="shared" si="323"/>
        <v>65</v>
      </c>
      <c r="Q2957" t="s">
        <v>8315</v>
      </c>
      <c r="R2957" t="s">
        <v>8355</v>
      </c>
      <c r="S2957" s="11">
        <f t="shared" si="324"/>
        <v>42141.741307870368</v>
      </c>
      <c r="T2957">
        <f t="shared" si="325"/>
        <v>25569.000127314815</v>
      </c>
      <c r="U2957">
        <f t="shared" si="326"/>
        <v>2015</v>
      </c>
      <c r="V2957">
        <f t="shared" si="327"/>
        <v>5</v>
      </c>
      <c r="W2957" t="str">
        <f t="shared" si="328"/>
        <v>May</v>
      </c>
    </row>
    <row r="2958" spans="1:23" customFormat="1" ht="43.2" hidden="1" x14ac:dyDescent="0.3">
      <c r="A2958">
        <v>2956</v>
      </c>
      <c r="B2958" s="2" t="s">
        <v>2956</v>
      </c>
      <c r="C2958" s="2" t="s">
        <v>7066</v>
      </c>
      <c r="D2958" s="7">
        <v>7900</v>
      </c>
      <c r="E2958" s="5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322"/>
        <v>17</v>
      </c>
      <c r="P2958">
        <f t="shared" si="323"/>
        <v>66.099999999999994</v>
      </c>
      <c r="Q2958" t="s">
        <v>8315</v>
      </c>
      <c r="R2958" t="s">
        <v>8355</v>
      </c>
      <c r="S2958" s="11">
        <f t="shared" si="324"/>
        <v>42464.958912037036</v>
      </c>
      <c r="T2958">
        <f t="shared" si="325"/>
        <v>25569.000231481481</v>
      </c>
      <c r="U2958">
        <f t="shared" si="326"/>
        <v>2016</v>
      </c>
      <c r="V2958">
        <f t="shared" si="327"/>
        <v>4</v>
      </c>
      <c r="W2958" t="str">
        <f t="shared" si="328"/>
        <v>Apr</v>
      </c>
    </row>
    <row r="2959" spans="1:23" customFormat="1" ht="43.2" hidden="1" x14ac:dyDescent="0.3">
      <c r="A2959">
        <v>2957</v>
      </c>
      <c r="B2959" s="2" t="s">
        <v>2957</v>
      </c>
      <c r="C2959" s="2" t="s">
        <v>7067</v>
      </c>
      <c r="D2959" s="7">
        <v>15000</v>
      </c>
      <c r="E2959" s="5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322"/>
        <v>2</v>
      </c>
      <c r="P2959">
        <f t="shared" si="323"/>
        <v>93.33</v>
      </c>
      <c r="Q2959" t="s">
        <v>8315</v>
      </c>
      <c r="R2959" t="s">
        <v>8355</v>
      </c>
      <c r="S2959" s="11">
        <f t="shared" si="324"/>
        <v>42031.011249999996</v>
      </c>
      <c r="T2959">
        <f t="shared" si="325"/>
        <v>25569.000034722223</v>
      </c>
      <c r="U2959">
        <f t="shared" si="326"/>
        <v>2015</v>
      </c>
      <c r="V2959">
        <f t="shared" si="327"/>
        <v>1</v>
      </c>
      <c r="W2959" t="str">
        <f t="shared" si="328"/>
        <v>Jan</v>
      </c>
    </row>
    <row r="2960" spans="1:23" customFormat="1" ht="43.2" hidden="1" x14ac:dyDescent="0.3">
      <c r="A2960">
        <v>2958</v>
      </c>
      <c r="B2960" s="2" t="s">
        <v>2958</v>
      </c>
      <c r="C2960" s="2" t="s">
        <v>7068</v>
      </c>
      <c r="D2960" s="7">
        <v>80000</v>
      </c>
      <c r="E2960" s="5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322"/>
        <v>0</v>
      </c>
      <c r="P2960">
        <f t="shared" si="323"/>
        <v>0</v>
      </c>
      <c r="Q2960" t="s">
        <v>8315</v>
      </c>
      <c r="R2960" t="s">
        <v>8355</v>
      </c>
      <c r="S2960" s="11">
        <f t="shared" si="324"/>
        <v>42438.779131944444</v>
      </c>
      <c r="T2960">
        <f t="shared" si="325"/>
        <v>25569</v>
      </c>
      <c r="U2960">
        <f t="shared" si="326"/>
        <v>2016</v>
      </c>
      <c r="V2960">
        <f t="shared" si="327"/>
        <v>3</v>
      </c>
      <c r="W2960" t="str">
        <f t="shared" si="328"/>
        <v>Mar</v>
      </c>
    </row>
    <row r="2961" spans="1:23" customFormat="1" ht="43.2" hidden="1" x14ac:dyDescent="0.3">
      <c r="A2961">
        <v>2959</v>
      </c>
      <c r="B2961" s="2" t="s">
        <v>2959</v>
      </c>
      <c r="C2961" s="2" t="s">
        <v>7069</v>
      </c>
      <c r="D2961" s="7">
        <v>10000</v>
      </c>
      <c r="E2961" s="5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322"/>
        <v>0</v>
      </c>
      <c r="P2961">
        <f t="shared" si="323"/>
        <v>0</v>
      </c>
      <c r="Q2961" t="s">
        <v>8315</v>
      </c>
      <c r="R2961" t="s">
        <v>8355</v>
      </c>
      <c r="S2961" s="11">
        <f t="shared" si="324"/>
        <v>42498.008391203708</v>
      </c>
      <c r="T2961">
        <f t="shared" si="325"/>
        <v>25569</v>
      </c>
      <c r="U2961">
        <f t="shared" si="326"/>
        <v>2016</v>
      </c>
      <c r="V2961">
        <f t="shared" si="327"/>
        <v>5</v>
      </c>
      <c r="W2961" t="str">
        <f t="shared" si="328"/>
        <v>May</v>
      </c>
    </row>
    <row r="2962" spans="1:23" customFormat="1" ht="43.2" hidden="1" x14ac:dyDescent="0.3">
      <c r="A2962">
        <v>2960</v>
      </c>
      <c r="B2962" s="2" t="s">
        <v>2960</v>
      </c>
      <c r="C2962" s="2" t="s">
        <v>7070</v>
      </c>
      <c r="D2962" s="7">
        <v>30000000</v>
      </c>
      <c r="E2962" s="5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322"/>
        <v>0</v>
      </c>
      <c r="P2962">
        <f t="shared" si="323"/>
        <v>0</v>
      </c>
      <c r="Q2962" t="s">
        <v>8315</v>
      </c>
      <c r="R2962" t="s">
        <v>8355</v>
      </c>
      <c r="S2962" s="11">
        <f t="shared" si="324"/>
        <v>41863.757210648146</v>
      </c>
      <c r="T2962">
        <f t="shared" si="325"/>
        <v>25569</v>
      </c>
      <c r="U2962">
        <f t="shared" si="326"/>
        <v>2014</v>
      </c>
      <c r="V2962">
        <f t="shared" si="327"/>
        <v>8</v>
      </c>
      <c r="W2962" t="str">
        <f t="shared" si="328"/>
        <v>Aug</v>
      </c>
    </row>
    <row r="2963" spans="1:23" customFormat="1" ht="43.2" x14ac:dyDescent="0.3">
      <c r="A2963">
        <v>2961</v>
      </c>
      <c r="B2963" s="2" t="s">
        <v>2961</v>
      </c>
      <c r="C2963" s="2" t="s">
        <v>7071</v>
      </c>
      <c r="D2963" s="7">
        <v>5000</v>
      </c>
      <c r="E2963" s="5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322"/>
        <v>110</v>
      </c>
      <c r="P2963">
        <f t="shared" si="323"/>
        <v>50.75</v>
      </c>
      <c r="Q2963" t="s">
        <v>8315</v>
      </c>
      <c r="R2963" t="s">
        <v>8316</v>
      </c>
      <c r="S2963" s="11">
        <f t="shared" si="324"/>
        <v>42061.212488425925</v>
      </c>
      <c r="T2963">
        <f t="shared" si="325"/>
        <v>25569.001250000001</v>
      </c>
      <c r="U2963">
        <f t="shared" si="326"/>
        <v>2015</v>
      </c>
      <c r="V2963">
        <f t="shared" si="327"/>
        <v>2</v>
      </c>
      <c r="W2963" t="str">
        <f t="shared" si="328"/>
        <v>Feb</v>
      </c>
    </row>
    <row r="2964" spans="1:23" customFormat="1" ht="43.2" x14ac:dyDescent="0.3">
      <c r="A2964">
        <v>2962</v>
      </c>
      <c r="B2964" s="2" t="s">
        <v>2962</v>
      </c>
      <c r="C2964" s="2" t="s">
        <v>7072</v>
      </c>
      <c r="D2964" s="7">
        <v>1000</v>
      </c>
      <c r="E2964" s="5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322"/>
        <v>122</v>
      </c>
      <c r="P2964">
        <f t="shared" si="323"/>
        <v>60.9</v>
      </c>
      <c r="Q2964" t="s">
        <v>8315</v>
      </c>
      <c r="R2964" t="s">
        <v>8316</v>
      </c>
      <c r="S2964" s="11">
        <f t="shared" si="324"/>
        <v>42036.24428240741</v>
      </c>
      <c r="T2964">
        <f t="shared" si="325"/>
        <v>25569.000231481481</v>
      </c>
      <c r="U2964">
        <f t="shared" si="326"/>
        <v>2015</v>
      </c>
      <c r="V2964">
        <f t="shared" si="327"/>
        <v>2</v>
      </c>
      <c r="W2964" t="str">
        <f t="shared" si="328"/>
        <v>Feb</v>
      </c>
    </row>
    <row r="2965" spans="1:23" customFormat="1" ht="57.6" x14ac:dyDescent="0.3">
      <c r="A2965">
        <v>2963</v>
      </c>
      <c r="B2965" s="2" t="s">
        <v>2963</v>
      </c>
      <c r="C2965" s="2" t="s">
        <v>7073</v>
      </c>
      <c r="D2965" s="7">
        <v>10000</v>
      </c>
      <c r="E2965" s="5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322"/>
        <v>107</v>
      </c>
      <c r="P2965">
        <f t="shared" si="323"/>
        <v>109.03</v>
      </c>
      <c r="Q2965" t="s">
        <v>8315</v>
      </c>
      <c r="R2965" t="s">
        <v>8316</v>
      </c>
      <c r="S2965" s="11">
        <f t="shared" si="324"/>
        <v>42157.470185185186</v>
      </c>
      <c r="T2965">
        <f t="shared" si="325"/>
        <v>25569.001134259259</v>
      </c>
      <c r="U2965">
        <f t="shared" si="326"/>
        <v>2015</v>
      </c>
      <c r="V2965">
        <f t="shared" si="327"/>
        <v>6</v>
      </c>
      <c r="W2965" t="str">
        <f t="shared" si="328"/>
        <v>Jun</v>
      </c>
    </row>
    <row r="2966" spans="1:23" customFormat="1" ht="43.2" x14ac:dyDescent="0.3">
      <c r="A2966">
        <v>2964</v>
      </c>
      <c r="B2966" s="2" t="s">
        <v>2964</v>
      </c>
      <c r="C2966" s="2" t="s">
        <v>7074</v>
      </c>
      <c r="D2966" s="7">
        <v>5000</v>
      </c>
      <c r="E2966" s="5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322"/>
        <v>101</v>
      </c>
      <c r="P2966">
        <f t="shared" si="323"/>
        <v>25.69</v>
      </c>
      <c r="Q2966" t="s">
        <v>8315</v>
      </c>
      <c r="R2966" t="s">
        <v>8316</v>
      </c>
      <c r="S2966" s="11">
        <f t="shared" si="324"/>
        <v>41827.909942129627</v>
      </c>
      <c r="T2966">
        <f t="shared" si="325"/>
        <v>25569.002268518518</v>
      </c>
      <c r="U2966">
        <f t="shared" si="326"/>
        <v>2014</v>
      </c>
      <c r="V2966">
        <f t="shared" si="327"/>
        <v>7</v>
      </c>
      <c r="W2966" t="str">
        <f t="shared" si="328"/>
        <v>Jul</v>
      </c>
    </row>
    <row r="2967" spans="1:23" customFormat="1" ht="57.6" x14ac:dyDescent="0.3">
      <c r="A2967">
        <v>2965</v>
      </c>
      <c r="B2967" s="2" t="s">
        <v>2965</v>
      </c>
      <c r="C2967" s="2" t="s">
        <v>7075</v>
      </c>
      <c r="D2967" s="7">
        <v>1500</v>
      </c>
      <c r="E2967" s="5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322"/>
        <v>109</v>
      </c>
      <c r="P2967">
        <f t="shared" si="323"/>
        <v>41.92</v>
      </c>
      <c r="Q2967" t="s">
        <v>8315</v>
      </c>
      <c r="R2967" t="s">
        <v>8316</v>
      </c>
      <c r="S2967" s="11">
        <f t="shared" si="324"/>
        <v>42162.729548611111</v>
      </c>
      <c r="T2967">
        <f t="shared" si="325"/>
        <v>25569.000451388889</v>
      </c>
      <c r="U2967">
        <f t="shared" si="326"/>
        <v>2015</v>
      </c>
      <c r="V2967">
        <f t="shared" si="327"/>
        <v>6</v>
      </c>
      <c r="W2967" t="str">
        <f t="shared" si="328"/>
        <v>Jun</v>
      </c>
    </row>
    <row r="2968" spans="1:23" customFormat="1" ht="43.2" x14ac:dyDescent="0.3">
      <c r="A2968">
        <v>2966</v>
      </c>
      <c r="B2968" s="2" t="s">
        <v>2966</v>
      </c>
      <c r="C2968" s="2" t="s">
        <v>7076</v>
      </c>
      <c r="D2968" s="7">
        <v>10000</v>
      </c>
      <c r="E2968" s="5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322"/>
        <v>114</v>
      </c>
      <c r="P2968">
        <f t="shared" si="323"/>
        <v>88.77</v>
      </c>
      <c r="Q2968" t="s">
        <v>8315</v>
      </c>
      <c r="R2968" t="s">
        <v>8316</v>
      </c>
      <c r="S2968" s="11">
        <f t="shared" si="324"/>
        <v>42233.738564814819</v>
      </c>
      <c r="T2968">
        <f t="shared" si="325"/>
        <v>25569.001481481482</v>
      </c>
      <c r="U2968">
        <f t="shared" si="326"/>
        <v>2015</v>
      </c>
      <c r="V2968">
        <f t="shared" si="327"/>
        <v>8</v>
      </c>
      <c r="W2968" t="str">
        <f t="shared" si="328"/>
        <v>Aug</v>
      </c>
    </row>
    <row r="2969" spans="1:23" customFormat="1" ht="43.2" x14ac:dyDescent="0.3">
      <c r="A2969">
        <v>2967</v>
      </c>
      <c r="B2969" s="2" t="s">
        <v>2967</v>
      </c>
      <c r="C2969" s="2" t="s">
        <v>7077</v>
      </c>
      <c r="D2969" s="7">
        <v>5000</v>
      </c>
      <c r="E2969" s="5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322"/>
        <v>114</v>
      </c>
      <c r="P2969">
        <f t="shared" si="323"/>
        <v>80.23</v>
      </c>
      <c r="Q2969" t="s">
        <v>8315</v>
      </c>
      <c r="R2969" t="s">
        <v>8316</v>
      </c>
      <c r="S2969" s="11">
        <f t="shared" si="324"/>
        <v>42042.197824074072</v>
      </c>
      <c r="T2969">
        <f t="shared" si="325"/>
        <v>25569.000821759259</v>
      </c>
      <c r="U2969">
        <f t="shared" si="326"/>
        <v>2015</v>
      </c>
      <c r="V2969">
        <f t="shared" si="327"/>
        <v>2</v>
      </c>
      <c r="W2969" t="str">
        <f t="shared" si="328"/>
        <v>Feb</v>
      </c>
    </row>
    <row r="2970" spans="1:23" customFormat="1" ht="28.8" x14ac:dyDescent="0.3">
      <c r="A2970">
        <v>2968</v>
      </c>
      <c r="B2970" s="2" t="s">
        <v>2968</v>
      </c>
      <c r="C2970" s="2" t="s">
        <v>7078</v>
      </c>
      <c r="D2970" s="7">
        <v>3500</v>
      </c>
      <c r="E2970" s="5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322"/>
        <v>106</v>
      </c>
      <c r="P2970">
        <f t="shared" si="323"/>
        <v>78.94</v>
      </c>
      <c r="Q2970" t="s">
        <v>8315</v>
      </c>
      <c r="R2970" t="s">
        <v>8316</v>
      </c>
      <c r="S2970" s="11">
        <f t="shared" si="324"/>
        <v>42585.523842592593</v>
      </c>
      <c r="T2970">
        <f t="shared" si="325"/>
        <v>25569.000543981481</v>
      </c>
      <c r="U2970">
        <f t="shared" si="326"/>
        <v>2016</v>
      </c>
      <c r="V2970">
        <f t="shared" si="327"/>
        <v>8</v>
      </c>
      <c r="W2970" t="str">
        <f t="shared" si="328"/>
        <v>Aug</v>
      </c>
    </row>
    <row r="2971" spans="1:23" customFormat="1" ht="43.2" x14ac:dyDescent="0.3">
      <c r="A2971">
        <v>2969</v>
      </c>
      <c r="B2971" s="2" t="s">
        <v>2969</v>
      </c>
      <c r="C2971" s="2" t="s">
        <v>7079</v>
      </c>
      <c r="D2971" s="7">
        <v>1000</v>
      </c>
      <c r="E2971" s="5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322"/>
        <v>163</v>
      </c>
      <c r="P2971">
        <f t="shared" si="323"/>
        <v>95.59</v>
      </c>
      <c r="Q2971" t="s">
        <v>8315</v>
      </c>
      <c r="R2971" t="s">
        <v>8316</v>
      </c>
      <c r="S2971" s="11">
        <f t="shared" si="324"/>
        <v>42097.786493055552</v>
      </c>
      <c r="T2971">
        <f t="shared" si="325"/>
        <v>25569.000196759258</v>
      </c>
      <c r="U2971">
        <f t="shared" si="326"/>
        <v>2015</v>
      </c>
      <c r="V2971">
        <f t="shared" si="327"/>
        <v>4</v>
      </c>
      <c r="W2971" t="str">
        <f t="shared" si="328"/>
        <v>Apr</v>
      </c>
    </row>
    <row r="2972" spans="1:23" customFormat="1" ht="43.2" x14ac:dyDescent="0.3">
      <c r="A2972">
        <v>2970</v>
      </c>
      <c r="B2972" s="2" t="s">
        <v>2970</v>
      </c>
      <c r="C2972" s="2" t="s">
        <v>7080</v>
      </c>
      <c r="D2972" s="7">
        <v>6000</v>
      </c>
      <c r="E2972" s="5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322"/>
        <v>106</v>
      </c>
      <c r="P2972">
        <f t="shared" si="323"/>
        <v>69.89</v>
      </c>
      <c r="Q2972" t="s">
        <v>8315</v>
      </c>
      <c r="R2972" t="s">
        <v>8316</v>
      </c>
      <c r="S2972" s="11">
        <f t="shared" si="324"/>
        <v>41808.669571759259</v>
      </c>
      <c r="T2972">
        <f t="shared" si="325"/>
        <v>25569.00105324074</v>
      </c>
      <c r="U2972">
        <f t="shared" si="326"/>
        <v>2014</v>
      </c>
      <c r="V2972">
        <f t="shared" si="327"/>
        <v>6</v>
      </c>
      <c r="W2972" t="str">
        <f t="shared" si="328"/>
        <v>Jun</v>
      </c>
    </row>
    <row r="2973" spans="1:23" customFormat="1" ht="43.2" x14ac:dyDescent="0.3">
      <c r="A2973">
        <v>2971</v>
      </c>
      <c r="B2973" s="2" t="s">
        <v>2971</v>
      </c>
      <c r="C2973" s="2" t="s">
        <v>7081</v>
      </c>
      <c r="D2973" s="7">
        <v>3200</v>
      </c>
      <c r="E2973" s="5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322"/>
        <v>100</v>
      </c>
      <c r="P2973">
        <f t="shared" si="323"/>
        <v>74.53</v>
      </c>
      <c r="Q2973" t="s">
        <v>8315</v>
      </c>
      <c r="R2973" t="s">
        <v>8316</v>
      </c>
      <c r="S2973" s="11">
        <f t="shared" si="324"/>
        <v>41852.658310185187</v>
      </c>
      <c r="T2973">
        <f t="shared" si="325"/>
        <v>25569.000497685185</v>
      </c>
      <c r="U2973">
        <f t="shared" si="326"/>
        <v>2014</v>
      </c>
      <c r="V2973">
        <f t="shared" si="327"/>
        <v>8</v>
      </c>
      <c r="W2973" t="str">
        <f t="shared" si="328"/>
        <v>Aug</v>
      </c>
    </row>
    <row r="2974" spans="1:23" customFormat="1" ht="28.8" x14ac:dyDescent="0.3">
      <c r="A2974">
        <v>2972</v>
      </c>
      <c r="B2974" s="2" t="s">
        <v>2972</v>
      </c>
      <c r="C2974" s="2" t="s">
        <v>7082</v>
      </c>
      <c r="D2974" s="7">
        <v>2000</v>
      </c>
      <c r="E2974" s="5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322"/>
        <v>105</v>
      </c>
      <c r="P2974">
        <f t="shared" si="323"/>
        <v>123.94</v>
      </c>
      <c r="Q2974" t="s">
        <v>8315</v>
      </c>
      <c r="R2974" t="s">
        <v>8316</v>
      </c>
      <c r="S2974" s="11">
        <f t="shared" si="324"/>
        <v>42694.110185185185</v>
      </c>
      <c r="T2974">
        <f t="shared" si="325"/>
        <v>25569.000196759258</v>
      </c>
      <c r="U2974">
        <f t="shared" si="326"/>
        <v>2016</v>
      </c>
      <c r="V2974">
        <f t="shared" si="327"/>
        <v>11</v>
      </c>
      <c r="W2974" t="str">
        <f t="shared" si="328"/>
        <v>Nov</v>
      </c>
    </row>
    <row r="2975" spans="1:23" customFormat="1" ht="43.2" x14ac:dyDescent="0.3">
      <c r="A2975">
        <v>2973</v>
      </c>
      <c r="B2975" s="2" t="s">
        <v>2973</v>
      </c>
      <c r="C2975" s="2" t="s">
        <v>7083</v>
      </c>
      <c r="D2975" s="7">
        <v>5000</v>
      </c>
      <c r="E2975" s="5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322"/>
        <v>175</v>
      </c>
      <c r="P2975">
        <f t="shared" si="323"/>
        <v>264.85000000000002</v>
      </c>
      <c r="Q2975" t="s">
        <v>8315</v>
      </c>
      <c r="R2975" t="s">
        <v>8316</v>
      </c>
      <c r="S2975" s="11">
        <f t="shared" si="324"/>
        <v>42341.818379629629</v>
      </c>
      <c r="T2975">
        <f t="shared" si="325"/>
        <v>25569.000381944443</v>
      </c>
      <c r="U2975">
        <f t="shared" si="326"/>
        <v>2015</v>
      </c>
      <c r="V2975">
        <f t="shared" si="327"/>
        <v>12</v>
      </c>
      <c r="W2975" t="str">
        <f t="shared" si="328"/>
        <v>Dec</v>
      </c>
    </row>
    <row r="2976" spans="1:23" customFormat="1" ht="57.6" x14ac:dyDescent="0.3">
      <c r="A2976">
        <v>2974</v>
      </c>
      <c r="B2976" s="2" t="s">
        <v>2974</v>
      </c>
      <c r="C2976" s="2" t="s">
        <v>7084</v>
      </c>
      <c r="D2976" s="7">
        <v>5000</v>
      </c>
      <c r="E2976" s="5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322"/>
        <v>102</v>
      </c>
      <c r="P2976">
        <f t="shared" si="323"/>
        <v>58.62</v>
      </c>
      <c r="Q2976" t="s">
        <v>8315</v>
      </c>
      <c r="R2976" t="s">
        <v>8316</v>
      </c>
      <c r="S2976" s="11">
        <f t="shared" si="324"/>
        <v>41880.061006944445</v>
      </c>
      <c r="T2976">
        <f t="shared" si="325"/>
        <v>25569.001006944443</v>
      </c>
      <c r="U2976">
        <f t="shared" si="326"/>
        <v>2014</v>
      </c>
      <c r="V2976">
        <f t="shared" si="327"/>
        <v>8</v>
      </c>
      <c r="W2976" t="str">
        <f t="shared" si="328"/>
        <v>Aug</v>
      </c>
    </row>
    <row r="2977" spans="1:23" customFormat="1" ht="43.2" x14ac:dyDescent="0.3">
      <c r="A2977">
        <v>2975</v>
      </c>
      <c r="B2977" s="2" t="s">
        <v>2975</v>
      </c>
      <c r="C2977" s="2" t="s">
        <v>7085</v>
      </c>
      <c r="D2977" s="7">
        <v>8000</v>
      </c>
      <c r="E2977" s="5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322"/>
        <v>100</v>
      </c>
      <c r="P2977">
        <f t="shared" si="323"/>
        <v>70.88</v>
      </c>
      <c r="Q2977" t="s">
        <v>8315</v>
      </c>
      <c r="R2977" t="s">
        <v>8316</v>
      </c>
      <c r="S2977" s="11">
        <f t="shared" si="324"/>
        <v>41941.683865740742</v>
      </c>
      <c r="T2977">
        <f t="shared" si="325"/>
        <v>25569.001307870371</v>
      </c>
      <c r="U2977">
        <f t="shared" si="326"/>
        <v>2014</v>
      </c>
      <c r="V2977">
        <f t="shared" si="327"/>
        <v>10</v>
      </c>
      <c r="W2977" t="str">
        <f t="shared" si="328"/>
        <v>Oct</v>
      </c>
    </row>
    <row r="2978" spans="1:23" customFormat="1" ht="43.2" x14ac:dyDescent="0.3">
      <c r="A2978">
        <v>2976</v>
      </c>
      <c r="B2978" s="2" t="s">
        <v>2976</v>
      </c>
      <c r="C2978" s="2" t="s">
        <v>7086</v>
      </c>
      <c r="D2978" s="7">
        <v>70</v>
      </c>
      <c r="E2978" s="5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322"/>
        <v>171</v>
      </c>
      <c r="P2978">
        <f t="shared" si="323"/>
        <v>8.57</v>
      </c>
      <c r="Q2978" t="s">
        <v>8315</v>
      </c>
      <c r="R2978" t="s">
        <v>8316</v>
      </c>
      <c r="S2978" s="11">
        <f t="shared" si="324"/>
        <v>42425.730671296296</v>
      </c>
      <c r="T2978">
        <f t="shared" si="325"/>
        <v>25569.000162037039</v>
      </c>
      <c r="U2978">
        <f t="shared" si="326"/>
        <v>2016</v>
      </c>
      <c r="V2978">
        <f t="shared" si="327"/>
        <v>2</v>
      </c>
      <c r="W2978" t="str">
        <f t="shared" si="328"/>
        <v>Feb</v>
      </c>
    </row>
    <row r="2979" spans="1:23" customFormat="1" ht="57.6" x14ac:dyDescent="0.3">
      <c r="A2979">
        <v>2977</v>
      </c>
      <c r="B2979" s="2" t="s">
        <v>2977</v>
      </c>
      <c r="C2979" s="2" t="s">
        <v>7087</v>
      </c>
      <c r="D2979" s="7">
        <v>3000</v>
      </c>
      <c r="E2979" s="5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322"/>
        <v>114</v>
      </c>
      <c r="P2979">
        <f t="shared" si="323"/>
        <v>113.57</v>
      </c>
      <c r="Q2979" t="s">
        <v>8315</v>
      </c>
      <c r="R2979" t="s">
        <v>8316</v>
      </c>
      <c r="S2979" s="11">
        <f t="shared" si="324"/>
        <v>42026.88118055556</v>
      </c>
      <c r="T2979">
        <f t="shared" si="325"/>
        <v>25569.000347222223</v>
      </c>
      <c r="U2979">
        <f t="shared" si="326"/>
        <v>2015</v>
      </c>
      <c r="V2979">
        <f t="shared" si="327"/>
        <v>1</v>
      </c>
      <c r="W2979" t="str">
        <f t="shared" si="328"/>
        <v>Jan</v>
      </c>
    </row>
    <row r="2980" spans="1:23" customFormat="1" ht="57.6" x14ac:dyDescent="0.3">
      <c r="A2980">
        <v>2978</v>
      </c>
      <c r="B2980" s="2" t="s">
        <v>2978</v>
      </c>
      <c r="C2980" s="2" t="s">
        <v>7088</v>
      </c>
      <c r="D2980" s="7">
        <v>750</v>
      </c>
      <c r="E2980" s="5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322"/>
        <v>129</v>
      </c>
      <c r="P2980">
        <f t="shared" si="323"/>
        <v>60.69</v>
      </c>
      <c r="Q2980" t="s">
        <v>8315</v>
      </c>
      <c r="R2980" t="s">
        <v>8316</v>
      </c>
      <c r="S2980" s="11">
        <f t="shared" si="324"/>
        <v>41922.640590277777</v>
      </c>
      <c r="T2980">
        <f t="shared" si="325"/>
        <v>25569.000185185185</v>
      </c>
      <c r="U2980">
        <f t="shared" si="326"/>
        <v>2014</v>
      </c>
      <c r="V2980">
        <f t="shared" si="327"/>
        <v>10</v>
      </c>
      <c r="W2980" t="str">
        <f t="shared" si="328"/>
        <v>Oct</v>
      </c>
    </row>
    <row r="2981" spans="1:23" customFormat="1" ht="43.2" x14ac:dyDescent="0.3">
      <c r="A2981">
        <v>2979</v>
      </c>
      <c r="B2981" s="2" t="s">
        <v>2979</v>
      </c>
      <c r="C2981" s="2" t="s">
        <v>7089</v>
      </c>
      <c r="D2981" s="7">
        <v>5000</v>
      </c>
      <c r="E2981" s="5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322"/>
        <v>101</v>
      </c>
      <c r="P2981">
        <f t="shared" si="323"/>
        <v>110.22</v>
      </c>
      <c r="Q2981" t="s">
        <v>8315</v>
      </c>
      <c r="R2981" t="s">
        <v>8316</v>
      </c>
      <c r="S2981" s="11">
        <f t="shared" si="324"/>
        <v>41993.824340277773</v>
      </c>
      <c r="T2981">
        <f t="shared" si="325"/>
        <v>25569.000532407408</v>
      </c>
      <c r="U2981">
        <f t="shared" si="326"/>
        <v>2014</v>
      </c>
      <c r="V2981">
        <f t="shared" si="327"/>
        <v>12</v>
      </c>
      <c r="W2981" t="str">
        <f t="shared" si="328"/>
        <v>Dec</v>
      </c>
    </row>
    <row r="2982" spans="1:23" customFormat="1" ht="43.2" x14ac:dyDescent="0.3">
      <c r="A2982">
        <v>2980</v>
      </c>
      <c r="B2982" s="2" t="s">
        <v>2980</v>
      </c>
      <c r="C2982" s="2" t="s">
        <v>7090</v>
      </c>
      <c r="D2982" s="7">
        <v>3000</v>
      </c>
      <c r="E2982" s="5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322"/>
        <v>109</v>
      </c>
      <c r="P2982">
        <f t="shared" si="323"/>
        <v>136.46</v>
      </c>
      <c r="Q2982" t="s">
        <v>8315</v>
      </c>
      <c r="R2982" t="s">
        <v>8316</v>
      </c>
      <c r="S2982" s="11">
        <f t="shared" si="324"/>
        <v>42219.915856481486</v>
      </c>
      <c r="T2982">
        <f t="shared" si="325"/>
        <v>25569.000277777777</v>
      </c>
      <c r="U2982">
        <f t="shared" si="326"/>
        <v>2015</v>
      </c>
      <c r="V2982">
        <f t="shared" si="327"/>
        <v>8</v>
      </c>
      <c r="W2982" t="str">
        <f t="shared" si="328"/>
        <v>Aug</v>
      </c>
    </row>
    <row r="2983" spans="1:23" customFormat="1" ht="57.6" hidden="1" x14ac:dyDescent="0.3">
      <c r="A2983">
        <v>2981</v>
      </c>
      <c r="B2983" s="2" t="s">
        <v>2981</v>
      </c>
      <c r="C2983" s="2" t="s">
        <v>7091</v>
      </c>
      <c r="D2983" s="7">
        <v>4000</v>
      </c>
      <c r="E2983" s="5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322"/>
        <v>129</v>
      </c>
      <c r="P2983">
        <f t="shared" si="323"/>
        <v>53.16</v>
      </c>
      <c r="Q2983" t="s">
        <v>8315</v>
      </c>
      <c r="R2983" t="s">
        <v>8355</v>
      </c>
      <c r="S2983" s="11">
        <f t="shared" si="324"/>
        <v>42225.559675925921</v>
      </c>
      <c r="T2983">
        <f t="shared" si="325"/>
        <v>25569.001122685186</v>
      </c>
      <c r="U2983">
        <f t="shared" si="326"/>
        <v>2015</v>
      </c>
      <c r="V2983">
        <f t="shared" si="327"/>
        <v>8</v>
      </c>
      <c r="W2983" t="str">
        <f t="shared" si="328"/>
        <v>Aug</v>
      </c>
    </row>
    <row r="2984" spans="1:23" customFormat="1" ht="28.8" hidden="1" x14ac:dyDescent="0.3">
      <c r="A2984">
        <v>2982</v>
      </c>
      <c r="B2984" s="2" t="s">
        <v>2982</v>
      </c>
      <c r="C2984" s="2" t="s">
        <v>7092</v>
      </c>
      <c r="D2984" s="7">
        <v>5000</v>
      </c>
      <c r="E2984" s="5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322"/>
        <v>102</v>
      </c>
      <c r="P2984">
        <f t="shared" si="323"/>
        <v>86.49</v>
      </c>
      <c r="Q2984" t="s">
        <v>8315</v>
      </c>
      <c r="R2984" t="s">
        <v>8355</v>
      </c>
      <c r="S2984" s="11">
        <f t="shared" si="324"/>
        <v>42381.686840277776</v>
      </c>
      <c r="T2984">
        <f t="shared" si="325"/>
        <v>25569.00068287037</v>
      </c>
      <c r="U2984">
        <f t="shared" si="326"/>
        <v>2016</v>
      </c>
      <c r="V2984">
        <f t="shared" si="327"/>
        <v>1</v>
      </c>
      <c r="W2984" t="str">
        <f t="shared" si="328"/>
        <v>Jan</v>
      </c>
    </row>
    <row r="2985" spans="1:23" customFormat="1" ht="43.2" hidden="1" x14ac:dyDescent="0.3">
      <c r="A2985">
        <v>2983</v>
      </c>
      <c r="B2985" s="2" t="s">
        <v>2983</v>
      </c>
      <c r="C2985" s="2" t="s">
        <v>7093</v>
      </c>
      <c r="D2985" s="7">
        <v>116000</v>
      </c>
      <c r="E2985" s="5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322"/>
        <v>147</v>
      </c>
      <c r="P2985">
        <f t="shared" si="323"/>
        <v>155.24</v>
      </c>
      <c r="Q2985" t="s">
        <v>8315</v>
      </c>
      <c r="R2985" t="s">
        <v>8355</v>
      </c>
      <c r="S2985" s="11">
        <f t="shared" si="324"/>
        <v>41894.632361111115</v>
      </c>
      <c r="T2985">
        <f t="shared" si="325"/>
        <v>25569.012673611112</v>
      </c>
      <c r="U2985">
        <f t="shared" si="326"/>
        <v>2014</v>
      </c>
      <c r="V2985">
        <f t="shared" si="327"/>
        <v>9</v>
      </c>
      <c r="W2985" t="str">
        <f t="shared" si="328"/>
        <v>Sep</v>
      </c>
    </row>
    <row r="2986" spans="1:23" customFormat="1" ht="43.2" hidden="1" x14ac:dyDescent="0.3">
      <c r="A2986">
        <v>2984</v>
      </c>
      <c r="B2986" s="2" t="s">
        <v>2984</v>
      </c>
      <c r="C2986" s="2" t="s">
        <v>7094</v>
      </c>
      <c r="D2986" s="7">
        <v>25000</v>
      </c>
      <c r="E2986" s="5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322"/>
        <v>100</v>
      </c>
      <c r="P2986">
        <f t="shared" si="323"/>
        <v>115.08</v>
      </c>
      <c r="Q2986" t="s">
        <v>8315</v>
      </c>
      <c r="R2986" t="s">
        <v>8355</v>
      </c>
      <c r="S2986" s="11">
        <f t="shared" si="324"/>
        <v>42576.278715277775</v>
      </c>
      <c r="T2986">
        <f t="shared" si="325"/>
        <v>25569.002523148149</v>
      </c>
      <c r="U2986">
        <f t="shared" si="326"/>
        <v>2016</v>
      </c>
      <c r="V2986">
        <f t="shared" si="327"/>
        <v>7</v>
      </c>
      <c r="W2986" t="str">
        <f t="shared" si="328"/>
        <v>Jul</v>
      </c>
    </row>
    <row r="2987" spans="1:23" customFormat="1" ht="57.6" hidden="1" x14ac:dyDescent="0.3">
      <c r="A2987">
        <v>2985</v>
      </c>
      <c r="B2987" s="2" t="s">
        <v>2985</v>
      </c>
      <c r="C2987" s="2" t="s">
        <v>7095</v>
      </c>
      <c r="D2987" s="7">
        <v>10000</v>
      </c>
      <c r="E2987" s="5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322"/>
        <v>122</v>
      </c>
      <c r="P2987">
        <f t="shared" si="323"/>
        <v>109.59</v>
      </c>
      <c r="Q2987" t="s">
        <v>8315</v>
      </c>
      <c r="R2987" t="s">
        <v>8355</v>
      </c>
      <c r="S2987" s="11">
        <f t="shared" si="324"/>
        <v>42654.973703703698</v>
      </c>
      <c r="T2987">
        <f t="shared" si="325"/>
        <v>25569.001284722221</v>
      </c>
      <c r="U2987">
        <f t="shared" si="326"/>
        <v>2016</v>
      </c>
      <c r="V2987">
        <f t="shared" si="327"/>
        <v>10</v>
      </c>
      <c r="W2987" t="str">
        <f t="shared" si="328"/>
        <v>Oct</v>
      </c>
    </row>
    <row r="2988" spans="1:23" customFormat="1" ht="43.2" hidden="1" x14ac:dyDescent="0.3">
      <c r="A2988">
        <v>2986</v>
      </c>
      <c r="B2988" s="2" t="s">
        <v>2986</v>
      </c>
      <c r="C2988" s="2" t="s">
        <v>7096</v>
      </c>
      <c r="D2988" s="7">
        <v>2400</v>
      </c>
      <c r="E2988" s="5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322"/>
        <v>106</v>
      </c>
      <c r="P2988">
        <f t="shared" si="323"/>
        <v>45.21</v>
      </c>
      <c r="Q2988" t="s">
        <v>8315</v>
      </c>
      <c r="R2988" t="s">
        <v>8355</v>
      </c>
      <c r="S2988" s="11">
        <f t="shared" si="324"/>
        <v>42431.500069444446</v>
      </c>
      <c r="T2988">
        <f t="shared" si="325"/>
        <v>25569.000648148147</v>
      </c>
      <c r="U2988">
        <f t="shared" si="326"/>
        <v>2016</v>
      </c>
      <c r="V2988">
        <f t="shared" si="327"/>
        <v>3</v>
      </c>
      <c r="W2988" t="str">
        <f t="shared" si="328"/>
        <v>Mar</v>
      </c>
    </row>
    <row r="2989" spans="1:23" customFormat="1" ht="57.6" hidden="1" x14ac:dyDescent="0.3">
      <c r="A2989">
        <v>2987</v>
      </c>
      <c r="B2989" s="2" t="s">
        <v>2987</v>
      </c>
      <c r="C2989" s="2" t="s">
        <v>7097</v>
      </c>
      <c r="D2989" s="7">
        <v>25000</v>
      </c>
      <c r="E2989" s="5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322"/>
        <v>110</v>
      </c>
      <c r="P2989">
        <f t="shared" si="323"/>
        <v>104.15</v>
      </c>
      <c r="Q2989" t="s">
        <v>8315</v>
      </c>
      <c r="R2989" t="s">
        <v>8355</v>
      </c>
      <c r="S2989" s="11">
        <f t="shared" si="324"/>
        <v>42627.307303240741</v>
      </c>
      <c r="T2989">
        <f t="shared" si="325"/>
        <v>25569.00306712963</v>
      </c>
      <c r="U2989">
        <f t="shared" si="326"/>
        <v>2016</v>
      </c>
      <c r="V2989">
        <f t="shared" si="327"/>
        <v>9</v>
      </c>
      <c r="W2989" t="str">
        <f t="shared" si="328"/>
        <v>Sep</v>
      </c>
    </row>
    <row r="2990" spans="1:23" customFormat="1" ht="43.2" hidden="1" x14ac:dyDescent="0.3">
      <c r="A2990">
        <v>2988</v>
      </c>
      <c r="B2990" s="2" t="s">
        <v>2988</v>
      </c>
      <c r="C2990" s="2" t="s">
        <v>7098</v>
      </c>
      <c r="D2990" s="7">
        <v>1000</v>
      </c>
      <c r="E2990" s="5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322"/>
        <v>100</v>
      </c>
      <c r="P2990">
        <f t="shared" si="323"/>
        <v>35.71</v>
      </c>
      <c r="Q2990" t="s">
        <v>8315</v>
      </c>
      <c r="R2990" t="s">
        <v>8355</v>
      </c>
      <c r="S2990" s="11">
        <f t="shared" si="324"/>
        <v>42511.362048611118</v>
      </c>
      <c r="T2990">
        <f t="shared" si="325"/>
        <v>25569.000324074073</v>
      </c>
      <c r="U2990">
        <f t="shared" si="326"/>
        <v>2016</v>
      </c>
      <c r="V2990">
        <f t="shared" si="327"/>
        <v>5</v>
      </c>
      <c r="W2990" t="str">
        <f t="shared" si="328"/>
        <v>May</v>
      </c>
    </row>
    <row r="2991" spans="1:23" customFormat="1" hidden="1" x14ac:dyDescent="0.3">
      <c r="A2991">
        <v>2989</v>
      </c>
      <c r="B2991" s="2" t="s">
        <v>2989</v>
      </c>
      <c r="C2991" s="2" t="s">
        <v>7099</v>
      </c>
      <c r="D2991" s="7">
        <v>20000</v>
      </c>
      <c r="E2991" s="5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322"/>
        <v>177</v>
      </c>
      <c r="P2991">
        <f t="shared" si="323"/>
        <v>97</v>
      </c>
      <c r="Q2991" t="s">
        <v>8315</v>
      </c>
      <c r="R2991" t="s">
        <v>8355</v>
      </c>
      <c r="S2991" s="11">
        <f t="shared" si="324"/>
        <v>42337.02039351852</v>
      </c>
      <c r="T2991">
        <f t="shared" si="325"/>
        <v>25569.004212962962</v>
      </c>
      <c r="U2991">
        <f t="shared" si="326"/>
        <v>2015</v>
      </c>
      <c r="V2991">
        <f t="shared" si="327"/>
        <v>11</v>
      </c>
      <c r="W2991" t="str">
        <f t="shared" si="328"/>
        <v>Nov</v>
      </c>
    </row>
    <row r="2992" spans="1:23" customFormat="1" ht="43.2" hidden="1" x14ac:dyDescent="0.3">
      <c r="A2992">
        <v>2990</v>
      </c>
      <c r="B2992" s="2" t="s">
        <v>2990</v>
      </c>
      <c r="C2992" s="2" t="s">
        <v>7100</v>
      </c>
      <c r="D2992" s="7">
        <v>10000</v>
      </c>
      <c r="E2992" s="5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322"/>
        <v>100</v>
      </c>
      <c r="P2992">
        <f t="shared" si="323"/>
        <v>370.37</v>
      </c>
      <c r="Q2992" t="s">
        <v>8315</v>
      </c>
      <c r="R2992" t="s">
        <v>8355</v>
      </c>
      <c r="S2992" s="11">
        <f t="shared" si="324"/>
        <v>42341.57430555555</v>
      </c>
      <c r="T2992">
        <f t="shared" si="325"/>
        <v>25569.0003125</v>
      </c>
      <c r="U2992">
        <f t="shared" si="326"/>
        <v>2015</v>
      </c>
      <c r="V2992">
        <f t="shared" si="327"/>
        <v>12</v>
      </c>
      <c r="W2992" t="str">
        <f t="shared" si="328"/>
        <v>Dec</v>
      </c>
    </row>
    <row r="2993" spans="1:23" customFormat="1" ht="43.2" hidden="1" x14ac:dyDescent="0.3">
      <c r="A2993">
        <v>2991</v>
      </c>
      <c r="B2993" s="2" t="s">
        <v>2991</v>
      </c>
      <c r="C2993" s="2" t="s">
        <v>7101</v>
      </c>
      <c r="D2993" s="7">
        <v>8500</v>
      </c>
      <c r="E2993" s="5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322"/>
        <v>103</v>
      </c>
      <c r="P2993">
        <f t="shared" si="323"/>
        <v>94.41</v>
      </c>
      <c r="Q2993" t="s">
        <v>8315</v>
      </c>
      <c r="R2993" t="s">
        <v>8355</v>
      </c>
      <c r="S2993" s="11">
        <f t="shared" si="324"/>
        <v>42740.837152777778</v>
      </c>
      <c r="T2993">
        <f t="shared" si="325"/>
        <v>25569.001076388889</v>
      </c>
      <c r="U2993">
        <f t="shared" si="326"/>
        <v>2017</v>
      </c>
      <c r="V2993">
        <f t="shared" si="327"/>
        <v>1</v>
      </c>
      <c r="W2993" t="str">
        <f t="shared" si="328"/>
        <v>Jan</v>
      </c>
    </row>
    <row r="2994" spans="1:23" customFormat="1" ht="43.2" hidden="1" x14ac:dyDescent="0.3">
      <c r="A2994">
        <v>2992</v>
      </c>
      <c r="B2994" s="2" t="s">
        <v>2992</v>
      </c>
      <c r="C2994" s="2" t="s">
        <v>7102</v>
      </c>
      <c r="D2994" s="7">
        <v>3000</v>
      </c>
      <c r="E2994" s="5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322"/>
        <v>105</v>
      </c>
      <c r="P2994">
        <f t="shared" si="323"/>
        <v>48.98</v>
      </c>
      <c r="Q2994" t="s">
        <v>8315</v>
      </c>
      <c r="R2994" t="s">
        <v>8355</v>
      </c>
      <c r="S2994" s="11">
        <f t="shared" si="324"/>
        <v>42622.767476851848</v>
      </c>
      <c r="T2994">
        <f t="shared" si="325"/>
        <v>25569.000740740739</v>
      </c>
      <c r="U2994">
        <f t="shared" si="326"/>
        <v>2016</v>
      </c>
      <c r="V2994">
        <f t="shared" si="327"/>
        <v>9</v>
      </c>
      <c r="W2994" t="str">
        <f t="shared" si="328"/>
        <v>Sep</v>
      </c>
    </row>
    <row r="2995" spans="1:23" customFormat="1" hidden="1" x14ac:dyDescent="0.3">
      <c r="A2995">
        <v>2993</v>
      </c>
      <c r="B2995" s="2" t="s">
        <v>2993</v>
      </c>
      <c r="C2995" s="2" t="s">
        <v>7103</v>
      </c>
      <c r="D2995" s="7">
        <v>1000</v>
      </c>
      <c r="E2995" s="5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322"/>
        <v>100</v>
      </c>
      <c r="P2995">
        <f t="shared" si="323"/>
        <v>45.59</v>
      </c>
      <c r="Q2995" t="s">
        <v>8315</v>
      </c>
      <c r="R2995" t="s">
        <v>8355</v>
      </c>
      <c r="S2995" s="11">
        <f t="shared" si="324"/>
        <v>42390.838738425926</v>
      </c>
      <c r="T2995">
        <f t="shared" si="325"/>
        <v>25569.000254629631</v>
      </c>
      <c r="U2995">
        <f t="shared" si="326"/>
        <v>2016</v>
      </c>
      <c r="V2995">
        <f t="shared" si="327"/>
        <v>1</v>
      </c>
      <c r="W2995" t="str">
        <f t="shared" si="328"/>
        <v>Jan</v>
      </c>
    </row>
    <row r="2996" spans="1:23" customFormat="1" ht="43.2" hidden="1" x14ac:dyDescent="0.3">
      <c r="A2996">
        <v>2994</v>
      </c>
      <c r="B2996" s="2" t="s">
        <v>2994</v>
      </c>
      <c r="C2996" s="2" t="s">
        <v>7104</v>
      </c>
      <c r="D2996" s="7">
        <v>300</v>
      </c>
      <c r="E2996" s="5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322"/>
        <v>458</v>
      </c>
      <c r="P2996">
        <f t="shared" si="323"/>
        <v>23.28</v>
      </c>
      <c r="Q2996" t="s">
        <v>8315</v>
      </c>
      <c r="R2996" t="s">
        <v>8355</v>
      </c>
      <c r="S2996" s="11">
        <f t="shared" si="324"/>
        <v>41885.478842592594</v>
      </c>
      <c r="T2996">
        <f t="shared" si="325"/>
        <v>25569.00068287037</v>
      </c>
      <c r="U2996">
        <f t="shared" si="326"/>
        <v>2014</v>
      </c>
      <c r="V2996">
        <f t="shared" si="327"/>
        <v>9</v>
      </c>
      <c r="W2996" t="str">
        <f t="shared" si="328"/>
        <v>Sep</v>
      </c>
    </row>
    <row r="2997" spans="1:23" customFormat="1" ht="43.2" hidden="1" x14ac:dyDescent="0.3">
      <c r="A2997">
        <v>2995</v>
      </c>
      <c r="B2997" s="2" t="s">
        <v>2995</v>
      </c>
      <c r="C2997" s="2" t="s">
        <v>7105</v>
      </c>
      <c r="D2997" s="7">
        <v>15000</v>
      </c>
      <c r="E2997" s="5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322"/>
        <v>105</v>
      </c>
      <c r="P2997">
        <f t="shared" si="323"/>
        <v>63.23</v>
      </c>
      <c r="Q2997" t="s">
        <v>8315</v>
      </c>
      <c r="R2997" t="s">
        <v>8355</v>
      </c>
      <c r="S2997" s="11">
        <f t="shared" si="324"/>
        <v>42724.665173611109</v>
      </c>
      <c r="T2997">
        <f t="shared" si="325"/>
        <v>25569.002881944445</v>
      </c>
      <c r="U2997">
        <f t="shared" si="326"/>
        <v>2016</v>
      </c>
      <c r="V2997">
        <f t="shared" si="327"/>
        <v>12</v>
      </c>
      <c r="W2997" t="str">
        <f t="shared" si="328"/>
        <v>Dec</v>
      </c>
    </row>
    <row r="2998" spans="1:23" customFormat="1" ht="28.8" hidden="1" x14ac:dyDescent="0.3">
      <c r="A2998">
        <v>2996</v>
      </c>
      <c r="B2998" s="2" t="s">
        <v>2996</v>
      </c>
      <c r="C2998" s="2" t="s">
        <v>7106</v>
      </c>
      <c r="D2998" s="7">
        <v>35000</v>
      </c>
      <c r="E2998" s="5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322"/>
        <v>172</v>
      </c>
      <c r="P2998">
        <f t="shared" si="323"/>
        <v>153.52000000000001</v>
      </c>
      <c r="Q2998" t="s">
        <v>8315</v>
      </c>
      <c r="R2998" t="s">
        <v>8355</v>
      </c>
      <c r="S2998" s="11">
        <f t="shared" si="324"/>
        <v>42090.912500000006</v>
      </c>
      <c r="T2998">
        <f t="shared" si="325"/>
        <v>25569.004537037035</v>
      </c>
      <c r="U2998">
        <f t="shared" si="326"/>
        <v>2015</v>
      </c>
      <c r="V2998">
        <f t="shared" si="327"/>
        <v>3</v>
      </c>
      <c r="W2998" t="str">
        <f t="shared" si="328"/>
        <v>Mar</v>
      </c>
    </row>
    <row r="2999" spans="1:23" customFormat="1" ht="43.2" hidden="1" x14ac:dyDescent="0.3">
      <c r="A2999">
        <v>2997</v>
      </c>
      <c r="B2999" s="2" t="s">
        <v>2997</v>
      </c>
      <c r="C2999" s="2" t="s">
        <v>7107</v>
      </c>
      <c r="D2999" s="7">
        <v>10000</v>
      </c>
      <c r="E2999" s="5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322"/>
        <v>104</v>
      </c>
      <c r="P2999">
        <f t="shared" si="323"/>
        <v>90.2</v>
      </c>
      <c r="Q2999" t="s">
        <v>8315</v>
      </c>
      <c r="R2999" t="s">
        <v>8355</v>
      </c>
      <c r="S2999" s="11">
        <f t="shared" si="324"/>
        <v>42775.733715277776</v>
      </c>
      <c r="T2999">
        <f t="shared" si="325"/>
        <v>25569.001331018517</v>
      </c>
      <c r="U2999">
        <f t="shared" si="326"/>
        <v>2017</v>
      </c>
      <c r="V2999">
        <f t="shared" si="327"/>
        <v>2</v>
      </c>
      <c r="W2999" t="str">
        <f t="shared" si="328"/>
        <v>Feb</v>
      </c>
    </row>
    <row r="3000" spans="1:23" customFormat="1" ht="43.2" hidden="1" x14ac:dyDescent="0.3">
      <c r="A3000">
        <v>2998</v>
      </c>
      <c r="B3000" s="2" t="s">
        <v>2998</v>
      </c>
      <c r="C3000" s="2" t="s">
        <v>7108</v>
      </c>
      <c r="D3000" s="7">
        <v>50000</v>
      </c>
      <c r="E3000" s="5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322"/>
        <v>103</v>
      </c>
      <c r="P3000">
        <f t="shared" si="323"/>
        <v>118.97</v>
      </c>
      <c r="Q3000" t="s">
        <v>8315</v>
      </c>
      <c r="R3000" t="s">
        <v>8355</v>
      </c>
      <c r="S3000" s="11">
        <f t="shared" si="324"/>
        <v>41778.193622685183</v>
      </c>
      <c r="T3000">
        <f t="shared" si="325"/>
        <v>25569.005011574074</v>
      </c>
      <c r="U3000">
        <f t="shared" si="326"/>
        <v>2014</v>
      </c>
      <c r="V3000">
        <f t="shared" si="327"/>
        <v>5</v>
      </c>
      <c r="W3000" t="str">
        <f t="shared" si="328"/>
        <v>May</v>
      </c>
    </row>
    <row r="3001" spans="1:23" customFormat="1" ht="43.2" hidden="1" x14ac:dyDescent="0.3">
      <c r="A3001">
        <v>2999</v>
      </c>
      <c r="B3001" s="2" t="s">
        <v>2999</v>
      </c>
      <c r="C3001" s="2" t="s">
        <v>7109</v>
      </c>
      <c r="D3001" s="7">
        <v>1350</v>
      </c>
      <c r="E3001" s="5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322"/>
        <v>119</v>
      </c>
      <c r="P3001">
        <f t="shared" si="323"/>
        <v>80.25</v>
      </c>
      <c r="Q3001" t="s">
        <v>8315</v>
      </c>
      <c r="R3001" t="s">
        <v>8355</v>
      </c>
      <c r="S3001" s="11">
        <f t="shared" si="324"/>
        <v>42780.740277777775</v>
      </c>
      <c r="T3001">
        <f t="shared" si="325"/>
        <v>25569.000231481481</v>
      </c>
      <c r="U3001">
        <f t="shared" si="326"/>
        <v>2017</v>
      </c>
      <c r="V3001">
        <f t="shared" si="327"/>
        <v>2</v>
      </c>
      <c r="W3001" t="str">
        <f t="shared" si="328"/>
        <v>Feb</v>
      </c>
    </row>
    <row r="3002" spans="1:23" customFormat="1" ht="43.2" hidden="1" x14ac:dyDescent="0.3">
      <c r="A3002">
        <v>3000</v>
      </c>
      <c r="B3002" s="2" t="s">
        <v>3000</v>
      </c>
      <c r="C3002" s="2" t="s">
        <v>7110</v>
      </c>
      <c r="D3002" s="7">
        <v>500</v>
      </c>
      <c r="E3002" s="5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322"/>
        <v>100</v>
      </c>
      <c r="P3002">
        <f t="shared" si="323"/>
        <v>62.5</v>
      </c>
      <c r="Q3002" t="s">
        <v>8315</v>
      </c>
      <c r="R3002" t="s">
        <v>8355</v>
      </c>
      <c r="S3002" s="11">
        <f t="shared" si="324"/>
        <v>42752.827199074076</v>
      </c>
      <c r="T3002">
        <f t="shared" si="325"/>
        <v>25569.000092592592</v>
      </c>
      <c r="U3002">
        <f t="shared" si="326"/>
        <v>2017</v>
      </c>
      <c r="V3002">
        <f t="shared" si="327"/>
        <v>1</v>
      </c>
      <c r="W3002" t="str">
        <f t="shared" si="328"/>
        <v>Jan</v>
      </c>
    </row>
    <row r="3003" spans="1:23" customFormat="1" ht="43.2" hidden="1" x14ac:dyDescent="0.3">
      <c r="A3003">
        <v>3001</v>
      </c>
      <c r="B3003" s="2" t="s">
        <v>3001</v>
      </c>
      <c r="C3003" s="2" t="s">
        <v>7111</v>
      </c>
      <c r="D3003" s="7">
        <v>7214</v>
      </c>
      <c r="E3003" s="5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322"/>
        <v>319</v>
      </c>
      <c r="P3003">
        <f t="shared" si="323"/>
        <v>131.38</v>
      </c>
      <c r="Q3003" t="s">
        <v>8315</v>
      </c>
      <c r="R3003" t="s">
        <v>8355</v>
      </c>
      <c r="S3003" s="11">
        <f t="shared" si="324"/>
        <v>42534.895625000005</v>
      </c>
      <c r="T3003">
        <f t="shared" si="325"/>
        <v>25569.002025462964</v>
      </c>
      <c r="U3003">
        <f t="shared" si="326"/>
        <v>2016</v>
      </c>
      <c r="V3003">
        <f t="shared" si="327"/>
        <v>6</v>
      </c>
      <c r="W3003" t="str">
        <f t="shared" si="328"/>
        <v>Jun</v>
      </c>
    </row>
    <row r="3004" spans="1:23" customFormat="1" ht="28.8" hidden="1" x14ac:dyDescent="0.3">
      <c r="A3004">
        <v>3002</v>
      </c>
      <c r="B3004" s="2" t="s">
        <v>3002</v>
      </c>
      <c r="C3004" s="2" t="s">
        <v>7112</v>
      </c>
      <c r="D3004" s="7">
        <v>7000</v>
      </c>
      <c r="E3004" s="5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322"/>
        <v>109</v>
      </c>
      <c r="P3004">
        <f t="shared" si="323"/>
        <v>73.03</v>
      </c>
      <c r="Q3004" t="s">
        <v>8315</v>
      </c>
      <c r="R3004" t="s">
        <v>8355</v>
      </c>
      <c r="S3004" s="11">
        <f t="shared" si="324"/>
        <v>41239.83625</v>
      </c>
      <c r="T3004">
        <f t="shared" si="325"/>
        <v>25569.001203703705</v>
      </c>
      <c r="U3004">
        <f t="shared" si="326"/>
        <v>2012</v>
      </c>
      <c r="V3004">
        <f t="shared" si="327"/>
        <v>11</v>
      </c>
      <c r="W3004" t="str">
        <f t="shared" si="328"/>
        <v>Nov</v>
      </c>
    </row>
    <row r="3005" spans="1:23" customFormat="1" ht="43.2" hidden="1" x14ac:dyDescent="0.3">
      <c r="A3005">
        <v>3003</v>
      </c>
      <c r="B3005" s="2" t="s">
        <v>3003</v>
      </c>
      <c r="C3005" s="2" t="s">
        <v>7113</v>
      </c>
      <c r="D3005" s="7">
        <v>3000</v>
      </c>
      <c r="E3005" s="5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322"/>
        <v>101</v>
      </c>
      <c r="P3005">
        <f t="shared" si="323"/>
        <v>178.53</v>
      </c>
      <c r="Q3005" t="s">
        <v>8315</v>
      </c>
      <c r="R3005" t="s">
        <v>8355</v>
      </c>
      <c r="S3005" s="11">
        <f t="shared" si="324"/>
        <v>42398.849259259259</v>
      </c>
      <c r="T3005">
        <f t="shared" si="325"/>
        <v>25569.000196759258</v>
      </c>
      <c r="U3005">
        <f t="shared" si="326"/>
        <v>2016</v>
      </c>
      <c r="V3005">
        <f t="shared" si="327"/>
        <v>1</v>
      </c>
      <c r="W3005" t="str">
        <f t="shared" si="328"/>
        <v>Jan</v>
      </c>
    </row>
    <row r="3006" spans="1:23" customFormat="1" ht="57.6" hidden="1" x14ac:dyDescent="0.3">
      <c r="A3006">
        <v>3004</v>
      </c>
      <c r="B3006" s="2" t="s">
        <v>3004</v>
      </c>
      <c r="C3006" s="2" t="s">
        <v>7114</v>
      </c>
      <c r="D3006" s="7">
        <v>40000</v>
      </c>
      <c r="E3006" s="5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322"/>
        <v>113</v>
      </c>
      <c r="P3006">
        <f t="shared" si="323"/>
        <v>162.91</v>
      </c>
      <c r="Q3006" t="s">
        <v>8315</v>
      </c>
      <c r="R3006" t="s">
        <v>8355</v>
      </c>
      <c r="S3006" s="11">
        <f t="shared" si="324"/>
        <v>41928.881064814814</v>
      </c>
      <c r="T3006">
        <f t="shared" si="325"/>
        <v>25569.003206018519</v>
      </c>
      <c r="U3006">
        <f t="shared" si="326"/>
        <v>2014</v>
      </c>
      <c r="V3006">
        <f t="shared" si="327"/>
        <v>10</v>
      </c>
      <c r="W3006" t="str">
        <f t="shared" si="328"/>
        <v>Oct</v>
      </c>
    </row>
    <row r="3007" spans="1:23" customFormat="1" ht="43.2" hidden="1" x14ac:dyDescent="0.3">
      <c r="A3007">
        <v>3005</v>
      </c>
      <c r="B3007" s="2" t="s">
        <v>3005</v>
      </c>
      <c r="C3007" s="2" t="s">
        <v>7115</v>
      </c>
      <c r="D3007" s="7">
        <v>10600</v>
      </c>
      <c r="E3007" s="5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322"/>
        <v>120</v>
      </c>
      <c r="P3007">
        <f t="shared" si="323"/>
        <v>108.24</v>
      </c>
      <c r="Q3007" t="s">
        <v>8315</v>
      </c>
      <c r="R3007" t="s">
        <v>8355</v>
      </c>
      <c r="S3007" s="11">
        <f t="shared" si="324"/>
        <v>41888.674826388888</v>
      </c>
      <c r="T3007">
        <f t="shared" si="325"/>
        <v>25569.00136574074</v>
      </c>
      <c r="U3007">
        <f t="shared" si="326"/>
        <v>2014</v>
      </c>
      <c r="V3007">
        <f t="shared" si="327"/>
        <v>9</v>
      </c>
      <c r="W3007" t="str">
        <f t="shared" si="328"/>
        <v>Sep</v>
      </c>
    </row>
    <row r="3008" spans="1:23" customFormat="1" ht="28.8" hidden="1" x14ac:dyDescent="0.3">
      <c r="A3008">
        <v>3006</v>
      </c>
      <c r="B3008" s="2" t="s">
        <v>3006</v>
      </c>
      <c r="C3008" s="2" t="s">
        <v>7116</v>
      </c>
      <c r="D3008" s="7">
        <v>8000</v>
      </c>
      <c r="E3008" s="5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322"/>
        <v>108</v>
      </c>
      <c r="P3008">
        <f t="shared" si="323"/>
        <v>88.87</v>
      </c>
      <c r="Q3008" t="s">
        <v>8315</v>
      </c>
      <c r="R3008" t="s">
        <v>8355</v>
      </c>
      <c r="S3008" s="11">
        <f t="shared" si="324"/>
        <v>41957.756840277783</v>
      </c>
      <c r="T3008">
        <f t="shared" si="325"/>
        <v>25569.001122685186</v>
      </c>
      <c r="U3008">
        <f t="shared" si="326"/>
        <v>2014</v>
      </c>
      <c r="V3008">
        <f t="shared" si="327"/>
        <v>11</v>
      </c>
      <c r="W3008" t="str">
        <f t="shared" si="328"/>
        <v>Nov</v>
      </c>
    </row>
    <row r="3009" spans="1:23" customFormat="1" ht="28.8" hidden="1" x14ac:dyDescent="0.3">
      <c r="A3009">
        <v>3007</v>
      </c>
      <c r="B3009" s="2" t="s">
        <v>3007</v>
      </c>
      <c r="C3009" s="2" t="s">
        <v>7117</v>
      </c>
      <c r="D3009" s="7">
        <v>600</v>
      </c>
      <c r="E3009" s="5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322"/>
        <v>180</v>
      </c>
      <c r="P3009">
        <f t="shared" si="323"/>
        <v>54</v>
      </c>
      <c r="Q3009" t="s">
        <v>8315</v>
      </c>
      <c r="R3009" t="s">
        <v>8355</v>
      </c>
      <c r="S3009" s="11">
        <f t="shared" si="324"/>
        <v>42098.216238425928</v>
      </c>
      <c r="T3009">
        <f t="shared" si="325"/>
        <v>25569.000231481481</v>
      </c>
      <c r="U3009">
        <f t="shared" si="326"/>
        <v>2015</v>
      </c>
      <c r="V3009">
        <f t="shared" si="327"/>
        <v>4</v>
      </c>
      <c r="W3009" t="str">
        <f t="shared" si="328"/>
        <v>Apr</v>
      </c>
    </row>
    <row r="3010" spans="1:23" customFormat="1" ht="43.2" hidden="1" x14ac:dyDescent="0.3">
      <c r="A3010">
        <v>3008</v>
      </c>
      <c r="B3010" s="2" t="s">
        <v>3008</v>
      </c>
      <c r="C3010" s="2" t="s">
        <v>7118</v>
      </c>
      <c r="D3010" s="7">
        <v>3000</v>
      </c>
      <c r="E3010" s="5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329">ROUND(E3010/D3010*100,0)</f>
        <v>101</v>
      </c>
      <c r="P3010">
        <f t="shared" si="323"/>
        <v>116.73</v>
      </c>
      <c r="Q3010" t="s">
        <v>8315</v>
      </c>
      <c r="R3010" t="s">
        <v>8355</v>
      </c>
      <c r="S3010" s="11">
        <f t="shared" si="324"/>
        <v>42360.212025462963</v>
      </c>
      <c r="T3010">
        <f t="shared" si="325"/>
        <v>25569.000300925927</v>
      </c>
      <c r="U3010">
        <f t="shared" si="326"/>
        <v>2015</v>
      </c>
      <c r="V3010">
        <f t="shared" si="327"/>
        <v>12</v>
      </c>
      <c r="W3010" t="str">
        <f t="shared" si="328"/>
        <v>Dec</v>
      </c>
    </row>
    <row r="3011" spans="1:23" customFormat="1" ht="43.2" hidden="1" x14ac:dyDescent="0.3">
      <c r="A3011">
        <v>3009</v>
      </c>
      <c r="B3011" s="2" t="s">
        <v>3009</v>
      </c>
      <c r="C3011" s="2" t="s">
        <v>7119</v>
      </c>
      <c r="D3011" s="7">
        <v>25000</v>
      </c>
      <c r="E3011" s="5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329"/>
        <v>120</v>
      </c>
      <c r="P3011">
        <f t="shared" ref="P3011:P3074" si="330">IFERROR(ROUND(E3011/L3011,2),0)</f>
        <v>233.9</v>
      </c>
      <c r="Q3011" t="s">
        <v>8315</v>
      </c>
      <c r="R3011" t="s">
        <v>8355</v>
      </c>
      <c r="S3011" s="11">
        <f t="shared" ref="S3011:S3074" si="331">(((J3011/60)/60)/24)+DATE(1970,1,1)</f>
        <v>41939.569907407407</v>
      </c>
      <c r="T3011">
        <f t="shared" ref="T3011:T3074" si="332">(((L3011/60)/60)/24)+DATE(1970,1,1)</f>
        <v>25569.001481481482</v>
      </c>
      <c r="U3011">
        <f t="shared" ref="U3011:U3074" si="333">YEAR(S3011)</f>
        <v>2014</v>
      </c>
      <c r="V3011">
        <f t="shared" ref="V3011:V3074" si="334">MONTH(S3011)</f>
        <v>10</v>
      </c>
      <c r="W3011" t="str">
        <f t="shared" ref="W3011:W3074" si="335">IF(V3011=1,"Jan",IF(V3011=2,"Feb",IF(V3011=3,"Mar",IF(V3011=4,"Apr",IF(V3011=5,"May",IF(V3011=6,"Jun",IF(V3011=7,"Jul",IF(V3011=8,"Aug",IF(V3011=9,"Sep",IF(V3011=10,"Oct",IF(V3011=11,"Nov",IF(V3011=12,"Dec"))))))))))))</f>
        <v>Oct</v>
      </c>
    </row>
    <row r="3012" spans="1:23" customFormat="1" ht="43.2" hidden="1" x14ac:dyDescent="0.3">
      <c r="A3012">
        <v>3010</v>
      </c>
      <c r="B3012" s="2" t="s">
        <v>3010</v>
      </c>
      <c r="C3012" s="2" t="s">
        <v>7120</v>
      </c>
      <c r="D3012" s="7">
        <v>1500</v>
      </c>
      <c r="E3012" s="5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329"/>
        <v>158</v>
      </c>
      <c r="P3012">
        <f t="shared" si="330"/>
        <v>158</v>
      </c>
      <c r="Q3012" t="s">
        <v>8315</v>
      </c>
      <c r="R3012" t="s">
        <v>8355</v>
      </c>
      <c r="S3012" s="11">
        <f t="shared" si="331"/>
        <v>41996.832395833335</v>
      </c>
      <c r="T3012">
        <f t="shared" si="332"/>
        <v>25569.000173611112</v>
      </c>
      <c r="U3012">
        <f t="shared" si="333"/>
        <v>2014</v>
      </c>
      <c r="V3012">
        <f t="shared" si="334"/>
        <v>12</v>
      </c>
      <c r="W3012" t="str">
        <f t="shared" si="335"/>
        <v>Dec</v>
      </c>
    </row>
    <row r="3013" spans="1:23" customFormat="1" ht="43.2" hidden="1" x14ac:dyDescent="0.3">
      <c r="A3013">
        <v>3011</v>
      </c>
      <c r="B3013" s="2" t="s">
        <v>3011</v>
      </c>
      <c r="C3013" s="2" t="s">
        <v>7121</v>
      </c>
      <c r="D3013" s="7">
        <v>300</v>
      </c>
      <c r="E3013" s="5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329"/>
        <v>124</v>
      </c>
      <c r="P3013">
        <f t="shared" si="330"/>
        <v>14.84</v>
      </c>
      <c r="Q3013" t="s">
        <v>8315</v>
      </c>
      <c r="R3013" t="s">
        <v>8355</v>
      </c>
      <c r="S3013" s="11">
        <f t="shared" si="331"/>
        <v>42334.468935185185</v>
      </c>
      <c r="T3013">
        <f t="shared" si="332"/>
        <v>25569.00028935185</v>
      </c>
      <c r="U3013">
        <f t="shared" si="333"/>
        <v>2015</v>
      </c>
      <c r="V3013">
        <f t="shared" si="334"/>
        <v>11</v>
      </c>
      <c r="W3013" t="str">
        <f t="shared" si="335"/>
        <v>Nov</v>
      </c>
    </row>
    <row r="3014" spans="1:23" customFormat="1" ht="43.2" hidden="1" x14ac:dyDescent="0.3">
      <c r="A3014">
        <v>3012</v>
      </c>
      <c r="B3014" s="2" t="s">
        <v>3012</v>
      </c>
      <c r="C3014" s="2" t="s">
        <v>7122</v>
      </c>
      <c r="D3014" s="7">
        <v>4000</v>
      </c>
      <c r="E3014" s="5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329"/>
        <v>117</v>
      </c>
      <c r="P3014">
        <f t="shared" si="330"/>
        <v>85.18</v>
      </c>
      <c r="Q3014" t="s">
        <v>8315</v>
      </c>
      <c r="R3014" t="s">
        <v>8355</v>
      </c>
      <c r="S3014" s="11">
        <f t="shared" si="331"/>
        <v>42024.702893518523</v>
      </c>
      <c r="T3014">
        <f t="shared" si="332"/>
        <v>25569.000636574074</v>
      </c>
      <c r="U3014">
        <f t="shared" si="333"/>
        <v>2015</v>
      </c>
      <c r="V3014">
        <f t="shared" si="334"/>
        <v>1</v>
      </c>
      <c r="W3014" t="str">
        <f t="shared" si="335"/>
        <v>Jan</v>
      </c>
    </row>
    <row r="3015" spans="1:23" customFormat="1" ht="43.2" hidden="1" x14ac:dyDescent="0.3">
      <c r="A3015">
        <v>3013</v>
      </c>
      <c r="B3015" s="2" t="s">
        <v>3013</v>
      </c>
      <c r="C3015" s="2" t="s">
        <v>7123</v>
      </c>
      <c r="D3015" s="7">
        <v>10000</v>
      </c>
      <c r="E3015" s="5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329"/>
        <v>157</v>
      </c>
      <c r="P3015">
        <f t="shared" si="330"/>
        <v>146.69</v>
      </c>
      <c r="Q3015" t="s">
        <v>8315</v>
      </c>
      <c r="R3015" t="s">
        <v>8355</v>
      </c>
      <c r="S3015" s="11">
        <f t="shared" si="331"/>
        <v>42146.836215277777</v>
      </c>
      <c r="T3015">
        <f t="shared" si="332"/>
        <v>25569.001238425924</v>
      </c>
      <c r="U3015">
        <f t="shared" si="333"/>
        <v>2015</v>
      </c>
      <c r="V3015">
        <f t="shared" si="334"/>
        <v>5</v>
      </c>
      <c r="W3015" t="str">
        <f t="shared" si="335"/>
        <v>May</v>
      </c>
    </row>
    <row r="3016" spans="1:23" customFormat="1" ht="43.2" hidden="1" x14ac:dyDescent="0.3">
      <c r="A3016">
        <v>3014</v>
      </c>
      <c r="B3016" s="2" t="s">
        <v>3014</v>
      </c>
      <c r="C3016" s="2" t="s">
        <v>7124</v>
      </c>
      <c r="D3016" s="7">
        <v>25000</v>
      </c>
      <c r="E3016" s="5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329"/>
        <v>113</v>
      </c>
      <c r="P3016">
        <f t="shared" si="330"/>
        <v>50.76</v>
      </c>
      <c r="Q3016" t="s">
        <v>8315</v>
      </c>
      <c r="R3016" t="s">
        <v>8355</v>
      </c>
      <c r="S3016" s="11">
        <f t="shared" si="331"/>
        <v>41920.123611111114</v>
      </c>
      <c r="T3016">
        <f t="shared" si="332"/>
        <v>25569.00644675926</v>
      </c>
      <c r="U3016">
        <f t="shared" si="333"/>
        <v>2014</v>
      </c>
      <c r="V3016">
        <f t="shared" si="334"/>
        <v>10</v>
      </c>
      <c r="W3016" t="str">
        <f t="shared" si="335"/>
        <v>Oct</v>
      </c>
    </row>
    <row r="3017" spans="1:23" customFormat="1" ht="43.2" hidden="1" x14ac:dyDescent="0.3">
      <c r="A3017">
        <v>3015</v>
      </c>
      <c r="B3017" s="2" t="s">
        <v>3015</v>
      </c>
      <c r="C3017" s="2" t="s">
        <v>7125</v>
      </c>
      <c r="D3017" s="7">
        <v>3400</v>
      </c>
      <c r="E3017" s="5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329"/>
        <v>103</v>
      </c>
      <c r="P3017">
        <f t="shared" si="330"/>
        <v>87.7</v>
      </c>
      <c r="Q3017" t="s">
        <v>8315</v>
      </c>
      <c r="R3017" t="s">
        <v>8355</v>
      </c>
      <c r="S3017" s="11">
        <f t="shared" si="331"/>
        <v>41785.72729166667</v>
      </c>
      <c r="T3017">
        <f t="shared" si="332"/>
        <v>25569.000462962962</v>
      </c>
      <c r="U3017">
        <f t="shared" si="333"/>
        <v>2014</v>
      </c>
      <c r="V3017">
        <f t="shared" si="334"/>
        <v>5</v>
      </c>
      <c r="W3017" t="str">
        <f t="shared" si="335"/>
        <v>May</v>
      </c>
    </row>
    <row r="3018" spans="1:23" customFormat="1" ht="43.2" hidden="1" x14ac:dyDescent="0.3">
      <c r="A3018">
        <v>3016</v>
      </c>
      <c r="B3018" s="2" t="s">
        <v>3016</v>
      </c>
      <c r="C3018" s="2" t="s">
        <v>7126</v>
      </c>
      <c r="D3018" s="7">
        <v>8500</v>
      </c>
      <c r="E3018" s="5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329"/>
        <v>103</v>
      </c>
      <c r="P3018">
        <f t="shared" si="330"/>
        <v>242.28</v>
      </c>
      <c r="Q3018" t="s">
        <v>8315</v>
      </c>
      <c r="R3018" t="s">
        <v>8355</v>
      </c>
      <c r="S3018" s="11">
        <f t="shared" si="331"/>
        <v>41778.548055555555</v>
      </c>
      <c r="T3018">
        <f t="shared" si="332"/>
        <v>25569.000416666666</v>
      </c>
      <c r="U3018">
        <f t="shared" si="333"/>
        <v>2014</v>
      </c>
      <c r="V3018">
        <f t="shared" si="334"/>
        <v>5</v>
      </c>
      <c r="W3018" t="str">
        <f t="shared" si="335"/>
        <v>May</v>
      </c>
    </row>
    <row r="3019" spans="1:23" customFormat="1" ht="43.2" hidden="1" x14ac:dyDescent="0.3">
      <c r="A3019">
        <v>3017</v>
      </c>
      <c r="B3019" s="2" t="s">
        <v>3017</v>
      </c>
      <c r="C3019" s="2" t="s">
        <v>7127</v>
      </c>
      <c r="D3019" s="7">
        <v>22000</v>
      </c>
      <c r="E3019" s="5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329"/>
        <v>106</v>
      </c>
      <c r="P3019">
        <f t="shared" si="330"/>
        <v>146.44999999999999</v>
      </c>
      <c r="Q3019" t="s">
        <v>8315</v>
      </c>
      <c r="R3019" t="s">
        <v>8355</v>
      </c>
      <c r="S3019" s="11">
        <f t="shared" si="331"/>
        <v>41841.850034722222</v>
      </c>
      <c r="T3019">
        <f t="shared" si="332"/>
        <v>25569.001840277779</v>
      </c>
      <c r="U3019">
        <f t="shared" si="333"/>
        <v>2014</v>
      </c>
      <c r="V3019">
        <f t="shared" si="334"/>
        <v>7</v>
      </c>
      <c r="W3019" t="str">
        <f t="shared" si="335"/>
        <v>Jul</v>
      </c>
    </row>
    <row r="3020" spans="1:23" customFormat="1" ht="43.2" hidden="1" x14ac:dyDescent="0.3">
      <c r="A3020">
        <v>3018</v>
      </c>
      <c r="B3020" s="2" t="s">
        <v>3018</v>
      </c>
      <c r="C3020" s="2" t="s">
        <v>7128</v>
      </c>
      <c r="D3020" s="7">
        <v>4200</v>
      </c>
      <c r="E3020" s="5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329"/>
        <v>101</v>
      </c>
      <c r="P3020">
        <f t="shared" si="330"/>
        <v>103.17</v>
      </c>
      <c r="Q3020" t="s">
        <v>8315</v>
      </c>
      <c r="R3020" t="s">
        <v>8355</v>
      </c>
      <c r="S3020" s="11">
        <f t="shared" si="331"/>
        <v>42163.29833333334</v>
      </c>
      <c r="T3020">
        <f t="shared" si="332"/>
        <v>25569.000474537039</v>
      </c>
      <c r="U3020">
        <f t="shared" si="333"/>
        <v>2015</v>
      </c>
      <c r="V3020">
        <f t="shared" si="334"/>
        <v>6</v>
      </c>
      <c r="W3020" t="str">
        <f t="shared" si="335"/>
        <v>Jun</v>
      </c>
    </row>
    <row r="3021" spans="1:23" customFormat="1" ht="43.2" hidden="1" x14ac:dyDescent="0.3">
      <c r="A3021">
        <v>3019</v>
      </c>
      <c r="B3021" s="2" t="s">
        <v>3019</v>
      </c>
      <c r="C3021" s="2" t="s">
        <v>7129</v>
      </c>
      <c r="D3021" s="7">
        <v>15000</v>
      </c>
      <c r="E3021" s="5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329"/>
        <v>121</v>
      </c>
      <c r="P3021">
        <f t="shared" si="330"/>
        <v>80.459999999999994</v>
      </c>
      <c r="Q3021" t="s">
        <v>8315</v>
      </c>
      <c r="R3021" t="s">
        <v>8355</v>
      </c>
      <c r="S3021" s="11">
        <f t="shared" si="331"/>
        <v>41758.833564814813</v>
      </c>
      <c r="T3021">
        <f t="shared" si="332"/>
        <v>25569.002615740741</v>
      </c>
      <c r="U3021">
        <f t="shared" si="333"/>
        <v>2014</v>
      </c>
      <c r="V3021">
        <f t="shared" si="334"/>
        <v>4</v>
      </c>
      <c r="W3021" t="str">
        <f t="shared" si="335"/>
        <v>Apr</v>
      </c>
    </row>
    <row r="3022" spans="1:23" customFormat="1" ht="43.2" hidden="1" x14ac:dyDescent="0.3">
      <c r="A3022">
        <v>3020</v>
      </c>
      <c r="B3022" s="2" t="s">
        <v>3020</v>
      </c>
      <c r="C3022" s="2" t="s">
        <v>7130</v>
      </c>
      <c r="D3022" s="7">
        <v>7000</v>
      </c>
      <c r="E3022" s="5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329"/>
        <v>101</v>
      </c>
      <c r="P3022">
        <f t="shared" si="330"/>
        <v>234.67</v>
      </c>
      <c r="Q3022" t="s">
        <v>8315</v>
      </c>
      <c r="R3022" t="s">
        <v>8355</v>
      </c>
      <c r="S3022" s="11">
        <f t="shared" si="331"/>
        <v>42170.846446759257</v>
      </c>
      <c r="T3022">
        <f t="shared" si="332"/>
        <v>25569.000347222223</v>
      </c>
      <c r="U3022">
        <f t="shared" si="333"/>
        <v>2015</v>
      </c>
      <c r="V3022">
        <f t="shared" si="334"/>
        <v>6</v>
      </c>
      <c r="W3022" t="str">
        <f t="shared" si="335"/>
        <v>Jun</v>
      </c>
    </row>
    <row r="3023" spans="1:23" customFormat="1" ht="43.2" hidden="1" x14ac:dyDescent="0.3">
      <c r="A3023">
        <v>3021</v>
      </c>
      <c r="B3023" s="2" t="s">
        <v>3021</v>
      </c>
      <c r="C3023" s="2" t="s">
        <v>7131</v>
      </c>
      <c r="D3023" s="7">
        <v>4500</v>
      </c>
      <c r="E3023" s="5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329"/>
        <v>116</v>
      </c>
      <c r="P3023">
        <f t="shared" si="330"/>
        <v>50.69</v>
      </c>
      <c r="Q3023" t="s">
        <v>8315</v>
      </c>
      <c r="R3023" t="s">
        <v>8355</v>
      </c>
      <c r="S3023" s="11">
        <f t="shared" si="331"/>
        <v>42660.618854166663</v>
      </c>
      <c r="T3023">
        <f t="shared" si="332"/>
        <v>25569.001192129628</v>
      </c>
      <c r="U3023">
        <f t="shared" si="333"/>
        <v>2016</v>
      </c>
      <c r="V3023">
        <f t="shared" si="334"/>
        <v>10</v>
      </c>
      <c r="W3023" t="str">
        <f t="shared" si="335"/>
        <v>Oct</v>
      </c>
    </row>
    <row r="3024" spans="1:23" customFormat="1" ht="43.2" hidden="1" x14ac:dyDescent="0.3">
      <c r="A3024">
        <v>3022</v>
      </c>
      <c r="B3024" s="2" t="s">
        <v>3022</v>
      </c>
      <c r="C3024" s="2" t="s">
        <v>7132</v>
      </c>
      <c r="D3024" s="7">
        <v>10000</v>
      </c>
      <c r="E3024" s="5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329"/>
        <v>101</v>
      </c>
      <c r="P3024">
        <f t="shared" si="330"/>
        <v>162.71</v>
      </c>
      <c r="Q3024" t="s">
        <v>8315</v>
      </c>
      <c r="R3024" t="s">
        <v>8355</v>
      </c>
      <c r="S3024" s="11">
        <f t="shared" si="331"/>
        <v>42564.95380787037</v>
      </c>
      <c r="T3024">
        <f t="shared" si="332"/>
        <v>25569.000717592593</v>
      </c>
      <c r="U3024">
        <f t="shared" si="333"/>
        <v>2016</v>
      </c>
      <c r="V3024">
        <f t="shared" si="334"/>
        <v>7</v>
      </c>
      <c r="W3024" t="str">
        <f t="shared" si="335"/>
        <v>Jul</v>
      </c>
    </row>
    <row r="3025" spans="1:23" customFormat="1" ht="57.6" hidden="1" x14ac:dyDescent="0.3">
      <c r="A3025">
        <v>3023</v>
      </c>
      <c r="B3025" s="2" t="s">
        <v>3023</v>
      </c>
      <c r="C3025" s="2" t="s">
        <v>7133</v>
      </c>
      <c r="D3025" s="7">
        <v>700</v>
      </c>
      <c r="E3025" s="5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329"/>
        <v>103</v>
      </c>
      <c r="P3025">
        <f t="shared" si="330"/>
        <v>120.17</v>
      </c>
      <c r="Q3025" t="s">
        <v>8315</v>
      </c>
      <c r="R3025" t="s">
        <v>8355</v>
      </c>
      <c r="S3025" s="11">
        <f t="shared" si="331"/>
        <v>42121.675763888896</v>
      </c>
      <c r="T3025">
        <f t="shared" si="332"/>
        <v>25569.000069444446</v>
      </c>
      <c r="U3025">
        <f t="shared" si="333"/>
        <v>2015</v>
      </c>
      <c r="V3025">
        <f t="shared" si="334"/>
        <v>4</v>
      </c>
      <c r="W3025" t="str">
        <f t="shared" si="335"/>
        <v>Apr</v>
      </c>
    </row>
    <row r="3026" spans="1:23" customFormat="1" ht="43.2" hidden="1" x14ac:dyDescent="0.3">
      <c r="A3026">
        <v>3024</v>
      </c>
      <c r="B3026" s="2" t="s">
        <v>3024</v>
      </c>
      <c r="C3026" s="2" t="s">
        <v>7134</v>
      </c>
      <c r="D3026" s="7">
        <v>5000</v>
      </c>
      <c r="E3026" s="5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329"/>
        <v>246</v>
      </c>
      <c r="P3026">
        <f t="shared" si="330"/>
        <v>67.7</v>
      </c>
      <c r="Q3026" t="s">
        <v>8315</v>
      </c>
      <c r="R3026" t="s">
        <v>8355</v>
      </c>
      <c r="S3026" s="11">
        <f t="shared" si="331"/>
        <v>41158.993923611109</v>
      </c>
      <c r="T3026">
        <f t="shared" si="332"/>
        <v>25569.002106481483</v>
      </c>
      <c r="U3026">
        <f t="shared" si="333"/>
        <v>2012</v>
      </c>
      <c r="V3026">
        <f t="shared" si="334"/>
        <v>9</v>
      </c>
      <c r="W3026" t="str">
        <f t="shared" si="335"/>
        <v>Sep</v>
      </c>
    </row>
    <row r="3027" spans="1:23" customFormat="1" ht="43.2" hidden="1" x14ac:dyDescent="0.3">
      <c r="A3027">
        <v>3025</v>
      </c>
      <c r="B3027" s="2" t="s">
        <v>3025</v>
      </c>
      <c r="C3027" s="2" t="s">
        <v>7135</v>
      </c>
      <c r="D3027" s="7">
        <v>2500</v>
      </c>
      <c r="E3027" s="5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329"/>
        <v>302</v>
      </c>
      <c r="P3027">
        <f t="shared" si="330"/>
        <v>52.1</v>
      </c>
      <c r="Q3027" t="s">
        <v>8315</v>
      </c>
      <c r="R3027" t="s">
        <v>8355</v>
      </c>
      <c r="S3027" s="11">
        <f t="shared" si="331"/>
        <v>41761.509409722225</v>
      </c>
      <c r="T3027">
        <f t="shared" si="332"/>
        <v>25569.00167824074</v>
      </c>
      <c r="U3027">
        <f t="shared" si="333"/>
        <v>2014</v>
      </c>
      <c r="V3027">
        <f t="shared" si="334"/>
        <v>5</v>
      </c>
      <c r="W3027" t="str">
        <f t="shared" si="335"/>
        <v>May</v>
      </c>
    </row>
    <row r="3028" spans="1:23" customFormat="1" ht="57.6" hidden="1" x14ac:dyDescent="0.3">
      <c r="A3028">
        <v>3026</v>
      </c>
      <c r="B3028" s="2" t="s">
        <v>3026</v>
      </c>
      <c r="C3028" s="2" t="s">
        <v>7136</v>
      </c>
      <c r="D3028" s="7">
        <v>900</v>
      </c>
      <c r="E3028" s="5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329"/>
        <v>143</v>
      </c>
      <c r="P3028">
        <f t="shared" si="330"/>
        <v>51.6</v>
      </c>
      <c r="Q3028" t="s">
        <v>8315</v>
      </c>
      <c r="R3028" t="s">
        <v>8355</v>
      </c>
      <c r="S3028" s="11">
        <f t="shared" si="331"/>
        <v>42783.459398148145</v>
      </c>
      <c r="T3028">
        <f t="shared" si="332"/>
        <v>25569.00028935185</v>
      </c>
      <c r="U3028">
        <f t="shared" si="333"/>
        <v>2017</v>
      </c>
      <c r="V3028">
        <f t="shared" si="334"/>
        <v>2</v>
      </c>
      <c r="W3028" t="str">
        <f t="shared" si="335"/>
        <v>Feb</v>
      </c>
    </row>
    <row r="3029" spans="1:23" customFormat="1" ht="43.2" hidden="1" x14ac:dyDescent="0.3">
      <c r="A3029">
        <v>3027</v>
      </c>
      <c r="B3029" s="2" t="s">
        <v>3027</v>
      </c>
      <c r="C3029" s="2" t="s">
        <v>7137</v>
      </c>
      <c r="D3029" s="7">
        <v>40000</v>
      </c>
      <c r="E3029" s="5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329"/>
        <v>131</v>
      </c>
      <c r="P3029">
        <f t="shared" si="330"/>
        <v>164.3</v>
      </c>
      <c r="Q3029" t="s">
        <v>8315</v>
      </c>
      <c r="R3029" t="s">
        <v>8355</v>
      </c>
      <c r="S3029" s="11">
        <f t="shared" si="331"/>
        <v>42053.704293981486</v>
      </c>
      <c r="T3029">
        <f t="shared" si="332"/>
        <v>25569.003703703704</v>
      </c>
      <c r="U3029">
        <f t="shared" si="333"/>
        <v>2015</v>
      </c>
      <c r="V3029">
        <f t="shared" si="334"/>
        <v>2</v>
      </c>
      <c r="W3029" t="str">
        <f t="shared" si="335"/>
        <v>Feb</v>
      </c>
    </row>
    <row r="3030" spans="1:23" customFormat="1" ht="28.8" hidden="1" x14ac:dyDescent="0.3">
      <c r="A3030">
        <v>3028</v>
      </c>
      <c r="B3030" s="2" t="s">
        <v>3028</v>
      </c>
      <c r="C3030" s="2" t="s">
        <v>7138</v>
      </c>
      <c r="D3030" s="7">
        <v>5000</v>
      </c>
      <c r="E3030" s="5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329"/>
        <v>168</v>
      </c>
      <c r="P3030">
        <f t="shared" si="330"/>
        <v>84.86</v>
      </c>
      <c r="Q3030" t="s">
        <v>8315</v>
      </c>
      <c r="R3030" t="s">
        <v>8355</v>
      </c>
      <c r="S3030" s="11">
        <f t="shared" si="331"/>
        <v>42567.264178240745</v>
      </c>
      <c r="T3030">
        <f t="shared" si="332"/>
        <v>25569.001145833332</v>
      </c>
      <c r="U3030">
        <f t="shared" si="333"/>
        <v>2016</v>
      </c>
      <c r="V3030">
        <f t="shared" si="334"/>
        <v>7</v>
      </c>
      <c r="W3030" t="str">
        <f t="shared" si="335"/>
        <v>Jul</v>
      </c>
    </row>
    <row r="3031" spans="1:23" customFormat="1" ht="43.2" hidden="1" x14ac:dyDescent="0.3">
      <c r="A3031">
        <v>3029</v>
      </c>
      <c r="B3031" s="2" t="s">
        <v>3029</v>
      </c>
      <c r="C3031" s="2" t="s">
        <v>7139</v>
      </c>
      <c r="D3031" s="7">
        <v>30000</v>
      </c>
      <c r="E3031" s="5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329"/>
        <v>110</v>
      </c>
      <c r="P3031">
        <f t="shared" si="330"/>
        <v>94.55</v>
      </c>
      <c r="Q3031" t="s">
        <v>8315</v>
      </c>
      <c r="R3031" t="s">
        <v>8355</v>
      </c>
      <c r="S3031" s="11">
        <f t="shared" si="331"/>
        <v>41932.708877314813</v>
      </c>
      <c r="T3031">
        <f t="shared" si="332"/>
        <v>25569.004027777777</v>
      </c>
      <c r="U3031">
        <f t="shared" si="333"/>
        <v>2014</v>
      </c>
      <c r="V3031">
        <f t="shared" si="334"/>
        <v>10</v>
      </c>
      <c r="W3031" t="str">
        <f t="shared" si="335"/>
        <v>Oct</v>
      </c>
    </row>
    <row r="3032" spans="1:23" customFormat="1" ht="43.2" hidden="1" x14ac:dyDescent="0.3">
      <c r="A3032">
        <v>3030</v>
      </c>
      <c r="B3032" s="2" t="s">
        <v>3030</v>
      </c>
      <c r="C3032" s="2" t="s">
        <v>7140</v>
      </c>
      <c r="D3032" s="7">
        <v>1750</v>
      </c>
      <c r="E3032" s="5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329"/>
        <v>107</v>
      </c>
      <c r="P3032">
        <f t="shared" si="330"/>
        <v>45.54</v>
      </c>
      <c r="Q3032" t="s">
        <v>8315</v>
      </c>
      <c r="R3032" t="s">
        <v>8355</v>
      </c>
      <c r="S3032" s="11">
        <f t="shared" si="331"/>
        <v>42233.747349537036</v>
      </c>
      <c r="T3032">
        <f t="shared" si="332"/>
        <v>25569.000474537039</v>
      </c>
      <c r="U3032">
        <f t="shared" si="333"/>
        <v>2015</v>
      </c>
      <c r="V3032">
        <f t="shared" si="334"/>
        <v>8</v>
      </c>
      <c r="W3032" t="str">
        <f t="shared" si="335"/>
        <v>Aug</v>
      </c>
    </row>
    <row r="3033" spans="1:23" customFormat="1" ht="72" hidden="1" x14ac:dyDescent="0.3">
      <c r="A3033">
        <v>3031</v>
      </c>
      <c r="B3033" s="2" t="s">
        <v>3031</v>
      </c>
      <c r="C3033" s="2" t="s">
        <v>7141</v>
      </c>
      <c r="D3033" s="7">
        <v>1500</v>
      </c>
      <c r="E3033" s="5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329"/>
        <v>100</v>
      </c>
      <c r="P3033">
        <f t="shared" si="330"/>
        <v>51.72</v>
      </c>
      <c r="Q3033" t="s">
        <v>8315</v>
      </c>
      <c r="R3033" t="s">
        <v>8355</v>
      </c>
      <c r="S3033" s="11">
        <f t="shared" si="331"/>
        <v>42597.882488425923</v>
      </c>
      <c r="T3033">
        <f t="shared" si="332"/>
        <v>25569.000335648147</v>
      </c>
      <c r="U3033">
        <f t="shared" si="333"/>
        <v>2016</v>
      </c>
      <c r="V3033">
        <f t="shared" si="334"/>
        <v>8</v>
      </c>
      <c r="W3033" t="str">
        <f t="shared" si="335"/>
        <v>Aug</v>
      </c>
    </row>
    <row r="3034" spans="1:23" customFormat="1" ht="43.2" hidden="1" x14ac:dyDescent="0.3">
      <c r="A3034">
        <v>3032</v>
      </c>
      <c r="B3034" s="2" t="s">
        <v>3032</v>
      </c>
      <c r="C3034" s="2" t="s">
        <v>7142</v>
      </c>
      <c r="D3034" s="7">
        <v>1000</v>
      </c>
      <c r="E3034" s="5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329"/>
        <v>127</v>
      </c>
      <c r="P3034">
        <f t="shared" si="330"/>
        <v>50.88</v>
      </c>
      <c r="Q3034" t="s">
        <v>8315</v>
      </c>
      <c r="R3034" t="s">
        <v>8355</v>
      </c>
      <c r="S3034" s="11">
        <f t="shared" si="331"/>
        <v>42228.044664351852</v>
      </c>
      <c r="T3034">
        <f t="shared" si="332"/>
        <v>25569.00028935185</v>
      </c>
      <c r="U3034">
        <f t="shared" si="333"/>
        <v>2015</v>
      </c>
      <c r="V3034">
        <f t="shared" si="334"/>
        <v>8</v>
      </c>
      <c r="W3034" t="str">
        <f t="shared" si="335"/>
        <v>Aug</v>
      </c>
    </row>
    <row r="3035" spans="1:23" customFormat="1" ht="43.2" hidden="1" x14ac:dyDescent="0.3">
      <c r="A3035">
        <v>3033</v>
      </c>
      <c r="B3035" s="2" t="s">
        <v>3033</v>
      </c>
      <c r="C3035" s="2" t="s">
        <v>7143</v>
      </c>
      <c r="D3035" s="7">
        <v>3000</v>
      </c>
      <c r="E3035" s="5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329"/>
        <v>147</v>
      </c>
      <c r="P3035">
        <f t="shared" si="330"/>
        <v>191.13</v>
      </c>
      <c r="Q3035" t="s">
        <v>8315</v>
      </c>
      <c r="R3035" t="s">
        <v>8355</v>
      </c>
      <c r="S3035" s="11">
        <f t="shared" si="331"/>
        <v>42570.110243055555</v>
      </c>
      <c r="T3035">
        <f t="shared" si="332"/>
        <v>25569.000266203704</v>
      </c>
      <c r="U3035">
        <f t="shared" si="333"/>
        <v>2016</v>
      </c>
      <c r="V3035">
        <f t="shared" si="334"/>
        <v>7</v>
      </c>
      <c r="W3035" t="str">
        <f t="shared" si="335"/>
        <v>Jul</v>
      </c>
    </row>
    <row r="3036" spans="1:23" customFormat="1" ht="57.6" hidden="1" x14ac:dyDescent="0.3">
      <c r="A3036">
        <v>3034</v>
      </c>
      <c r="B3036" s="2" t="s">
        <v>3034</v>
      </c>
      <c r="C3036" s="2" t="s">
        <v>7144</v>
      </c>
      <c r="D3036" s="7">
        <v>100000</v>
      </c>
      <c r="E3036" s="5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329"/>
        <v>113</v>
      </c>
      <c r="P3036">
        <f t="shared" si="330"/>
        <v>89.31</v>
      </c>
      <c r="Q3036" t="s">
        <v>8315</v>
      </c>
      <c r="R3036" t="s">
        <v>8355</v>
      </c>
      <c r="S3036" s="11">
        <f t="shared" si="331"/>
        <v>42644.535358796296</v>
      </c>
      <c r="T3036">
        <f t="shared" si="332"/>
        <v>25569.014583333334</v>
      </c>
      <c r="U3036">
        <f t="shared" si="333"/>
        <v>2016</v>
      </c>
      <c r="V3036">
        <f t="shared" si="334"/>
        <v>10</v>
      </c>
      <c r="W3036" t="str">
        <f t="shared" si="335"/>
        <v>Oct</v>
      </c>
    </row>
    <row r="3037" spans="1:23" customFormat="1" ht="28.8" hidden="1" x14ac:dyDescent="0.3">
      <c r="A3037">
        <v>3035</v>
      </c>
      <c r="B3037" s="2" t="s">
        <v>3035</v>
      </c>
      <c r="C3037" s="2" t="s">
        <v>7145</v>
      </c>
      <c r="D3037" s="7">
        <v>25000</v>
      </c>
      <c r="E3037" s="5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329"/>
        <v>109</v>
      </c>
      <c r="P3037">
        <f t="shared" si="330"/>
        <v>88.59</v>
      </c>
      <c r="Q3037" t="s">
        <v>8315</v>
      </c>
      <c r="R3037" t="s">
        <v>8355</v>
      </c>
      <c r="S3037" s="11">
        <f t="shared" si="331"/>
        <v>41368.560289351852</v>
      </c>
      <c r="T3037">
        <f t="shared" si="332"/>
        <v>25569.003553240742</v>
      </c>
      <c r="U3037">
        <f t="shared" si="333"/>
        <v>2013</v>
      </c>
      <c r="V3037">
        <f t="shared" si="334"/>
        <v>4</v>
      </c>
      <c r="W3037" t="str">
        <f t="shared" si="335"/>
        <v>Apr</v>
      </c>
    </row>
    <row r="3038" spans="1:23" customFormat="1" ht="43.2" hidden="1" x14ac:dyDescent="0.3">
      <c r="A3038">
        <v>3036</v>
      </c>
      <c r="B3038" s="2" t="s">
        <v>3036</v>
      </c>
      <c r="C3038" s="2" t="s">
        <v>7146</v>
      </c>
      <c r="D3038" s="7">
        <v>25000</v>
      </c>
      <c r="E3038" s="5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329"/>
        <v>127</v>
      </c>
      <c r="P3038">
        <f t="shared" si="330"/>
        <v>96.3</v>
      </c>
      <c r="Q3038" t="s">
        <v>8315</v>
      </c>
      <c r="R3038" t="s">
        <v>8355</v>
      </c>
      <c r="S3038" s="11">
        <f t="shared" si="331"/>
        <v>41466.785231481481</v>
      </c>
      <c r="T3038">
        <f t="shared" si="332"/>
        <v>25569.003807870369</v>
      </c>
      <c r="U3038">
        <f t="shared" si="333"/>
        <v>2013</v>
      </c>
      <c r="V3038">
        <f t="shared" si="334"/>
        <v>7</v>
      </c>
      <c r="W3038" t="str">
        <f t="shared" si="335"/>
        <v>Jul</v>
      </c>
    </row>
    <row r="3039" spans="1:23" customFormat="1" ht="57.6" hidden="1" x14ac:dyDescent="0.3">
      <c r="A3039">
        <v>3037</v>
      </c>
      <c r="B3039" s="2" t="s">
        <v>3037</v>
      </c>
      <c r="C3039" s="2" t="s">
        <v>7147</v>
      </c>
      <c r="D3039" s="7">
        <v>500</v>
      </c>
      <c r="E3039" s="5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329"/>
        <v>213</v>
      </c>
      <c r="P3039">
        <f t="shared" si="330"/>
        <v>33.31</v>
      </c>
      <c r="Q3039" t="s">
        <v>8315</v>
      </c>
      <c r="R3039" t="s">
        <v>8355</v>
      </c>
      <c r="S3039" s="11">
        <f t="shared" si="331"/>
        <v>40378.893206018518</v>
      </c>
      <c r="T3039">
        <f t="shared" si="332"/>
        <v>25569.00037037037</v>
      </c>
      <c r="U3039">
        <f t="shared" si="333"/>
        <v>2010</v>
      </c>
      <c r="V3039">
        <f t="shared" si="334"/>
        <v>7</v>
      </c>
      <c r="W3039" t="str">
        <f t="shared" si="335"/>
        <v>Jul</v>
      </c>
    </row>
    <row r="3040" spans="1:23" customFormat="1" ht="43.2" hidden="1" x14ac:dyDescent="0.3">
      <c r="A3040">
        <v>3038</v>
      </c>
      <c r="B3040" s="2" t="s">
        <v>3038</v>
      </c>
      <c r="C3040" s="2" t="s">
        <v>7148</v>
      </c>
      <c r="D3040" s="7">
        <v>1000</v>
      </c>
      <c r="E3040" s="5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329"/>
        <v>101</v>
      </c>
      <c r="P3040">
        <f t="shared" si="330"/>
        <v>37.22</v>
      </c>
      <c r="Q3040" t="s">
        <v>8315</v>
      </c>
      <c r="R3040" t="s">
        <v>8355</v>
      </c>
      <c r="S3040" s="11">
        <f t="shared" si="331"/>
        <v>42373.252280092594</v>
      </c>
      <c r="T3040">
        <f t="shared" si="332"/>
        <v>25569.0003125</v>
      </c>
      <c r="U3040">
        <f t="shared" si="333"/>
        <v>2016</v>
      </c>
      <c r="V3040">
        <f t="shared" si="334"/>
        <v>1</v>
      </c>
      <c r="W3040" t="str">
        <f t="shared" si="335"/>
        <v>Jan</v>
      </c>
    </row>
    <row r="3041" spans="1:23" customFormat="1" ht="43.2" hidden="1" x14ac:dyDescent="0.3">
      <c r="A3041">
        <v>3039</v>
      </c>
      <c r="B3041" s="2" t="s">
        <v>3039</v>
      </c>
      <c r="C3041" s="2" t="s">
        <v>7149</v>
      </c>
      <c r="D3041" s="7">
        <v>20000</v>
      </c>
      <c r="E3041" s="5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329"/>
        <v>109</v>
      </c>
      <c r="P3041">
        <f t="shared" si="330"/>
        <v>92.13</v>
      </c>
      <c r="Q3041" t="s">
        <v>8315</v>
      </c>
      <c r="R3041" t="s">
        <v>8355</v>
      </c>
      <c r="S3041" s="11">
        <f t="shared" si="331"/>
        <v>41610.794421296298</v>
      </c>
      <c r="T3041">
        <f t="shared" si="332"/>
        <v>25569.00273148148</v>
      </c>
      <c r="U3041">
        <f t="shared" si="333"/>
        <v>2013</v>
      </c>
      <c r="V3041">
        <f t="shared" si="334"/>
        <v>12</v>
      </c>
      <c r="W3041" t="str">
        <f t="shared" si="335"/>
        <v>Dec</v>
      </c>
    </row>
    <row r="3042" spans="1:23" customFormat="1" ht="43.2" hidden="1" x14ac:dyDescent="0.3">
      <c r="A3042">
        <v>3040</v>
      </c>
      <c r="B3042" s="2" t="s">
        <v>3040</v>
      </c>
      <c r="C3042" s="2" t="s">
        <v>7150</v>
      </c>
      <c r="D3042" s="7">
        <v>3000</v>
      </c>
      <c r="E3042" s="5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329"/>
        <v>108</v>
      </c>
      <c r="P3042">
        <f t="shared" si="330"/>
        <v>76.790000000000006</v>
      </c>
      <c r="Q3042" t="s">
        <v>8315</v>
      </c>
      <c r="R3042" t="s">
        <v>8355</v>
      </c>
      <c r="S3042" s="11">
        <f t="shared" si="331"/>
        <v>42177.791909722218</v>
      </c>
      <c r="T3042">
        <f t="shared" si="332"/>
        <v>25569.000486111112</v>
      </c>
      <c r="U3042">
        <f t="shared" si="333"/>
        <v>2015</v>
      </c>
      <c r="V3042">
        <f t="shared" si="334"/>
        <v>6</v>
      </c>
      <c r="W3042" t="str">
        <f t="shared" si="335"/>
        <v>Jun</v>
      </c>
    </row>
    <row r="3043" spans="1:23" customFormat="1" ht="28.8" hidden="1" x14ac:dyDescent="0.3">
      <c r="A3043">
        <v>3041</v>
      </c>
      <c r="B3043" s="2" t="s">
        <v>3041</v>
      </c>
      <c r="C3043" s="2" t="s">
        <v>7151</v>
      </c>
      <c r="D3043" s="7">
        <v>8300</v>
      </c>
      <c r="E3043" s="5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329"/>
        <v>110</v>
      </c>
      <c r="P3043">
        <f t="shared" si="330"/>
        <v>96.53</v>
      </c>
      <c r="Q3043" t="s">
        <v>8315</v>
      </c>
      <c r="R3043" t="s">
        <v>8355</v>
      </c>
      <c r="S3043" s="11">
        <f t="shared" si="331"/>
        <v>42359.868611111116</v>
      </c>
      <c r="T3043">
        <f t="shared" si="332"/>
        <v>25569.001099537036</v>
      </c>
      <c r="U3043">
        <f t="shared" si="333"/>
        <v>2015</v>
      </c>
      <c r="V3043">
        <f t="shared" si="334"/>
        <v>12</v>
      </c>
      <c r="W3043" t="str">
        <f t="shared" si="335"/>
        <v>Dec</v>
      </c>
    </row>
    <row r="3044" spans="1:23" customFormat="1" ht="43.2" hidden="1" x14ac:dyDescent="0.3">
      <c r="A3044">
        <v>3042</v>
      </c>
      <c r="B3044" s="2" t="s">
        <v>3042</v>
      </c>
      <c r="C3044" s="2" t="s">
        <v>7152</v>
      </c>
      <c r="D3044" s="7">
        <v>1500</v>
      </c>
      <c r="E3044" s="5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329"/>
        <v>128</v>
      </c>
      <c r="P3044">
        <f t="shared" si="330"/>
        <v>51.89</v>
      </c>
      <c r="Q3044" t="s">
        <v>8315</v>
      </c>
      <c r="R3044" t="s">
        <v>8355</v>
      </c>
      <c r="S3044" s="11">
        <f t="shared" si="331"/>
        <v>42253.688043981485</v>
      </c>
      <c r="T3044">
        <f t="shared" si="332"/>
        <v>25569.000428240739</v>
      </c>
      <c r="U3044">
        <f t="shared" si="333"/>
        <v>2015</v>
      </c>
      <c r="V3044">
        <f t="shared" si="334"/>
        <v>9</v>
      </c>
      <c r="W3044" t="str">
        <f t="shared" si="335"/>
        <v>Sep</v>
      </c>
    </row>
    <row r="3045" spans="1:23" customFormat="1" ht="43.2" hidden="1" x14ac:dyDescent="0.3">
      <c r="A3045">
        <v>3043</v>
      </c>
      <c r="B3045" s="2" t="s">
        <v>3043</v>
      </c>
      <c r="C3045" s="2" t="s">
        <v>7153</v>
      </c>
      <c r="D3045" s="7">
        <v>15000</v>
      </c>
      <c r="E3045" s="5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329"/>
        <v>110</v>
      </c>
      <c r="P3045">
        <f t="shared" si="330"/>
        <v>128.91</v>
      </c>
      <c r="Q3045" t="s">
        <v>8315</v>
      </c>
      <c r="R3045" t="s">
        <v>8355</v>
      </c>
      <c r="S3045" s="11">
        <f t="shared" si="331"/>
        <v>42083.070590277777</v>
      </c>
      <c r="T3045">
        <f t="shared" si="332"/>
        <v>25569.001481481482</v>
      </c>
      <c r="U3045">
        <f t="shared" si="333"/>
        <v>2015</v>
      </c>
      <c r="V3045">
        <f t="shared" si="334"/>
        <v>3</v>
      </c>
      <c r="W3045" t="str">
        <f t="shared" si="335"/>
        <v>Mar</v>
      </c>
    </row>
    <row r="3046" spans="1:23" customFormat="1" ht="43.2" hidden="1" x14ac:dyDescent="0.3">
      <c r="A3046">
        <v>3044</v>
      </c>
      <c r="B3046" s="2" t="s">
        <v>3044</v>
      </c>
      <c r="C3046" s="2" t="s">
        <v>7154</v>
      </c>
      <c r="D3046" s="7">
        <v>12000</v>
      </c>
      <c r="E3046" s="5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329"/>
        <v>109</v>
      </c>
      <c r="P3046">
        <f t="shared" si="330"/>
        <v>84.11</v>
      </c>
      <c r="Q3046" t="s">
        <v>8315</v>
      </c>
      <c r="R3046" t="s">
        <v>8355</v>
      </c>
      <c r="S3046" s="11">
        <f t="shared" si="331"/>
        <v>42387.7268287037</v>
      </c>
      <c r="T3046">
        <f t="shared" si="332"/>
        <v>25569.001805555556</v>
      </c>
      <c r="U3046">
        <f t="shared" si="333"/>
        <v>2016</v>
      </c>
      <c r="V3046">
        <f t="shared" si="334"/>
        <v>1</v>
      </c>
      <c r="W3046" t="str">
        <f t="shared" si="335"/>
        <v>Jan</v>
      </c>
    </row>
    <row r="3047" spans="1:23" customFormat="1" ht="43.2" hidden="1" x14ac:dyDescent="0.3">
      <c r="A3047">
        <v>3045</v>
      </c>
      <c r="B3047" s="2" t="s">
        <v>3045</v>
      </c>
      <c r="C3047" s="2" t="s">
        <v>7155</v>
      </c>
      <c r="D3047" s="7">
        <v>4000</v>
      </c>
      <c r="E3047" s="5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329"/>
        <v>133</v>
      </c>
      <c r="P3047">
        <f t="shared" si="330"/>
        <v>82.94</v>
      </c>
      <c r="Q3047" t="s">
        <v>8315</v>
      </c>
      <c r="R3047" t="s">
        <v>8355</v>
      </c>
      <c r="S3047" s="11">
        <f t="shared" si="331"/>
        <v>41843.155729166669</v>
      </c>
      <c r="T3047">
        <f t="shared" si="332"/>
        <v>25569.000740740739</v>
      </c>
      <c r="U3047">
        <f t="shared" si="333"/>
        <v>2014</v>
      </c>
      <c r="V3047">
        <f t="shared" si="334"/>
        <v>7</v>
      </c>
      <c r="W3047" t="str">
        <f t="shared" si="335"/>
        <v>Jul</v>
      </c>
    </row>
    <row r="3048" spans="1:23" customFormat="1" ht="57.6" hidden="1" x14ac:dyDescent="0.3">
      <c r="A3048">
        <v>3046</v>
      </c>
      <c r="B3048" s="2" t="s">
        <v>3046</v>
      </c>
      <c r="C3048" s="2" t="s">
        <v>7156</v>
      </c>
      <c r="D3048" s="7">
        <v>7900</v>
      </c>
      <c r="E3048" s="5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329"/>
        <v>191</v>
      </c>
      <c r="P3048">
        <f t="shared" si="330"/>
        <v>259.95</v>
      </c>
      <c r="Q3048" t="s">
        <v>8315</v>
      </c>
      <c r="R3048" t="s">
        <v>8355</v>
      </c>
      <c r="S3048" s="11">
        <f t="shared" si="331"/>
        <v>41862.803078703706</v>
      </c>
      <c r="T3048">
        <f t="shared" si="332"/>
        <v>25569.000671296297</v>
      </c>
      <c r="U3048">
        <f t="shared" si="333"/>
        <v>2014</v>
      </c>
      <c r="V3048">
        <f t="shared" si="334"/>
        <v>8</v>
      </c>
      <c r="W3048" t="str">
        <f t="shared" si="335"/>
        <v>Aug</v>
      </c>
    </row>
    <row r="3049" spans="1:23" customFormat="1" ht="43.2" hidden="1" x14ac:dyDescent="0.3">
      <c r="A3049">
        <v>3047</v>
      </c>
      <c r="B3049" s="2" t="s">
        <v>3047</v>
      </c>
      <c r="C3049" s="2" t="s">
        <v>7157</v>
      </c>
      <c r="D3049" s="7">
        <v>500</v>
      </c>
      <c r="E3049" s="5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329"/>
        <v>149</v>
      </c>
      <c r="P3049">
        <f t="shared" si="330"/>
        <v>37.25</v>
      </c>
      <c r="Q3049" t="s">
        <v>8315</v>
      </c>
      <c r="R3049" t="s">
        <v>8355</v>
      </c>
      <c r="S3049" s="11">
        <f t="shared" si="331"/>
        <v>42443.989050925928</v>
      </c>
      <c r="T3049">
        <f t="shared" si="332"/>
        <v>25569.000231481481</v>
      </c>
      <c r="U3049">
        <f t="shared" si="333"/>
        <v>2016</v>
      </c>
      <c r="V3049">
        <f t="shared" si="334"/>
        <v>3</v>
      </c>
      <c r="W3049" t="str">
        <f t="shared" si="335"/>
        <v>Mar</v>
      </c>
    </row>
    <row r="3050" spans="1:23" customFormat="1" ht="43.2" hidden="1" x14ac:dyDescent="0.3">
      <c r="A3050">
        <v>3048</v>
      </c>
      <c r="B3050" s="2" t="s">
        <v>3048</v>
      </c>
      <c r="C3050" s="2" t="s">
        <v>7158</v>
      </c>
      <c r="D3050" s="7">
        <v>5000</v>
      </c>
      <c r="E3050" s="5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329"/>
        <v>166</v>
      </c>
      <c r="P3050">
        <f t="shared" si="330"/>
        <v>177.02</v>
      </c>
      <c r="Q3050" t="s">
        <v>8315</v>
      </c>
      <c r="R3050" t="s">
        <v>8355</v>
      </c>
      <c r="S3050" s="11">
        <f t="shared" si="331"/>
        <v>41975.901180555549</v>
      </c>
      <c r="T3050">
        <f t="shared" si="332"/>
        <v>25569.000543981481</v>
      </c>
      <c r="U3050">
        <f t="shared" si="333"/>
        <v>2014</v>
      </c>
      <c r="V3050">
        <f t="shared" si="334"/>
        <v>12</v>
      </c>
      <c r="W3050" t="str">
        <f t="shared" si="335"/>
        <v>Dec</v>
      </c>
    </row>
    <row r="3051" spans="1:23" customFormat="1" ht="43.2" hidden="1" x14ac:dyDescent="0.3">
      <c r="A3051">
        <v>3049</v>
      </c>
      <c r="B3051" s="2" t="s">
        <v>3049</v>
      </c>
      <c r="C3051" s="2" t="s">
        <v>7159</v>
      </c>
      <c r="D3051" s="7">
        <v>3750</v>
      </c>
      <c r="E3051" s="5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329"/>
        <v>107</v>
      </c>
      <c r="P3051">
        <f t="shared" si="330"/>
        <v>74.069999999999993</v>
      </c>
      <c r="Q3051" t="s">
        <v>8315</v>
      </c>
      <c r="R3051" t="s">
        <v>8355</v>
      </c>
      <c r="S3051" s="11">
        <f t="shared" si="331"/>
        <v>42139.014525462961</v>
      </c>
      <c r="T3051">
        <f t="shared" si="332"/>
        <v>25569.000625000001</v>
      </c>
      <c r="U3051">
        <f t="shared" si="333"/>
        <v>2015</v>
      </c>
      <c r="V3051">
        <f t="shared" si="334"/>
        <v>5</v>
      </c>
      <c r="W3051" t="str">
        <f t="shared" si="335"/>
        <v>May</v>
      </c>
    </row>
    <row r="3052" spans="1:23" customFormat="1" ht="28.8" hidden="1" x14ac:dyDescent="0.3">
      <c r="A3052">
        <v>3050</v>
      </c>
      <c r="B3052" s="2" t="s">
        <v>3050</v>
      </c>
      <c r="C3052" s="2" t="s">
        <v>7160</v>
      </c>
      <c r="D3052" s="7">
        <v>600</v>
      </c>
      <c r="E3052" s="5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329"/>
        <v>106</v>
      </c>
      <c r="P3052">
        <f t="shared" si="330"/>
        <v>70.67</v>
      </c>
      <c r="Q3052" t="s">
        <v>8315</v>
      </c>
      <c r="R3052" t="s">
        <v>8355</v>
      </c>
      <c r="S3052" s="11">
        <f t="shared" si="331"/>
        <v>42465.16851851852</v>
      </c>
      <c r="T3052">
        <f t="shared" si="332"/>
        <v>25569.000104166666</v>
      </c>
      <c r="U3052">
        <f t="shared" si="333"/>
        <v>2016</v>
      </c>
      <c r="V3052">
        <f t="shared" si="334"/>
        <v>4</v>
      </c>
      <c r="W3052" t="str">
        <f t="shared" si="335"/>
        <v>Apr</v>
      </c>
    </row>
    <row r="3053" spans="1:23" customFormat="1" ht="57.6" hidden="1" x14ac:dyDescent="0.3">
      <c r="A3053">
        <v>3051</v>
      </c>
      <c r="B3053" s="2" t="s">
        <v>3051</v>
      </c>
      <c r="C3053" s="2" t="s">
        <v>7161</v>
      </c>
      <c r="D3053" s="7">
        <v>3500</v>
      </c>
      <c r="E3053" s="5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329"/>
        <v>24</v>
      </c>
      <c r="P3053">
        <f t="shared" si="330"/>
        <v>23.63</v>
      </c>
      <c r="Q3053" t="s">
        <v>8315</v>
      </c>
      <c r="R3053" t="s">
        <v>8355</v>
      </c>
      <c r="S3053" s="11">
        <f t="shared" si="331"/>
        <v>42744.416030092587</v>
      </c>
      <c r="T3053">
        <f t="shared" si="332"/>
        <v>25569.000405092593</v>
      </c>
      <c r="U3053">
        <f t="shared" si="333"/>
        <v>2017</v>
      </c>
      <c r="V3053">
        <f t="shared" si="334"/>
        <v>1</v>
      </c>
      <c r="W3053" t="str">
        <f t="shared" si="335"/>
        <v>Jan</v>
      </c>
    </row>
    <row r="3054" spans="1:23" customFormat="1" ht="28.8" hidden="1" x14ac:dyDescent="0.3">
      <c r="A3054">
        <v>3052</v>
      </c>
      <c r="B3054" s="2" t="s">
        <v>3052</v>
      </c>
      <c r="C3054" s="2" t="s">
        <v>7162</v>
      </c>
      <c r="D3054" s="7">
        <v>50000</v>
      </c>
      <c r="E3054" s="5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329"/>
        <v>0</v>
      </c>
      <c r="P3054">
        <f t="shared" si="330"/>
        <v>37.5</v>
      </c>
      <c r="Q3054" t="s">
        <v>8315</v>
      </c>
      <c r="R3054" t="s">
        <v>8355</v>
      </c>
      <c r="S3054" s="11">
        <f t="shared" si="331"/>
        <v>42122.670069444444</v>
      </c>
      <c r="T3054">
        <f t="shared" si="332"/>
        <v>25569.00002314815</v>
      </c>
      <c r="U3054">
        <f t="shared" si="333"/>
        <v>2015</v>
      </c>
      <c r="V3054">
        <f t="shared" si="334"/>
        <v>4</v>
      </c>
      <c r="W3054" t="str">
        <f t="shared" si="335"/>
        <v>Apr</v>
      </c>
    </row>
    <row r="3055" spans="1:23" customFormat="1" ht="57.6" hidden="1" x14ac:dyDescent="0.3">
      <c r="A3055">
        <v>3053</v>
      </c>
      <c r="B3055" s="2" t="s">
        <v>3053</v>
      </c>
      <c r="C3055" s="2" t="s">
        <v>7163</v>
      </c>
      <c r="D3055" s="7">
        <v>10000</v>
      </c>
      <c r="E3055" s="5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329"/>
        <v>0</v>
      </c>
      <c r="P3055">
        <f t="shared" si="330"/>
        <v>13.33</v>
      </c>
      <c r="Q3055" t="s">
        <v>8315</v>
      </c>
      <c r="R3055" t="s">
        <v>8355</v>
      </c>
      <c r="S3055" s="11">
        <f t="shared" si="331"/>
        <v>41862.761724537035</v>
      </c>
      <c r="T3055">
        <f t="shared" si="332"/>
        <v>25569.000034722223</v>
      </c>
      <c r="U3055">
        <f t="shared" si="333"/>
        <v>2014</v>
      </c>
      <c r="V3055">
        <f t="shared" si="334"/>
        <v>8</v>
      </c>
      <c r="W3055" t="str">
        <f t="shared" si="335"/>
        <v>Aug</v>
      </c>
    </row>
    <row r="3056" spans="1:23" customFormat="1" ht="43.2" hidden="1" x14ac:dyDescent="0.3">
      <c r="A3056">
        <v>3054</v>
      </c>
      <c r="B3056" s="2" t="s">
        <v>3054</v>
      </c>
      <c r="C3056" s="2" t="s">
        <v>7164</v>
      </c>
      <c r="D3056" s="7">
        <v>300</v>
      </c>
      <c r="E3056" s="5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329"/>
        <v>0</v>
      </c>
      <c r="P3056">
        <f t="shared" si="330"/>
        <v>0</v>
      </c>
      <c r="Q3056" t="s">
        <v>8315</v>
      </c>
      <c r="R3056" t="s">
        <v>8355</v>
      </c>
      <c r="S3056" s="11">
        <f t="shared" si="331"/>
        <v>42027.832800925928</v>
      </c>
      <c r="T3056">
        <f t="shared" si="332"/>
        <v>25569</v>
      </c>
      <c r="U3056">
        <f t="shared" si="333"/>
        <v>2015</v>
      </c>
      <c r="V3056">
        <f t="shared" si="334"/>
        <v>1</v>
      </c>
      <c r="W3056" t="str">
        <f t="shared" si="335"/>
        <v>Jan</v>
      </c>
    </row>
    <row r="3057" spans="1:23" customFormat="1" ht="43.2" hidden="1" x14ac:dyDescent="0.3">
      <c r="A3057">
        <v>3055</v>
      </c>
      <c r="B3057" s="2" t="s">
        <v>3055</v>
      </c>
      <c r="C3057" s="2" t="s">
        <v>7165</v>
      </c>
      <c r="D3057" s="7">
        <v>20000</v>
      </c>
      <c r="E3057" s="5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329"/>
        <v>0</v>
      </c>
      <c r="P3057">
        <f t="shared" si="330"/>
        <v>1</v>
      </c>
      <c r="Q3057" t="s">
        <v>8315</v>
      </c>
      <c r="R3057" t="s">
        <v>8355</v>
      </c>
      <c r="S3057" s="11">
        <f t="shared" si="331"/>
        <v>41953.95821759259</v>
      </c>
      <c r="T3057">
        <f t="shared" si="332"/>
        <v>25569.000011574073</v>
      </c>
      <c r="U3057">
        <f t="shared" si="333"/>
        <v>2014</v>
      </c>
      <c r="V3057">
        <f t="shared" si="334"/>
        <v>11</v>
      </c>
      <c r="W3057" t="str">
        <f t="shared" si="335"/>
        <v>Nov</v>
      </c>
    </row>
    <row r="3058" spans="1:23" customFormat="1" ht="43.2" hidden="1" x14ac:dyDescent="0.3">
      <c r="A3058">
        <v>3056</v>
      </c>
      <c r="B3058" s="2" t="s">
        <v>3056</v>
      </c>
      <c r="C3058" s="2" t="s">
        <v>7166</v>
      </c>
      <c r="D3058" s="7">
        <v>25000</v>
      </c>
      <c r="E3058" s="5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329"/>
        <v>0</v>
      </c>
      <c r="P3058">
        <f t="shared" si="330"/>
        <v>0</v>
      </c>
      <c r="Q3058" t="s">
        <v>8315</v>
      </c>
      <c r="R3058" t="s">
        <v>8355</v>
      </c>
      <c r="S3058" s="11">
        <f t="shared" si="331"/>
        <v>41851.636388888888</v>
      </c>
      <c r="T3058">
        <f t="shared" si="332"/>
        <v>25569</v>
      </c>
      <c r="U3058">
        <f t="shared" si="333"/>
        <v>2014</v>
      </c>
      <c r="V3058">
        <f t="shared" si="334"/>
        <v>7</v>
      </c>
      <c r="W3058" t="str">
        <f t="shared" si="335"/>
        <v>Jul</v>
      </c>
    </row>
    <row r="3059" spans="1:23" customFormat="1" ht="43.2" hidden="1" x14ac:dyDescent="0.3">
      <c r="A3059">
        <v>3057</v>
      </c>
      <c r="B3059" s="2" t="s">
        <v>3057</v>
      </c>
      <c r="C3059" s="2" t="s">
        <v>7167</v>
      </c>
      <c r="D3059" s="7">
        <v>50000</v>
      </c>
      <c r="E3059" s="5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329"/>
        <v>0</v>
      </c>
      <c r="P3059">
        <f t="shared" si="330"/>
        <v>0</v>
      </c>
      <c r="Q3059" t="s">
        <v>8315</v>
      </c>
      <c r="R3059" t="s">
        <v>8355</v>
      </c>
      <c r="S3059" s="11">
        <f t="shared" si="331"/>
        <v>42433.650590277779</v>
      </c>
      <c r="T3059">
        <f t="shared" si="332"/>
        <v>25569</v>
      </c>
      <c r="U3059">
        <f t="shared" si="333"/>
        <v>2016</v>
      </c>
      <c r="V3059">
        <f t="shared" si="334"/>
        <v>3</v>
      </c>
      <c r="W3059" t="str">
        <f t="shared" si="335"/>
        <v>Mar</v>
      </c>
    </row>
    <row r="3060" spans="1:23" customFormat="1" ht="57.6" hidden="1" x14ac:dyDescent="0.3">
      <c r="A3060">
        <v>3058</v>
      </c>
      <c r="B3060" s="2" t="s">
        <v>3058</v>
      </c>
      <c r="C3060" s="2" t="s">
        <v>7168</v>
      </c>
      <c r="D3060" s="7">
        <v>18000</v>
      </c>
      <c r="E3060" s="5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329"/>
        <v>0</v>
      </c>
      <c r="P3060">
        <f t="shared" si="330"/>
        <v>1</v>
      </c>
      <c r="Q3060" t="s">
        <v>8315</v>
      </c>
      <c r="R3060" t="s">
        <v>8355</v>
      </c>
      <c r="S3060" s="11">
        <f t="shared" si="331"/>
        <v>42460.374305555553</v>
      </c>
      <c r="T3060">
        <f t="shared" si="332"/>
        <v>25569.000034722223</v>
      </c>
      <c r="U3060">
        <f t="shared" si="333"/>
        <v>2016</v>
      </c>
      <c r="V3060">
        <f t="shared" si="334"/>
        <v>3</v>
      </c>
      <c r="W3060" t="str">
        <f t="shared" si="335"/>
        <v>Mar</v>
      </c>
    </row>
    <row r="3061" spans="1:23" customFormat="1" ht="43.2" hidden="1" x14ac:dyDescent="0.3">
      <c r="A3061">
        <v>3059</v>
      </c>
      <c r="B3061" s="2" t="s">
        <v>3059</v>
      </c>
      <c r="C3061" s="2" t="s">
        <v>7169</v>
      </c>
      <c r="D3061" s="7">
        <v>15000</v>
      </c>
      <c r="E3061" s="5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329"/>
        <v>3</v>
      </c>
      <c r="P3061">
        <f t="shared" si="330"/>
        <v>41</v>
      </c>
      <c r="Q3061" t="s">
        <v>8315</v>
      </c>
      <c r="R3061" t="s">
        <v>8355</v>
      </c>
      <c r="S3061" s="11">
        <f t="shared" si="331"/>
        <v>41829.935717592591</v>
      </c>
      <c r="T3061">
        <f t="shared" si="332"/>
        <v>25569.000127314815</v>
      </c>
      <c r="U3061">
        <f t="shared" si="333"/>
        <v>2014</v>
      </c>
      <c r="V3061">
        <f t="shared" si="334"/>
        <v>7</v>
      </c>
      <c r="W3061" t="str">
        <f t="shared" si="335"/>
        <v>Jul</v>
      </c>
    </row>
    <row r="3062" spans="1:23" customFormat="1" ht="28.8" hidden="1" x14ac:dyDescent="0.3">
      <c r="A3062">
        <v>3060</v>
      </c>
      <c r="B3062" s="2" t="s">
        <v>3060</v>
      </c>
      <c r="C3062" s="2" t="s">
        <v>7170</v>
      </c>
      <c r="D3062" s="7">
        <v>220000</v>
      </c>
      <c r="E3062" s="5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329"/>
        <v>0</v>
      </c>
      <c r="P3062">
        <f t="shared" si="330"/>
        <v>55.83</v>
      </c>
      <c r="Q3062" t="s">
        <v>8315</v>
      </c>
      <c r="R3062" t="s">
        <v>8355</v>
      </c>
      <c r="S3062" s="11">
        <f t="shared" si="331"/>
        <v>42245.274699074071</v>
      </c>
      <c r="T3062">
        <f t="shared" si="332"/>
        <v>25569.000069444446</v>
      </c>
      <c r="U3062">
        <f t="shared" si="333"/>
        <v>2015</v>
      </c>
      <c r="V3062">
        <f t="shared" si="334"/>
        <v>8</v>
      </c>
      <c r="W3062" t="str">
        <f t="shared" si="335"/>
        <v>Aug</v>
      </c>
    </row>
    <row r="3063" spans="1:23" customFormat="1" hidden="1" x14ac:dyDescent="0.3">
      <c r="A3063">
        <v>3061</v>
      </c>
      <c r="B3063" s="2" t="s">
        <v>3061</v>
      </c>
      <c r="C3063" s="2" t="s">
        <v>7171</v>
      </c>
      <c r="D3063" s="7">
        <v>1000000</v>
      </c>
      <c r="E3063" s="5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329"/>
        <v>0</v>
      </c>
      <c r="P3063">
        <f t="shared" si="330"/>
        <v>0</v>
      </c>
      <c r="Q3063" t="s">
        <v>8315</v>
      </c>
      <c r="R3063" t="s">
        <v>8355</v>
      </c>
      <c r="S3063" s="11">
        <f t="shared" si="331"/>
        <v>41834.784120370372</v>
      </c>
      <c r="T3063">
        <f t="shared" si="332"/>
        <v>25569</v>
      </c>
      <c r="U3063">
        <f t="shared" si="333"/>
        <v>2014</v>
      </c>
      <c r="V3063">
        <f t="shared" si="334"/>
        <v>7</v>
      </c>
      <c r="W3063" t="str">
        <f t="shared" si="335"/>
        <v>Jul</v>
      </c>
    </row>
    <row r="3064" spans="1:23" customFormat="1" ht="43.2" hidden="1" x14ac:dyDescent="0.3">
      <c r="A3064">
        <v>3062</v>
      </c>
      <c r="B3064" s="2" t="s">
        <v>3062</v>
      </c>
      <c r="C3064" s="2" t="s">
        <v>7172</v>
      </c>
      <c r="D3064" s="7">
        <v>10000</v>
      </c>
      <c r="E3064" s="5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329"/>
        <v>67</v>
      </c>
      <c r="P3064">
        <f t="shared" si="330"/>
        <v>99.76</v>
      </c>
      <c r="Q3064" t="s">
        <v>8315</v>
      </c>
      <c r="R3064" t="s">
        <v>8355</v>
      </c>
      <c r="S3064" s="11">
        <f t="shared" si="331"/>
        <v>42248.535787037035</v>
      </c>
      <c r="T3064">
        <f t="shared" si="332"/>
        <v>25569.000775462962</v>
      </c>
      <c r="U3064">
        <f t="shared" si="333"/>
        <v>2015</v>
      </c>
      <c r="V3064">
        <f t="shared" si="334"/>
        <v>9</v>
      </c>
      <c r="W3064" t="str">
        <f t="shared" si="335"/>
        <v>Sep</v>
      </c>
    </row>
    <row r="3065" spans="1:23" customFormat="1" ht="43.2" hidden="1" x14ac:dyDescent="0.3">
      <c r="A3065">
        <v>3063</v>
      </c>
      <c r="B3065" s="2" t="s">
        <v>3063</v>
      </c>
      <c r="C3065" s="2" t="s">
        <v>7173</v>
      </c>
      <c r="D3065" s="7">
        <v>3000</v>
      </c>
      <c r="E3065" s="5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329"/>
        <v>20</v>
      </c>
      <c r="P3065">
        <f t="shared" si="330"/>
        <v>25.52</v>
      </c>
      <c r="Q3065" t="s">
        <v>8315</v>
      </c>
      <c r="R3065" t="s">
        <v>8355</v>
      </c>
      <c r="S3065" s="11">
        <f t="shared" si="331"/>
        <v>42630.922893518517</v>
      </c>
      <c r="T3065">
        <f t="shared" si="332"/>
        <v>25569.000266203704</v>
      </c>
      <c r="U3065">
        <f t="shared" si="333"/>
        <v>2016</v>
      </c>
      <c r="V3065">
        <f t="shared" si="334"/>
        <v>9</v>
      </c>
      <c r="W3065" t="str">
        <f t="shared" si="335"/>
        <v>Sep</v>
      </c>
    </row>
    <row r="3066" spans="1:23" customFormat="1" ht="28.8" hidden="1" x14ac:dyDescent="0.3">
      <c r="A3066">
        <v>3064</v>
      </c>
      <c r="B3066" s="2" t="s">
        <v>3064</v>
      </c>
      <c r="C3066" s="2" t="s">
        <v>7174</v>
      </c>
      <c r="D3066" s="7">
        <v>75000</v>
      </c>
      <c r="E3066" s="5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329"/>
        <v>11</v>
      </c>
      <c r="P3066">
        <f t="shared" si="330"/>
        <v>117.65</v>
      </c>
      <c r="Q3066" t="s">
        <v>8315</v>
      </c>
      <c r="R3066" t="s">
        <v>8355</v>
      </c>
      <c r="S3066" s="11">
        <f t="shared" si="331"/>
        <v>42299.130162037036</v>
      </c>
      <c r="T3066">
        <f t="shared" si="332"/>
        <v>25569.000833333332</v>
      </c>
      <c r="U3066">
        <f t="shared" si="333"/>
        <v>2015</v>
      </c>
      <c r="V3066">
        <f t="shared" si="334"/>
        <v>10</v>
      </c>
      <c r="W3066" t="str">
        <f t="shared" si="335"/>
        <v>Oct</v>
      </c>
    </row>
    <row r="3067" spans="1:23" customFormat="1" ht="43.2" hidden="1" x14ac:dyDescent="0.3">
      <c r="A3067">
        <v>3065</v>
      </c>
      <c r="B3067" s="2" t="s">
        <v>3065</v>
      </c>
      <c r="C3067" s="2" t="s">
        <v>7175</v>
      </c>
      <c r="D3067" s="7">
        <v>25000</v>
      </c>
      <c r="E3067" s="5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329"/>
        <v>0</v>
      </c>
      <c r="P3067">
        <f t="shared" si="330"/>
        <v>5</v>
      </c>
      <c r="Q3067" t="s">
        <v>8315</v>
      </c>
      <c r="R3067" t="s">
        <v>8355</v>
      </c>
      <c r="S3067" s="11">
        <f t="shared" si="331"/>
        <v>41825.055231481485</v>
      </c>
      <c r="T3067">
        <f t="shared" si="332"/>
        <v>25569.00002314815</v>
      </c>
      <c r="U3067">
        <f t="shared" si="333"/>
        <v>2014</v>
      </c>
      <c r="V3067">
        <f t="shared" si="334"/>
        <v>7</v>
      </c>
      <c r="W3067" t="str">
        <f t="shared" si="335"/>
        <v>Jul</v>
      </c>
    </row>
    <row r="3068" spans="1:23" customFormat="1" ht="43.2" hidden="1" x14ac:dyDescent="0.3">
      <c r="A3068">
        <v>3066</v>
      </c>
      <c r="B3068" s="2" t="s">
        <v>3066</v>
      </c>
      <c r="C3068" s="2" t="s">
        <v>7176</v>
      </c>
      <c r="D3068" s="7">
        <v>350000</v>
      </c>
      <c r="E3068" s="5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329"/>
        <v>12</v>
      </c>
      <c r="P3068">
        <f t="shared" si="330"/>
        <v>2796.67</v>
      </c>
      <c r="Q3068" t="s">
        <v>8315</v>
      </c>
      <c r="R3068" t="s">
        <v>8355</v>
      </c>
      <c r="S3068" s="11">
        <f t="shared" si="331"/>
        <v>42531.228437500002</v>
      </c>
      <c r="T3068">
        <f t="shared" si="332"/>
        <v>25569.000173611112</v>
      </c>
      <c r="U3068">
        <f t="shared" si="333"/>
        <v>2016</v>
      </c>
      <c r="V3068">
        <f t="shared" si="334"/>
        <v>6</v>
      </c>
      <c r="W3068" t="str">
        <f t="shared" si="335"/>
        <v>Jun</v>
      </c>
    </row>
    <row r="3069" spans="1:23" customFormat="1" ht="43.2" hidden="1" x14ac:dyDescent="0.3">
      <c r="A3069">
        <v>3067</v>
      </c>
      <c r="B3069" s="2" t="s">
        <v>3067</v>
      </c>
      <c r="C3069" s="2" t="s">
        <v>7177</v>
      </c>
      <c r="D3069" s="7">
        <v>8000</v>
      </c>
      <c r="E3069" s="5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329"/>
        <v>3</v>
      </c>
      <c r="P3069">
        <f t="shared" si="330"/>
        <v>200</v>
      </c>
      <c r="Q3069" t="s">
        <v>8315</v>
      </c>
      <c r="R3069" t="s">
        <v>8355</v>
      </c>
      <c r="S3069" s="11">
        <f t="shared" si="331"/>
        <v>42226.938414351855</v>
      </c>
      <c r="T3069">
        <f t="shared" si="332"/>
        <v>25569.000011574073</v>
      </c>
      <c r="U3069">
        <f t="shared" si="333"/>
        <v>2015</v>
      </c>
      <c r="V3069">
        <f t="shared" si="334"/>
        <v>8</v>
      </c>
      <c r="W3069" t="str">
        <f t="shared" si="335"/>
        <v>Aug</v>
      </c>
    </row>
    <row r="3070" spans="1:23" customFormat="1" ht="43.2" hidden="1" x14ac:dyDescent="0.3">
      <c r="A3070">
        <v>3068</v>
      </c>
      <c r="B3070" s="2" t="s">
        <v>3068</v>
      </c>
      <c r="C3070" s="2" t="s">
        <v>7178</v>
      </c>
      <c r="D3070" s="7">
        <v>250000</v>
      </c>
      <c r="E3070" s="5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329"/>
        <v>0</v>
      </c>
      <c r="P3070">
        <f t="shared" si="330"/>
        <v>87.5</v>
      </c>
      <c r="Q3070" t="s">
        <v>8315</v>
      </c>
      <c r="R3070" t="s">
        <v>8355</v>
      </c>
      <c r="S3070" s="11">
        <f t="shared" si="331"/>
        <v>42263.691574074073</v>
      </c>
      <c r="T3070">
        <f t="shared" si="332"/>
        <v>25569.00002314815</v>
      </c>
      <c r="U3070">
        <f t="shared" si="333"/>
        <v>2015</v>
      </c>
      <c r="V3070">
        <f t="shared" si="334"/>
        <v>9</v>
      </c>
      <c r="W3070" t="str">
        <f t="shared" si="335"/>
        <v>Sep</v>
      </c>
    </row>
    <row r="3071" spans="1:23" customFormat="1" ht="43.2" hidden="1" x14ac:dyDescent="0.3">
      <c r="A3071">
        <v>3069</v>
      </c>
      <c r="B3071" s="2" t="s">
        <v>3069</v>
      </c>
      <c r="C3071" s="2" t="s">
        <v>7179</v>
      </c>
      <c r="D3071" s="7">
        <v>1000</v>
      </c>
      <c r="E3071" s="5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329"/>
        <v>14</v>
      </c>
      <c r="P3071">
        <f t="shared" si="330"/>
        <v>20.14</v>
      </c>
      <c r="Q3071" t="s">
        <v>8315</v>
      </c>
      <c r="R3071" t="s">
        <v>8355</v>
      </c>
      <c r="S3071" s="11">
        <f t="shared" si="331"/>
        <v>41957.833726851852</v>
      </c>
      <c r="T3071">
        <f t="shared" si="332"/>
        <v>25569.000081018519</v>
      </c>
      <c r="U3071">
        <f t="shared" si="333"/>
        <v>2014</v>
      </c>
      <c r="V3071">
        <f t="shared" si="334"/>
        <v>11</v>
      </c>
      <c r="W3071" t="str">
        <f t="shared" si="335"/>
        <v>Nov</v>
      </c>
    </row>
    <row r="3072" spans="1:23" customFormat="1" ht="43.2" hidden="1" x14ac:dyDescent="0.3">
      <c r="A3072">
        <v>3070</v>
      </c>
      <c r="B3072" s="2" t="s">
        <v>3070</v>
      </c>
      <c r="C3072" s="2" t="s">
        <v>7180</v>
      </c>
      <c r="D3072" s="7">
        <v>10000</v>
      </c>
      <c r="E3072" s="5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329"/>
        <v>3</v>
      </c>
      <c r="P3072">
        <f t="shared" si="330"/>
        <v>20.88</v>
      </c>
      <c r="Q3072" t="s">
        <v>8315</v>
      </c>
      <c r="R3072" t="s">
        <v>8355</v>
      </c>
      <c r="S3072" s="11">
        <f t="shared" si="331"/>
        <v>42690.733437499999</v>
      </c>
      <c r="T3072">
        <f t="shared" si="332"/>
        <v>25569.000185185185</v>
      </c>
      <c r="U3072">
        <f t="shared" si="333"/>
        <v>2016</v>
      </c>
      <c r="V3072">
        <f t="shared" si="334"/>
        <v>11</v>
      </c>
      <c r="W3072" t="str">
        <f t="shared" si="335"/>
        <v>Nov</v>
      </c>
    </row>
    <row r="3073" spans="1:23" customFormat="1" ht="43.2" hidden="1" x14ac:dyDescent="0.3">
      <c r="A3073">
        <v>3071</v>
      </c>
      <c r="B3073" s="2" t="s">
        <v>3071</v>
      </c>
      <c r="C3073" s="2" t="s">
        <v>7181</v>
      </c>
      <c r="D3073" s="7">
        <v>12000</v>
      </c>
      <c r="E3073" s="5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329"/>
        <v>60</v>
      </c>
      <c r="P3073">
        <f t="shared" si="330"/>
        <v>61.31</v>
      </c>
      <c r="Q3073" t="s">
        <v>8315</v>
      </c>
      <c r="R3073" t="s">
        <v>8355</v>
      </c>
      <c r="S3073" s="11">
        <f t="shared" si="331"/>
        <v>42097.732418981483</v>
      </c>
      <c r="T3073">
        <f t="shared" si="332"/>
        <v>25569.001354166667</v>
      </c>
      <c r="U3073">
        <f t="shared" si="333"/>
        <v>2015</v>
      </c>
      <c r="V3073">
        <f t="shared" si="334"/>
        <v>4</v>
      </c>
      <c r="W3073" t="str">
        <f t="shared" si="335"/>
        <v>Apr</v>
      </c>
    </row>
    <row r="3074" spans="1:23" customFormat="1" ht="43.2" hidden="1" x14ac:dyDescent="0.3">
      <c r="A3074">
        <v>3072</v>
      </c>
      <c r="B3074" s="2" t="s">
        <v>3072</v>
      </c>
      <c r="C3074" s="2" t="s">
        <v>7182</v>
      </c>
      <c r="D3074" s="7">
        <v>12000</v>
      </c>
      <c r="E3074" s="5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336">ROUND(E3074/D3074*100,0)</f>
        <v>0</v>
      </c>
      <c r="P3074">
        <f t="shared" si="330"/>
        <v>1</v>
      </c>
      <c r="Q3074" t="s">
        <v>8315</v>
      </c>
      <c r="R3074" t="s">
        <v>8355</v>
      </c>
      <c r="S3074" s="11">
        <f t="shared" si="331"/>
        <v>42658.690532407403</v>
      </c>
      <c r="T3074">
        <f t="shared" si="332"/>
        <v>25569.00002314815</v>
      </c>
      <c r="U3074">
        <f t="shared" si="333"/>
        <v>2016</v>
      </c>
      <c r="V3074">
        <f t="shared" si="334"/>
        <v>10</v>
      </c>
      <c r="W3074" t="str">
        <f t="shared" si="335"/>
        <v>Oct</v>
      </c>
    </row>
    <row r="3075" spans="1:23" customFormat="1" ht="43.2" hidden="1" x14ac:dyDescent="0.3">
      <c r="A3075">
        <v>3073</v>
      </c>
      <c r="B3075" s="2" t="s">
        <v>3073</v>
      </c>
      <c r="C3075" s="2" t="s">
        <v>7183</v>
      </c>
      <c r="D3075" s="7">
        <v>2800000</v>
      </c>
      <c r="E3075" s="5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336"/>
        <v>0</v>
      </c>
      <c r="P3075">
        <f t="shared" ref="P3075:P3138" si="337">IFERROR(ROUND(E3075/L3075,2),0)</f>
        <v>92.14</v>
      </c>
      <c r="Q3075" t="s">
        <v>8315</v>
      </c>
      <c r="R3075" t="s">
        <v>8355</v>
      </c>
      <c r="S3075" s="11">
        <f t="shared" ref="S3075:S3138" si="338">(((J3075/60)/60)/24)+DATE(1970,1,1)</f>
        <v>42111.684027777781</v>
      </c>
      <c r="T3075">
        <f t="shared" ref="T3075:T3138" si="339">(((L3075/60)/60)/24)+DATE(1970,1,1)</f>
        <v>25569.000081018519</v>
      </c>
      <c r="U3075">
        <f t="shared" ref="U3075:U3138" si="340">YEAR(S3075)</f>
        <v>2015</v>
      </c>
      <c r="V3075">
        <f t="shared" ref="V3075:V3138" si="341">MONTH(S3075)</f>
        <v>4</v>
      </c>
      <c r="W3075" t="str">
        <f t="shared" ref="W3075:W3138" si="342">IF(V3075=1,"Jan",IF(V3075=2,"Feb",IF(V3075=3,"Mar",IF(V3075=4,"Apr",IF(V3075=5,"May",IF(V3075=6,"Jun",IF(V3075=7,"Jul",IF(V3075=8,"Aug",IF(V3075=9,"Sep",IF(V3075=10,"Oct",IF(V3075=11,"Nov",IF(V3075=12,"Dec"))))))))))))</f>
        <v>Apr</v>
      </c>
    </row>
    <row r="3076" spans="1:23" customFormat="1" ht="57.6" hidden="1" x14ac:dyDescent="0.3">
      <c r="A3076">
        <v>3074</v>
      </c>
      <c r="B3076" s="2" t="s">
        <v>3074</v>
      </c>
      <c r="C3076" s="2" t="s">
        <v>7184</v>
      </c>
      <c r="D3076" s="7">
        <v>25000</v>
      </c>
      <c r="E3076" s="5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336"/>
        <v>0</v>
      </c>
      <c r="P3076">
        <f t="shared" si="337"/>
        <v>7.33</v>
      </c>
      <c r="Q3076" t="s">
        <v>8315</v>
      </c>
      <c r="R3076" t="s">
        <v>8355</v>
      </c>
      <c r="S3076" s="11">
        <f t="shared" si="338"/>
        <v>42409.571284722217</v>
      </c>
      <c r="T3076">
        <f t="shared" si="339"/>
        <v>25569.000034722223</v>
      </c>
      <c r="U3076">
        <f t="shared" si="340"/>
        <v>2016</v>
      </c>
      <c r="V3076">
        <f t="shared" si="341"/>
        <v>2</v>
      </c>
      <c r="W3076" t="str">
        <f t="shared" si="342"/>
        <v>Feb</v>
      </c>
    </row>
    <row r="3077" spans="1:23" customFormat="1" ht="43.2" hidden="1" x14ac:dyDescent="0.3">
      <c r="A3077">
        <v>3075</v>
      </c>
      <c r="B3077" s="2" t="s">
        <v>3075</v>
      </c>
      <c r="C3077" s="2" t="s">
        <v>7185</v>
      </c>
      <c r="D3077" s="7">
        <v>15000</v>
      </c>
      <c r="E3077" s="5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336"/>
        <v>9</v>
      </c>
      <c r="P3077">
        <f t="shared" si="337"/>
        <v>64.8</v>
      </c>
      <c r="Q3077" t="s">
        <v>8315</v>
      </c>
      <c r="R3077" t="s">
        <v>8355</v>
      </c>
      <c r="S3077" s="11">
        <f t="shared" si="338"/>
        <v>42551.102314814809</v>
      </c>
      <c r="T3077">
        <f t="shared" si="339"/>
        <v>25569.000231481481</v>
      </c>
      <c r="U3077">
        <f t="shared" si="340"/>
        <v>2016</v>
      </c>
      <c r="V3077">
        <f t="shared" si="341"/>
        <v>6</v>
      </c>
      <c r="W3077" t="str">
        <f t="shared" si="342"/>
        <v>Jun</v>
      </c>
    </row>
    <row r="3078" spans="1:23" customFormat="1" ht="28.8" hidden="1" x14ac:dyDescent="0.3">
      <c r="A3078">
        <v>3076</v>
      </c>
      <c r="B3078" s="2" t="s">
        <v>3076</v>
      </c>
      <c r="C3078" s="2" t="s">
        <v>7186</v>
      </c>
      <c r="D3078" s="7">
        <v>10000</v>
      </c>
      <c r="E3078" s="5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336"/>
        <v>15</v>
      </c>
      <c r="P3078">
        <f t="shared" si="337"/>
        <v>30.12</v>
      </c>
      <c r="Q3078" t="s">
        <v>8315</v>
      </c>
      <c r="R3078" t="s">
        <v>8355</v>
      </c>
      <c r="S3078" s="11">
        <f t="shared" si="338"/>
        <v>42226.651886574073</v>
      </c>
      <c r="T3078">
        <f t="shared" si="339"/>
        <v>25569.000578703704</v>
      </c>
      <c r="U3078">
        <f t="shared" si="340"/>
        <v>2015</v>
      </c>
      <c r="V3078">
        <f t="shared" si="341"/>
        <v>8</v>
      </c>
      <c r="W3078" t="str">
        <f t="shared" si="342"/>
        <v>Aug</v>
      </c>
    </row>
    <row r="3079" spans="1:23" customFormat="1" ht="43.2" hidden="1" x14ac:dyDescent="0.3">
      <c r="A3079">
        <v>3077</v>
      </c>
      <c r="B3079" s="2" t="s">
        <v>3077</v>
      </c>
      <c r="C3079" s="2" t="s">
        <v>7187</v>
      </c>
      <c r="D3079" s="7">
        <v>22000</v>
      </c>
      <c r="E3079" s="5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336"/>
        <v>0</v>
      </c>
      <c r="P3079">
        <f t="shared" si="337"/>
        <v>52.5</v>
      </c>
      <c r="Q3079" t="s">
        <v>8315</v>
      </c>
      <c r="R3079" t="s">
        <v>8355</v>
      </c>
      <c r="S3079" s="11">
        <f t="shared" si="338"/>
        <v>42766.956921296296</v>
      </c>
      <c r="T3079">
        <f t="shared" si="339"/>
        <v>25569.00002314815</v>
      </c>
      <c r="U3079">
        <f t="shared" si="340"/>
        <v>2017</v>
      </c>
      <c r="V3079">
        <f t="shared" si="341"/>
        <v>1</v>
      </c>
      <c r="W3079" t="str">
        <f t="shared" si="342"/>
        <v>Jan</v>
      </c>
    </row>
    <row r="3080" spans="1:23" customFormat="1" ht="43.2" hidden="1" x14ac:dyDescent="0.3">
      <c r="A3080">
        <v>3078</v>
      </c>
      <c r="B3080" s="2" t="s">
        <v>3078</v>
      </c>
      <c r="C3080" s="2" t="s">
        <v>7188</v>
      </c>
      <c r="D3080" s="7">
        <v>60000</v>
      </c>
      <c r="E3080" s="5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336"/>
        <v>0</v>
      </c>
      <c r="P3080">
        <f t="shared" si="337"/>
        <v>23.67</v>
      </c>
      <c r="Q3080" t="s">
        <v>8315</v>
      </c>
      <c r="R3080" t="s">
        <v>8355</v>
      </c>
      <c r="S3080" s="11">
        <f t="shared" si="338"/>
        <v>42031.138831018514</v>
      </c>
      <c r="T3080">
        <f t="shared" si="339"/>
        <v>25569.000034722223</v>
      </c>
      <c r="U3080">
        <f t="shared" si="340"/>
        <v>2015</v>
      </c>
      <c r="V3080">
        <f t="shared" si="341"/>
        <v>1</v>
      </c>
      <c r="W3080" t="str">
        <f t="shared" si="342"/>
        <v>Jan</v>
      </c>
    </row>
    <row r="3081" spans="1:23" customFormat="1" ht="43.2" hidden="1" x14ac:dyDescent="0.3">
      <c r="A3081">
        <v>3079</v>
      </c>
      <c r="B3081" s="2" t="s">
        <v>3079</v>
      </c>
      <c r="C3081" s="2" t="s">
        <v>7189</v>
      </c>
      <c r="D3081" s="7">
        <v>1333666</v>
      </c>
      <c r="E3081" s="5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336"/>
        <v>1</v>
      </c>
      <c r="P3081">
        <f t="shared" si="337"/>
        <v>415.78</v>
      </c>
      <c r="Q3081" t="s">
        <v>8315</v>
      </c>
      <c r="R3081" t="s">
        <v>8355</v>
      </c>
      <c r="S3081" s="11">
        <f t="shared" si="338"/>
        <v>42055.713368055556</v>
      </c>
      <c r="T3081">
        <f t="shared" si="339"/>
        <v>25569.0003125</v>
      </c>
      <c r="U3081">
        <f t="shared" si="340"/>
        <v>2015</v>
      </c>
      <c r="V3081">
        <f t="shared" si="341"/>
        <v>2</v>
      </c>
      <c r="W3081" t="str">
        <f t="shared" si="342"/>
        <v>Feb</v>
      </c>
    </row>
    <row r="3082" spans="1:23" customFormat="1" ht="43.2" hidden="1" x14ac:dyDescent="0.3">
      <c r="A3082">
        <v>3080</v>
      </c>
      <c r="B3082" s="2" t="s">
        <v>3080</v>
      </c>
      <c r="C3082" s="2" t="s">
        <v>7190</v>
      </c>
      <c r="D3082" s="7">
        <v>2000000</v>
      </c>
      <c r="E3082" s="5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336"/>
        <v>0</v>
      </c>
      <c r="P3082">
        <f t="shared" si="337"/>
        <v>53.71</v>
      </c>
      <c r="Q3082" t="s">
        <v>8315</v>
      </c>
      <c r="R3082" t="s">
        <v>8355</v>
      </c>
      <c r="S3082" s="11">
        <f t="shared" si="338"/>
        <v>41940.028287037036</v>
      </c>
      <c r="T3082">
        <f t="shared" si="339"/>
        <v>25569.000081018519</v>
      </c>
      <c r="U3082">
        <f t="shared" si="340"/>
        <v>2014</v>
      </c>
      <c r="V3082">
        <f t="shared" si="341"/>
        <v>10</v>
      </c>
      <c r="W3082" t="str">
        <f t="shared" si="342"/>
        <v>Oct</v>
      </c>
    </row>
    <row r="3083" spans="1:23" customFormat="1" ht="43.2" hidden="1" x14ac:dyDescent="0.3">
      <c r="A3083">
        <v>3081</v>
      </c>
      <c r="B3083" s="2" t="s">
        <v>3081</v>
      </c>
      <c r="C3083" s="2" t="s">
        <v>7191</v>
      </c>
      <c r="D3083" s="7">
        <v>1000000</v>
      </c>
      <c r="E3083" s="5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336"/>
        <v>0</v>
      </c>
      <c r="P3083">
        <f t="shared" si="337"/>
        <v>420.6</v>
      </c>
      <c r="Q3083" t="s">
        <v>8315</v>
      </c>
      <c r="R3083" t="s">
        <v>8355</v>
      </c>
      <c r="S3083" s="11">
        <f t="shared" si="338"/>
        <v>42237.181608796294</v>
      </c>
      <c r="T3083">
        <f t="shared" si="339"/>
        <v>25569.000057870369</v>
      </c>
      <c r="U3083">
        <f t="shared" si="340"/>
        <v>2015</v>
      </c>
      <c r="V3083">
        <f t="shared" si="341"/>
        <v>8</v>
      </c>
      <c r="W3083" t="str">
        <f t="shared" si="342"/>
        <v>Aug</v>
      </c>
    </row>
    <row r="3084" spans="1:23" customFormat="1" ht="43.2" hidden="1" x14ac:dyDescent="0.3">
      <c r="A3084">
        <v>3082</v>
      </c>
      <c r="B3084" s="2" t="s">
        <v>3082</v>
      </c>
      <c r="C3084" s="2" t="s">
        <v>7192</v>
      </c>
      <c r="D3084" s="7">
        <v>9000</v>
      </c>
      <c r="E3084" s="5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336"/>
        <v>0</v>
      </c>
      <c r="P3084">
        <f t="shared" si="337"/>
        <v>0</v>
      </c>
      <c r="Q3084" t="s">
        <v>8315</v>
      </c>
      <c r="R3084" t="s">
        <v>8355</v>
      </c>
      <c r="S3084" s="11">
        <f t="shared" si="338"/>
        <v>42293.922986111109</v>
      </c>
      <c r="T3084">
        <f t="shared" si="339"/>
        <v>25569</v>
      </c>
      <c r="U3084">
        <f t="shared" si="340"/>
        <v>2015</v>
      </c>
      <c r="V3084">
        <f t="shared" si="341"/>
        <v>10</v>
      </c>
      <c r="W3084" t="str">
        <f t="shared" si="342"/>
        <v>Oct</v>
      </c>
    </row>
    <row r="3085" spans="1:23" customFormat="1" ht="57.6" hidden="1" x14ac:dyDescent="0.3">
      <c r="A3085">
        <v>3083</v>
      </c>
      <c r="B3085" s="2" t="s">
        <v>3083</v>
      </c>
      <c r="C3085" s="2" t="s">
        <v>7193</v>
      </c>
      <c r="D3085" s="7">
        <v>20000</v>
      </c>
      <c r="E3085" s="5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336"/>
        <v>0</v>
      </c>
      <c r="P3085">
        <f t="shared" si="337"/>
        <v>18.670000000000002</v>
      </c>
      <c r="Q3085" t="s">
        <v>8315</v>
      </c>
      <c r="R3085" t="s">
        <v>8355</v>
      </c>
      <c r="S3085" s="11">
        <f t="shared" si="338"/>
        <v>41853.563402777778</v>
      </c>
      <c r="T3085">
        <f t="shared" si="339"/>
        <v>25569.000034722223</v>
      </c>
      <c r="U3085">
        <f t="shared" si="340"/>
        <v>2014</v>
      </c>
      <c r="V3085">
        <f t="shared" si="341"/>
        <v>8</v>
      </c>
      <c r="W3085" t="str">
        <f t="shared" si="342"/>
        <v>Aug</v>
      </c>
    </row>
    <row r="3086" spans="1:23" customFormat="1" ht="57.6" hidden="1" x14ac:dyDescent="0.3">
      <c r="A3086">
        <v>3084</v>
      </c>
      <c r="B3086" s="2" t="s">
        <v>3084</v>
      </c>
      <c r="C3086" s="2" t="s">
        <v>7194</v>
      </c>
      <c r="D3086" s="7">
        <v>4059</v>
      </c>
      <c r="E3086" s="5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336"/>
        <v>12</v>
      </c>
      <c r="P3086">
        <f t="shared" si="337"/>
        <v>78.33</v>
      </c>
      <c r="Q3086" t="s">
        <v>8315</v>
      </c>
      <c r="R3086" t="s">
        <v>8355</v>
      </c>
      <c r="S3086" s="11">
        <f t="shared" si="338"/>
        <v>42100.723738425921</v>
      </c>
      <c r="T3086">
        <f t="shared" si="339"/>
        <v>25569.000069444446</v>
      </c>
      <c r="U3086">
        <f t="shared" si="340"/>
        <v>2015</v>
      </c>
      <c r="V3086">
        <f t="shared" si="341"/>
        <v>4</v>
      </c>
      <c r="W3086" t="str">
        <f t="shared" si="342"/>
        <v>Apr</v>
      </c>
    </row>
    <row r="3087" spans="1:23" customFormat="1" ht="43.2" hidden="1" x14ac:dyDescent="0.3">
      <c r="A3087">
        <v>3085</v>
      </c>
      <c r="B3087" s="2" t="s">
        <v>3085</v>
      </c>
      <c r="C3087" s="2" t="s">
        <v>7195</v>
      </c>
      <c r="D3087" s="7">
        <v>25000</v>
      </c>
      <c r="E3087" s="5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336"/>
        <v>2</v>
      </c>
      <c r="P3087">
        <f t="shared" si="337"/>
        <v>67.78</v>
      </c>
      <c r="Q3087" t="s">
        <v>8315</v>
      </c>
      <c r="R3087" t="s">
        <v>8355</v>
      </c>
      <c r="S3087" s="11">
        <f t="shared" si="338"/>
        <v>42246.883784722217</v>
      </c>
      <c r="T3087">
        <f t="shared" si="339"/>
        <v>25569.000104166666</v>
      </c>
      <c r="U3087">
        <f t="shared" si="340"/>
        <v>2015</v>
      </c>
      <c r="V3087">
        <f t="shared" si="341"/>
        <v>8</v>
      </c>
      <c r="W3087" t="str">
        <f t="shared" si="342"/>
        <v>Aug</v>
      </c>
    </row>
    <row r="3088" spans="1:23" customFormat="1" ht="43.2" hidden="1" x14ac:dyDescent="0.3">
      <c r="A3088">
        <v>3086</v>
      </c>
      <c r="B3088" s="2" t="s">
        <v>3086</v>
      </c>
      <c r="C3088" s="2" t="s">
        <v>7196</v>
      </c>
      <c r="D3088" s="7">
        <v>20000</v>
      </c>
      <c r="E3088" s="5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336"/>
        <v>0</v>
      </c>
      <c r="P3088">
        <f t="shared" si="337"/>
        <v>16.670000000000002</v>
      </c>
      <c r="Q3088" t="s">
        <v>8315</v>
      </c>
      <c r="R3088" t="s">
        <v>8355</v>
      </c>
      <c r="S3088" s="11">
        <f t="shared" si="338"/>
        <v>42173.67082175926</v>
      </c>
      <c r="T3088">
        <f t="shared" si="339"/>
        <v>25569.000034722223</v>
      </c>
      <c r="U3088">
        <f t="shared" si="340"/>
        <v>2015</v>
      </c>
      <c r="V3088">
        <f t="shared" si="341"/>
        <v>6</v>
      </c>
      <c r="W3088" t="str">
        <f t="shared" si="342"/>
        <v>Jun</v>
      </c>
    </row>
    <row r="3089" spans="1:23" customFormat="1" ht="43.2" hidden="1" x14ac:dyDescent="0.3">
      <c r="A3089">
        <v>3087</v>
      </c>
      <c r="B3089" s="2" t="s">
        <v>3087</v>
      </c>
      <c r="C3089" s="2" t="s">
        <v>7197</v>
      </c>
      <c r="D3089" s="7">
        <v>20000</v>
      </c>
      <c r="E3089" s="5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336"/>
        <v>1</v>
      </c>
      <c r="P3089">
        <f t="shared" si="337"/>
        <v>62.5</v>
      </c>
      <c r="Q3089" t="s">
        <v>8315</v>
      </c>
      <c r="R3089" t="s">
        <v>8355</v>
      </c>
      <c r="S3089" s="11">
        <f t="shared" si="338"/>
        <v>42665.150347222225</v>
      </c>
      <c r="T3089">
        <f t="shared" si="339"/>
        <v>25569.00002314815</v>
      </c>
      <c r="U3089">
        <f t="shared" si="340"/>
        <v>2016</v>
      </c>
      <c r="V3089">
        <f t="shared" si="341"/>
        <v>10</v>
      </c>
      <c r="W3089" t="str">
        <f t="shared" si="342"/>
        <v>Oct</v>
      </c>
    </row>
    <row r="3090" spans="1:23" customFormat="1" ht="43.2" hidden="1" x14ac:dyDescent="0.3">
      <c r="A3090">
        <v>3088</v>
      </c>
      <c r="B3090" s="2" t="s">
        <v>3088</v>
      </c>
      <c r="C3090" s="2" t="s">
        <v>7198</v>
      </c>
      <c r="D3090" s="7">
        <v>65000</v>
      </c>
      <c r="E3090" s="5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336"/>
        <v>0</v>
      </c>
      <c r="P3090">
        <f t="shared" si="337"/>
        <v>42</v>
      </c>
      <c r="Q3090" t="s">
        <v>8315</v>
      </c>
      <c r="R3090" t="s">
        <v>8355</v>
      </c>
      <c r="S3090" s="11">
        <f t="shared" si="338"/>
        <v>41981.57230324074</v>
      </c>
      <c r="T3090">
        <f t="shared" si="339"/>
        <v>25569.000034722223</v>
      </c>
      <c r="U3090">
        <f t="shared" si="340"/>
        <v>2014</v>
      </c>
      <c r="V3090">
        <f t="shared" si="341"/>
        <v>12</v>
      </c>
      <c r="W3090" t="str">
        <f t="shared" si="342"/>
        <v>Dec</v>
      </c>
    </row>
    <row r="3091" spans="1:23" customFormat="1" ht="43.2" hidden="1" x14ac:dyDescent="0.3">
      <c r="A3091">
        <v>3089</v>
      </c>
      <c r="B3091" s="2" t="s">
        <v>3089</v>
      </c>
      <c r="C3091" s="2" t="s">
        <v>7199</v>
      </c>
      <c r="D3091" s="7">
        <v>25000</v>
      </c>
      <c r="E3091" s="5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336"/>
        <v>23</v>
      </c>
      <c r="P3091">
        <f t="shared" si="337"/>
        <v>130.09</v>
      </c>
      <c r="Q3091" t="s">
        <v>8315</v>
      </c>
      <c r="R3091" t="s">
        <v>8355</v>
      </c>
      <c r="S3091" s="11">
        <f t="shared" si="338"/>
        <v>42528.542627314819</v>
      </c>
      <c r="T3091">
        <f t="shared" si="339"/>
        <v>25569.000520833335</v>
      </c>
      <c r="U3091">
        <f t="shared" si="340"/>
        <v>2016</v>
      </c>
      <c r="V3091">
        <f t="shared" si="341"/>
        <v>6</v>
      </c>
      <c r="W3091" t="str">
        <f t="shared" si="342"/>
        <v>Jun</v>
      </c>
    </row>
    <row r="3092" spans="1:23" customFormat="1" ht="43.2" hidden="1" x14ac:dyDescent="0.3">
      <c r="A3092">
        <v>3090</v>
      </c>
      <c r="B3092" s="2" t="s">
        <v>3090</v>
      </c>
      <c r="C3092" s="2" t="s">
        <v>7200</v>
      </c>
      <c r="D3092" s="7">
        <v>225000</v>
      </c>
      <c r="E3092" s="5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336"/>
        <v>5</v>
      </c>
      <c r="P3092">
        <f t="shared" si="337"/>
        <v>1270.22</v>
      </c>
      <c r="Q3092" t="s">
        <v>8315</v>
      </c>
      <c r="R3092" t="s">
        <v>8355</v>
      </c>
      <c r="S3092" s="11">
        <f t="shared" si="338"/>
        <v>42065.818807870368</v>
      </c>
      <c r="T3092">
        <f t="shared" si="339"/>
        <v>25569.000104166666</v>
      </c>
      <c r="U3092">
        <f t="shared" si="340"/>
        <v>2015</v>
      </c>
      <c r="V3092">
        <f t="shared" si="341"/>
        <v>3</v>
      </c>
      <c r="W3092" t="str">
        <f t="shared" si="342"/>
        <v>Mar</v>
      </c>
    </row>
    <row r="3093" spans="1:23" customFormat="1" ht="57.6" hidden="1" x14ac:dyDescent="0.3">
      <c r="A3093">
        <v>3091</v>
      </c>
      <c r="B3093" s="2" t="s">
        <v>3091</v>
      </c>
      <c r="C3093" s="2" t="s">
        <v>7201</v>
      </c>
      <c r="D3093" s="7">
        <v>5000</v>
      </c>
      <c r="E3093" s="5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336"/>
        <v>16</v>
      </c>
      <c r="P3093">
        <f t="shared" si="337"/>
        <v>88.44</v>
      </c>
      <c r="Q3093" t="s">
        <v>8315</v>
      </c>
      <c r="R3093" t="s">
        <v>8355</v>
      </c>
      <c r="S3093" s="11">
        <f t="shared" si="338"/>
        <v>42566.948414351849</v>
      </c>
      <c r="T3093">
        <f t="shared" si="339"/>
        <v>25569.000104166666</v>
      </c>
      <c r="U3093">
        <f t="shared" si="340"/>
        <v>2016</v>
      </c>
      <c r="V3093">
        <f t="shared" si="341"/>
        <v>7</v>
      </c>
      <c r="W3093" t="str">
        <f t="shared" si="342"/>
        <v>Jul</v>
      </c>
    </row>
    <row r="3094" spans="1:23" customFormat="1" ht="43.2" hidden="1" x14ac:dyDescent="0.3">
      <c r="A3094">
        <v>3092</v>
      </c>
      <c r="B3094" s="2" t="s">
        <v>3092</v>
      </c>
      <c r="C3094" s="2" t="s">
        <v>7202</v>
      </c>
      <c r="D3094" s="7">
        <v>100000</v>
      </c>
      <c r="E3094" s="5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336"/>
        <v>1</v>
      </c>
      <c r="P3094">
        <f t="shared" si="337"/>
        <v>56.34</v>
      </c>
      <c r="Q3094" t="s">
        <v>8315</v>
      </c>
      <c r="R3094" t="s">
        <v>8355</v>
      </c>
      <c r="S3094" s="11">
        <f t="shared" si="338"/>
        <v>42255.619351851856</v>
      </c>
      <c r="T3094">
        <f t="shared" si="339"/>
        <v>25569.000243055554</v>
      </c>
      <c r="U3094">
        <f t="shared" si="340"/>
        <v>2015</v>
      </c>
      <c r="V3094">
        <f t="shared" si="341"/>
        <v>9</v>
      </c>
      <c r="W3094" t="str">
        <f t="shared" si="342"/>
        <v>Sep</v>
      </c>
    </row>
    <row r="3095" spans="1:23" customFormat="1" ht="57.6" hidden="1" x14ac:dyDescent="0.3">
      <c r="A3095">
        <v>3093</v>
      </c>
      <c r="B3095" s="2" t="s">
        <v>3093</v>
      </c>
      <c r="C3095" s="2" t="s">
        <v>7203</v>
      </c>
      <c r="D3095" s="7">
        <v>4000</v>
      </c>
      <c r="E3095" s="5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336"/>
        <v>23</v>
      </c>
      <c r="P3095">
        <f t="shared" si="337"/>
        <v>53.53</v>
      </c>
      <c r="Q3095" t="s">
        <v>8315</v>
      </c>
      <c r="R3095" t="s">
        <v>8355</v>
      </c>
      <c r="S3095" s="11">
        <f t="shared" si="338"/>
        <v>41760.909039351849</v>
      </c>
      <c r="T3095">
        <f t="shared" si="339"/>
        <v>25569.000196759258</v>
      </c>
      <c r="U3095">
        <f t="shared" si="340"/>
        <v>2014</v>
      </c>
      <c r="V3095">
        <f t="shared" si="341"/>
        <v>5</v>
      </c>
      <c r="W3095" t="str">
        <f t="shared" si="342"/>
        <v>May</v>
      </c>
    </row>
    <row r="3096" spans="1:23" customFormat="1" ht="43.2" hidden="1" x14ac:dyDescent="0.3">
      <c r="A3096">
        <v>3094</v>
      </c>
      <c r="B3096" s="2" t="s">
        <v>3094</v>
      </c>
      <c r="C3096" s="2" t="s">
        <v>7204</v>
      </c>
      <c r="D3096" s="7">
        <v>100000</v>
      </c>
      <c r="E3096" s="5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336"/>
        <v>0</v>
      </c>
      <c r="P3096">
        <f t="shared" si="337"/>
        <v>25</v>
      </c>
      <c r="Q3096" t="s">
        <v>8315</v>
      </c>
      <c r="R3096" t="s">
        <v>8355</v>
      </c>
      <c r="S3096" s="11">
        <f t="shared" si="338"/>
        <v>42207.795787037037</v>
      </c>
      <c r="T3096">
        <f t="shared" si="339"/>
        <v>25569.000011574073</v>
      </c>
      <c r="U3096">
        <f t="shared" si="340"/>
        <v>2015</v>
      </c>
      <c r="V3096">
        <f t="shared" si="341"/>
        <v>7</v>
      </c>
      <c r="W3096" t="str">
        <f t="shared" si="342"/>
        <v>Jul</v>
      </c>
    </row>
    <row r="3097" spans="1:23" customFormat="1" ht="43.2" hidden="1" x14ac:dyDescent="0.3">
      <c r="A3097">
        <v>3095</v>
      </c>
      <c r="B3097" s="2" t="s">
        <v>3095</v>
      </c>
      <c r="C3097" s="2" t="s">
        <v>7205</v>
      </c>
      <c r="D3097" s="7">
        <v>14920</v>
      </c>
      <c r="E3097" s="5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336"/>
        <v>0</v>
      </c>
      <c r="P3097">
        <f t="shared" si="337"/>
        <v>50</v>
      </c>
      <c r="Q3097" t="s">
        <v>8315</v>
      </c>
      <c r="R3097" t="s">
        <v>8355</v>
      </c>
      <c r="S3097" s="11">
        <f t="shared" si="338"/>
        <v>42523.025231481486</v>
      </c>
      <c r="T3097">
        <f t="shared" si="339"/>
        <v>25569.000011574073</v>
      </c>
      <c r="U3097">
        <f t="shared" si="340"/>
        <v>2016</v>
      </c>
      <c r="V3097">
        <f t="shared" si="341"/>
        <v>6</v>
      </c>
      <c r="W3097" t="str">
        <f t="shared" si="342"/>
        <v>Jun</v>
      </c>
    </row>
    <row r="3098" spans="1:23" customFormat="1" ht="43.2" hidden="1" x14ac:dyDescent="0.3">
      <c r="A3098">
        <v>3096</v>
      </c>
      <c r="B3098" s="2" t="s">
        <v>3096</v>
      </c>
      <c r="C3098" s="2" t="s">
        <v>7206</v>
      </c>
      <c r="D3098" s="7">
        <v>20000</v>
      </c>
      <c r="E3098" s="5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336"/>
        <v>4</v>
      </c>
      <c r="P3098">
        <f t="shared" si="337"/>
        <v>56.79</v>
      </c>
      <c r="Q3098" t="s">
        <v>8315</v>
      </c>
      <c r="R3098" t="s">
        <v>8355</v>
      </c>
      <c r="S3098" s="11">
        <f t="shared" si="338"/>
        <v>42114.825532407413</v>
      </c>
      <c r="T3098">
        <f t="shared" si="339"/>
        <v>25569.000162037039</v>
      </c>
      <c r="U3098">
        <f t="shared" si="340"/>
        <v>2015</v>
      </c>
      <c r="V3098">
        <f t="shared" si="341"/>
        <v>4</v>
      </c>
      <c r="W3098" t="str">
        <f t="shared" si="342"/>
        <v>Apr</v>
      </c>
    </row>
    <row r="3099" spans="1:23" customFormat="1" ht="43.2" hidden="1" x14ac:dyDescent="0.3">
      <c r="A3099">
        <v>3097</v>
      </c>
      <c r="B3099" s="2" t="s">
        <v>3097</v>
      </c>
      <c r="C3099" s="2" t="s">
        <v>7207</v>
      </c>
      <c r="D3099" s="7">
        <v>10000</v>
      </c>
      <c r="E3099" s="5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336"/>
        <v>17</v>
      </c>
      <c r="P3099">
        <f t="shared" si="337"/>
        <v>40.83</v>
      </c>
      <c r="Q3099" t="s">
        <v>8315</v>
      </c>
      <c r="R3099" t="s">
        <v>8355</v>
      </c>
      <c r="S3099" s="11">
        <f t="shared" si="338"/>
        <v>42629.503483796296</v>
      </c>
      <c r="T3099">
        <f t="shared" si="339"/>
        <v>25569.000486111112</v>
      </c>
      <c r="U3099">
        <f t="shared" si="340"/>
        <v>2016</v>
      </c>
      <c r="V3099">
        <f t="shared" si="341"/>
        <v>9</v>
      </c>
      <c r="W3099" t="str">
        <f t="shared" si="342"/>
        <v>Sep</v>
      </c>
    </row>
    <row r="3100" spans="1:23" customFormat="1" ht="43.2" hidden="1" x14ac:dyDescent="0.3">
      <c r="A3100">
        <v>3098</v>
      </c>
      <c r="B3100" s="2" t="s">
        <v>3098</v>
      </c>
      <c r="C3100" s="2" t="s">
        <v>7208</v>
      </c>
      <c r="D3100" s="7">
        <v>48725</v>
      </c>
      <c r="E3100" s="5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336"/>
        <v>4</v>
      </c>
      <c r="P3100">
        <f t="shared" si="337"/>
        <v>65.11</v>
      </c>
      <c r="Q3100" t="s">
        <v>8315</v>
      </c>
      <c r="R3100" t="s">
        <v>8355</v>
      </c>
      <c r="S3100" s="11">
        <f t="shared" si="338"/>
        <v>42359.792233796295</v>
      </c>
      <c r="T3100">
        <f t="shared" si="339"/>
        <v>25569.0003125</v>
      </c>
      <c r="U3100">
        <f t="shared" si="340"/>
        <v>2015</v>
      </c>
      <c r="V3100">
        <f t="shared" si="341"/>
        <v>12</v>
      </c>
      <c r="W3100" t="str">
        <f t="shared" si="342"/>
        <v>Dec</v>
      </c>
    </row>
    <row r="3101" spans="1:23" customFormat="1" ht="43.2" hidden="1" x14ac:dyDescent="0.3">
      <c r="A3101">
        <v>3099</v>
      </c>
      <c r="B3101" s="2" t="s">
        <v>3099</v>
      </c>
      <c r="C3101" s="2" t="s">
        <v>7209</v>
      </c>
      <c r="D3101" s="7">
        <v>2000</v>
      </c>
      <c r="E3101" s="5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336"/>
        <v>14</v>
      </c>
      <c r="P3101">
        <f t="shared" si="337"/>
        <v>55.6</v>
      </c>
      <c r="Q3101" t="s">
        <v>8315</v>
      </c>
      <c r="R3101" t="s">
        <v>8355</v>
      </c>
      <c r="S3101" s="11">
        <f t="shared" si="338"/>
        <v>42382.189710648148</v>
      </c>
      <c r="T3101">
        <f t="shared" si="339"/>
        <v>25569.000057870369</v>
      </c>
      <c r="U3101">
        <f t="shared" si="340"/>
        <v>2016</v>
      </c>
      <c r="V3101">
        <f t="shared" si="341"/>
        <v>1</v>
      </c>
      <c r="W3101" t="str">
        <f t="shared" si="342"/>
        <v>Jan</v>
      </c>
    </row>
    <row r="3102" spans="1:23" customFormat="1" ht="43.2" hidden="1" x14ac:dyDescent="0.3">
      <c r="A3102">
        <v>3100</v>
      </c>
      <c r="B3102" s="2" t="s">
        <v>3100</v>
      </c>
      <c r="C3102" s="2" t="s">
        <v>7210</v>
      </c>
      <c r="D3102" s="7">
        <v>12000</v>
      </c>
      <c r="E3102" s="5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336"/>
        <v>15</v>
      </c>
      <c r="P3102">
        <f t="shared" si="337"/>
        <v>140.54</v>
      </c>
      <c r="Q3102" t="s">
        <v>8315</v>
      </c>
      <c r="R3102" t="s">
        <v>8355</v>
      </c>
      <c r="S3102" s="11">
        <f t="shared" si="338"/>
        <v>41902.622395833336</v>
      </c>
      <c r="T3102">
        <f t="shared" si="339"/>
        <v>25569.000150462962</v>
      </c>
      <c r="U3102">
        <f t="shared" si="340"/>
        <v>2014</v>
      </c>
      <c r="V3102">
        <f t="shared" si="341"/>
        <v>9</v>
      </c>
      <c r="W3102" t="str">
        <f t="shared" si="342"/>
        <v>Sep</v>
      </c>
    </row>
    <row r="3103" spans="1:23" customFormat="1" ht="57.6" hidden="1" x14ac:dyDescent="0.3">
      <c r="A3103">
        <v>3101</v>
      </c>
      <c r="B3103" s="2" t="s">
        <v>3101</v>
      </c>
      <c r="C3103" s="2" t="s">
        <v>7211</v>
      </c>
      <c r="D3103" s="7">
        <v>2500</v>
      </c>
      <c r="E3103" s="5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336"/>
        <v>12</v>
      </c>
      <c r="P3103">
        <f t="shared" si="337"/>
        <v>25</v>
      </c>
      <c r="Q3103" t="s">
        <v>8315</v>
      </c>
      <c r="R3103" t="s">
        <v>8355</v>
      </c>
      <c r="S3103" s="11">
        <f t="shared" si="338"/>
        <v>42171.383530092593</v>
      </c>
      <c r="T3103">
        <f t="shared" si="339"/>
        <v>25569.000138888889</v>
      </c>
      <c r="U3103">
        <f t="shared" si="340"/>
        <v>2015</v>
      </c>
      <c r="V3103">
        <f t="shared" si="341"/>
        <v>6</v>
      </c>
      <c r="W3103" t="str">
        <f t="shared" si="342"/>
        <v>Jun</v>
      </c>
    </row>
    <row r="3104" spans="1:23" customFormat="1" ht="57.6" hidden="1" x14ac:dyDescent="0.3">
      <c r="A3104">
        <v>3102</v>
      </c>
      <c r="B3104" s="2" t="s">
        <v>3102</v>
      </c>
      <c r="C3104" s="2" t="s">
        <v>7212</v>
      </c>
      <c r="D3104" s="7">
        <v>16000</v>
      </c>
      <c r="E3104" s="5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336"/>
        <v>39</v>
      </c>
      <c r="P3104">
        <f t="shared" si="337"/>
        <v>69.53</v>
      </c>
      <c r="Q3104" t="s">
        <v>8315</v>
      </c>
      <c r="R3104" t="s">
        <v>8355</v>
      </c>
      <c r="S3104" s="11">
        <f t="shared" si="338"/>
        <v>42555.340486111112</v>
      </c>
      <c r="T3104">
        <f t="shared" si="339"/>
        <v>25569.001041666666</v>
      </c>
      <c r="U3104">
        <f t="shared" si="340"/>
        <v>2016</v>
      </c>
      <c r="V3104">
        <f t="shared" si="341"/>
        <v>7</v>
      </c>
      <c r="W3104" t="str">
        <f t="shared" si="342"/>
        <v>Jul</v>
      </c>
    </row>
    <row r="3105" spans="1:23" customFormat="1" ht="28.8" hidden="1" x14ac:dyDescent="0.3">
      <c r="A3105">
        <v>3103</v>
      </c>
      <c r="B3105" s="2" t="s">
        <v>3103</v>
      </c>
      <c r="C3105" s="2" t="s">
        <v>7213</v>
      </c>
      <c r="D3105" s="7">
        <v>4100</v>
      </c>
      <c r="E3105" s="5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336"/>
        <v>0</v>
      </c>
      <c r="P3105">
        <f t="shared" si="337"/>
        <v>5.5</v>
      </c>
      <c r="Q3105" t="s">
        <v>8315</v>
      </c>
      <c r="R3105" t="s">
        <v>8355</v>
      </c>
      <c r="S3105" s="11">
        <f t="shared" si="338"/>
        <v>42107.156319444446</v>
      </c>
      <c r="T3105">
        <f t="shared" si="339"/>
        <v>25569.00002314815</v>
      </c>
      <c r="U3105">
        <f t="shared" si="340"/>
        <v>2015</v>
      </c>
      <c r="V3105">
        <f t="shared" si="341"/>
        <v>4</v>
      </c>
      <c r="W3105" t="str">
        <f t="shared" si="342"/>
        <v>Apr</v>
      </c>
    </row>
    <row r="3106" spans="1:23" customFormat="1" ht="43.2" hidden="1" x14ac:dyDescent="0.3">
      <c r="A3106">
        <v>3104</v>
      </c>
      <c r="B3106" s="2" t="s">
        <v>3104</v>
      </c>
      <c r="C3106" s="2" t="s">
        <v>7214</v>
      </c>
      <c r="D3106" s="7">
        <v>4000</v>
      </c>
      <c r="E3106" s="5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336"/>
        <v>30</v>
      </c>
      <c r="P3106">
        <f t="shared" si="337"/>
        <v>237</v>
      </c>
      <c r="Q3106" t="s">
        <v>8315</v>
      </c>
      <c r="R3106" t="s">
        <v>8355</v>
      </c>
      <c r="S3106" s="11">
        <f t="shared" si="338"/>
        <v>42006.908692129626</v>
      </c>
      <c r="T3106">
        <f t="shared" si="339"/>
        <v>25569.000057870369</v>
      </c>
      <c r="U3106">
        <f t="shared" si="340"/>
        <v>2015</v>
      </c>
      <c r="V3106">
        <f t="shared" si="341"/>
        <v>1</v>
      </c>
      <c r="W3106" t="str">
        <f t="shared" si="342"/>
        <v>Jan</v>
      </c>
    </row>
    <row r="3107" spans="1:23" customFormat="1" ht="43.2" hidden="1" x14ac:dyDescent="0.3">
      <c r="A3107">
        <v>3105</v>
      </c>
      <c r="B3107" s="2" t="s">
        <v>3105</v>
      </c>
      <c r="C3107" s="2" t="s">
        <v>7215</v>
      </c>
      <c r="D3107" s="7">
        <v>5845</v>
      </c>
      <c r="E3107" s="5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336"/>
        <v>42</v>
      </c>
      <c r="P3107">
        <f t="shared" si="337"/>
        <v>79.87</v>
      </c>
      <c r="Q3107" t="s">
        <v>8315</v>
      </c>
      <c r="R3107" t="s">
        <v>8355</v>
      </c>
      <c r="S3107" s="11">
        <f t="shared" si="338"/>
        <v>41876.718935185185</v>
      </c>
      <c r="T3107">
        <f t="shared" si="339"/>
        <v>25569.000358796296</v>
      </c>
      <c r="U3107">
        <f t="shared" si="340"/>
        <v>2014</v>
      </c>
      <c r="V3107">
        <f t="shared" si="341"/>
        <v>8</v>
      </c>
      <c r="W3107" t="str">
        <f t="shared" si="342"/>
        <v>Aug</v>
      </c>
    </row>
    <row r="3108" spans="1:23" customFormat="1" ht="57.6" hidden="1" x14ac:dyDescent="0.3">
      <c r="A3108">
        <v>3106</v>
      </c>
      <c r="B3108" s="2" t="s">
        <v>3106</v>
      </c>
      <c r="C3108" s="2" t="s">
        <v>7216</v>
      </c>
      <c r="D3108" s="7">
        <v>1000</v>
      </c>
      <c r="E3108" s="5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336"/>
        <v>4</v>
      </c>
      <c r="P3108">
        <f t="shared" si="337"/>
        <v>10.25</v>
      </c>
      <c r="Q3108" t="s">
        <v>8315</v>
      </c>
      <c r="R3108" t="s">
        <v>8355</v>
      </c>
      <c r="S3108" s="11">
        <f t="shared" si="338"/>
        <v>42241.429120370376</v>
      </c>
      <c r="T3108">
        <f t="shared" si="339"/>
        <v>25569.000046296296</v>
      </c>
      <c r="U3108">
        <f t="shared" si="340"/>
        <v>2015</v>
      </c>
      <c r="V3108">
        <f t="shared" si="341"/>
        <v>8</v>
      </c>
      <c r="W3108" t="str">
        <f t="shared" si="342"/>
        <v>Aug</v>
      </c>
    </row>
    <row r="3109" spans="1:23" customFormat="1" ht="43.2" hidden="1" x14ac:dyDescent="0.3">
      <c r="A3109">
        <v>3107</v>
      </c>
      <c r="B3109" s="2" t="s">
        <v>3107</v>
      </c>
      <c r="C3109" s="2" t="s">
        <v>7217</v>
      </c>
      <c r="D3109" s="7">
        <v>40000</v>
      </c>
      <c r="E3109" s="5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336"/>
        <v>20</v>
      </c>
      <c r="P3109">
        <f t="shared" si="337"/>
        <v>272.58999999999997</v>
      </c>
      <c r="Q3109" t="s">
        <v>8315</v>
      </c>
      <c r="R3109" t="s">
        <v>8355</v>
      </c>
      <c r="S3109" s="11">
        <f t="shared" si="338"/>
        <v>42128.814247685179</v>
      </c>
      <c r="T3109">
        <f t="shared" si="339"/>
        <v>25569.000335648147</v>
      </c>
      <c r="U3109">
        <f t="shared" si="340"/>
        <v>2015</v>
      </c>
      <c r="V3109">
        <f t="shared" si="341"/>
        <v>5</v>
      </c>
      <c r="W3109" t="str">
        <f t="shared" si="342"/>
        <v>May</v>
      </c>
    </row>
    <row r="3110" spans="1:23" customFormat="1" hidden="1" x14ac:dyDescent="0.3">
      <c r="A3110">
        <v>3108</v>
      </c>
      <c r="B3110" s="2" t="s">
        <v>3108</v>
      </c>
      <c r="C3110" s="2" t="s">
        <v>7218</v>
      </c>
      <c r="D3110" s="7">
        <v>50000</v>
      </c>
      <c r="E3110" s="5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336"/>
        <v>0</v>
      </c>
      <c r="P3110">
        <f t="shared" si="337"/>
        <v>13</v>
      </c>
      <c r="Q3110" t="s">
        <v>8315</v>
      </c>
      <c r="R3110" t="s">
        <v>8355</v>
      </c>
      <c r="S3110" s="11">
        <f t="shared" si="338"/>
        <v>42062.680486111116</v>
      </c>
      <c r="T3110">
        <f t="shared" si="339"/>
        <v>25569.00002314815</v>
      </c>
      <c r="U3110">
        <f t="shared" si="340"/>
        <v>2015</v>
      </c>
      <c r="V3110">
        <f t="shared" si="341"/>
        <v>2</v>
      </c>
      <c r="W3110" t="str">
        <f t="shared" si="342"/>
        <v>Feb</v>
      </c>
    </row>
    <row r="3111" spans="1:23" customFormat="1" ht="43.2" hidden="1" x14ac:dyDescent="0.3">
      <c r="A3111">
        <v>3109</v>
      </c>
      <c r="B3111" s="2" t="s">
        <v>3109</v>
      </c>
      <c r="C3111" s="2" t="s">
        <v>7219</v>
      </c>
      <c r="D3111" s="7">
        <v>26500</v>
      </c>
      <c r="E3111" s="5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336"/>
        <v>25</v>
      </c>
      <c r="P3111">
        <f t="shared" si="337"/>
        <v>58.18</v>
      </c>
      <c r="Q3111" t="s">
        <v>8315</v>
      </c>
      <c r="R3111" t="s">
        <v>8355</v>
      </c>
      <c r="S3111" s="11">
        <f t="shared" si="338"/>
        <v>41844.125115740739</v>
      </c>
      <c r="T3111">
        <f t="shared" si="339"/>
        <v>25569.001319444444</v>
      </c>
      <c r="U3111">
        <f t="shared" si="340"/>
        <v>2014</v>
      </c>
      <c r="V3111">
        <f t="shared" si="341"/>
        <v>7</v>
      </c>
      <c r="W3111" t="str">
        <f t="shared" si="342"/>
        <v>Jul</v>
      </c>
    </row>
    <row r="3112" spans="1:23" customFormat="1" ht="43.2" hidden="1" x14ac:dyDescent="0.3">
      <c r="A3112">
        <v>3110</v>
      </c>
      <c r="B3112" s="2" t="s">
        <v>3110</v>
      </c>
      <c r="C3112" s="2" t="s">
        <v>7220</v>
      </c>
      <c r="D3112" s="7">
        <v>25000</v>
      </c>
      <c r="E3112" s="5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336"/>
        <v>0</v>
      </c>
      <c r="P3112">
        <f t="shared" si="337"/>
        <v>10</v>
      </c>
      <c r="Q3112" t="s">
        <v>8315</v>
      </c>
      <c r="R3112" t="s">
        <v>8355</v>
      </c>
      <c r="S3112" s="11">
        <f t="shared" si="338"/>
        <v>42745.031469907408</v>
      </c>
      <c r="T3112">
        <f t="shared" si="339"/>
        <v>25569.000011574073</v>
      </c>
      <c r="U3112">
        <f t="shared" si="340"/>
        <v>2017</v>
      </c>
      <c r="V3112">
        <f t="shared" si="341"/>
        <v>1</v>
      </c>
      <c r="W3112" t="str">
        <f t="shared" si="342"/>
        <v>Jan</v>
      </c>
    </row>
    <row r="3113" spans="1:23" customFormat="1" ht="43.2" hidden="1" x14ac:dyDescent="0.3">
      <c r="A3113">
        <v>3111</v>
      </c>
      <c r="B3113" s="2" t="s">
        <v>3111</v>
      </c>
      <c r="C3113" s="2" t="s">
        <v>7221</v>
      </c>
      <c r="D3113" s="7">
        <v>20000</v>
      </c>
      <c r="E3113" s="5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336"/>
        <v>27</v>
      </c>
      <c r="P3113">
        <f t="shared" si="337"/>
        <v>70.11</v>
      </c>
      <c r="Q3113" t="s">
        <v>8315</v>
      </c>
      <c r="R3113" t="s">
        <v>8355</v>
      </c>
      <c r="S3113" s="11">
        <f t="shared" si="338"/>
        <v>41885.595138888886</v>
      </c>
      <c r="T3113">
        <f t="shared" si="339"/>
        <v>25569.000879629628</v>
      </c>
      <c r="U3113">
        <f t="shared" si="340"/>
        <v>2014</v>
      </c>
      <c r="V3113">
        <f t="shared" si="341"/>
        <v>9</v>
      </c>
      <c r="W3113" t="str">
        <f t="shared" si="342"/>
        <v>Sep</v>
      </c>
    </row>
    <row r="3114" spans="1:23" customFormat="1" ht="43.2" hidden="1" x14ac:dyDescent="0.3">
      <c r="A3114">
        <v>3112</v>
      </c>
      <c r="B3114" s="2" t="s">
        <v>3112</v>
      </c>
      <c r="C3114" s="2" t="s">
        <v>7222</v>
      </c>
      <c r="D3114" s="7">
        <v>11000</v>
      </c>
      <c r="E3114" s="5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336"/>
        <v>5</v>
      </c>
      <c r="P3114">
        <f t="shared" si="337"/>
        <v>57.89</v>
      </c>
      <c r="Q3114" t="s">
        <v>8315</v>
      </c>
      <c r="R3114" t="s">
        <v>8355</v>
      </c>
      <c r="S3114" s="11">
        <f t="shared" si="338"/>
        <v>42615.121921296297</v>
      </c>
      <c r="T3114">
        <f t="shared" si="339"/>
        <v>25569.000104166666</v>
      </c>
      <c r="U3114">
        <f t="shared" si="340"/>
        <v>2016</v>
      </c>
      <c r="V3114">
        <f t="shared" si="341"/>
        <v>9</v>
      </c>
      <c r="W3114" t="str">
        <f t="shared" si="342"/>
        <v>Sep</v>
      </c>
    </row>
    <row r="3115" spans="1:23" customFormat="1" ht="43.2" hidden="1" x14ac:dyDescent="0.3">
      <c r="A3115">
        <v>3113</v>
      </c>
      <c r="B3115" s="2" t="s">
        <v>3113</v>
      </c>
      <c r="C3115" s="2" t="s">
        <v>7223</v>
      </c>
      <c r="D3115" s="7">
        <v>109225</v>
      </c>
      <c r="E3115" s="5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336"/>
        <v>4</v>
      </c>
      <c r="P3115">
        <f t="shared" si="337"/>
        <v>125.27</v>
      </c>
      <c r="Q3115" t="s">
        <v>8315</v>
      </c>
      <c r="R3115" t="s">
        <v>8355</v>
      </c>
      <c r="S3115" s="11">
        <f t="shared" si="338"/>
        <v>42081.731273148151</v>
      </c>
      <c r="T3115">
        <f t="shared" si="339"/>
        <v>25569.000428240739</v>
      </c>
      <c r="U3115">
        <f t="shared" si="340"/>
        <v>2015</v>
      </c>
      <c r="V3115">
        <f t="shared" si="341"/>
        <v>3</v>
      </c>
      <c r="W3115" t="str">
        <f t="shared" si="342"/>
        <v>Mar</v>
      </c>
    </row>
    <row r="3116" spans="1:23" customFormat="1" ht="43.2" hidden="1" x14ac:dyDescent="0.3">
      <c r="A3116">
        <v>3114</v>
      </c>
      <c r="B3116" s="2" t="s">
        <v>3114</v>
      </c>
      <c r="C3116" s="2" t="s">
        <v>7224</v>
      </c>
      <c r="D3116" s="7">
        <v>75000</v>
      </c>
      <c r="E3116" s="5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336"/>
        <v>0</v>
      </c>
      <c r="P3116">
        <f t="shared" si="337"/>
        <v>0</v>
      </c>
      <c r="Q3116" t="s">
        <v>8315</v>
      </c>
      <c r="R3116" t="s">
        <v>8355</v>
      </c>
      <c r="S3116" s="11">
        <f t="shared" si="338"/>
        <v>41843.632523148146</v>
      </c>
      <c r="T3116">
        <f t="shared" si="339"/>
        <v>25569</v>
      </c>
      <c r="U3116">
        <f t="shared" si="340"/>
        <v>2014</v>
      </c>
      <c r="V3116">
        <f t="shared" si="341"/>
        <v>7</v>
      </c>
      <c r="W3116" t="str">
        <f t="shared" si="342"/>
        <v>Jul</v>
      </c>
    </row>
    <row r="3117" spans="1:23" customFormat="1" ht="43.2" hidden="1" x14ac:dyDescent="0.3">
      <c r="A3117">
        <v>3115</v>
      </c>
      <c r="B3117" s="2" t="s">
        <v>3115</v>
      </c>
      <c r="C3117" s="2" t="s">
        <v>7225</v>
      </c>
      <c r="D3117" s="7">
        <v>10000</v>
      </c>
      <c r="E3117" s="5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336"/>
        <v>3</v>
      </c>
      <c r="P3117">
        <f t="shared" si="337"/>
        <v>300</v>
      </c>
      <c r="Q3117" t="s">
        <v>8315</v>
      </c>
      <c r="R3117" t="s">
        <v>8355</v>
      </c>
      <c r="S3117" s="11">
        <f t="shared" si="338"/>
        <v>42496.447071759263</v>
      </c>
      <c r="T3117">
        <f t="shared" si="339"/>
        <v>25569.000011574073</v>
      </c>
      <c r="U3117">
        <f t="shared" si="340"/>
        <v>2016</v>
      </c>
      <c r="V3117">
        <f t="shared" si="341"/>
        <v>5</v>
      </c>
      <c r="W3117" t="str">
        <f t="shared" si="342"/>
        <v>May</v>
      </c>
    </row>
    <row r="3118" spans="1:23" customFormat="1" ht="43.2" hidden="1" x14ac:dyDescent="0.3">
      <c r="A3118">
        <v>3116</v>
      </c>
      <c r="B3118" s="2" t="s">
        <v>3116</v>
      </c>
      <c r="C3118" s="2" t="s">
        <v>7226</v>
      </c>
      <c r="D3118" s="7">
        <v>750</v>
      </c>
      <c r="E3118" s="5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336"/>
        <v>57</v>
      </c>
      <c r="P3118">
        <f t="shared" si="337"/>
        <v>43</v>
      </c>
      <c r="Q3118" t="s">
        <v>8315</v>
      </c>
      <c r="R3118" t="s">
        <v>8355</v>
      </c>
      <c r="S3118" s="11">
        <f t="shared" si="338"/>
        <v>42081.515335648146</v>
      </c>
      <c r="T3118">
        <f t="shared" si="339"/>
        <v>25569.000115740742</v>
      </c>
      <c r="U3118">
        <f t="shared" si="340"/>
        <v>2015</v>
      </c>
      <c r="V3118">
        <f t="shared" si="341"/>
        <v>3</v>
      </c>
      <c r="W3118" t="str">
        <f t="shared" si="342"/>
        <v>Mar</v>
      </c>
    </row>
    <row r="3119" spans="1:23" customFormat="1" ht="43.2" hidden="1" x14ac:dyDescent="0.3">
      <c r="A3119">
        <v>3117</v>
      </c>
      <c r="B3119" s="2" t="s">
        <v>3117</v>
      </c>
      <c r="C3119" s="2" t="s">
        <v>7227</v>
      </c>
      <c r="D3119" s="7">
        <v>1000</v>
      </c>
      <c r="E3119" s="5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336"/>
        <v>0</v>
      </c>
      <c r="P3119">
        <f t="shared" si="337"/>
        <v>1</v>
      </c>
      <c r="Q3119" t="s">
        <v>8315</v>
      </c>
      <c r="R3119" t="s">
        <v>8355</v>
      </c>
      <c r="S3119" s="11">
        <f t="shared" si="338"/>
        <v>42509.374537037031</v>
      </c>
      <c r="T3119">
        <f t="shared" si="339"/>
        <v>25569.000011574073</v>
      </c>
      <c r="U3119">
        <f t="shared" si="340"/>
        <v>2016</v>
      </c>
      <c r="V3119">
        <f t="shared" si="341"/>
        <v>5</v>
      </c>
      <c r="W3119" t="str">
        <f t="shared" si="342"/>
        <v>May</v>
      </c>
    </row>
    <row r="3120" spans="1:23" customFormat="1" ht="28.8" hidden="1" x14ac:dyDescent="0.3">
      <c r="A3120">
        <v>3118</v>
      </c>
      <c r="B3120" s="2" t="s">
        <v>3118</v>
      </c>
      <c r="C3120" s="2" t="s">
        <v>7228</v>
      </c>
      <c r="D3120" s="7">
        <v>500000</v>
      </c>
      <c r="E3120" s="5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336"/>
        <v>0</v>
      </c>
      <c r="P3120">
        <f t="shared" si="337"/>
        <v>775</v>
      </c>
      <c r="Q3120" t="s">
        <v>8315</v>
      </c>
      <c r="R3120" t="s">
        <v>8355</v>
      </c>
      <c r="S3120" s="11">
        <f t="shared" si="338"/>
        <v>42534.649571759262</v>
      </c>
      <c r="T3120">
        <f t="shared" si="339"/>
        <v>25569.00002314815</v>
      </c>
      <c r="U3120">
        <f t="shared" si="340"/>
        <v>2016</v>
      </c>
      <c r="V3120">
        <f t="shared" si="341"/>
        <v>6</v>
      </c>
      <c r="W3120" t="str">
        <f t="shared" si="342"/>
        <v>Jun</v>
      </c>
    </row>
    <row r="3121" spans="1:23" customFormat="1" ht="57.6" hidden="1" x14ac:dyDescent="0.3">
      <c r="A3121">
        <v>3119</v>
      </c>
      <c r="B3121" s="2" t="s">
        <v>3119</v>
      </c>
      <c r="C3121" s="2" t="s">
        <v>7229</v>
      </c>
      <c r="D3121" s="7">
        <v>10000</v>
      </c>
      <c r="E3121" s="5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336"/>
        <v>0</v>
      </c>
      <c r="P3121">
        <f t="shared" si="337"/>
        <v>5</v>
      </c>
      <c r="Q3121" t="s">
        <v>8315</v>
      </c>
      <c r="R3121" t="s">
        <v>8355</v>
      </c>
      <c r="S3121" s="11">
        <f t="shared" si="338"/>
        <v>42060.04550925926</v>
      </c>
      <c r="T3121">
        <f t="shared" si="339"/>
        <v>25569.000011574073</v>
      </c>
      <c r="U3121">
        <f t="shared" si="340"/>
        <v>2015</v>
      </c>
      <c r="V3121">
        <f t="shared" si="341"/>
        <v>2</v>
      </c>
      <c r="W3121" t="str">
        <f t="shared" si="342"/>
        <v>Feb</v>
      </c>
    </row>
    <row r="3122" spans="1:23" customFormat="1" ht="43.2" hidden="1" x14ac:dyDescent="0.3">
      <c r="A3122">
        <v>3120</v>
      </c>
      <c r="B3122" s="2" t="s">
        <v>3120</v>
      </c>
      <c r="C3122" s="2" t="s">
        <v>7230</v>
      </c>
      <c r="D3122" s="7">
        <v>1300000</v>
      </c>
      <c r="E3122" s="5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336"/>
        <v>0</v>
      </c>
      <c r="P3122">
        <f t="shared" si="337"/>
        <v>12.8</v>
      </c>
      <c r="Q3122" t="s">
        <v>8315</v>
      </c>
      <c r="R3122" t="s">
        <v>8355</v>
      </c>
      <c r="S3122" s="11">
        <f t="shared" si="338"/>
        <v>42435.942083333335</v>
      </c>
      <c r="T3122">
        <f t="shared" si="339"/>
        <v>25569.000115740742</v>
      </c>
      <c r="U3122">
        <f t="shared" si="340"/>
        <v>2016</v>
      </c>
      <c r="V3122">
        <f t="shared" si="341"/>
        <v>3</v>
      </c>
      <c r="W3122" t="str">
        <f t="shared" si="342"/>
        <v>Mar</v>
      </c>
    </row>
    <row r="3123" spans="1:23" customFormat="1" ht="28.8" hidden="1" x14ac:dyDescent="0.3">
      <c r="A3123">
        <v>3121</v>
      </c>
      <c r="B3123" s="2" t="s">
        <v>3121</v>
      </c>
      <c r="C3123" s="2" t="s">
        <v>7231</v>
      </c>
      <c r="D3123" s="7">
        <v>1500</v>
      </c>
      <c r="E3123" s="5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336"/>
        <v>1</v>
      </c>
      <c r="P3123">
        <f t="shared" si="337"/>
        <v>10</v>
      </c>
      <c r="Q3123" t="s">
        <v>8315</v>
      </c>
      <c r="R3123" t="s">
        <v>8355</v>
      </c>
      <c r="S3123" s="11">
        <f t="shared" si="338"/>
        <v>41848.679803240739</v>
      </c>
      <c r="T3123">
        <f t="shared" si="339"/>
        <v>25569.000011574073</v>
      </c>
      <c r="U3123">
        <f t="shared" si="340"/>
        <v>2014</v>
      </c>
      <c r="V3123">
        <f t="shared" si="341"/>
        <v>7</v>
      </c>
      <c r="W3123" t="str">
        <f t="shared" si="342"/>
        <v>Jul</v>
      </c>
    </row>
    <row r="3124" spans="1:23" customFormat="1" hidden="1" x14ac:dyDescent="0.3">
      <c r="A3124">
        <v>3122</v>
      </c>
      <c r="B3124" s="2" t="s">
        <v>3122</v>
      </c>
      <c r="C3124" s="2" t="s">
        <v>7232</v>
      </c>
      <c r="D3124" s="7">
        <v>199</v>
      </c>
      <c r="E3124" s="5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336"/>
        <v>58</v>
      </c>
      <c r="P3124">
        <f t="shared" si="337"/>
        <v>58</v>
      </c>
      <c r="Q3124" t="s">
        <v>8315</v>
      </c>
      <c r="R3124" t="s">
        <v>8355</v>
      </c>
      <c r="S3124" s="11">
        <f t="shared" si="338"/>
        <v>42678.932083333333</v>
      </c>
      <c r="T3124">
        <f t="shared" si="339"/>
        <v>25569.00002314815</v>
      </c>
      <c r="U3124">
        <f t="shared" si="340"/>
        <v>2016</v>
      </c>
      <c r="V3124">
        <f t="shared" si="341"/>
        <v>11</v>
      </c>
      <c r="W3124" t="str">
        <f t="shared" si="342"/>
        <v>Nov</v>
      </c>
    </row>
    <row r="3125" spans="1:23" customFormat="1" ht="43.2" hidden="1" x14ac:dyDescent="0.3">
      <c r="A3125">
        <v>3123</v>
      </c>
      <c r="B3125" s="2" t="s">
        <v>3123</v>
      </c>
      <c r="C3125" s="2" t="s">
        <v>7233</v>
      </c>
      <c r="D3125" s="7">
        <v>125000</v>
      </c>
      <c r="E3125" s="5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336"/>
        <v>68</v>
      </c>
      <c r="P3125">
        <f t="shared" si="337"/>
        <v>244.8</v>
      </c>
      <c r="Q3125" t="s">
        <v>8315</v>
      </c>
      <c r="R3125" t="s">
        <v>8355</v>
      </c>
      <c r="S3125" s="11">
        <f t="shared" si="338"/>
        <v>42530.993032407408</v>
      </c>
      <c r="T3125">
        <f t="shared" si="339"/>
        <v>25569.004027777777</v>
      </c>
      <c r="U3125">
        <f t="shared" si="340"/>
        <v>2016</v>
      </c>
      <c r="V3125">
        <f t="shared" si="341"/>
        <v>6</v>
      </c>
      <c r="W3125" t="str">
        <f t="shared" si="342"/>
        <v>Jun</v>
      </c>
    </row>
    <row r="3126" spans="1:23" customFormat="1" ht="43.2" hidden="1" x14ac:dyDescent="0.3">
      <c r="A3126">
        <v>3124</v>
      </c>
      <c r="B3126" s="2" t="s">
        <v>3124</v>
      </c>
      <c r="C3126" s="2" t="s">
        <v>7234</v>
      </c>
      <c r="D3126" s="7">
        <v>800000</v>
      </c>
      <c r="E3126" s="5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336"/>
        <v>0</v>
      </c>
      <c r="P3126">
        <f t="shared" si="337"/>
        <v>6.5</v>
      </c>
      <c r="Q3126" t="s">
        <v>8315</v>
      </c>
      <c r="R3126" t="s">
        <v>8355</v>
      </c>
      <c r="S3126" s="11">
        <f t="shared" si="338"/>
        <v>41977.780104166668</v>
      </c>
      <c r="T3126">
        <f t="shared" si="339"/>
        <v>25569.000046296296</v>
      </c>
      <c r="U3126">
        <f t="shared" si="340"/>
        <v>2014</v>
      </c>
      <c r="V3126">
        <f t="shared" si="341"/>
        <v>12</v>
      </c>
      <c r="W3126" t="str">
        <f t="shared" si="342"/>
        <v>Dec</v>
      </c>
    </row>
    <row r="3127" spans="1:23" customFormat="1" hidden="1" x14ac:dyDescent="0.3">
      <c r="A3127">
        <v>3125</v>
      </c>
      <c r="B3127" s="2" t="s">
        <v>3125</v>
      </c>
      <c r="C3127" s="2" t="s">
        <v>7235</v>
      </c>
      <c r="D3127" s="7">
        <v>1500000</v>
      </c>
      <c r="E3127" s="5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336"/>
        <v>0</v>
      </c>
      <c r="P3127">
        <f t="shared" si="337"/>
        <v>0</v>
      </c>
      <c r="Q3127" t="s">
        <v>8315</v>
      </c>
      <c r="R3127" t="s">
        <v>8355</v>
      </c>
      <c r="S3127" s="11">
        <f t="shared" si="338"/>
        <v>42346.20685185185</v>
      </c>
      <c r="T3127">
        <f t="shared" si="339"/>
        <v>25569</v>
      </c>
      <c r="U3127">
        <f t="shared" si="340"/>
        <v>2015</v>
      </c>
      <c r="V3127">
        <f t="shared" si="341"/>
        <v>12</v>
      </c>
      <c r="W3127" t="str">
        <f t="shared" si="342"/>
        <v>Dec</v>
      </c>
    </row>
    <row r="3128" spans="1:23" customFormat="1" ht="72" hidden="1" x14ac:dyDescent="0.3">
      <c r="A3128">
        <v>3126</v>
      </c>
      <c r="B3128" s="2" t="s">
        <v>3126</v>
      </c>
      <c r="C3128" s="2" t="s">
        <v>7236</v>
      </c>
      <c r="D3128" s="7">
        <v>25000</v>
      </c>
      <c r="E3128" s="5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336"/>
        <v>4</v>
      </c>
      <c r="P3128">
        <f t="shared" si="337"/>
        <v>61.18</v>
      </c>
      <c r="Q3128" t="s">
        <v>8315</v>
      </c>
      <c r="R3128" t="s">
        <v>8355</v>
      </c>
      <c r="S3128" s="11">
        <f t="shared" si="338"/>
        <v>42427.01807870371</v>
      </c>
      <c r="T3128">
        <f t="shared" si="339"/>
        <v>25569.000196759258</v>
      </c>
      <c r="U3128">
        <f t="shared" si="340"/>
        <v>2016</v>
      </c>
      <c r="V3128">
        <f t="shared" si="341"/>
        <v>2</v>
      </c>
      <c r="W3128" t="str">
        <f t="shared" si="342"/>
        <v>Feb</v>
      </c>
    </row>
    <row r="3129" spans="1:23" customFormat="1" ht="43.2" hidden="1" x14ac:dyDescent="0.3">
      <c r="A3129">
        <v>3127</v>
      </c>
      <c r="B3129" s="2" t="s">
        <v>3127</v>
      </c>
      <c r="C3129" s="2" t="s">
        <v>7237</v>
      </c>
      <c r="D3129" s="7">
        <v>100000</v>
      </c>
      <c r="E3129" s="5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336"/>
        <v>0</v>
      </c>
      <c r="P3129">
        <f t="shared" si="337"/>
        <v>0</v>
      </c>
      <c r="Q3129" t="s">
        <v>8315</v>
      </c>
      <c r="R3129" t="s">
        <v>8355</v>
      </c>
      <c r="S3129" s="11">
        <f t="shared" si="338"/>
        <v>42034.856817129628</v>
      </c>
      <c r="T3129">
        <f t="shared" si="339"/>
        <v>25569</v>
      </c>
      <c r="U3129">
        <f t="shared" si="340"/>
        <v>2015</v>
      </c>
      <c r="V3129">
        <f t="shared" si="341"/>
        <v>1</v>
      </c>
      <c r="W3129" t="str">
        <f t="shared" si="342"/>
        <v>Jan</v>
      </c>
    </row>
    <row r="3130" spans="1:23" customFormat="1" ht="43.2" x14ac:dyDescent="0.3">
      <c r="A3130">
        <v>3128</v>
      </c>
      <c r="B3130" s="2" t="s">
        <v>3128</v>
      </c>
      <c r="C3130" s="2" t="s">
        <v>7238</v>
      </c>
      <c r="D3130" s="7">
        <v>15000</v>
      </c>
      <c r="E3130" s="5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336"/>
        <v>109</v>
      </c>
      <c r="P3130">
        <f t="shared" si="337"/>
        <v>139.24</v>
      </c>
      <c r="Q3130" t="s">
        <v>8315</v>
      </c>
      <c r="R3130" t="s">
        <v>8316</v>
      </c>
      <c r="S3130" s="11">
        <f t="shared" si="338"/>
        <v>42780.825706018513</v>
      </c>
      <c r="T3130">
        <f t="shared" si="339"/>
        <v>25569.001354166667</v>
      </c>
      <c r="U3130">
        <f t="shared" si="340"/>
        <v>2017</v>
      </c>
      <c r="V3130">
        <f t="shared" si="341"/>
        <v>2</v>
      </c>
      <c r="W3130" t="str">
        <f t="shared" si="342"/>
        <v>Feb</v>
      </c>
    </row>
    <row r="3131" spans="1:23" customFormat="1" ht="43.2" x14ac:dyDescent="0.3">
      <c r="A3131">
        <v>3129</v>
      </c>
      <c r="B3131" s="2" t="s">
        <v>3129</v>
      </c>
      <c r="C3131" s="2" t="s">
        <v>7239</v>
      </c>
      <c r="D3131" s="7">
        <v>1250</v>
      </c>
      <c r="E3131" s="5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336"/>
        <v>1</v>
      </c>
      <c r="P3131">
        <f t="shared" si="337"/>
        <v>10</v>
      </c>
      <c r="Q3131" t="s">
        <v>8315</v>
      </c>
      <c r="R3131" t="s">
        <v>8316</v>
      </c>
      <c r="S3131" s="11">
        <f t="shared" si="338"/>
        <v>42803.842812499999</v>
      </c>
      <c r="T3131">
        <f t="shared" si="339"/>
        <v>25569.000011574073</v>
      </c>
      <c r="U3131">
        <f t="shared" si="340"/>
        <v>2017</v>
      </c>
      <c r="V3131">
        <f t="shared" si="341"/>
        <v>3</v>
      </c>
      <c r="W3131" t="str">
        <f t="shared" si="342"/>
        <v>Mar</v>
      </c>
    </row>
    <row r="3132" spans="1:23" customFormat="1" ht="43.2" x14ac:dyDescent="0.3">
      <c r="A3132">
        <v>3130</v>
      </c>
      <c r="B3132" s="2" t="s">
        <v>3130</v>
      </c>
      <c r="C3132" s="2" t="s">
        <v>7240</v>
      </c>
      <c r="D3132" s="7">
        <v>10000</v>
      </c>
      <c r="E3132" s="5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336"/>
        <v>4</v>
      </c>
      <c r="P3132">
        <f t="shared" si="337"/>
        <v>93.75</v>
      </c>
      <c r="Q3132" t="s">
        <v>8315</v>
      </c>
      <c r="R3132" t="s">
        <v>8316</v>
      </c>
      <c r="S3132" s="11">
        <f t="shared" si="338"/>
        <v>42808.640231481477</v>
      </c>
      <c r="T3132">
        <f t="shared" si="339"/>
        <v>25569.000046296296</v>
      </c>
      <c r="U3132">
        <f t="shared" si="340"/>
        <v>2017</v>
      </c>
      <c r="V3132">
        <f t="shared" si="341"/>
        <v>3</v>
      </c>
      <c r="W3132" t="str">
        <f t="shared" si="342"/>
        <v>Mar</v>
      </c>
    </row>
    <row r="3133" spans="1:23" customFormat="1" ht="28.8" x14ac:dyDescent="0.3">
      <c r="A3133">
        <v>3131</v>
      </c>
      <c r="B3133" s="2" t="s">
        <v>3131</v>
      </c>
      <c r="C3133" s="2" t="s">
        <v>7241</v>
      </c>
      <c r="D3133" s="7">
        <v>4100</v>
      </c>
      <c r="E3133" s="5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336"/>
        <v>16</v>
      </c>
      <c r="P3133">
        <f t="shared" si="337"/>
        <v>53.75</v>
      </c>
      <c r="Q3133" t="s">
        <v>8315</v>
      </c>
      <c r="R3133" t="s">
        <v>8316</v>
      </c>
      <c r="S3133" s="11">
        <f t="shared" si="338"/>
        <v>42803.579224537039</v>
      </c>
      <c r="T3133">
        <f t="shared" si="339"/>
        <v>25569.000138888889</v>
      </c>
      <c r="U3133">
        <f t="shared" si="340"/>
        <v>2017</v>
      </c>
      <c r="V3133">
        <f t="shared" si="341"/>
        <v>3</v>
      </c>
      <c r="W3133" t="str">
        <f t="shared" si="342"/>
        <v>Mar</v>
      </c>
    </row>
    <row r="3134" spans="1:23" customFormat="1" ht="28.8" x14ac:dyDescent="0.3">
      <c r="A3134">
        <v>3132</v>
      </c>
      <c r="B3134" s="2" t="s">
        <v>3132</v>
      </c>
      <c r="C3134" s="2" t="s">
        <v>7242</v>
      </c>
      <c r="D3134" s="7">
        <v>30000</v>
      </c>
      <c r="E3134" s="5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336"/>
        <v>0</v>
      </c>
      <c r="P3134">
        <f t="shared" si="337"/>
        <v>10</v>
      </c>
      <c r="Q3134" t="s">
        <v>8315</v>
      </c>
      <c r="R3134" t="s">
        <v>8316</v>
      </c>
      <c r="S3134" s="11">
        <f t="shared" si="338"/>
        <v>42786.350231481483</v>
      </c>
      <c r="T3134">
        <f t="shared" si="339"/>
        <v>25569.000011574073</v>
      </c>
      <c r="U3134">
        <f t="shared" si="340"/>
        <v>2017</v>
      </c>
      <c r="V3134">
        <f t="shared" si="341"/>
        <v>2</v>
      </c>
      <c r="W3134" t="str">
        <f t="shared" si="342"/>
        <v>Feb</v>
      </c>
    </row>
    <row r="3135" spans="1:23" customFormat="1" ht="43.2" x14ac:dyDescent="0.3">
      <c r="A3135">
        <v>3133</v>
      </c>
      <c r="B3135" s="2" t="s">
        <v>3133</v>
      </c>
      <c r="C3135" s="2" t="s">
        <v>7243</v>
      </c>
      <c r="D3135" s="7">
        <v>500</v>
      </c>
      <c r="E3135" s="5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336"/>
        <v>108</v>
      </c>
      <c r="P3135">
        <f t="shared" si="337"/>
        <v>33.75</v>
      </c>
      <c r="Q3135" t="s">
        <v>8315</v>
      </c>
      <c r="R3135" t="s">
        <v>8316</v>
      </c>
      <c r="S3135" s="11">
        <f t="shared" si="338"/>
        <v>42788.565208333333</v>
      </c>
      <c r="T3135">
        <f t="shared" si="339"/>
        <v>25569.000185185185</v>
      </c>
      <c r="U3135">
        <f t="shared" si="340"/>
        <v>2017</v>
      </c>
      <c r="V3135">
        <f t="shared" si="341"/>
        <v>2</v>
      </c>
      <c r="W3135" t="str">
        <f t="shared" si="342"/>
        <v>Feb</v>
      </c>
    </row>
    <row r="3136" spans="1:23" customFormat="1" ht="43.2" x14ac:dyDescent="0.3">
      <c r="A3136">
        <v>3134</v>
      </c>
      <c r="B3136" s="2" t="s">
        <v>3134</v>
      </c>
      <c r="C3136" s="2" t="s">
        <v>7244</v>
      </c>
      <c r="D3136" s="7">
        <v>1000</v>
      </c>
      <c r="E3136" s="5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336"/>
        <v>23</v>
      </c>
      <c r="P3136">
        <f t="shared" si="337"/>
        <v>18.75</v>
      </c>
      <c r="Q3136" t="s">
        <v>8315</v>
      </c>
      <c r="R3136" t="s">
        <v>8316</v>
      </c>
      <c r="S3136" s="11">
        <f t="shared" si="338"/>
        <v>42800.720127314817</v>
      </c>
      <c r="T3136">
        <f t="shared" si="339"/>
        <v>25569.000138888889</v>
      </c>
      <c r="U3136">
        <f t="shared" si="340"/>
        <v>2017</v>
      </c>
      <c r="V3136">
        <f t="shared" si="341"/>
        <v>3</v>
      </c>
      <c r="W3136" t="str">
        <f t="shared" si="342"/>
        <v>Mar</v>
      </c>
    </row>
    <row r="3137" spans="1:23" customFormat="1" ht="43.2" x14ac:dyDescent="0.3">
      <c r="A3137">
        <v>3135</v>
      </c>
      <c r="B3137" s="2" t="s">
        <v>3135</v>
      </c>
      <c r="C3137" s="2" t="s">
        <v>7245</v>
      </c>
      <c r="D3137" s="7">
        <v>777</v>
      </c>
      <c r="E3137" s="5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336"/>
        <v>21</v>
      </c>
      <c r="P3137">
        <f t="shared" si="337"/>
        <v>23.14</v>
      </c>
      <c r="Q3137" t="s">
        <v>8315</v>
      </c>
      <c r="R3137" t="s">
        <v>8316</v>
      </c>
      <c r="S3137" s="11">
        <f t="shared" si="338"/>
        <v>42807.151863425926</v>
      </c>
      <c r="T3137">
        <f t="shared" si="339"/>
        <v>25569.000081018519</v>
      </c>
      <c r="U3137">
        <f t="shared" si="340"/>
        <v>2017</v>
      </c>
      <c r="V3137">
        <f t="shared" si="341"/>
        <v>3</v>
      </c>
      <c r="W3137" t="str">
        <f t="shared" si="342"/>
        <v>Mar</v>
      </c>
    </row>
    <row r="3138" spans="1:23" customFormat="1" ht="43.2" x14ac:dyDescent="0.3">
      <c r="A3138">
        <v>3136</v>
      </c>
      <c r="B3138" s="2" t="s">
        <v>3136</v>
      </c>
      <c r="C3138" s="2" t="s">
        <v>7246</v>
      </c>
      <c r="D3138" s="7">
        <v>500</v>
      </c>
      <c r="E3138" s="5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343">ROUND(E3138/D3138*100,0)</f>
        <v>128</v>
      </c>
      <c r="P3138">
        <f t="shared" si="337"/>
        <v>29.05</v>
      </c>
      <c r="Q3138" t="s">
        <v>8315</v>
      </c>
      <c r="R3138" t="s">
        <v>8316</v>
      </c>
      <c r="S3138" s="11">
        <f t="shared" si="338"/>
        <v>42789.462430555555</v>
      </c>
      <c r="T3138">
        <f t="shared" si="339"/>
        <v>25569.000254629631</v>
      </c>
      <c r="U3138">
        <f t="shared" si="340"/>
        <v>2017</v>
      </c>
      <c r="V3138">
        <f t="shared" si="341"/>
        <v>2</v>
      </c>
      <c r="W3138" t="str">
        <f t="shared" si="342"/>
        <v>Feb</v>
      </c>
    </row>
    <row r="3139" spans="1:23" customFormat="1" ht="28.8" x14ac:dyDescent="0.3">
      <c r="A3139">
        <v>3137</v>
      </c>
      <c r="B3139" s="2" t="s">
        <v>3137</v>
      </c>
      <c r="C3139" s="2" t="s">
        <v>7247</v>
      </c>
      <c r="D3139" s="7">
        <v>1500</v>
      </c>
      <c r="E3139" s="5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343"/>
        <v>3</v>
      </c>
      <c r="P3139">
        <f t="shared" ref="P3139:P3202" si="344">IFERROR(ROUND(E3139/L3139,2),0)</f>
        <v>50</v>
      </c>
      <c r="Q3139" t="s">
        <v>8315</v>
      </c>
      <c r="R3139" t="s">
        <v>8316</v>
      </c>
      <c r="S3139" s="11">
        <f t="shared" ref="S3139:S3202" si="345">(((J3139/60)/60)/24)+DATE(1970,1,1)</f>
        <v>42807.885057870371</v>
      </c>
      <c r="T3139">
        <f t="shared" ref="T3139:T3202" si="346">(((L3139/60)/60)/24)+DATE(1970,1,1)</f>
        <v>25569.000011574073</v>
      </c>
      <c r="U3139">
        <f t="shared" ref="U3139:U3202" si="347">YEAR(S3139)</f>
        <v>2017</v>
      </c>
      <c r="V3139">
        <f t="shared" ref="V3139:V3202" si="348">MONTH(S3139)</f>
        <v>3</v>
      </c>
      <c r="W3139" t="str">
        <f t="shared" ref="W3139:W3202" si="349">IF(V3139=1,"Jan",IF(V3139=2,"Feb",IF(V3139=3,"Mar",IF(V3139=4,"Apr",IF(V3139=5,"May",IF(V3139=6,"Jun",IF(V3139=7,"Jul",IF(V3139=8,"Aug",IF(V3139=9,"Sep",IF(V3139=10,"Oct",IF(V3139=11,"Nov",IF(V3139=12,"Dec"))))))))))))</f>
        <v>Mar</v>
      </c>
    </row>
    <row r="3140" spans="1:23" customFormat="1" ht="57.6" x14ac:dyDescent="0.3">
      <c r="A3140">
        <v>3138</v>
      </c>
      <c r="B3140" s="2" t="s">
        <v>3138</v>
      </c>
      <c r="C3140" s="2" t="s">
        <v>7248</v>
      </c>
      <c r="D3140" s="7">
        <v>200</v>
      </c>
      <c r="E3140" s="5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343"/>
        <v>0</v>
      </c>
      <c r="P3140">
        <f t="shared" si="344"/>
        <v>0</v>
      </c>
      <c r="Q3140" t="s">
        <v>8315</v>
      </c>
      <c r="R3140" t="s">
        <v>8316</v>
      </c>
      <c r="S3140" s="11">
        <f t="shared" si="345"/>
        <v>42809.645914351851</v>
      </c>
      <c r="T3140">
        <f t="shared" si="346"/>
        <v>25569</v>
      </c>
      <c r="U3140">
        <f t="shared" si="347"/>
        <v>2017</v>
      </c>
      <c r="V3140">
        <f t="shared" si="348"/>
        <v>3</v>
      </c>
      <c r="W3140" t="str">
        <f t="shared" si="349"/>
        <v>Mar</v>
      </c>
    </row>
    <row r="3141" spans="1:23" customFormat="1" ht="43.2" x14ac:dyDescent="0.3">
      <c r="A3141">
        <v>3139</v>
      </c>
      <c r="B3141" s="2" t="s">
        <v>3139</v>
      </c>
      <c r="C3141" s="2" t="s">
        <v>7249</v>
      </c>
      <c r="D3141" s="7">
        <v>50000</v>
      </c>
      <c r="E3141" s="5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343"/>
        <v>5</v>
      </c>
      <c r="P3141">
        <f t="shared" si="344"/>
        <v>450</v>
      </c>
      <c r="Q3141" t="s">
        <v>8315</v>
      </c>
      <c r="R3141" t="s">
        <v>8316</v>
      </c>
      <c r="S3141" s="11">
        <f t="shared" si="345"/>
        <v>42785.270370370374</v>
      </c>
      <c r="T3141">
        <f t="shared" si="346"/>
        <v>25569.000069444446</v>
      </c>
      <c r="U3141">
        <f t="shared" si="347"/>
        <v>2017</v>
      </c>
      <c r="V3141">
        <f t="shared" si="348"/>
        <v>2</v>
      </c>
      <c r="W3141" t="str">
        <f t="shared" si="349"/>
        <v>Feb</v>
      </c>
    </row>
    <row r="3142" spans="1:23" customFormat="1" ht="43.2" x14ac:dyDescent="0.3">
      <c r="A3142">
        <v>3140</v>
      </c>
      <c r="B3142" s="2" t="s">
        <v>3140</v>
      </c>
      <c r="C3142" s="2" t="s">
        <v>7250</v>
      </c>
      <c r="D3142" s="7">
        <v>10000</v>
      </c>
      <c r="E3142" s="5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343"/>
        <v>1</v>
      </c>
      <c r="P3142">
        <f t="shared" si="344"/>
        <v>24</v>
      </c>
      <c r="Q3142" t="s">
        <v>8315</v>
      </c>
      <c r="R3142" t="s">
        <v>8316</v>
      </c>
      <c r="S3142" s="11">
        <f t="shared" si="345"/>
        <v>42802.718784722223</v>
      </c>
      <c r="T3142">
        <f t="shared" si="346"/>
        <v>25569.000046296296</v>
      </c>
      <c r="U3142">
        <f t="shared" si="347"/>
        <v>2017</v>
      </c>
      <c r="V3142">
        <f t="shared" si="348"/>
        <v>3</v>
      </c>
      <c r="W3142" t="str">
        <f t="shared" si="349"/>
        <v>Mar</v>
      </c>
    </row>
    <row r="3143" spans="1:23" customFormat="1" ht="57.6" x14ac:dyDescent="0.3">
      <c r="A3143">
        <v>3141</v>
      </c>
      <c r="B3143" s="2" t="s">
        <v>3141</v>
      </c>
      <c r="C3143" s="2" t="s">
        <v>7251</v>
      </c>
      <c r="D3143" s="7">
        <v>500</v>
      </c>
      <c r="E3143" s="5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343"/>
        <v>52</v>
      </c>
      <c r="P3143">
        <f t="shared" si="344"/>
        <v>32.25</v>
      </c>
      <c r="Q3143" t="s">
        <v>8315</v>
      </c>
      <c r="R3143" t="s">
        <v>8316</v>
      </c>
      <c r="S3143" s="11">
        <f t="shared" si="345"/>
        <v>42800.753333333334</v>
      </c>
      <c r="T3143">
        <f t="shared" si="346"/>
        <v>25569.000092592592</v>
      </c>
      <c r="U3143">
        <f t="shared" si="347"/>
        <v>2017</v>
      </c>
      <c r="V3143">
        <f t="shared" si="348"/>
        <v>3</v>
      </c>
      <c r="W3143" t="str">
        <f t="shared" si="349"/>
        <v>Mar</v>
      </c>
    </row>
    <row r="3144" spans="1:23" customFormat="1" ht="43.2" x14ac:dyDescent="0.3">
      <c r="A3144">
        <v>3142</v>
      </c>
      <c r="B3144" s="2" t="s">
        <v>3142</v>
      </c>
      <c r="C3144" s="2" t="s">
        <v>7252</v>
      </c>
      <c r="D3144" s="7">
        <v>2750</v>
      </c>
      <c r="E3144" s="5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343"/>
        <v>2</v>
      </c>
      <c r="P3144">
        <f t="shared" si="344"/>
        <v>15</v>
      </c>
      <c r="Q3144" t="s">
        <v>8315</v>
      </c>
      <c r="R3144" t="s">
        <v>8316</v>
      </c>
      <c r="S3144" s="11">
        <f t="shared" si="345"/>
        <v>42783.513182870374</v>
      </c>
      <c r="T3144">
        <f t="shared" si="346"/>
        <v>25569.000034722223</v>
      </c>
      <c r="U3144">
        <f t="shared" si="347"/>
        <v>2017</v>
      </c>
      <c r="V3144">
        <f t="shared" si="348"/>
        <v>2</v>
      </c>
      <c r="W3144" t="str">
        <f t="shared" si="349"/>
        <v>Feb</v>
      </c>
    </row>
    <row r="3145" spans="1:23" customFormat="1" ht="57.6" x14ac:dyDescent="0.3">
      <c r="A3145">
        <v>3143</v>
      </c>
      <c r="B3145" s="2" t="s">
        <v>3143</v>
      </c>
      <c r="C3145" s="2" t="s">
        <v>7253</v>
      </c>
      <c r="D3145" s="7">
        <v>700</v>
      </c>
      <c r="E3145" s="5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343"/>
        <v>0</v>
      </c>
      <c r="P3145">
        <f t="shared" si="344"/>
        <v>0</v>
      </c>
      <c r="Q3145" t="s">
        <v>8315</v>
      </c>
      <c r="R3145" t="s">
        <v>8316</v>
      </c>
      <c r="S3145" s="11">
        <f t="shared" si="345"/>
        <v>42808.358287037037</v>
      </c>
      <c r="T3145">
        <f t="shared" si="346"/>
        <v>25569</v>
      </c>
      <c r="U3145">
        <f t="shared" si="347"/>
        <v>2017</v>
      </c>
      <c r="V3145">
        <f t="shared" si="348"/>
        <v>3</v>
      </c>
      <c r="W3145" t="str">
        <f t="shared" si="349"/>
        <v>Mar</v>
      </c>
    </row>
    <row r="3146" spans="1:23" customFormat="1" ht="57.6" x14ac:dyDescent="0.3">
      <c r="A3146">
        <v>3144</v>
      </c>
      <c r="B3146" s="2" t="s">
        <v>3144</v>
      </c>
      <c r="C3146" s="2" t="s">
        <v>7254</v>
      </c>
      <c r="D3146" s="7">
        <v>10000</v>
      </c>
      <c r="E3146" s="5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343"/>
        <v>75</v>
      </c>
      <c r="P3146">
        <f t="shared" si="344"/>
        <v>251.33</v>
      </c>
      <c r="Q3146" t="s">
        <v>8315</v>
      </c>
      <c r="R3146" t="s">
        <v>8316</v>
      </c>
      <c r="S3146" s="11">
        <f t="shared" si="345"/>
        <v>42796.538275462968</v>
      </c>
      <c r="T3146">
        <f t="shared" si="346"/>
        <v>25569.000347222223</v>
      </c>
      <c r="U3146">
        <f t="shared" si="347"/>
        <v>2017</v>
      </c>
      <c r="V3146">
        <f t="shared" si="348"/>
        <v>3</v>
      </c>
      <c r="W3146" t="str">
        <f t="shared" si="349"/>
        <v>Mar</v>
      </c>
    </row>
    <row r="3147" spans="1:23" customFormat="1" ht="43.2" x14ac:dyDescent="0.3">
      <c r="A3147">
        <v>3145</v>
      </c>
      <c r="B3147" s="2" t="s">
        <v>3145</v>
      </c>
      <c r="C3147" s="2" t="s">
        <v>7255</v>
      </c>
      <c r="D3147" s="7">
        <v>25000</v>
      </c>
      <c r="E3147" s="5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343"/>
        <v>0</v>
      </c>
      <c r="P3147">
        <f t="shared" si="344"/>
        <v>0</v>
      </c>
      <c r="Q3147" t="s">
        <v>8315</v>
      </c>
      <c r="R3147" t="s">
        <v>8316</v>
      </c>
      <c r="S3147" s="11">
        <f t="shared" si="345"/>
        <v>42762.040902777779</v>
      </c>
      <c r="T3147">
        <f t="shared" si="346"/>
        <v>25569</v>
      </c>
      <c r="U3147">
        <f t="shared" si="347"/>
        <v>2017</v>
      </c>
      <c r="V3147">
        <f t="shared" si="348"/>
        <v>1</v>
      </c>
      <c r="W3147" t="str">
        <f t="shared" si="349"/>
        <v>Jan</v>
      </c>
    </row>
    <row r="3148" spans="1:23" customFormat="1" ht="43.2" x14ac:dyDescent="0.3">
      <c r="A3148">
        <v>3146</v>
      </c>
      <c r="B3148" s="2" t="s">
        <v>3146</v>
      </c>
      <c r="C3148" s="2" t="s">
        <v>7256</v>
      </c>
      <c r="D3148" s="7">
        <v>50000</v>
      </c>
      <c r="E3148" s="5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343"/>
        <v>11</v>
      </c>
      <c r="P3148">
        <f t="shared" si="344"/>
        <v>437.5</v>
      </c>
      <c r="Q3148" t="s">
        <v>8315</v>
      </c>
      <c r="R3148" t="s">
        <v>8316</v>
      </c>
      <c r="S3148" s="11">
        <f t="shared" si="345"/>
        <v>42796.682476851856</v>
      </c>
      <c r="T3148">
        <f t="shared" si="346"/>
        <v>25569.000138888889</v>
      </c>
      <c r="U3148">
        <f t="shared" si="347"/>
        <v>2017</v>
      </c>
      <c r="V3148">
        <f t="shared" si="348"/>
        <v>3</v>
      </c>
      <c r="W3148" t="str">
        <f t="shared" si="349"/>
        <v>Mar</v>
      </c>
    </row>
    <row r="3149" spans="1:23" customFormat="1" ht="43.2" x14ac:dyDescent="0.3">
      <c r="A3149">
        <v>3147</v>
      </c>
      <c r="B3149" s="2" t="s">
        <v>3147</v>
      </c>
      <c r="C3149" s="2" t="s">
        <v>7257</v>
      </c>
      <c r="D3149" s="7">
        <v>20000</v>
      </c>
      <c r="E3149" s="5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343"/>
        <v>118</v>
      </c>
      <c r="P3149">
        <f t="shared" si="344"/>
        <v>110.35</v>
      </c>
      <c r="Q3149" t="s">
        <v>8315</v>
      </c>
      <c r="R3149" t="s">
        <v>8316</v>
      </c>
      <c r="S3149" s="11">
        <f t="shared" si="345"/>
        <v>41909.969386574077</v>
      </c>
      <c r="T3149">
        <f t="shared" si="346"/>
        <v>25569.002465277779</v>
      </c>
      <c r="U3149">
        <f t="shared" si="347"/>
        <v>2014</v>
      </c>
      <c r="V3149">
        <f t="shared" si="348"/>
        <v>9</v>
      </c>
      <c r="W3149" t="str">
        <f t="shared" si="349"/>
        <v>Sep</v>
      </c>
    </row>
    <row r="3150" spans="1:23" customFormat="1" ht="28.8" x14ac:dyDescent="0.3">
      <c r="A3150">
        <v>3148</v>
      </c>
      <c r="B3150" s="2" t="s">
        <v>3148</v>
      </c>
      <c r="C3150" s="2" t="s">
        <v>7258</v>
      </c>
      <c r="D3150" s="7">
        <v>1800</v>
      </c>
      <c r="E3150" s="5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343"/>
        <v>131</v>
      </c>
      <c r="P3150">
        <f t="shared" si="344"/>
        <v>41.42</v>
      </c>
      <c r="Q3150" t="s">
        <v>8315</v>
      </c>
      <c r="R3150" t="s">
        <v>8316</v>
      </c>
      <c r="S3150" s="11">
        <f t="shared" si="345"/>
        <v>41891.665324074071</v>
      </c>
      <c r="T3150">
        <f t="shared" si="346"/>
        <v>25569.000659722224</v>
      </c>
      <c r="U3150">
        <f t="shared" si="347"/>
        <v>2014</v>
      </c>
      <c r="V3150">
        <f t="shared" si="348"/>
        <v>9</v>
      </c>
      <c r="W3150" t="str">
        <f t="shared" si="349"/>
        <v>Sep</v>
      </c>
    </row>
    <row r="3151" spans="1:23" customFormat="1" ht="43.2" x14ac:dyDescent="0.3">
      <c r="A3151">
        <v>3149</v>
      </c>
      <c r="B3151" s="2" t="s">
        <v>3149</v>
      </c>
      <c r="C3151" s="2" t="s">
        <v>7259</v>
      </c>
      <c r="D3151" s="7">
        <v>1250</v>
      </c>
      <c r="E3151" s="5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343"/>
        <v>104</v>
      </c>
      <c r="P3151">
        <f t="shared" si="344"/>
        <v>52</v>
      </c>
      <c r="Q3151" t="s">
        <v>8315</v>
      </c>
      <c r="R3151" t="s">
        <v>8316</v>
      </c>
      <c r="S3151" s="11">
        <f t="shared" si="345"/>
        <v>41226.017361111109</v>
      </c>
      <c r="T3151">
        <f t="shared" si="346"/>
        <v>25569.00028935185</v>
      </c>
      <c r="U3151">
        <f t="shared" si="347"/>
        <v>2012</v>
      </c>
      <c r="V3151">
        <f t="shared" si="348"/>
        <v>11</v>
      </c>
      <c r="W3151" t="str">
        <f t="shared" si="349"/>
        <v>Nov</v>
      </c>
    </row>
    <row r="3152" spans="1:23" customFormat="1" ht="57.6" x14ac:dyDescent="0.3">
      <c r="A3152">
        <v>3150</v>
      </c>
      <c r="B3152" s="2" t="s">
        <v>3150</v>
      </c>
      <c r="C3152" s="2" t="s">
        <v>7260</v>
      </c>
      <c r="D3152" s="7">
        <v>3500</v>
      </c>
      <c r="E3152" s="5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343"/>
        <v>101</v>
      </c>
      <c r="P3152">
        <f t="shared" si="344"/>
        <v>33.99</v>
      </c>
      <c r="Q3152" t="s">
        <v>8315</v>
      </c>
      <c r="R3152" t="s">
        <v>8316</v>
      </c>
      <c r="S3152" s="11">
        <f t="shared" si="345"/>
        <v>40478.263923611114</v>
      </c>
      <c r="T3152">
        <f t="shared" si="346"/>
        <v>25569.001203703705</v>
      </c>
      <c r="U3152">
        <f t="shared" si="347"/>
        <v>2010</v>
      </c>
      <c r="V3152">
        <f t="shared" si="348"/>
        <v>10</v>
      </c>
      <c r="W3152" t="str">
        <f t="shared" si="349"/>
        <v>Oct</v>
      </c>
    </row>
    <row r="3153" spans="1:23" customFormat="1" ht="43.2" x14ac:dyDescent="0.3">
      <c r="A3153">
        <v>3151</v>
      </c>
      <c r="B3153" s="2" t="s">
        <v>3151</v>
      </c>
      <c r="C3153" s="2" t="s">
        <v>7261</v>
      </c>
      <c r="D3153" s="7">
        <v>3500</v>
      </c>
      <c r="E3153" s="5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343"/>
        <v>100</v>
      </c>
      <c r="P3153">
        <f t="shared" si="344"/>
        <v>103.35</v>
      </c>
      <c r="Q3153" t="s">
        <v>8315</v>
      </c>
      <c r="R3153" t="s">
        <v>8316</v>
      </c>
      <c r="S3153" s="11">
        <f t="shared" si="345"/>
        <v>41862.83997685185</v>
      </c>
      <c r="T3153">
        <f t="shared" si="346"/>
        <v>25569.00039351852</v>
      </c>
      <c r="U3153">
        <f t="shared" si="347"/>
        <v>2014</v>
      </c>
      <c r="V3153">
        <f t="shared" si="348"/>
        <v>8</v>
      </c>
      <c r="W3153" t="str">
        <f t="shared" si="349"/>
        <v>Aug</v>
      </c>
    </row>
    <row r="3154" spans="1:23" customFormat="1" ht="43.2" x14ac:dyDescent="0.3">
      <c r="A3154">
        <v>3152</v>
      </c>
      <c r="B3154" s="2" t="s">
        <v>3152</v>
      </c>
      <c r="C3154" s="2" t="s">
        <v>7262</v>
      </c>
      <c r="D3154" s="7">
        <v>2200</v>
      </c>
      <c r="E3154" s="5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343"/>
        <v>106</v>
      </c>
      <c r="P3154">
        <f t="shared" si="344"/>
        <v>34.79</v>
      </c>
      <c r="Q3154" t="s">
        <v>8315</v>
      </c>
      <c r="R3154" t="s">
        <v>8316</v>
      </c>
      <c r="S3154" s="11">
        <f t="shared" si="345"/>
        <v>41550.867673611108</v>
      </c>
      <c r="T3154">
        <f t="shared" si="346"/>
        <v>25569.000775462962</v>
      </c>
      <c r="U3154">
        <f t="shared" si="347"/>
        <v>2013</v>
      </c>
      <c r="V3154">
        <f t="shared" si="348"/>
        <v>10</v>
      </c>
      <c r="W3154" t="str">
        <f t="shared" si="349"/>
        <v>Oct</v>
      </c>
    </row>
    <row r="3155" spans="1:23" customFormat="1" ht="43.2" x14ac:dyDescent="0.3">
      <c r="A3155">
        <v>3153</v>
      </c>
      <c r="B3155" s="2" t="s">
        <v>3153</v>
      </c>
      <c r="C3155" s="2" t="s">
        <v>7263</v>
      </c>
      <c r="D3155" s="7">
        <v>3000</v>
      </c>
      <c r="E3155" s="5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343"/>
        <v>336</v>
      </c>
      <c r="P3155">
        <f t="shared" si="344"/>
        <v>41.77</v>
      </c>
      <c r="Q3155" t="s">
        <v>8315</v>
      </c>
      <c r="R3155" t="s">
        <v>8316</v>
      </c>
      <c r="S3155" s="11">
        <f t="shared" si="345"/>
        <v>40633.154363425929</v>
      </c>
      <c r="T3155">
        <f t="shared" si="346"/>
        <v>25569.002789351853</v>
      </c>
      <c r="U3155">
        <f t="shared" si="347"/>
        <v>2011</v>
      </c>
      <c r="V3155">
        <f t="shared" si="348"/>
        <v>3</v>
      </c>
      <c r="W3155" t="str">
        <f t="shared" si="349"/>
        <v>Mar</v>
      </c>
    </row>
    <row r="3156" spans="1:23" customFormat="1" ht="43.2" x14ac:dyDescent="0.3">
      <c r="A3156">
        <v>3154</v>
      </c>
      <c r="B3156" s="2" t="s">
        <v>3154</v>
      </c>
      <c r="C3156" s="2" t="s">
        <v>7264</v>
      </c>
      <c r="D3156" s="7">
        <v>7000</v>
      </c>
      <c r="E3156" s="5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343"/>
        <v>113</v>
      </c>
      <c r="P3156">
        <f t="shared" si="344"/>
        <v>64.27</v>
      </c>
      <c r="Q3156" t="s">
        <v>8315</v>
      </c>
      <c r="R3156" t="s">
        <v>8316</v>
      </c>
      <c r="S3156" s="11">
        <f t="shared" si="345"/>
        <v>40970.875671296293</v>
      </c>
      <c r="T3156">
        <f t="shared" si="346"/>
        <v>25569.001423611113</v>
      </c>
      <c r="U3156">
        <f t="shared" si="347"/>
        <v>2012</v>
      </c>
      <c r="V3156">
        <f t="shared" si="348"/>
        <v>3</v>
      </c>
      <c r="W3156" t="str">
        <f t="shared" si="349"/>
        <v>Mar</v>
      </c>
    </row>
    <row r="3157" spans="1:23" customFormat="1" ht="43.2" x14ac:dyDescent="0.3">
      <c r="A3157">
        <v>3155</v>
      </c>
      <c r="B3157" s="2" t="s">
        <v>3155</v>
      </c>
      <c r="C3157" s="2" t="s">
        <v>7265</v>
      </c>
      <c r="D3157" s="7">
        <v>5000</v>
      </c>
      <c r="E3157" s="5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343"/>
        <v>189</v>
      </c>
      <c r="P3157">
        <f t="shared" si="344"/>
        <v>31.21</v>
      </c>
      <c r="Q3157" t="s">
        <v>8315</v>
      </c>
      <c r="R3157" t="s">
        <v>8316</v>
      </c>
      <c r="S3157" s="11">
        <f t="shared" si="345"/>
        <v>41233.499131944445</v>
      </c>
      <c r="T3157">
        <f t="shared" si="346"/>
        <v>25569.003495370369</v>
      </c>
      <c r="U3157">
        <f t="shared" si="347"/>
        <v>2012</v>
      </c>
      <c r="V3157">
        <f t="shared" si="348"/>
        <v>11</v>
      </c>
      <c r="W3157" t="str">
        <f t="shared" si="349"/>
        <v>Nov</v>
      </c>
    </row>
    <row r="3158" spans="1:23" customFormat="1" ht="43.2" x14ac:dyDescent="0.3">
      <c r="A3158">
        <v>3156</v>
      </c>
      <c r="B3158" s="2" t="s">
        <v>3156</v>
      </c>
      <c r="C3158" s="2" t="s">
        <v>7266</v>
      </c>
      <c r="D3158" s="7">
        <v>5500</v>
      </c>
      <c r="E3158" s="5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343"/>
        <v>102</v>
      </c>
      <c r="P3158">
        <f t="shared" si="344"/>
        <v>62.92</v>
      </c>
      <c r="Q3158" t="s">
        <v>8315</v>
      </c>
      <c r="R3158" t="s">
        <v>8316</v>
      </c>
      <c r="S3158" s="11">
        <f t="shared" si="345"/>
        <v>41026.953055555554</v>
      </c>
      <c r="T3158">
        <f t="shared" si="346"/>
        <v>25569.001030092593</v>
      </c>
      <c r="U3158">
        <f t="shared" si="347"/>
        <v>2012</v>
      </c>
      <c r="V3158">
        <f t="shared" si="348"/>
        <v>4</v>
      </c>
      <c r="W3158" t="str">
        <f t="shared" si="349"/>
        <v>Apr</v>
      </c>
    </row>
    <row r="3159" spans="1:23" customFormat="1" ht="28.8" x14ac:dyDescent="0.3">
      <c r="A3159">
        <v>3157</v>
      </c>
      <c r="B3159" s="2" t="s">
        <v>3157</v>
      </c>
      <c r="C3159" s="2" t="s">
        <v>7267</v>
      </c>
      <c r="D3159" s="7">
        <v>4000</v>
      </c>
      <c r="E3159" s="5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343"/>
        <v>101</v>
      </c>
      <c r="P3159">
        <f t="shared" si="344"/>
        <v>98.54</v>
      </c>
      <c r="Q3159" t="s">
        <v>8315</v>
      </c>
      <c r="R3159" t="s">
        <v>8316</v>
      </c>
      <c r="S3159" s="11">
        <f t="shared" si="345"/>
        <v>41829.788252314815</v>
      </c>
      <c r="T3159">
        <f t="shared" si="346"/>
        <v>25569.000474537039</v>
      </c>
      <c r="U3159">
        <f t="shared" si="347"/>
        <v>2014</v>
      </c>
      <c r="V3159">
        <f t="shared" si="348"/>
        <v>7</v>
      </c>
      <c r="W3159" t="str">
        <f t="shared" si="349"/>
        <v>Jul</v>
      </c>
    </row>
    <row r="3160" spans="1:23" customFormat="1" ht="28.8" x14ac:dyDescent="0.3">
      <c r="A3160">
        <v>3158</v>
      </c>
      <c r="B3160" s="2" t="s">
        <v>3158</v>
      </c>
      <c r="C3160" s="2" t="s">
        <v>7268</v>
      </c>
      <c r="D3160" s="7">
        <v>5000</v>
      </c>
      <c r="E3160" s="5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343"/>
        <v>114</v>
      </c>
      <c r="P3160">
        <f t="shared" si="344"/>
        <v>82.61</v>
      </c>
      <c r="Q3160" t="s">
        <v>8315</v>
      </c>
      <c r="R3160" t="s">
        <v>8316</v>
      </c>
      <c r="S3160" s="11">
        <f t="shared" si="345"/>
        <v>41447.839722222219</v>
      </c>
      <c r="T3160">
        <f t="shared" si="346"/>
        <v>25569.000798611112</v>
      </c>
      <c r="U3160">
        <f t="shared" si="347"/>
        <v>2013</v>
      </c>
      <c r="V3160">
        <f t="shared" si="348"/>
        <v>6</v>
      </c>
      <c r="W3160" t="str">
        <f t="shared" si="349"/>
        <v>Jun</v>
      </c>
    </row>
    <row r="3161" spans="1:23" customFormat="1" ht="28.8" x14ac:dyDescent="0.3">
      <c r="A3161">
        <v>3159</v>
      </c>
      <c r="B3161" s="2" t="s">
        <v>3159</v>
      </c>
      <c r="C3161" s="2" t="s">
        <v>7269</v>
      </c>
      <c r="D3161" s="7">
        <v>1500</v>
      </c>
      <c r="E3161" s="5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343"/>
        <v>133</v>
      </c>
      <c r="P3161">
        <f t="shared" si="344"/>
        <v>38.5</v>
      </c>
      <c r="Q3161" t="s">
        <v>8315</v>
      </c>
      <c r="R3161" t="s">
        <v>8316</v>
      </c>
      <c r="S3161" s="11">
        <f t="shared" si="345"/>
        <v>40884.066678240742</v>
      </c>
      <c r="T3161">
        <f t="shared" si="346"/>
        <v>25569.000601851851</v>
      </c>
      <c r="U3161">
        <f t="shared" si="347"/>
        <v>2011</v>
      </c>
      <c r="V3161">
        <f t="shared" si="348"/>
        <v>12</v>
      </c>
      <c r="W3161" t="str">
        <f t="shared" si="349"/>
        <v>Dec</v>
      </c>
    </row>
    <row r="3162" spans="1:23" customFormat="1" ht="43.2" x14ac:dyDescent="0.3">
      <c r="A3162">
        <v>3160</v>
      </c>
      <c r="B3162" s="2" t="s">
        <v>3160</v>
      </c>
      <c r="C3162" s="2" t="s">
        <v>7270</v>
      </c>
      <c r="D3162" s="7">
        <v>4500</v>
      </c>
      <c r="E3162" s="5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343"/>
        <v>102</v>
      </c>
      <c r="P3162">
        <f t="shared" si="344"/>
        <v>80.16</v>
      </c>
      <c r="Q3162" t="s">
        <v>8315</v>
      </c>
      <c r="R3162" t="s">
        <v>8316</v>
      </c>
      <c r="S3162" s="11">
        <f t="shared" si="345"/>
        <v>41841.26489583333</v>
      </c>
      <c r="T3162">
        <f t="shared" si="346"/>
        <v>25569.000659722224</v>
      </c>
      <c r="U3162">
        <f t="shared" si="347"/>
        <v>2014</v>
      </c>
      <c r="V3162">
        <f t="shared" si="348"/>
        <v>7</v>
      </c>
      <c r="W3162" t="str">
        <f t="shared" si="349"/>
        <v>Jul</v>
      </c>
    </row>
    <row r="3163" spans="1:23" customFormat="1" ht="57.6" x14ac:dyDescent="0.3">
      <c r="A3163">
        <v>3161</v>
      </c>
      <c r="B3163" s="2" t="s">
        <v>3161</v>
      </c>
      <c r="C3163" s="2" t="s">
        <v>7271</v>
      </c>
      <c r="D3163" s="7">
        <v>2000</v>
      </c>
      <c r="E3163" s="5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343"/>
        <v>105</v>
      </c>
      <c r="P3163">
        <f t="shared" si="344"/>
        <v>28.41</v>
      </c>
      <c r="Q3163" t="s">
        <v>8315</v>
      </c>
      <c r="R3163" t="s">
        <v>8316</v>
      </c>
      <c r="S3163" s="11">
        <f t="shared" si="345"/>
        <v>41897.536134259259</v>
      </c>
      <c r="T3163">
        <f t="shared" si="346"/>
        <v>25569.000856481482</v>
      </c>
      <c r="U3163">
        <f t="shared" si="347"/>
        <v>2014</v>
      </c>
      <c r="V3163">
        <f t="shared" si="348"/>
        <v>9</v>
      </c>
      <c r="W3163" t="str">
        <f t="shared" si="349"/>
        <v>Sep</v>
      </c>
    </row>
    <row r="3164" spans="1:23" customFormat="1" ht="43.2" x14ac:dyDescent="0.3">
      <c r="A3164">
        <v>3162</v>
      </c>
      <c r="B3164" s="2" t="s">
        <v>3162</v>
      </c>
      <c r="C3164" s="2" t="s">
        <v>7272</v>
      </c>
      <c r="D3164" s="7">
        <v>4000</v>
      </c>
      <c r="E3164" s="5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343"/>
        <v>127</v>
      </c>
      <c r="P3164">
        <f t="shared" si="344"/>
        <v>80.73</v>
      </c>
      <c r="Q3164" t="s">
        <v>8315</v>
      </c>
      <c r="R3164" t="s">
        <v>8316</v>
      </c>
      <c r="S3164" s="11">
        <f t="shared" si="345"/>
        <v>41799.685902777775</v>
      </c>
      <c r="T3164">
        <f t="shared" si="346"/>
        <v>25569.000729166666</v>
      </c>
      <c r="U3164">
        <f t="shared" si="347"/>
        <v>2014</v>
      </c>
      <c r="V3164">
        <f t="shared" si="348"/>
        <v>6</v>
      </c>
      <c r="W3164" t="str">
        <f t="shared" si="349"/>
        <v>Jun</v>
      </c>
    </row>
    <row r="3165" spans="1:23" customFormat="1" ht="43.2" x14ac:dyDescent="0.3">
      <c r="A3165">
        <v>3163</v>
      </c>
      <c r="B3165" s="2" t="s">
        <v>3163</v>
      </c>
      <c r="C3165" s="2" t="s">
        <v>7273</v>
      </c>
      <c r="D3165" s="7">
        <v>13000</v>
      </c>
      <c r="E3165" s="5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343"/>
        <v>111</v>
      </c>
      <c r="P3165">
        <f t="shared" si="344"/>
        <v>200.69</v>
      </c>
      <c r="Q3165" t="s">
        <v>8315</v>
      </c>
      <c r="R3165" t="s">
        <v>8316</v>
      </c>
      <c r="S3165" s="11">
        <f t="shared" si="345"/>
        <v>41775.753761574073</v>
      </c>
      <c r="T3165">
        <f t="shared" si="346"/>
        <v>25569.000833333332</v>
      </c>
      <c r="U3165">
        <f t="shared" si="347"/>
        <v>2014</v>
      </c>
      <c r="V3165">
        <f t="shared" si="348"/>
        <v>5</v>
      </c>
      <c r="W3165" t="str">
        <f t="shared" si="349"/>
        <v>May</v>
      </c>
    </row>
    <row r="3166" spans="1:23" customFormat="1" ht="57.6" x14ac:dyDescent="0.3">
      <c r="A3166">
        <v>3164</v>
      </c>
      <c r="B3166" s="2" t="s">
        <v>3164</v>
      </c>
      <c r="C3166" s="2" t="s">
        <v>7274</v>
      </c>
      <c r="D3166" s="7">
        <v>2500</v>
      </c>
      <c r="E3166" s="5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343"/>
        <v>107</v>
      </c>
      <c r="P3166">
        <f t="shared" si="344"/>
        <v>37.590000000000003</v>
      </c>
      <c r="Q3166" t="s">
        <v>8315</v>
      </c>
      <c r="R3166" t="s">
        <v>8316</v>
      </c>
      <c r="S3166" s="11">
        <f t="shared" si="345"/>
        <v>41766.80572916667</v>
      </c>
      <c r="T3166">
        <f t="shared" si="346"/>
        <v>25569.000821759259</v>
      </c>
      <c r="U3166">
        <f t="shared" si="347"/>
        <v>2014</v>
      </c>
      <c r="V3166">
        <f t="shared" si="348"/>
        <v>5</v>
      </c>
      <c r="W3166" t="str">
        <f t="shared" si="349"/>
        <v>May</v>
      </c>
    </row>
    <row r="3167" spans="1:23" customFormat="1" ht="57.6" x14ac:dyDescent="0.3">
      <c r="A3167">
        <v>3165</v>
      </c>
      <c r="B3167" s="2" t="s">
        <v>3165</v>
      </c>
      <c r="C3167" s="2" t="s">
        <v>7275</v>
      </c>
      <c r="D3167" s="7">
        <v>750</v>
      </c>
      <c r="E3167" s="5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343"/>
        <v>163</v>
      </c>
      <c r="P3167">
        <f t="shared" si="344"/>
        <v>58.1</v>
      </c>
      <c r="Q3167" t="s">
        <v>8315</v>
      </c>
      <c r="R3167" t="s">
        <v>8316</v>
      </c>
      <c r="S3167" s="11">
        <f t="shared" si="345"/>
        <v>40644.159259259257</v>
      </c>
      <c r="T3167">
        <f t="shared" si="346"/>
        <v>25569.000243055554</v>
      </c>
      <c r="U3167">
        <f t="shared" si="347"/>
        <v>2011</v>
      </c>
      <c r="V3167">
        <f t="shared" si="348"/>
        <v>4</v>
      </c>
      <c r="W3167" t="str">
        <f t="shared" si="349"/>
        <v>Apr</v>
      </c>
    </row>
    <row r="3168" spans="1:23" customFormat="1" ht="43.2" x14ac:dyDescent="0.3">
      <c r="A3168">
        <v>3166</v>
      </c>
      <c r="B3168" s="2" t="s">
        <v>3166</v>
      </c>
      <c r="C3168" s="2" t="s">
        <v>7276</v>
      </c>
      <c r="D3168" s="7">
        <v>35000</v>
      </c>
      <c r="E3168" s="5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343"/>
        <v>160</v>
      </c>
      <c r="P3168">
        <f t="shared" si="344"/>
        <v>60.3</v>
      </c>
      <c r="Q3168" t="s">
        <v>8315</v>
      </c>
      <c r="R3168" t="s">
        <v>8316</v>
      </c>
      <c r="S3168" s="11">
        <f t="shared" si="345"/>
        <v>41940.69158564815</v>
      </c>
      <c r="T3168">
        <f t="shared" si="346"/>
        <v>25569.010763888888</v>
      </c>
      <c r="U3168">
        <f t="shared" si="347"/>
        <v>2014</v>
      </c>
      <c r="V3168">
        <f t="shared" si="348"/>
        <v>10</v>
      </c>
      <c r="W3168" t="str">
        <f t="shared" si="349"/>
        <v>Oct</v>
      </c>
    </row>
    <row r="3169" spans="1:23" customFormat="1" ht="28.8" x14ac:dyDescent="0.3">
      <c r="A3169">
        <v>3167</v>
      </c>
      <c r="B3169" s="2" t="s">
        <v>3167</v>
      </c>
      <c r="C3169" s="2" t="s">
        <v>7277</v>
      </c>
      <c r="D3169" s="7">
        <v>3000</v>
      </c>
      <c r="E3169" s="5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343"/>
        <v>116</v>
      </c>
      <c r="P3169">
        <f t="shared" si="344"/>
        <v>63.36</v>
      </c>
      <c r="Q3169" t="s">
        <v>8315</v>
      </c>
      <c r="R3169" t="s">
        <v>8316</v>
      </c>
      <c r="S3169" s="11">
        <f t="shared" si="345"/>
        <v>41839.175706018519</v>
      </c>
      <c r="T3169">
        <f t="shared" si="346"/>
        <v>25569.000636574074</v>
      </c>
      <c r="U3169">
        <f t="shared" si="347"/>
        <v>2014</v>
      </c>
      <c r="V3169">
        <f t="shared" si="348"/>
        <v>7</v>
      </c>
      <c r="W3169" t="str">
        <f t="shared" si="349"/>
        <v>Jul</v>
      </c>
    </row>
    <row r="3170" spans="1:23" customFormat="1" ht="43.2" x14ac:dyDescent="0.3">
      <c r="A3170">
        <v>3168</v>
      </c>
      <c r="B3170" s="2" t="s">
        <v>3168</v>
      </c>
      <c r="C3170" s="2" t="s">
        <v>7278</v>
      </c>
      <c r="D3170" s="7">
        <v>2500</v>
      </c>
      <c r="E3170" s="5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343"/>
        <v>124</v>
      </c>
      <c r="P3170">
        <f t="shared" si="344"/>
        <v>50.9</v>
      </c>
      <c r="Q3170" t="s">
        <v>8315</v>
      </c>
      <c r="R3170" t="s">
        <v>8316</v>
      </c>
      <c r="S3170" s="11">
        <f t="shared" si="345"/>
        <v>41772.105937500004</v>
      </c>
      <c r="T3170">
        <f t="shared" si="346"/>
        <v>25569.00070601852</v>
      </c>
      <c r="U3170">
        <f t="shared" si="347"/>
        <v>2014</v>
      </c>
      <c r="V3170">
        <f t="shared" si="348"/>
        <v>5</v>
      </c>
      <c r="W3170" t="str">
        <f t="shared" si="349"/>
        <v>May</v>
      </c>
    </row>
    <row r="3171" spans="1:23" customFormat="1" ht="28.8" x14ac:dyDescent="0.3">
      <c r="A3171">
        <v>3169</v>
      </c>
      <c r="B3171" s="2" t="s">
        <v>3169</v>
      </c>
      <c r="C3171" s="2" t="s">
        <v>7279</v>
      </c>
      <c r="D3171" s="7">
        <v>8000</v>
      </c>
      <c r="E3171" s="5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343"/>
        <v>103</v>
      </c>
      <c r="P3171">
        <f t="shared" si="344"/>
        <v>100.5</v>
      </c>
      <c r="Q3171" t="s">
        <v>8315</v>
      </c>
      <c r="R3171" t="s">
        <v>8316</v>
      </c>
      <c r="S3171" s="11">
        <f t="shared" si="345"/>
        <v>41591.737974537034</v>
      </c>
      <c r="T3171">
        <f t="shared" si="346"/>
        <v>25569.000949074074</v>
      </c>
      <c r="U3171">
        <f t="shared" si="347"/>
        <v>2013</v>
      </c>
      <c r="V3171">
        <f t="shared" si="348"/>
        <v>11</v>
      </c>
      <c r="W3171" t="str">
        <f t="shared" si="349"/>
        <v>Nov</v>
      </c>
    </row>
    <row r="3172" spans="1:23" customFormat="1" ht="43.2" x14ac:dyDescent="0.3">
      <c r="A3172">
        <v>3170</v>
      </c>
      <c r="B3172" s="2" t="s">
        <v>3170</v>
      </c>
      <c r="C3172" s="2" t="s">
        <v>7280</v>
      </c>
      <c r="D3172" s="7">
        <v>2000</v>
      </c>
      <c r="E3172" s="5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343"/>
        <v>112</v>
      </c>
      <c r="P3172">
        <f t="shared" si="344"/>
        <v>31.62</v>
      </c>
      <c r="Q3172" t="s">
        <v>8315</v>
      </c>
      <c r="R3172" t="s">
        <v>8316</v>
      </c>
      <c r="S3172" s="11">
        <f t="shared" si="345"/>
        <v>41789.080370370371</v>
      </c>
      <c r="T3172">
        <f t="shared" si="346"/>
        <v>25569.000821759259</v>
      </c>
      <c r="U3172">
        <f t="shared" si="347"/>
        <v>2014</v>
      </c>
      <c r="V3172">
        <f t="shared" si="348"/>
        <v>5</v>
      </c>
      <c r="W3172" t="str">
        <f t="shared" si="349"/>
        <v>May</v>
      </c>
    </row>
    <row r="3173" spans="1:23" customFormat="1" ht="57.6" x14ac:dyDescent="0.3">
      <c r="A3173">
        <v>3171</v>
      </c>
      <c r="B3173" s="2" t="s">
        <v>3171</v>
      </c>
      <c r="C3173" s="2" t="s">
        <v>7281</v>
      </c>
      <c r="D3173" s="7">
        <v>7000</v>
      </c>
      <c r="E3173" s="5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343"/>
        <v>109</v>
      </c>
      <c r="P3173">
        <f t="shared" si="344"/>
        <v>65.099999999999994</v>
      </c>
      <c r="Q3173" t="s">
        <v>8315</v>
      </c>
      <c r="R3173" t="s">
        <v>8316</v>
      </c>
      <c r="S3173" s="11">
        <f t="shared" si="345"/>
        <v>42466.608310185184</v>
      </c>
      <c r="T3173">
        <f t="shared" si="346"/>
        <v>25569.001354166667</v>
      </c>
      <c r="U3173">
        <f t="shared" si="347"/>
        <v>2016</v>
      </c>
      <c r="V3173">
        <f t="shared" si="348"/>
        <v>4</v>
      </c>
      <c r="W3173" t="str">
        <f t="shared" si="349"/>
        <v>Apr</v>
      </c>
    </row>
    <row r="3174" spans="1:23" customFormat="1" ht="43.2" x14ac:dyDescent="0.3">
      <c r="A3174">
        <v>3172</v>
      </c>
      <c r="B3174" s="2" t="s">
        <v>3172</v>
      </c>
      <c r="C3174" s="2" t="s">
        <v>7282</v>
      </c>
      <c r="D3174" s="7">
        <v>2000</v>
      </c>
      <c r="E3174" s="5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343"/>
        <v>115</v>
      </c>
      <c r="P3174">
        <f t="shared" si="344"/>
        <v>79.31</v>
      </c>
      <c r="Q3174" t="s">
        <v>8315</v>
      </c>
      <c r="R3174" t="s">
        <v>8316</v>
      </c>
      <c r="S3174" s="11">
        <f t="shared" si="345"/>
        <v>40923.729953703703</v>
      </c>
      <c r="T3174">
        <f t="shared" si="346"/>
        <v>25569.000335648147</v>
      </c>
      <c r="U3174">
        <f t="shared" si="347"/>
        <v>2012</v>
      </c>
      <c r="V3174">
        <f t="shared" si="348"/>
        <v>1</v>
      </c>
      <c r="W3174" t="str">
        <f t="shared" si="349"/>
        <v>Jan</v>
      </c>
    </row>
    <row r="3175" spans="1:23" customFormat="1" ht="43.2" x14ac:dyDescent="0.3">
      <c r="A3175">
        <v>3173</v>
      </c>
      <c r="B3175" s="2" t="s">
        <v>3173</v>
      </c>
      <c r="C3175" s="2" t="s">
        <v>7283</v>
      </c>
      <c r="D3175" s="7">
        <v>10000</v>
      </c>
      <c r="E3175" s="5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343"/>
        <v>103</v>
      </c>
      <c r="P3175">
        <f t="shared" si="344"/>
        <v>139.19</v>
      </c>
      <c r="Q3175" t="s">
        <v>8315</v>
      </c>
      <c r="R3175" t="s">
        <v>8316</v>
      </c>
      <c r="S3175" s="11">
        <f t="shared" si="345"/>
        <v>41878.878379629627</v>
      </c>
      <c r="T3175">
        <f t="shared" si="346"/>
        <v>25569.000856481482</v>
      </c>
      <c r="U3175">
        <f t="shared" si="347"/>
        <v>2014</v>
      </c>
      <c r="V3175">
        <f t="shared" si="348"/>
        <v>8</v>
      </c>
      <c r="W3175" t="str">
        <f t="shared" si="349"/>
        <v>Aug</v>
      </c>
    </row>
    <row r="3176" spans="1:23" customFormat="1" ht="57.6" x14ac:dyDescent="0.3">
      <c r="A3176">
        <v>3174</v>
      </c>
      <c r="B3176" s="2" t="s">
        <v>3174</v>
      </c>
      <c r="C3176" s="2" t="s">
        <v>7284</v>
      </c>
      <c r="D3176" s="7">
        <v>3000</v>
      </c>
      <c r="E3176" s="5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343"/>
        <v>101</v>
      </c>
      <c r="P3176">
        <f t="shared" si="344"/>
        <v>131.91</v>
      </c>
      <c r="Q3176" t="s">
        <v>8315</v>
      </c>
      <c r="R3176" t="s">
        <v>8316</v>
      </c>
      <c r="S3176" s="11">
        <f t="shared" si="345"/>
        <v>41862.864675925928</v>
      </c>
      <c r="T3176">
        <f t="shared" si="346"/>
        <v>25569.000266203704</v>
      </c>
      <c r="U3176">
        <f t="shared" si="347"/>
        <v>2014</v>
      </c>
      <c r="V3176">
        <f t="shared" si="348"/>
        <v>8</v>
      </c>
      <c r="W3176" t="str">
        <f t="shared" si="349"/>
        <v>Aug</v>
      </c>
    </row>
    <row r="3177" spans="1:23" customFormat="1" ht="57.6" x14ac:dyDescent="0.3">
      <c r="A3177">
        <v>3175</v>
      </c>
      <c r="B3177" s="2" t="s">
        <v>3175</v>
      </c>
      <c r="C3177" s="2" t="s">
        <v>7285</v>
      </c>
      <c r="D3177" s="7">
        <v>5000</v>
      </c>
      <c r="E3177" s="5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343"/>
        <v>110</v>
      </c>
      <c r="P3177">
        <f t="shared" si="344"/>
        <v>91.3</v>
      </c>
      <c r="Q3177" t="s">
        <v>8315</v>
      </c>
      <c r="R3177" t="s">
        <v>8316</v>
      </c>
      <c r="S3177" s="11">
        <f t="shared" si="345"/>
        <v>40531.886886574073</v>
      </c>
      <c r="T3177">
        <f t="shared" si="346"/>
        <v>25569.000694444443</v>
      </c>
      <c r="U3177">
        <f t="shared" si="347"/>
        <v>2010</v>
      </c>
      <c r="V3177">
        <f t="shared" si="348"/>
        <v>12</v>
      </c>
      <c r="W3177" t="str">
        <f t="shared" si="349"/>
        <v>Dec</v>
      </c>
    </row>
    <row r="3178" spans="1:23" customFormat="1" ht="43.2" x14ac:dyDescent="0.3">
      <c r="A3178">
        <v>3176</v>
      </c>
      <c r="B3178" s="2" t="s">
        <v>3176</v>
      </c>
      <c r="C3178" s="2" t="s">
        <v>7286</v>
      </c>
      <c r="D3178" s="7">
        <v>1900</v>
      </c>
      <c r="E3178" s="5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343"/>
        <v>115</v>
      </c>
      <c r="P3178">
        <f t="shared" si="344"/>
        <v>39.67</v>
      </c>
      <c r="Q3178" t="s">
        <v>8315</v>
      </c>
      <c r="R3178" t="s">
        <v>8316</v>
      </c>
      <c r="S3178" s="11">
        <f t="shared" si="345"/>
        <v>41477.930914351848</v>
      </c>
      <c r="T3178">
        <f t="shared" si="346"/>
        <v>25569.000636574074</v>
      </c>
      <c r="U3178">
        <f t="shared" si="347"/>
        <v>2013</v>
      </c>
      <c r="V3178">
        <f t="shared" si="348"/>
        <v>7</v>
      </c>
      <c r="W3178" t="str">
        <f t="shared" si="349"/>
        <v>Jul</v>
      </c>
    </row>
    <row r="3179" spans="1:23" customFormat="1" ht="43.2" x14ac:dyDescent="0.3">
      <c r="A3179">
        <v>3177</v>
      </c>
      <c r="B3179" s="2" t="s">
        <v>3177</v>
      </c>
      <c r="C3179" s="2" t="s">
        <v>7287</v>
      </c>
      <c r="D3179" s="7">
        <v>2500</v>
      </c>
      <c r="E3179" s="5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343"/>
        <v>117</v>
      </c>
      <c r="P3179">
        <f t="shared" si="344"/>
        <v>57.55</v>
      </c>
      <c r="Q3179" t="s">
        <v>8315</v>
      </c>
      <c r="R3179" t="s">
        <v>8316</v>
      </c>
      <c r="S3179" s="11">
        <f t="shared" si="345"/>
        <v>41781.666770833333</v>
      </c>
      <c r="T3179">
        <f t="shared" si="346"/>
        <v>25569.000590277778</v>
      </c>
      <c r="U3179">
        <f t="shared" si="347"/>
        <v>2014</v>
      </c>
      <c r="V3179">
        <f t="shared" si="348"/>
        <v>5</v>
      </c>
      <c r="W3179" t="str">
        <f t="shared" si="349"/>
        <v>May</v>
      </c>
    </row>
    <row r="3180" spans="1:23" customFormat="1" ht="43.2" x14ac:dyDescent="0.3">
      <c r="A3180">
        <v>3178</v>
      </c>
      <c r="B3180" s="2" t="s">
        <v>3178</v>
      </c>
      <c r="C3180" s="2" t="s">
        <v>7288</v>
      </c>
      <c r="D3180" s="7">
        <v>1500</v>
      </c>
      <c r="E3180" s="5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343"/>
        <v>172</v>
      </c>
      <c r="P3180">
        <f t="shared" si="344"/>
        <v>33.03</v>
      </c>
      <c r="Q3180" t="s">
        <v>8315</v>
      </c>
      <c r="R3180" t="s">
        <v>8316</v>
      </c>
      <c r="S3180" s="11">
        <f t="shared" si="345"/>
        <v>41806.605034722219</v>
      </c>
      <c r="T3180">
        <f t="shared" si="346"/>
        <v>25569.000902777778</v>
      </c>
      <c r="U3180">
        <f t="shared" si="347"/>
        <v>2014</v>
      </c>
      <c r="V3180">
        <f t="shared" si="348"/>
        <v>6</v>
      </c>
      <c r="W3180" t="str">
        <f t="shared" si="349"/>
        <v>Jun</v>
      </c>
    </row>
    <row r="3181" spans="1:23" customFormat="1" ht="28.8" x14ac:dyDescent="0.3">
      <c r="A3181">
        <v>3179</v>
      </c>
      <c r="B3181" s="2" t="s">
        <v>3179</v>
      </c>
      <c r="C3181" s="2" t="s">
        <v>7289</v>
      </c>
      <c r="D3181" s="7">
        <v>4200</v>
      </c>
      <c r="E3181" s="5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343"/>
        <v>114</v>
      </c>
      <c r="P3181">
        <f t="shared" si="344"/>
        <v>77.34</v>
      </c>
      <c r="Q3181" t="s">
        <v>8315</v>
      </c>
      <c r="R3181" t="s">
        <v>8316</v>
      </c>
      <c r="S3181" s="11">
        <f t="shared" si="345"/>
        <v>41375.702210648145</v>
      </c>
      <c r="T3181">
        <f t="shared" si="346"/>
        <v>25569.000717592593</v>
      </c>
      <c r="U3181">
        <f t="shared" si="347"/>
        <v>2013</v>
      </c>
      <c r="V3181">
        <f t="shared" si="348"/>
        <v>4</v>
      </c>
      <c r="W3181" t="str">
        <f t="shared" si="349"/>
        <v>Apr</v>
      </c>
    </row>
    <row r="3182" spans="1:23" customFormat="1" ht="43.2" x14ac:dyDescent="0.3">
      <c r="A3182">
        <v>3180</v>
      </c>
      <c r="B3182" s="2" t="s">
        <v>3180</v>
      </c>
      <c r="C3182" s="2" t="s">
        <v>7290</v>
      </c>
      <c r="D3182" s="7">
        <v>1200</v>
      </c>
      <c r="E3182" s="5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343"/>
        <v>120</v>
      </c>
      <c r="P3182">
        <f t="shared" si="344"/>
        <v>31.93</v>
      </c>
      <c r="Q3182" t="s">
        <v>8315</v>
      </c>
      <c r="R3182" t="s">
        <v>8316</v>
      </c>
      <c r="S3182" s="11">
        <f t="shared" si="345"/>
        <v>41780.412604166668</v>
      </c>
      <c r="T3182">
        <f t="shared" si="346"/>
        <v>25569.000520833335</v>
      </c>
      <c r="U3182">
        <f t="shared" si="347"/>
        <v>2014</v>
      </c>
      <c r="V3182">
        <f t="shared" si="348"/>
        <v>5</v>
      </c>
      <c r="W3182" t="str">
        <f t="shared" si="349"/>
        <v>May</v>
      </c>
    </row>
    <row r="3183" spans="1:23" customFormat="1" ht="43.2" x14ac:dyDescent="0.3">
      <c r="A3183">
        <v>3181</v>
      </c>
      <c r="B3183" s="2" t="s">
        <v>3181</v>
      </c>
      <c r="C3183" s="2" t="s">
        <v>7291</v>
      </c>
      <c r="D3183" s="7">
        <v>500</v>
      </c>
      <c r="E3183" s="5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343"/>
        <v>109</v>
      </c>
      <c r="P3183">
        <f t="shared" si="344"/>
        <v>36.33</v>
      </c>
      <c r="Q3183" t="s">
        <v>8315</v>
      </c>
      <c r="R3183" t="s">
        <v>8316</v>
      </c>
      <c r="S3183" s="11">
        <f t="shared" si="345"/>
        <v>41779.310034722221</v>
      </c>
      <c r="T3183">
        <f t="shared" si="346"/>
        <v>25569.000173611112</v>
      </c>
      <c r="U3183">
        <f t="shared" si="347"/>
        <v>2014</v>
      </c>
      <c r="V3183">
        <f t="shared" si="348"/>
        <v>5</v>
      </c>
      <c r="W3183" t="str">
        <f t="shared" si="349"/>
        <v>May</v>
      </c>
    </row>
    <row r="3184" spans="1:23" customFormat="1" ht="57.6" x14ac:dyDescent="0.3">
      <c r="A3184">
        <v>3182</v>
      </c>
      <c r="B3184" s="2" t="s">
        <v>3182</v>
      </c>
      <c r="C3184" s="2" t="s">
        <v>7292</v>
      </c>
      <c r="D3184" s="7">
        <v>7000</v>
      </c>
      <c r="E3184" s="5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343"/>
        <v>101</v>
      </c>
      <c r="P3184">
        <f t="shared" si="344"/>
        <v>46.77</v>
      </c>
      <c r="Q3184" t="s">
        <v>8315</v>
      </c>
      <c r="R3184" t="s">
        <v>8316</v>
      </c>
      <c r="S3184" s="11">
        <f t="shared" si="345"/>
        <v>40883.949317129627</v>
      </c>
      <c r="T3184">
        <f t="shared" si="346"/>
        <v>25569.001747685186</v>
      </c>
      <c r="U3184">
        <f t="shared" si="347"/>
        <v>2011</v>
      </c>
      <c r="V3184">
        <f t="shared" si="348"/>
        <v>12</v>
      </c>
      <c r="W3184" t="str">
        <f t="shared" si="349"/>
        <v>Dec</v>
      </c>
    </row>
    <row r="3185" spans="1:23" customFormat="1" ht="43.2" x14ac:dyDescent="0.3">
      <c r="A3185">
        <v>3183</v>
      </c>
      <c r="B3185" s="2" t="s">
        <v>3183</v>
      </c>
      <c r="C3185" s="2" t="s">
        <v>7293</v>
      </c>
      <c r="D3185" s="7">
        <v>2500</v>
      </c>
      <c r="E3185" s="5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343"/>
        <v>109</v>
      </c>
      <c r="P3185">
        <f t="shared" si="344"/>
        <v>40.07</v>
      </c>
      <c r="Q3185" t="s">
        <v>8315</v>
      </c>
      <c r="R3185" t="s">
        <v>8316</v>
      </c>
      <c r="S3185" s="11">
        <f t="shared" si="345"/>
        <v>41491.79478009259</v>
      </c>
      <c r="T3185">
        <f t="shared" si="346"/>
        <v>25569.000787037035</v>
      </c>
      <c r="U3185">
        <f t="shared" si="347"/>
        <v>2013</v>
      </c>
      <c r="V3185">
        <f t="shared" si="348"/>
        <v>8</v>
      </c>
      <c r="W3185" t="str">
        <f t="shared" si="349"/>
        <v>Aug</v>
      </c>
    </row>
    <row r="3186" spans="1:23" customFormat="1" ht="43.2" x14ac:dyDescent="0.3">
      <c r="A3186">
        <v>3184</v>
      </c>
      <c r="B3186" s="2" t="s">
        <v>3184</v>
      </c>
      <c r="C3186" s="2" t="s">
        <v>7294</v>
      </c>
      <c r="D3186" s="7">
        <v>4300</v>
      </c>
      <c r="E3186" s="5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343"/>
        <v>107</v>
      </c>
      <c r="P3186">
        <f t="shared" si="344"/>
        <v>100.22</v>
      </c>
      <c r="Q3186" t="s">
        <v>8315</v>
      </c>
      <c r="R3186" t="s">
        <v>8316</v>
      </c>
      <c r="S3186" s="11">
        <f t="shared" si="345"/>
        <v>41791.993414351848</v>
      </c>
      <c r="T3186">
        <f t="shared" si="346"/>
        <v>25569.000532407408</v>
      </c>
      <c r="U3186">
        <f t="shared" si="347"/>
        <v>2014</v>
      </c>
      <c r="V3186">
        <f t="shared" si="348"/>
        <v>6</v>
      </c>
      <c r="W3186" t="str">
        <f t="shared" si="349"/>
        <v>Jun</v>
      </c>
    </row>
    <row r="3187" spans="1:23" customFormat="1" ht="43.2" x14ac:dyDescent="0.3">
      <c r="A3187">
        <v>3185</v>
      </c>
      <c r="B3187" s="2" t="s">
        <v>3185</v>
      </c>
      <c r="C3187" s="2" t="s">
        <v>7295</v>
      </c>
      <c r="D3187" s="7">
        <v>1000</v>
      </c>
      <c r="E3187" s="5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343"/>
        <v>100</v>
      </c>
      <c r="P3187">
        <f t="shared" si="344"/>
        <v>41.67</v>
      </c>
      <c r="Q3187" t="s">
        <v>8315</v>
      </c>
      <c r="R3187" t="s">
        <v>8316</v>
      </c>
      <c r="S3187" s="11">
        <f t="shared" si="345"/>
        <v>41829.977326388893</v>
      </c>
      <c r="T3187">
        <f t="shared" si="346"/>
        <v>25569.000277777777</v>
      </c>
      <c r="U3187">
        <f t="shared" si="347"/>
        <v>2014</v>
      </c>
      <c r="V3187">
        <f t="shared" si="348"/>
        <v>7</v>
      </c>
      <c r="W3187" t="str">
        <f t="shared" si="349"/>
        <v>Jul</v>
      </c>
    </row>
    <row r="3188" spans="1:23" customFormat="1" ht="43.2" x14ac:dyDescent="0.3">
      <c r="A3188">
        <v>3186</v>
      </c>
      <c r="B3188" s="2" t="s">
        <v>3186</v>
      </c>
      <c r="C3188" s="2" t="s">
        <v>7296</v>
      </c>
      <c r="D3188" s="7">
        <v>3200</v>
      </c>
      <c r="E3188" s="5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343"/>
        <v>102</v>
      </c>
      <c r="P3188">
        <f t="shared" si="344"/>
        <v>46.71</v>
      </c>
      <c r="Q3188" t="s">
        <v>8315</v>
      </c>
      <c r="R3188" t="s">
        <v>8316</v>
      </c>
      <c r="S3188" s="11">
        <f t="shared" si="345"/>
        <v>41868.924050925925</v>
      </c>
      <c r="T3188">
        <f t="shared" si="346"/>
        <v>25569.000810185185</v>
      </c>
      <c r="U3188">
        <f t="shared" si="347"/>
        <v>2014</v>
      </c>
      <c r="V3188">
        <f t="shared" si="348"/>
        <v>8</v>
      </c>
      <c r="W3188" t="str">
        <f t="shared" si="349"/>
        <v>Aug</v>
      </c>
    </row>
    <row r="3189" spans="1:23" customFormat="1" ht="57.6" x14ac:dyDescent="0.3">
      <c r="A3189">
        <v>3187</v>
      </c>
      <c r="B3189" s="2" t="s">
        <v>3187</v>
      </c>
      <c r="C3189" s="2" t="s">
        <v>7297</v>
      </c>
      <c r="D3189" s="7">
        <v>15000</v>
      </c>
      <c r="E3189" s="5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343"/>
        <v>116</v>
      </c>
      <c r="P3189">
        <f t="shared" si="344"/>
        <v>71.489999999999995</v>
      </c>
      <c r="Q3189" t="s">
        <v>8315</v>
      </c>
      <c r="R3189" t="s">
        <v>8316</v>
      </c>
      <c r="S3189" s="11">
        <f t="shared" si="345"/>
        <v>41835.666354166664</v>
      </c>
      <c r="T3189">
        <f t="shared" si="346"/>
        <v>25569.002824074076</v>
      </c>
      <c r="U3189">
        <f t="shared" si="347"/>
        <v>2014</v>
      </c>
      <c r="V3189">
        <f t="shared" si="348"/>
        <v>7</v>
      </c>
      <c r="W3189" t="str">
        <f t="shared" si="349"/>
        <v>Jul</v>
      </c>
    </row>
    <row r="3190" spans="1:23" customFormat="1" ht="43.2" hidden="1" x14ac:dyDescent="0.3">
      <c r="A3190">
        <v>3188</v>
      </c>
      <c r="B3190" s="2" t="s">
        <v>3188</v>
      </c>
      <c r="C3190" s="2" t="s">
        <v>7298</v>
      </c>
      <c r="D3190" s="7">
        <v>200</v>
      </c>
      <c r="E3190" s="5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343"/>
        <v>65</v>
      </c>
      <c r="P3190">
        <f t="shared" si="344"/>
        <v>14.44</v>
      </c>
      <c r="Q3190" t="s">
        <v>8315</v>
      </c>
      <c r="R3190" t="s">
        <v>8357</v>
      </c>
      <c r="S3190" s="11">
        <f t="shared" si="345"/>
        <v>42144.415532407409</v>
      </c>
      <c r="T3190">
        <f t="shared" si="346"/>
        <v>25569.000104166666</v>
      </c>
      <c r="U3190">
        <f t="shared" si="347"/>
        <v>2015</v>
      </c>
      <c r="V3190">
        <f t="shared" si="348"/>
        <v>5</v>
      </c>
      <c r="W3190" t="str">
        <f t="shared" si="349"/>
        <v>May</v>
      </c>
    </row>
    <row r="3191" spans="1:23" customFormat="1" ht="57.6" hidden="1" x14ac:dyDescent="0.3">
      <c r="A3191">
        <v>3189</v>
      </c>
      <c r="B3191" s="2" t="s">
        <v>3189</v>
      </c>
      <c r="C3191" s="2" t="s">
        <v>7299</v>
      </c>
      <c r="D3191" s="7">
        <v>55000</v>
      </c>
      <c r="E3191" s="5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343"/>
        <v>12</v>
      </c>
      <c r="P3191">
        <f t="shared" si="344"/>
        <v>356.84</v>
      </c>
      <c r="Q3191" t="s">
        <v>8315</v>
      </c>
      <c r="R3191" t="s">
        <v>8357</v>
      </c>
      <c r="S3191" s="11">
        <f t="shared" si="345"/>
        <v>42118.346435185187</v>
      </c>
      <c r="T3191">
        <f t="shared" si="346"/>
        <v>25569.000219907408</v>
      </c>
      <c r="U3191">
        <f t="shared" si="347"/>
        <v>2015</v>
      </c>
      <c r="V3191">
        <f t="shared" si="348"/>
        <v>4</v>
      </c>
      <c r="W3191" t="str">
        <f t="shared" si="349"/>
        <v>Apr</v>
      </c>
    </row>
    <row r="3192" spans="1:23" customFormat="1" ht="43.2" hidden="1" x14ac:dyDescent="0.3">
      <c r="A3192">
        <v>3190</v>
      </c>
      <c r="B3192" s="2" t="s">
        <v>3190</v>
      </c>
      <c r="C3192" s="2" t="s">
        <v>7300</v>
      </c>
      <c r="D3192" s="7">
        <v>4000</v>
      </c>
      <c r="E3192" s="5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343"/>
        <v>0</v>
      </c>
      <c r="P3192">
        <f t="shared" si="344"/>
        <v>0</v>
      </c>
      <c r="Q3192" t="s">
        <v>8315</v>
      </c>
      <c r="R3192" t="s">
        <v>8357</v>
      </c>
      <c r="S3192" s="11">
        <f t="shared" si="345"/>
        <v>42683.151331018518</v>
      </c>
      <c r="T3192">
        <f t="shared" si="346"/>
        <v>25569</v>
      </c>
      <c r="U3192">
        <f t="shared" si="347"/>
        <v>2016</v>
      </c>
      <c r="V3192">
        <f t="shared" si="348"/>
        <v>11</v>
      </c>
      <c r="W3192" t="str">
        <f t="shared" si="349"/>
        <v>Nov</v>
      </c>
    </row>
    <row r="3193" spans="1:23" customFormat="1" ht="43.2" hidden="1" x14ac:dyDescent="0.3">
      <c r="A3193">
        <v>3191</v>
      </c>
      <c r="B3193" s="2" t="s">
        <v>3191</v>
      </c>
      <c r="C3193" s="2" t="s">
        <v>7301</v>
      </c>
      <c r="D3193" s="7">
        <v>3750</v>
      </c>
      <c r="E3193" s="5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343"/>
        <v>4</v>
      </c>
      <c r="P3193">
        <f t="shared" si="344"/>
        <v>37.75</v>
      </c>
      <c r="Q3193" t="s">
        <v>8315</v>
      </c>
      <c r="R3193" t="s">
        <v>8357</v>
      </c>
      <c r="S3193" s="11">
        <f t="shared" si="345"/>
        <v>42538.755428240736</v>
      </c>
      <c r="T3193">
        <f t="shared" si="346"/>
        <v>25569.000046296296</v>
      </c>
      <c r="U3193">
        <f t="shared" si="347"/>
        <v>2016</v>
      </c>
      <c r="V3193">
        <f t="shared" si="348"/>
        <v>6</v>
      </c>
      <c r="W3193" t="str">
        <f t="shared" si="349"/>
        <v>Jun</v>
      </c>
    </row>
    <row r="3194" spans="1:23" customFormat="1" ht="43.2" hidden="1" x14ac:dyDescent="0.3">
      <c r="A3194">
        <v>3192</v>
      </c>
      <c r="B3194" s="2" t="s">
        <v>3192</v>
      </c>
      <c r="C3194" s="2" t="s">
        <v>7302</v>
      </c>
      <c r="D3194" s="7">
        <v>10000</v>
      </c>
      <c r="E3194" s="5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343"/>
        <v>1</v>
      </c>
      <c r="P3194">
        <f t="shared" si="344"/>
        <v>12.75</v>
      </c>
      <c r="Q3194" t="s">
        <v>8315</v>
      </c>
      <c r="R3194" t="s">
        <v>8357</v>
      </c>
      <c r="S3194" s="11">
        <f t="shared" si="345"/>
        <v>42018.94049768518</v>
      </c>
      <c r="T3194">
        <f t="shared" si="346"/>
        <v>25569.000092592592</v>
      </c>
      <c r="U3194">
        <f t="shared" si="347"/>
        <v>2015</v>
      </c>
      <c r="V3194">
        <f t="shared" si="348"/>
        <v>1</v>
      </c>
      <c r="W3194" t="str">
        <f t="shared" si="349"/>
        <v>Jan</v>
      </c>
    </row>
    <row r="3195" spans="1:23" customFormat="1" ht="43.2" hidden="1" x14ac:dyDescent="0.3">
      <c r="A3195">
        <v>3193</v>
      </c>
      <c r="B3195" s="2" t="s">
        <v>3193</v>
      </c>
      <c r="C3195" s="2" t="s">
        <v>7303</v>
      </c>
      <c r="D3195" s="7">
        <v>5000</v>
      </c>
      <c r="E3195" s="5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343"/>
        <v>12</v>
      </c>
      <c r="P3195">
        <f t="shared" si="344"/>
        <v>24.46</v>
      </c>
      <c r="Q3195" t="s">
        <v>8315</v>
      </c>
      <c r="R3195" t="s">
        <v>8357</v>
      </c>
      <c r="S3195" s="11">
        <f t="shared" si="345"/>
        <v>42010.968240740738</v>
      </c>
      <c r="T3195">
        <f t="shared" si="346"/>
        <v>25569.000277777777</v>
      </c>
      <c r="U3195">
        <f t="shared" si="347"/>
        <v>2015</v>
      </c>
      <c r="V3195">
        <f t="shared" si="348"/>
        <v>1</v>
      </c>
      <c r="W3195" t="str">
        <f t="shared" si="349"/>
        <v>Jan</v>
      </c>
    </row>
    <row r="3196" spans="1:23" customFormat="1" ht="43.2" hidden="1" x14ac:dyDescent="0.3">
      <c r="A3196">
        <v>3194</v>
      </c>
      <c r="B3196" s="2" t="s">
        <v>3194</v>
      </c>
      <c r="C3196" s="2" t="s">
        <v>7304</v>
      </c>
      <c r="D3196" s="7">
        <v>11000</v>
      </c>
      <c r="E3196" s="5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343"/>
        <v>0</v>
      </c>
      <c r="P3196">
        <f t="shared" si="344"/>
        <v>0</v>
      </c>
      <c r="Q3196" t="s">
        <v>8315</v>
      </c>
      <c r="R3196" t="s">
        <v>8357</v>
      </c>
      <c r="S3196" s="11">
        <f t="shared" si="345"/>
        <v>42182.062476851846</v>
      </c>
      <c r="T3196">
        <f t="shared" si="346"/>
        <v>25569</v>
      </c>
      <c r="U3196">
        <f t="shared" si="347"/>
        <v>2015</v>
      </c>
      <c r="V3196">
        <f t="shared" si="348"/>
        <v>6</v>
      </c>
      <c r="W3196" t="str">
        <f t="shared" si="349"/>
        <v>Jun</v>
      </c>
    </row>
    <row r="3197" spans="1:23" customFormat="1" ht="43.2" hidden="1" x14ac:dyDescent="0.3">
      <c r="A3197">
        <v>3195</v>
      </c>
      <c r="B3197" s="2" t="s">
        <v>3195</v>
      </c>
      <c r="C3197" s="2" t="s">
        <v>7305</v>
      </c>
      <c r="D3197" s="7">
        <v>3500</v>
      </c>
      <c r="E3197" s="5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343"/>
        <v>59</v>
      </c>
      <c r="P3197">
        <f t="shared" si="344"/>
        <v>53.08</v>
      </c>
      <c r="Q3197" t="s">
        <v>8315</v>
      </c>
      <c r="R3197" t="s">
        <v>8357</v>
      </c>
      <c r="S3197" s="11">
        <f t="shared" si="345"/>
        <v>42017.594236111108</v>
      </c>
      <c r="T3197">
        <f t="shared" si="346"/>
        <v>25569.000451388889</v>
      </c>
      <c r="U3197">
        <f t="shared" si="347"/>
        <v>2015</v>
      </c>
      <c r="V3197">
        <f t="shared" si="348"/>
        <v>1</v>
      </c>
      <c r="W3197" t="str">
        <f t="shared" si="349"/>
        <v>Jan</v>
      </c>
    </row>
    <row r="3198" spans="1:23" customFormat="1" ht="43.2" hidden="1" x14ac:dyDescent="0.3">
      <c r="A3198">
        <v>3196</v>
      </c>
      <c r="B3198" s="2" t="s">
        <v>3196</v>
      </c>
      <c r="C3198" s="2" t="s">
        <v>7306</v>
      </c>
      <c r="D3198" s="7">
        <v>3000000</v>
      </c>
      <c r="E3198" s="5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343"/>
        <v>0</v>
      </c>
      <c r="P3198">
        <f t="shared" si="344"/>
        <v>300</v>
      </c>
      <c r="Q3198" t="s">
        <v>8315</v>
      </c>
      <c r="R3198" t="s">
        <v>8357</v>
      </c>
      <c r="S3198" s="11">
        <f t="shared" si="345"/>
        <v>42157.598090277781</v>
      </c>
      <c r="T3198">
        <f t="shared" si="346"/>
        <v>25569.000069444446</v>
      </c>
      <c r="U3198">
        <f t="shared" si="347"/>
        <v>2015</v>
      </c>
      <c r="V3198">
        <f t="shared" si="348"/>
        <v>6</v>
      </c>
      <c r="W3198" t="str">
        <f t="shared" si="349"/>
        <v>Jun</v>
      </c>
    </row>
    <row r="3199" spans="1:23" customFormat="1" ht="28.8" hidden="1" x14ac:dyDescent="0.3">
      <c r="A3199">
        <v>3197</v>
      </c>
      <c r="B3199" s="2" t="s">
        <v>3197</v>
      </c>
      <c r="C3199" s="2" t="s">
        <v>7307</v>
      </c>
      <c r="D3199" s="7">
        <v>10000</v>
      </c>
      <c r="E3199" s="5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343"/>
        <v>11</v>
      </c>
      <c r="P3199">
        <f t="shared" si="344"/>
        <v>286.25</v>
      </c>
      <c r="Q3199" t="s">
        <v>8315</v>
      </c>
      <c r="R3199" t="s">
        <v>8357</v>
      </c>
      <c r="S3199" s="11">
        <f t="shared" si="345"/>
        <v>42009.493263888886</v>
      </c>
      <c r="T3199">
        <f t="shared" si="346"/>
        <v>25569.000046296296</v>
      </c>
      <c r="U3199">
        <f t="shared" si="347"/>
        <v>2015</v>
      </c>
      <c r="V3199">
        <f t="shared" si="348"/>
        <v>1</v>
      </c>
      <c r="W3199" t="str">
        <f t="shared" si="349"/>
        <v>Jan</v>
      </c>
    </row>
    <row r="3200" spans="1:23" customFormat="1" ht="57.6" hidden="1" x14ac:dyDescent="0.3">
      <c r="A3200">
        <v>3198</v>
      </c>
      <c r="B3200" s="2" t="s">
        <v>3198</v>
      </c>
      <c r="C3200" s="2" t="s">
        <v>7308</v>
      </c>
      <c r="D3200" s="7">
        <v>30000</v>
      </c>
      <c r="E3200" s="5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343"/>
        <v>0</v>
      </c>
      <c r="P3200">
        <f t="shared" si="344"/>
        <v>36.67</v>
      </c>
      <c r="Q3200" t="s">
        <v>8315</v>
      </c>
      <c r="R3200" t="s">
        <v>8357</v>
      </c>
      <c r="S3200" s="11">
        <f t="shared" si="345"/>
        <v>42013.424502314811</v>
      </c>
      <c r="T3200">
        <f t="shared" si="346"/>
        <v>25569.000034722223</v>
      </c>
      <c r="U3200">
        <f t="shared" si="347"/>
        <v>2015</v>
      </c>
      <c r="V3200">
        <f t="shared" si="348"/>
        <v>1</v>
      </c>
      <c r="W3200" t="str">
        <f t="shared" si="349"/>
        <v>Jan</v>
      </c>
    </row>
    <row r="3201" spans="1:23" customFormat="1" ht="43.2" hidden="1" x14ac:dyDescent="0.3">
      <c r="A3201">
        <v>3199</v>
      </c>
      <c r="B3201" s="2" t="s">
        <v>3199</v>
      </c>
      <c r="C3201" s="2" t="s">
        <v>7309</v>
      </c>
      <c r="D3201" s="7">
        <v>5000</v>
      </c>
      <c r="E3201" s="5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343"/>
        <v>52</v>
      </c>
      <c r="P3201">
        <f t="shared" si="344"/>
        <v>49.21</v>
      </c>
      <c r="Q3201" t="s">
        <v>8315</v>
      </c>
      <c r="R3201" t="s">
        <v>8357</v>
      </c>
      <c r="S3201" s="11">
        <f t="shared" si="345"/>
        <v>41858.761782407404</v>
      </c>
      <c r="T3201">
        <f t="shared" si="346"/>
        <v>25569.000613425927</v>
      </c>
      <c r="U3201">
        <f t="shared" si="347"/>
        <v>2014</v>
      </c>
      <c r="V3201">
        <f t="shared" si="348"/>
        <v>8</v>
      </c>
      <c r="W3201" t="str">
        <f t="shared" si="349"/>
        <v>Aug</v>
      </c>
    </row>
    <row r="3202" spans="1:23" customFormat="1" ht="57.6" hidden="1" x14ac:dyDescent="0.3">
      <c r="A3202">
        <v>3200</v>
      </c>
      <c r="B3202" s="2" t="s">
        <v>3200</v>
      </c>
      <c r="C3202" s="2" t="s">
        <v>7310</v>
      </c>
      <c r="D3202" s="7">
        <v>50000</v>
      </c>
      <c r="E3202" s="5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350">ROUND(E3202/D3202*100,0)</f>
        <v>0</v>
      </c>
      <c r="P3202">
        <f t="shared" si="344"/>
        <v>1</v>
      </c>
      <c r="Q3202" t="s">
        <v>8315</v>
      </c>
      <c r="R3202" t="s">
        <v>8357</v>
      </c>
      <c r="S3202" s="11">
        <f t="shared" si="345"/>
        <v>42460.320613425924</v>
      </c>
      <c r="T3202">
        <f t="shared" si="346"/>
        <v>25569.000011574073</v>
      </c>
      <c r="U3202">
        <f t="shared" si="347"/>
        <v>2016</v>
      </c>
      <c r="V3202">
        <f t="shared" si="348"/>
        <v>3</v>
      </c>
      <c r="W3202" t="str">
        <f t="shared" si="349"/>
        <v>Mar</v>
      </c>
    </row>
    <row r="3203" spans="1:23" customFormat="1" ht="43.2" hidden="1" x14ac:dyDescent="0.3">
      <c r="A3203">
        <v>3201</v>
      </c>
      <c r="B3203" s="2" t="s">
        <v>3201</v>
      </c>
      <c r="C3203" s="2" t="s">
        <v>7311</v>
      </c>
      <c r="D3203" s="7">
        <v>2000</v>
      </c>
      <c r="E3203" s="5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350"/>
        <v>1</v>
      </c>
      <c r="P3203">
        <f t="shared" ref="P3203:P3266" si="351">IFERROR(ROUND(E3203/L3203,2),0)</f>
        <v>12.5</v>
      </c>
      <c r="Q3203" t="s">
        <v>8315</v>
      </c>
      <c r="R3203" t="s">
        <v>8357</v>
      </c>
      <c r="S3203" s="11">
        <f t="shared" ref="S3203:S3266" si="352">(((J3203/60)/60)/24)+DATE(1970,1,1)</f>
        <v>41861.767094907409</v>
      </c>
      <c r="T3203">
        <f t="shared" ref="T3203:T3266" si="353">(((L3203/60)/60)/24)+DATE(1970,1,1)</f>
        <v>25569.00002314815</v>
      </c>
      <c r="U3203">
        <f t="shared" ref="U3203:U3266" si="354">YEAR(S3203)</f>
        <v>2014</v>
      </c>
      <c r="V3203">
        <f t="shared" ref="V3203:V3266" si="355">MONTH(S3203)</f>
        <v>8</v>
      </c>
      <c r="W3203" t="str">
        <f t="shared" ref="W3203:W3266" si="356">IF(V3203=1,"Jan",IF(V3203=2,"Feb",IF(V3203=3,"Mar",IF(V3203=4,"Apr",IF(V3203=5,"May",IF(V3203=6,"Jun",IF(V3203=7,"Jul",IF(V3203=8,"Aug",IF(V3203=9,"Sep",IF(V3203=10,"Oct",IF(V3203=11,"Nov",IF(V3203=12,"Dec"))))))))))))</f>
        <v>Aug</v>
      </c>
    </row>
    <row r="3204" spans="1:23" customFormat="1" ht="43.2" hidden="1" x14ac:dyDescent="0.3">
      <c r="A3204">
        <v>3202</v>
      </c>
      <c r="B3204" s="2" t="s">
        <v>3202</v>
      </c>
      <c r="C3204" s="2" t="s">
        <v>7312</v>
      </c>
      <c r="D3204" s="7">
        <v>5000</v>
      </c>
      <c r="E3204" s="5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350"/>
        <v>55</v>
      </c>
      <c r="P3204">
        <f t="shared" si="351"/>
        <v>109.04</v>
      </c>
      <c r="Q3204" t="s">
        <v>8315</v>
      </c>
      <c r="R3204" t="s">
        <v>8357</v>
      </c>
      <c r="S3204" s="11">
        <f t="shared" si="352"/>
        <v>42293.853541666671</v>
      </c>
      <c r="T3204">
        <f t="shared" si="353"/>
        <v>25569.00028935185</v>
      </c>
      <c r="U3204">
        <f t="shared" si="354"/>
        <v>2015</v>
      </c>
      <c r="V3204">
        <f t="shared" si="355"/>
        <v>10</v>
      </c>
      <c r="W3204" t="str">
        <f t="shared" si="356"/>
        <v>Oct</v>
      </c>
    </row>
    <row r="3205" spans="1:23" customFormat="1" ht="43.2" hidden="1" x14ac:dyDescent="0.3">
      <c r="A3205">
        <v>3203</v>
      </c>
      <c r="B3205" s="2" t="s">
        <v>3203</v>
      </c>
      <c r="C3205" s="2" t="s">
        <v>7313</v>
      </c>
      <c r="D3205" s="7">
        <v>1000</v>
      </c>
      <c r="E3205" s="5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350"/>
        <v>25</v>
      </c>
      <c r="P3205">
        <f t="shared" si="351"/>
        <v>41.67</v>
      </c>
      <c r="Q3205" t="s">
        <v>8315</v>
      </c>
      <c r="R3205" t="s">
        <v>8357</v>
      </c>
      <c r="S3205" s="11">
        <f t="shared" si="352"/>
        <v>42242.988680555558</v>
      </c>
      <c r="T3205">
        <f t="shared" si="353"/>
        <v>25569.000069444446</v>
      </c>
      <c r="U3205">
        <f t="shared" si="354"/>
        <v>2015</v>
      </c>
      <c r="V3205">
        <f t="shared" si="355"/>
        <v>8</v>
      </c>
      <c r="W3205" t="str">
        <f t="shared" si="356"/>
        <v>Aug</v>
      </c>
    </row>
    <row r="3206" spans="1:23" customFormat="1" ht="43.2" hidden="1" x14ac:dyDescent="0.3">
      <c r="A3206">
        <v>3204</v>
      </c>
      <c r="B3206" s="2" t="s">
        <v>3204</v>
      </c>
      <c r="C3206" s="2" t="s">
        <v>7314</v>
      </c>
      <c r="D3206" s="7">
        <v>500</v>
      </c>
      <c r="E3206" s="5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350"/>
        <v>0</v>
      </c>
      <c r="P3206">
        <f t="shared" si="351"/>
        <v>0</v>
      </c>
      <c r="Q3206" t="s">
        <v>8315</v>
      </c>
      <c r="R3206" t="s">
        <v>8357</v>
      </c>
      <c r="S3206" s="11">
        <f t="shared" si="352"/>
        <v>42172.686099537037</v>
      </c>
      <c r="T3206">
        <f t="shared" si="353"/>
        <v>25569</v>
      </c>
      <c r="U3206">
        <f t="shared" si="354"/>
        <v>2015</v>
      </c>
      <c r="V3206">
        <f t="shared" si="355"/>
        <v>6</v>
      </c>
      <c r="W3206" t="str">
        <f t="shared" si="356"/>
        <v>Jun</v>
      </c>
    </row>
    <row r="3207" spans="1:23" customFormat="1" ht="43.2" hidden="1" x14ac:dyDescent="0.3">
      <c r="A3207">
        <v>3205</v>
      </c>
      <c r="B3207" s="2" t="s">
        <v>3205</v>
      </c>
      <c r="C3207" s="2" t="s">
        <v>7315</v>
      </c>
      <c r="D3207" s="7">
        <v>8000</v>
      </c>
      <c r="E3207" s="5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350"/>
        <v>3</v>
      </c>
      <c r="P3207">
        <f t="shared" si="351"/>
        <v>22.75</v>
      </c>
      <c r="Q3207" t="s">
        <v>8315</v>
      </c>
      <c r="R3207" t="s">
        <v>8357</v>
      </c>
      <c r="S3207" s="11">
        <f t="shared" si="352"/>
        <v>42095.374675925923</v>
      </c>
      <c r="T3207">
        <f t="shared" si="353"/>
        <v>25569.000138888889</v>
      </c>
      <c r="U3207">
        <f t="shared" si="354"/>
        <v>2015</v>
      </c>
      <c r="V3207">
        <f t="shared" si="355"/>
        <v>4</v>
      </c>
      <c r="W3207" t="str">
        <f t="shared" si="356"/>
        <v>Apr</v>
      </c>
    </row>
    <row r="3208" spans="1:23" customFormat="1" ht="43.2" hidden="1" x14ac:dyDescent="0.3">
      <c r="A3208">
        <v>3206</v>
      </c>
      <c r="B3208" s="2" t="s">
        <v>3206</v>
      </c>
      <c r="C3208" s="2" t="s">
        <v>7316</v>
      </c>
      <c r="D3208" s="7">
        <v>5000</v>
      </c>
      <c r="E3208" s="5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350"/>
        <v>0</v>
      </c>
      <c r="P3208">
        <f t="shared" si="351"/>
        <v>0</v>
      </c>
      <c r="Q3208" t="s">
        <v>8315</v>
      </c>
      <c r="R3208" t="s">
        <v>8357</v>
      </c>
      <c r="S3208" s="11">
        <f t="shared" si="352"/>
        <v>42236.276053240741</v>
      </c>
      <c r="T3208">
        <f t="shared" si="353"/>
        <v>25569</v>
      </c>
      <c r="U3208">
        <f t="shared" si="354"/>
        <v>2015</v>
      </c>
      <c r="V3208">
        <f t="shared" si="355"/>
        <v>8</v>
      </c>
      <c r="W3208" t="str">
        <f t="shared" si="356"/>
        <v>Aug</v>
      </c>
    </row>
    <row r="3209" spans="1:23" customFormat="1" ht="43.2" hidden="1" x14ac:dyDescent="0.3">
      <c r="A3209">
        <v>3207</v>
      </c>
      <c r="B3209" s="2" t="s">
        <v>3207</v>
      </c>
      <c r="C3209" s="2" t="s">
        <v>7317</v>
      </c>
      <c r="D3209" s="7">
        <v>5500</v>
      </c>
      <c r="E3209" s="5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350"/>
        <v>46</v>
      </c>
      <c r="P3209">
        <f t="shared" si="351"/>
        <v>70.83</v>
      </c>
      <c r="Q3209" t="s">
        <v>8315</v>
      </c>
      <c r="R3209" t="s">
        <v>8357</v>
      </c>
      <c r="S3209" s="11">
        <f t="shared" si="352"/>
        <v>42057.277858796297</v>
      </c>
      <c r="T3209">
        <f t="shared" si="353"/>
        <v>25569.000416666666</v>
      </c>
      <c r="U3209">
        <f t="shared" si="354"/>
        <v>2015</v>
      </c>
      <c r="V3209">
        <f t="shared" si="355"/>
        <v>2</v>
      </c>
      <c r="W3209" t="str">
        <f t="shared" si="356"/>
        <v>Feb</v>
      </c>
    </row>
    <row r="3210" spans="1:23" customFormat="1" ht="43.2" x14ac:dyDescent="0.3">
      <c r="A3210">
        <v>3208</v>
      </c>
      <c r="B3210" s="2" t="s">
        <v>3208</v>
      </c>
      <c r="C3210" s="2" t="s">
        <v>7318</v>
      </c>
      <c r="D3210" s="7">
        <v>5000</v>
      </c>
      <c r="E3210" s="5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350"/>
        <v>104</v>
      </c>
      <c r="P3210">
        <f t="shared" si="351"/>
        <v>63.11</v>
      </c>
      <c r="Q3210" t="s">
        <v>8315</v>
      </c>
      <c r="R3210" t="s">
        <v>8316</v>
      </c>
      <c r="S3210" s="11">
        <f t="shared" si="352"/>
        <v>41827.605057870373</v>
      </c>
      <c r="T3210">
        <f t="shared" si="353"/>
        <v>25569.000949074074</v>
      </c>
      <c r="U3210">
        <f t="shared" si="354"/>
        <v>2014</v>
      </c>
      <c r="V3210">
        <f t="shared" si="355"/>
        <v>7</v>
      </c>
      <c r="W3210" t="str">
        <f t="shared" si="356"/>
        <v>Jul</v>
      </c>
    </row>
    <row r="3211" spans="1:23" customFormat="1" ht="43.2" x14ac:dyDescent="0.3">
      <c r="A3211">
        <v>3209</v>
      </c>
      <c r="B3211" s="2" t="s">
        <v>3209</v>
      </c>
      <c r="C3211" s="2" t="s">
        <v>7319</v>
      </c>
      <c r="D3211" s="7">
        <v>9500</v>
      </c>
      <c r="E3211" s="5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350"/>
        <v>119</v>
      </c>
      <c r="P3211">
        <f t="shared" si="351"/>
        <v>50.16</v>
      </c>
      <c r="Q3211" t="s">
        <v>8315</v>
      </c>
      <c r="R3211" t="s">
        <v>8316</v>
      </c>
      <c r="S3211" s="11">
        <f t="shared" si="352"/>
        <v>41778.637245370373</v>
      </c>
      <c r="T3211">
        <f t="shared" si="353"/>
        <v>25569.002615740741</v>
      </c>
      <c r="U3211">
        <f t="shared" si="354"/>
        <v>2014</v>
      </c>
      <c r="V3211">
        <f t="shared" si="355"/>
        <v>5</v>
      </c>
      <c r="W3211" t="str">
        <f t="shared" si="356"/>
        <v>May</v>
      </c>
    </row>
    <row r="3212" spans="1:23" customFormat="1" ht="43.2" x14ac:dyDescent="0.3">
      <c r="A3212">
        <v>3210</v>
      </c>
      <c r="B3212" s="2" t="s">
        <v>3210</v>
      </c>
      <c r="C3212" s="2" t="s">
        <v>7320</v>
      </c>
      <c r="D3212" s="7">
        <v>3000</v>
      </c>
      <c r="E3212" s="5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350"/>
        <v>126</v>
      </c>
      <c r="P3212">
        <f t="shared" si="351"/>
        <v>62.88</v>
      </c>
      <c r="Q3212" t="s">
        <v>8315</v>
      </c>
      <c r="R3212" t="s">
        <v>8316</v>
      </c>
      <c r="S3212" s="11">
        <f t="shared" si="352"/>
        <v>41013.936562499999</v>
      </c>
      <c r="T3212">
        <f t="shared" si="353"/>
        <v>25569.000694444443</v>
      </c>
      <c r="U3212">
        <f t="shared" si="354"/>
        <v>2012</v>
      </c>
      <c r="V3212">
        <f t="shared" si="355"/>
        <v>4</v>
      </c>
      <c r="W3212" t="str">
        <f t="shared" si="356"/>
        <v>Apr</v>
      </c>
    </row>
    <row r="3213" spans="1:23" customFormat="1" ht="43.2" x14ac:dyDescent="0.3">
      <c r="A3213">
        <v>3211</v>
      </c>
      <c r="B3213" s="2" t="s">
        <v>3211</v>
      </c>
      <c r="C3213" s="2" t="s">
        <v>7321</v>
      </c>
      <c r="D3213" s="7">
        <v>23000</v>
      </c>
      <c r="E3213" s="5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350"/>
        <v>120</v>
      </c>
      <c r="P3213">
        <f t="shared" si="351"/>
        <v>85.53</v>
      </c>
      <c r="Q3213" t="s">
        <v>8315</v>
      </c>
      <c r="R3213" t="s">
        <v>8316</v>
      </c>
      <c r="S3213" s="11">
        <f t="shared" si="352"/>
        <v>41834.586574074077</v>
      </c>
      <c r="T3213">
        <f t="shared" si="353"/>
        <v>25569.003726851854</v>
      </c>
      <c r="U3213">
        <f t="shared" si="354"/>
        <v>2014</v>
      </c>
      <c r="V3213">
        <f t="shared" si="355"/>
        <v>7</v>
      </c>
      <c r="W3213" t="str">
        <f t="shared" si="356"/>
        <v>Jul</v>
      </c>
    </row>
    <row r="3214" spans="1:23" customFormat="1" ht="28.8" x14ac:dyDescent="0.3">
      <c r="A3214">
        <v>3212</v>
      </c>
      <c r="B3214" s="2" t="s">
        <v>3212</v>
      </c>
      <c r="C3214" s="2" t="s">
        <v>7322</v>
      </c>
      <c r="D3214" s="7">
        <v>4000</v>
      </c>
      <c r="E3214" s="5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350"/>
        <v>126</v>
      </c>
      <c r="P3214">
        <f t="shared" si="351"/>
        <v>53.72</v>
      </c>
      <c r="Q3214" t="s">
        <v>8315</v>
      </c>
      <c r="R3214" t="s">
        <v>8316</v>
      </c>
      <c r="S3214" s="11">
        <f t="shared" si="352"/>
        <v>41829.795729166668</v>
      </c>
      <c r="T3214">
        <f t="shared" si="353"/>
        <v>25569.001087962963</v>
      </c>
      <c r="U3214">
        <f t="shared" si="354"/>
        <v>2014</v>
      </c>
      <c r="V3214">
        <f t="shared" si="355"/>
        <v>7</v>
      </c>
      <c r="W3214" t="str">
        <f t="shared" si="356"/>
        <v>Jul</v>
      </c>
    </row>
    <row r="3215" spans="1:23" customFormat="1" ht="43.2" x14ac:dyDescent="0.3">
      <c r="A3215">
        <v>3213</v>
      </c>
      <c r="B3215" s="2" t="s">
        <v>3213</v>
      </c>
      <c r="C3215" s="2" t="s">
        <v>7323</v>
      </c>
      <c r="D3215" s="7">
        <v>6000</v>
      </c>
      <c r="E3215" s="5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350"/>
        <v>100</v>
      </c>
      <c r="P3215">
        <f t="shared" si="351"/>
        <v>127.81</v>
      </c>
      <c r="Q3215" t="s">
        <v>8315</v>
      </c>
      <c r="R3215" t="s">
        <v>8316</v>
      </c>
      <c r="S3215" s="11">
        <f t="shared" si="352"/>
        <v>42171.763414351852</v>
      </c>
      <c r="T3215">
        <f t="shared" si="353"/>
        <v>25569.000543981481</v>
      </c>
      <c r="U3215">
        <f t="shared" si="354"/>
        <v>2015</v>
      </c>
      <c r="V3215">
        <f t="shared" si="355"/>
        <v>6</v>
      </c>
      <c r="W3215" t="str">
        <f t="shared" si="356"/>
        <v>Jun</v>
      </c>
    </row>
    <row r="3216" spans="1:23" customFormat="1" ht="43.2" x14ac:dyDescent="0.3">
      <c r="A3216">
        <v>3214</v>
      </c>
      <c r="B3216" s="2" t="s">
        <v>3214</v>
      </c>
      <c r="C3216" s="2" t="s">
        <v>7324</v>
      </c>
      <c r="D3216" s="7">
        <v>12000</v>
      </c>
      <c r="E3216" s="5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350"/>
        <v>102</v>
      </c>
      <c r="P3216">
        <f t="shared" si="351"/>
        <v>106.57</v>
      </c>
      <c r="Q3216" t="s">
        <v>8315</v>
      </c>
      <c r="R3216" t="s">
        <v>8316</v>
      </c>
      <c r="S3216" s="11">
        <f t="shared" si="352"/>
        <v>42337.792511574073</v>
      </c>
      <c r="T3216">
        <f t="shared" si="353"/>
        <v>25569.001331018517</v>
      </c>
      <c r="U3216">
        <f t="shared" si="354"/>
        <v>2015</v>
      </c>
      <c r="V3216">
        <f t="shared" si="355"/>
        <v>11</v>
      </c>
      <c r="W3216" t="str">
        <f t="shared" si="356"/>
        <v>Nov</v>
      </c>
    </row>
    <row r="3217" spans="1:23" customFormat="1" ht="57.6" x14ac:dyDescent="0.3">
      <c r="A3217">
        <v>3215</v>
      </c>
      <c r="B3217" s="2" t="s">
        <v>3215</v>
      </c>
      <c r="C3217" s="2" t="s">
        <v>7325</v>
      </c>
      <c r="D3217" s="7">
        <v>35000</v>
      </c>
      <c r="E3217" s="5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350"/>
        <v>100</v>
      </c>
      <c r="P3217">
        <f t="shared" si="351"/>
        <v>262.11</v>
      </c>
      <c r="Q3217" t="s">
        <v>8315</v>
      </c>
      <c r="R3217" t="s">
        <v>8316</v>
      </c>
      <c r="S3217" s="11">
        <f t="shared" si="352"/>
        <v>42219.665173611109</v>
      </c>
      <c r="T3217">
        <f t="shared" si="353"/>
        <v>25569.001550925925</v>
      </c>
      <c r="U3217">
        <f t="shared" si="354"/>
        <v>2015</v>
      </c>
      <c r="V3217">
        <f t="shared" si="355"/>
        <v>8</v>
      </c>
      <c r="W3217" t="str">
        <f t="shared" si="356"/>
        <v>Aug</v>
      </c>
    </row>
    <row r="3218" spans="1:23" customFormat="1" ht="43.2" x14ac:dyDescent="0.3">
      <c r="A3218">
        <v>3216</v>
      </c>
      <c r="B3218" s="2" t="s">
        <v>3216</v>
      </c>
      <c r="C3218" s="2" t="s">
        <v>7326</v>
      </c>
      <c r="D3218" s="7">
        <v>2000</v>
      </c>
      <c r="E3218" s="5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350"/>
        <v>100</v>
      </c>
      <c r="P3218">
        <f t="shared" si="351"/>
        <v>57.17</v>
      </c>
      <c r="Q3218" t="s">
        <v>8315</v>
      </c>
      <c r="R3218" t="s">
        <v>8316</v>
      </c>
      <c r="S3218" s="11">
        <f t="shared" si="352"/>
        <v>42165.462627314817</v>
      </c>
      <c r="T3218">
        <f t="shared" si="353"/>
        <v>25569.000405092593</v>
      </c>
      <c r="U3218">
        <f t="shared" si="354"/>
        <v>2015</v>
      </c>
      <c r="V3218">
        <f t="shared" si="355"/>
        <v>6</v>
      </c>
      <c r="W3218" t="str">
        <f t="shared" si="356"/>
        <v>Jun</v>
      </c>
    </row>
    <row r="3219" spans="1:23" customFormat="1" ht="28.8" x14ac:dyDescent="0.3">
      <c r="A3219">
        <v>3217</v>
      </c>
      <c r="B3219" s="2" t="s">
        <v>3217</v>
      </c>
      <c r="C3219" s="2" t="s">
        <v>7327</v>
      </c>
      <c r="D3219" s="7">
        <v>4500</v>
      </c>
      <c r="E3219" s="5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350"/>
        <v>116</v>
      </c>
      <c r="P3219">
        <f t="shared" si="351"/>
        <v>50.2</v>
      </c>
      <c r="Q3219" t="s">
        <v>8315</v>
      </c>
      <c r="R3219" t="s">
        <v>8316</v>
      </c>
      <c r="S3219" s="11">
        <f t="shared" si="352"/>
        <v>42648.546111111107</v>
      </c>
      <c r="T3219">
        <f t="shared" si="353"/>
        <v>25569.001203703705</v>
      </c>
      <c r="U3219">
        <f t="shared" si="354"/>
        <v>2016</v>
      </c>
      <c r="V3219">
        <f t="shared" si="355"/>
        <v>10</v>
      </c>
      <c r="W3219" t="str">
        <f t="shared" si="356"/>
        <v>Oct</v>
      </c>
    </row>
    <row r="3220" spans="1:23" customFormat="1" ht="43.2" x14ac:dyDescent="0.3">
      <c r="A3220">
        <v>3218</v>
      </c>
      <c r="B3220" s="2" t="s">
        <v>3218</v>
      </c>
      <c r="C3220" s="2" t="s">
        <v>7328</v>
      </c>
      <c r="D3220" s="7">
        <v>12000</v>
      </c>
      <c r="E3220" s="5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350"/>
        <v>102</v>
      </c>
      <c r="P3220">
        <f t="shared" si="351"/>
        <v>66.59</v>
      </c>
      <c r="Q3220" t="s">
        <v>8315</v>
      </c>
      <c r="R3220" t="s">
        <v>8316</v>
      </c>
      <c r="S3220" s="11">
        <f t="shared" si="352"/>
        <v>41971.002152777779</v>
      </c>
      <c r="T3220">
        <f t="shared" si="353"/>
        <v>25569.002129629629</v>
      </c>
      <c r="U3220">
        <f t="shared" si="354"/>
        <v>2014</v>
      </c>
      <c r="V3220">
        <f t="shared" si="355"/>
        <v>11</v>
      </c>
      <c r="W3220" t="str">
        <f t="shared" si="356"/>
        <v>Nov</v>
      </c>
    </row>
    <row r="3221" spans="1:23" customFormat="1" ht="43.2" x14ac:dyDescent="0.3">
      <c r="A3221">
        <v>3219</v>
      </c>
      <c r="B3221" s="2" t="s">
        <v>3219</v>
      </c>
      <c r="C3221" s="2" t="s">
        <v>7329</v>
      </c>
      <c r="D3221" s="7">
        <v>20000</v>
      </c>
      <c r="E3221" s="5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350"/>
        <v>100</v>
      </c>
      <c r="P3221">
        <f t="shared" si="351"/>
        <v>168.25</v>
      </c>
      <c r="Q3221" t="s">
        <v>8315</v>
      </c>
      <c r="R3221" t="s">
        <v>8316</v>
      </c>
      <c r="S3221" s="11">
        <f t="shared" si="352"/>
        <v>42050.983182870375</v>
      </c>
      <c r="T3221">
        <f t="shared" si="353"/>
        <v>25569.001377314813</v>
      </c>
      <c r="U3221">
        <f t="shared" si="354"/>
        <v>2015</v>
      </c>
      <c r="V3221">
        <f t="shared" si="355"/>
        <v>2</v>
      </c>
      <c r="W3221" t="str">
        <f t="shared" si="356"/>
        <v>Feb</v>
      </c>
    </row>
    <row r="3222" spans="1:23" customFormat="1" ht="28.8" x14ac:dyDescent="0.3">
      <c r="A3222">
        <v>3220</v>
      </c>
      <c r="B3222" s="2" t="s">
        <v>3220</v>
      </c>
      <c r="C3222" s="2" t="s">
        <v>7330</v>
      </c>
      <c r="D3222" s="7">
        <v>15000</v>
      </c>
      <c r="E3222" s="5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350"/>
        <v>101</v>
      </c>
      <c r="P3222">
        <f t="shared" si="351"/>
        <v>256.37</v>
      </c>
      <c r="Q3222" t="s">
        <v>8315</v>
      </c>
      <c r="R3222" t="s">
        <v>8316</v>
      </c>
      <c r="S3222" s="11">
        <f t="shared" si="352"/>
        <v>42772.833379629628</v>
      </c>
      <c r="T3222">
        <f t="shared" si="353"/>
        <v>25569.00068287037</v>
      </c>
      <c r="U3222">
        <f t="shared" si="354"/>
        <v>2017</v>
      </c>
      <c r="V3222">
        <f t="shared" si="355"/>
        <v>2</v>
      </c>
      <c r="W3222" t="str">
        <f t="shared" si="356"/>
        <v>Feb</v>
      </c>
    </row>
    <row r="3223" spans="1:23" customFormat="1" ht="57.6" x14ac:dyDescent="0.3">
      <c r="A3223">
        <v>3221</v>
      </c>
      <c r="B3223" s="2" t="s">
        <v>3221</v>
      </c>
      <c r="C3223" s="2" t="s">
        <v>7331</v>
      </c>
      <c r="D3223" s="7">
        <v>4000</v>
      </c>
      <c r="E3223" s="5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350"/>
        <v>103</v>
      </c>
      <c r="P3223">
        <f t="shared" si="351"/>
        <v>36.61</v>
      </c>
      <c r="Q3223" t="s">
        <v>8315</v>
      </c>
      <c r="R3223" t="s">
        <v>8316</v>
      </c>
      <c r="S3223" s="11">
        <f t="shared" si="352"/>
        <v>42155.696793981479</v>
      </c>
      <c r="T3223">
        <f t="shared" si="353"/>
        <v>25569.001307870371</v>
      </c>
      <c r="U3223">
        <f t="shared" si="354"/>
        <v>2015</v>
      </c>
      <c r="V3223">
        <f t="shared" si="355"/>
        <v>5</v>
      </c>
      <c r="W3223" t="str">
        <f t="shared" si="356"/>
        <v>May</v>
      </c>
    </row>
    <row r="3224" spans="1:23" customFormat="1" ht="43.2" x14ac:dyDescent="0.3">
      <c r="A3224">
        <v>3222</v>
      </c>
      <c r="B3224" s="2" t="s">
        <v>3222</v>
      </c>
      <c r="C3224" s="2" t="s">
        <v>7332</v>
      </c>
      <c r="D3224" s="7">
        <v>2500</v>
      </c>
      <c r="E3224" s="5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350"/>
        <v>125</v>
      </c>
      <c r="P3224">
        <f t="shared" si="351"/>
        <v>37.14</v>
      </c>
      <c r="Q3224" t="s">
        <v>8315</v>
      </c>
      <c r="R3224" t="s">
        <v>8316</v>
      </c>
      <c r="S3224" s="11">
        <f t="shared" si="352"/>
        <v>42270.582141203704</v>
      </c>
      <c r="T3224">
        <f t="shared" si="353"/>
        <v>25569.000972222224</v>
      </c>
      <c r="U3224">
        <f t="shared" si="354"/>
        <v>2015</v>
      </c>
      <c r="V3224">
        <f t="shared" si="355"/>
        <v>9</v>
      </c>
      <c r="W3224" t="str">
        <f t="shared" si="356"/>
        <v>Sep</v>
      </c>
    </row>
    <row r="3225" spans="1:23" customFormat="1" ht="28.8" x14ac:dyDescent="0.3">
      <c r="A3225">
        <v>3223</v>
      </c>
      <c r="B3225" s="2" t="s">
        <v>3223</v>
      </c>
      <c r="C3225" s="2" t="s">
        <v>7333</v>
      </c>
      <c r="D3225" s="7">
        <v>3100</v>
      </c>
      <c r="E3225" s="5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350"/>
        <v>110</v>
      </c>
      <c r="P3225">
        <f t="shared" si="351"/>
        <v>45.88</v>
      </c>
      <c r="Q3225" t="s">
        <v>8315</v>
      </c>
      <c r="R3225" t="s">
        <v>8316</v>
      </c>
      <c r="S3225" s="11">
        <f t="shared" si="352"/>
        <v>42206.835370370376</v>
      </c>
      <c r="T3225">
        <f t="shared" si="353"/>
        <v>25569.000856481482</v>
      </c>
      <c r="U3225">
        <f t="shared" si="354"/>
        <v>2015</v>
      </c>
      <c r="V3225">
        <f t="shared" si="355"/>
        <v>7</v>
      </c>
      <c r="W3225" t="str">
        <f t="shared" si="356"/>
        <v>Jul</v>
      </c>
    </row>
    <row r="3226" spans="1:23" customFormat="1" ht="57.6" x14ac:dyDescent="0.3">
      <c r="A3226">
        <v>3224</v>
      </c>
      <c r="B3226" s="2" t="s">
        <v>3224</v>
      </c>
      <c r="C3226" s="2" t="s">
        <v>7334</v>
      </c>
      <c r="D3226" s="7">
        <v>30000</v>
      </c>
      <c r="E3226" s="5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350"/>
        <v>102</v>
      </c>
      <c r="P3226">
        <f t="shared" si="351"/>
        <v>141.71</v>
      </c>
      <c r="Q3226" t="s">
        <v>8315</v>
      </c>
      <c r="R3226" t="s">
        <v>8316</v>
      </c>
      <c r="S3226" s="11">
        <f t="shared" si="352"/>
        <v>42697.850844907407</v>
      </c>
      <c r="T3226">
        <f t="shared" si="353"/>
        <v>25569.002499999999</v>
      </c>
      <c r="U3226">
        <f t="shared" si="354"/>
        <v>2016</v>
      </c>
      <c r="V3226">
        <f t="shared" si="355"/>
        <v>11</v>
      </c>
      <c r="W3226" t="str">
        <f t="shared" si="356"/>
        <v>Nov</v>
      </c>
    </row>
    <row r="3227" spans="1:23" customFormat="1" ht="43.2" x14ac:dyDescent="0.3">
      <c r="A3227">
        <v>3225</v>
      </c>
      <c r="B3227" s="2" t="s">
        <v>3225</v>
      </c>
      <c r="C3227" s="2" t="s">
        <v>7335</v>
      </c>
      <c r="D3227" s="7">
        <v>2000</v>
      </c>
      <c r="E3227" s="5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350"/>
        <v>102</v>
      </c>
      <c r="P3227">
        <f t="shared" si="351"/>
        <v>52.49</v>
      </c>
      <c r="Q3227" t="s">
        <v>8315</v>
      </c>
      <c r="R3227" t="s">
        <v>8316</v>
      </c>
      <c r="S3227" s="11">
        <f t="shared" si="352"/>
        <v>42503.559467592597</v>
      </c>
      <c r="T3227">
        <f t="shared" si="353"/>
        <v>25569.000451388889</v>
      </c>
      <c r="U3227">
        <f t="shared" si="354"/>
        <v>2016</v>
      </c>
      <c r="V3227">
        <f t="shared" si="355"/>
        <v>5</v>
      </c>
      <c r="W3227" t="str">
        <f t="shared" si="356"/>
        <v>May</v>
      </c>
    </row>
    <row r="3228" spans="1:23" customFormat="1" ht="43.2" x14ac:dyDescent="0.3">
      <c r="A3228">
        <v>3226</v>
      </c>
      <c r="B3228" s="2" t="s">
        <v>3226</v>
      </c>
      <c r="C3228" s="2" t="s">
        <v>7336</v>
      </c>
      <c r="D3228" s="7">
        <v>1200</v>
      </c>
      <c r="E3228" s="5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350"/>
        <v>104</v>
      </c>
      <c r="P3228">
        <f t="shared" si="351"/>
        <v>59.52</v>
      </c>
      <c r="Q3228" t="s">
        <v>8315</v>
      </c>
      <c r="R3228" t="s">
        <v>8316</v>
      </c>
      <c r="S3228" s="11">
        <f t="shared" si="352"/>
        <v>42277.583472222221</v>
      </c>
      <c r="T3228">
        <f t="shared" si="353"/>
        <v>25569.000243055554</v>
      </c>
      <c r="U3228">
        <f t="shared" si="354"/>
        <v>2015</v>
      </c>
      <c r="V3228">
        <f t="shared" si="355"/>
        <v>9</v>
      </c>
      <c r="W3228" t="str">
        <f t="shared" si="356"/>
        <v>Sep</v>
      </c>
    </row>
    <row r="3229" spans="1:23" customFormat="1" ht="43.2" x14ac:dyDescent="0.3">
      <c r="A3229">
        <v>3227</v>
      </c>
      <c r="B3229" s="2" t="s">
        <v>3227</v>
      </c>
      <c r="C3229" s="2" t="s">
        <v>7337</v>
      </c>
      <c r="D3229" s="7">
        <v>1200</v>
      </c>
      <c r="E3229" s="5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350"/>
        <v>125</v>
      </c>
      <c r="P3229">
        <f t="shared" si="351"/>
        <v>50</v>
      </c>
      <c r="Q3229" t="s">
        <v>8315</v>
      </c>
      <c r="R3229" t="s">
        <v>8316</v>
      </c>
      <c r="S3229" s="11">
        <f t="shared" si="352"/>
        <v>42722.882361111115</v>
      </c>
      <c r="T3229">
        <f t="shared" si="353"/>
        <v>25569.000347222223</v>
      </c>
      <c r="U3229">
        <f t="shared" si="354"/>
        <v>2016</v>
      </c>
      <c r="V3229">
        <f t="shared" si="355"/>
        <v>12</v>
      </c>
      <c r="W3229" t="str">
        <f t="shared" si="356"/>
        <v>Dec</v>
      </c>
    </row>
    <row r="3230" spans="1:23" customFormat="1" ht="28.8" x14ac:dyDescent="0.3">
      <c r="A3230">
        <v>3228</v>
      </c>
      <c r="B3230" s="2" t="s">
        <v>3228</v>
      </c>
      <c r="C3230" s="2" t="s">
        <v>7338</v>
      </c>
      <c r="D3230" s="7">
        <v>7000</v>
      </c>
      <c r="E3230" s="5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350"/>
        <v>102</v>
      </c>
      <c r="P3230">
        <f t="shared" si="351"/>
        <v>193.62</v>
      </c>
      <c r="Q3230" t="s">
        <v>8315</v>
      </c>
      <c r="R3230" t="s">
        <v>8316</v>
      </c>
      <c r="S3230" s="11">
        <f t="shared" si="352"/>
        <v>42323.70930555556</v>
      </c>
      <c r="T3230">
        <f t="shared" si="353"/>
        <v>25569.000428240739</v>
      </c>
      <c r="U3230">
        <f t="shared" si="354"/>
        <v>2015</v>
      </c>
      <c r="V3230">
        <f t="shared" si="355"/>
        <v>11</v>
      </c>
      <c r="W3230" t="str">
        <f t="shared" si="356"/>
        <v>Nov</v>
      </c>
    </row>
    <row r="3231" spans="1:23" customFormat="1" ht="43.2" x14ac:dyDescent="0.3">
      <c r="A3231">
        <v>3229</v>
      </c>
      <c r="B3231" s="2" t="s">
        <v>3229</v>
      </c>
      <c r="C3231" s="2" t="s">
        <v>7339</v>
      </c>
      <c r="D3231" s="7">
        <v>20000</v>
      </c>
      <c r="E3231" s="5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350"/>
        <v>108</v>
      </c>
      <c r="P3231">
        <f t="shared" si="351"/>
        <v>106.8</v>
      </c>
      <c r="Q3231" t="s">
        <v>8315</v>
      </c>
      <c r="R3231" t="s">
        <v>8316</v>
      </c>
      <c r="S3231" s="11">
        <f t="shared" si="352"/>
        <v>41933.291643518518</v>
      </c>
      <c r="T3231">
        <f t="shared" si="353"/>
        <v>25569.002337962964</v>
      </c>
      <c r="U3231">
        <f t="shared" si="354"/>
        <v>2014</v>
      </c>
      <c r="V3231">
        <f t="shared" si="355"/>
        <v>10</v>
      </c>
      <c r="W3231" t="str">
        <f t="shared" si="356"/>
        <v>Oct</v>
      </c>
    </row>
    <row r="3232" spans="1:23" customFormat="1" ht="43.2" x14ac:dyDescent="0.3">
      <c r="A3232">
        <v>3230</v>
      </c>
      <c r="B3232" s="2" t="s">
        <v>3230</v>
      </c>
      <c r="C3232" s="2" t="s">
        <v>7340</v>
      </c>
      <c r="D3232" s="7">
        <v>2600</v>
      </c>
      <c r="E3232" s="5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350"/>
        <v>110</v>
      </c>
      <c r="P3232">
        <f t="shared" si="351"/>
        <v>77.22</v>
      </c>
      <c r="Q3232" t="s">
        <v>8315</v>
      </c>
      <c r="R3232" t="s">
        <v>8316</v>
      </c>
      <c r="S3232" s="11">
        <f t="shared" si="352"/>
        <v>41898.168125000004</v>
      </c>
      <c r="T3232">
        <f t="shared" si="353"/>
        <v>25569.000428240739</v>
      </c>
      <c r="U3232">
        <f t="shared" si="354"/>
        <v>2014</v>
      </c>
      <c r="V3232">
        <f t="shared" si="355"/>
        <v>9</v>
      </c>
      <c r="W3232" t="str">
        <f t="shared" si="356"/>
        <v>Sep</v>
      </c>
    </row>
    <row r="3233" spans="1:23" customFormat="1" ht="43.2" x14ac:dyDescent="0.3">
      <c r="A3233">
        <v>3231</v>
      </c>
      <c r="B3233" s="2" t="s">
        <v>3231</v>
      </c>
      <c r="C3233" s="2" t="s">
        <v>7341</v>
      </c>
      <c r="D3233" s="7">
        <v>1000</v>
      </c>
      <c r="E3233" s="5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350"/>
        <v>161</v>
      </c>
      <c r="P3233">
        <f t="shared" si="351"/>
        <v>57.5</v>
      </c>
      <c r="Q3233" t="s">
        <v>8315</v>
      </c>
      <c r="R3233" t="s">
        <v>8316</v>
      </c>
      <c r="S3233" s="11">
        <f t="shared" si="352"/>
        <v>42446.943831018521</v>
      </c>
      <c r="T3233">
        <f t="shared" si="353"/>
        <v>25569.000324074073</v>
      </c>
      <c r="U3233">
        <f t="shared" si="354"/>
        <v>2016</v>
      </c>
      <c r="V3233">
        <f t="shared" si="355"/>
        <v>3</v>
      </c>
      <c r="W3233" t="str">
        <f t="shared" si="356"/>
        <v>Mar</v>
      </c>
    </row>
    <row r="3234" spans="1:23" customFormat="1" ht="43.2" x14ac:dyDescent="0.3">
      <c r="A3234">
        <v>3232</v>
      </c>
      <c r="B3234" s="2" t="s">
        <v>3232</v>
      </c>
      <c r="C3234" s="2" t="s">
        <v>7342</v>
      </c>
      <c r="D3234" s="7">
        <v>1000</v>
      </c>
      <c r="E3234" s="5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350"/>
        <v>131</v>
      </c>
      <c r="P3234">
        <f t="shared" si="351"/>
        <v>50.46</v>
      </c>
      <c r="Q3234" t="s">
        <v>8315</v>
      </c>
      <c r="R3234" t="s">
        <v>8316</v>
      </c>
      <c r="S3234" s="11">
        <f t="shared" si="352"/>
        <v>42463.81385416667</v>
      </c>
      <c r="T3234">
        <f t="shared" si="353"/>
        <v>25569.000300925927</v>
      </c>
      <c r="U3234">
        <f t="shared" si="354"/>
        <v>2016</v>
      </c>
      <c r="V3234">
        <f t="shared" si="355"/>
        <v>4</v>
      </c>
      <c r="W3234" t="str">
        <f t="shared" si="356"/>
        <v>Apr</v>
      </c>
    </row>
    <row r="3235" spans="1:23" customFormat="1" ht="43.2" x14ac:dyDescent="0.3">
      <c r="A3235">
        <v>3233</v>
      </c>
      <c r="B3235" s="2" t="s">
        <v>3233</v>
      </c>
      <c r="C3235" s="2" t="s">
        <v>7343</v>
      </c>
      <c r="D3235" s="7">
        <v>5000</v>
      </c>
      <c r="E3235" s="5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350"/>
        <v>119</v>
      </c>
      <c r="P3235">
        <f t="shared" si="351"/>
        <v>97.38</v>
      </c>
      <c r="Q3235" t="s">
        <v>8315</v>
      </c>
      <c r="R3235" t="s">
        <v>8316</v>
      </c>
      <c r="S3235" s="11">
        <f t="shared" si="352"/>
        <v>42766.805034722223</v>
      </c>
      <c r="T3235">
        <f t="shared" si="353"/>
        <v>25569.00070601852</v>
      </c>
      <c r="U3235">
        <f t="shared" si="354"/>
        <v>2017</v>
      </c>
      <c r="V3235">
        <f t="shared" si="355"/>
        <v>1</v>
      </c>
      <c r="W3235" t="str">
        <f t="shared" si="356"/>
        <v>Jan</v>
      </c>
    </row>
    <row r="3236" spans="1:23" customFormat="1" ht="43.2" x14ac:dyDescent="0.3">
      <c r="A3236">
        <v>3234</v>
      </c>
      <c r="B3236" s="2" t="s">
        <v>3234</v>
      </c>
      <c r="C3236" s="2" t="s">
        <v>7344</v>
      </c>
      <c r="D3236" s="7">
        <v>4000</v>
      </c>
      <c r="E3236" s="5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350"/>
        <v>100</v>
      </c>
      <c r="P3236">
        <f t="shared" si="351"/>
        <v>34.92</v>
      </c>
      <c r="Q3236" t="s">
        <v>8315</v>
      </c>
      <c r="R3236" t="s">
        <v>8316</v>
      </c>
      <c r="S3236" s="11">
        <f t="shared" si="352"/>
        <v>42734.789444444439</v>
      </c>
      <c r="T3236">
        <f t="shared" si="353"/>
        <v>25569.001331018517</v>
      </c>
      <c r="U3236">
        <f t="shared" si="354"/>
        <v>2016</v>
      </c>
      <c r="V3236">
        <f t="shared" si="355"/>
        <v>12</v>
      </c>
      <c r="W3236" t="str">
        <f t="shared" si="356"/>
        <v>Dec</v>
      </c>
    </row>
    <row r="3237" spans="1:23" customFormat="1" ht="43.2" x14ac:dyDescent="0.3">
      <c r="A3237">
        <v>3235</v>
      </c>
      <c r="B3237" s="2" t="s">
        <v>3235</v>
      </c>
      <c r="C3237" s="2" t="s">
        <v>7345</v>
      </c>
      <c r="D3237" s="7">
        <v>15000</v>
      </c>
      <c r="E3237" s="5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350"/>
        <v>103</v>
      </c>
      <c r="P3237">
        <f t="shared" si="351"/>
        <v>85.53</v>
      </c>
      <c r="Q3237" t="s">
        <v>8315</v>
      </c>
      <c r="R3237" t="s">
        <v>8316</v>
      </c>
      <c r="S3237" s="11">
        <f t="shared" si="352"/>
        <v>42522.347812499997</v>
      </c>
      <c r="T3237">
        <f t="shared" si="353"/>
        <v>25569.002094907406</v>
      </c>
      <c r="U3237">
        <f t="shared" si="354"/>
        <v>2016</v>
      </c>
      <c r="V3237">
        <f t="shared" si="355"/>
        <v>6</v>
      </c>
      <c r="W3237" t="str">
        <f t="shared" si="356"/>
        <v>Jun</v>
      </c>
    </row>
    <row r="3238" spans="1:23" customFormat="1" ht="43.2" x14ac:dyDescent="0.3">
      <c r="A3238">
        <v>3236</v>
      </c>
      <c r="B3238" s="2" t="s">
        <v>3236</v>
      </c>
      <c r="C3238" s="2" t="s">
        <v>7346</v>
      </c>
      <c r="D3238" s="7">
        <v>20000</v>
      </c>
      <c r="E3238" s="5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350"/>
        <v>101</v>
      </c>
      <c r="P3238">
        <f t="shared" si="351"/>
        <v>182.91</v>
      </c>
      <c r="Q3238" t="s">
        <v>8315</v>
      </c>
      <c r="R3238" t="s">
        <v>8316</v>
      </c>
      <c r="S3238" s="11">
        <f t="shared" si="352"/>
        <v>42702.917048611111</v>
      </c>
      <c r="T3238">
        <f t="shared" si="353"/>
        <v>25569.001273148147</v>
      </c>
      <c r="U3238">
        <f t="shared" si="354"/>
        <v>2016</v>
      </c>
      <c r="V3238">
        <f t="shared" si="355"/>
        <v>11</v>
      </c>
      <c r="W3238" t="str">
        <f t="shared" si="356"/>
        <v>Nov</v>
      </c>
    </row>
    <row r="3239" spans="1:23" customFormat="1" ht="28.8" x14ac:dyDescent="0.3">
      <c r="A3239">
        <v>3237</v>
      </c>
      <c r="B3239" s="2" t="s">
        <v>3237</v>
      </c>
      <c r="C3239" s="2" t="s">
        <v>7347</v>
      </c>
      <c r="D3239" s="7">
        <v>35000</v>
      </c>
      <c r="E3239" s="5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350"/>
        <v>101</v>
      </c>
      <c r="P3239">
        <f t="shared" si="351"/>
        <v>131.13999999999999</v>
      </c>
      <c r="Q3239" t="s">
        <v>8315</v>
      </c>
      <c r="R3239" t="s">
        <v>8316</v>
      </c>
      <c r="S3239" s="11">
        <f t="shared" si="352"/>
        <v>42252.474351851852</v>
      </c>
      <c r="T3239">
        <f t="shared" si="353"/>
        <v>25569.003113425926</v>
      </c>
      <c r="U3239">
        <f t="shared" si="354"/>
        <v>2015</v>
      </c>
      <c r="V3239">
        <f t="shared" si="355"/>
        <v>9</v>
      </c>
      <c r="W3239" t="str">
        <f t="shared" si="356"/>
        <v>Sep</v>
      </c>
    </row>
    <row r="3240" spans="1:23" customFormat="1" ht="43.2" x14ac:dyDescent="0.3">
      <c r="A3240">
        <v>3238</v>
      </c>
      <c r="B3240" s="2" t="s">
        <v>3238</v>
      </c>
      <c r="C3240" s="2" t="s">
        <v>7348</v>
      </c>
      <c r="D3240" s="7">
        <v>2800</v>
      </c>
      <c r="E3240" s="5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350"/>
        <v>112</v>
      </c>
      <c r="P3240">
        <f t="shared" si="351"/>
        <v>39.81</v>
      </c>
      <c r="Q3240" t="s">
        <v>8315</v>
      </c>
      <c r="R3240" t="s">
        <v>8316</v>
      </c>
      <c r="S3240" s="11">
        <f t="shared" si="352"/>
        <v>42156.510393518518</v>
      </c>
      <c r="T3240">
        <f t="shared" si="353"/>
        <v>25569.000914351851</v>
      </c>
      <c r="U3240">
        <f t="shared" si="354"/>
        <v>2015</v>
      </c>
      <c r="V3240">
        <f t="shared" si="355"/>
        <v>6</v>
      </c>
      <c r="W3240" t="str">
        <f t="shared" si="356"/>
        <v>Jun</v>
      </c>
    </row>
    <row r="3241" spans="1:23" customFormat="1" ht="43.2" x14ac:dyDescent="0.3">
      <c r="A3241">
        <v>3239</v>
      </c>
      <c r="B3241" s="2" t="s">
        <v>3239</v>
      </c>
      <c r="C3241" s="2" t="s">
        <v>7349</v>
      </c>
      <c r="D3241" s="7">
        <v>5862</v>
      </c>
      <c r="E3241" s="5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350"/>
        <v>106</v>
      </c>
      <c r="P3241">
        <f t="shared" si="351"/>
        <v>59.7</v>
      </c>
      <c r="Q3241" t="s">
        <v>8315</v>
      </c>
      <c r="R3241" t="s">
        <v>8316</v>
      </c>
      <c r="S3241" s="11">
        <f t="shared" si="352"/>
        <v>42278.089039351849</v>
      </c>
      <c r="T3241">
        <f t="shared" si="353"/>
        <v>25569.001203703705</v>
      </c>
      <c r="U3241">
        <f t="shared" si="354"/>
        <v>2015</v>
      </c>
      <c r="V3241">
        <f t="shared" si="355"/>
        <v>10</v>
      </c>
      <c r="W3241" t="str">
        <f t="shared" si="356"/>
        <v>Oct</v>
      </c>
    </row>
    <row r="3242" spans="1:23" customFormat="1" ht="43.2" x14ac:dyDescent="0.3">
      <c r="A3242">
        <v>3240</v>
      </c>
      <c r="B3242" s="2" t="s">
        <v>3240</v>
      </c>
      <c r="C3242" s="2" t="s">
        <v>7350</v>
      </c>
      <c r="D3242" s="7">
        <v>3000</v>
      </c>
      <c r="E3242" s="5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350"/>
        <v>101</v>
      </c>
      <c r="P3242">
        <f t="shared" si="351"/>
        <v>88.74</v>
      </c>
      <c r="Q3242" t="s">
        <v>8315</v>
      </c>
      <c r="R3242" t="s">
        <v>8316</v>
      </c>
      <c r="S3242" s="11">
        <f t="shared" si="352"/>
        <v>42754.693842592591</v>
      </c>
      <c r="T3242">
        <f t="shared" si="353"/>
        <v>25569.00039351852</v>
      </c>
      <c r="U3242">
        <f t="shared" si="354"/>
        <v>2017</v>
      </c>
      <c r="V3242">
        <f t="shared" si="355"/>
        <v>1</v>
      </c>
      <c r="W3242" t="str">
        <f t="shared" si="356"/>
        <v>Jan</v>
      </c>
    </row>
    <row r="3243" spans="1:23" customFormat="1" ht="57.6" x14ac:dyDescent="0.3">
      <c r="A3243">
        <v>3241</v>
      </c>
      <c r="B3243" s="2" t="s">
        <v>3241</v>
      </c>
      <c r="C3243" s="2" t="s">
        <v>7351</v>
      </c>
      <c r="D3243" s="7">
        <v>8500</v>
      </c>
      <c r="E3243" s="5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350"/>
        <v>115</v>
      </c>
      <c r="P3243">
        <f t="shared" si="351"/>
        <v>58.69</v>
      </c>
      <c r="Q3243" t="s">
        <v>8315</v>
      </c>
      <c r="R3243" t="s">
        <v>8316</v>
      </c>
      <c r="S3243" s="11">
        <f t="shared" si="352"/>
        <v>41893.324884259258</v>
      </c>
      <c r="T3243">
        <f t="shared" si="353"/>
        <v>25569.001932870371</v>
      </c>
      <c r="U3243">
        <f t="shared" si="354"/>
        <v>2014</v>
      </c>
      <c r="V3243">
        <f t="shared" si="355"/>
        <v>9</v>
      </c>
      <c r="W3243" t="str">
        <f t="shared" si="356"/>
        <v>Sep</v>
      </c>
    </row>
    <row r="3244" spans="1:23" customFormat="1" ht="28.8" x14ac:dyDescent="0.3">
      <c r="A3244">
        <v>3242</v>
      </c>
      <c r="B3244" s="2" t="s">
        <v>3242</v>
      </c>
      <c r="C3244" s="2" t="s">
        <v>7352</v>
      </c>
      <c r="D3244" s="7">
        <v>10000</v>
      </c>
      <c r="E3244" s="5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350"/>
        <v>127</v>
      </c>
      <c r="P3244">
        <f t="shared" si="351"/>
        <v>69.569999999999993</v>
      </c>
      <c r="Q3244" t="s">
        <v>8315</v>
      </c>
      <c r="R3244" t="s">
        <v>8316</v>
      </c>
      <c r="S3244" s="11">
        <f t="shared" si="352"/>
        <v>41871.755694444444</v>
      </c>
      <c r="T3244">
        <f t="shared" si="353"/>
        <v>25569.002118055556</v>
      </c>
      <c r="U3244">
        <f t="shared" si="354"/>
        <v>2014</v>
      </c>
      <c r="V3244">
        <f t="shared" si="355"/>
        <v>8</v>
      </c>
      <c r="W3244" t="str">
        <f t="shared" si="356"/>
        <v>Aug</v>
      </c>
    </row>
    <row r="3245" spans="1:23" customFormat="1" ht="43.2" x14ac:dyDescent="0.3">
      <c r="A3245">
        <v>3243</v>
      </c>
      <c r="B3245" s="2" t="s">
        <v>3243</v>
      </c>
      <c r="C3245" s="2" t="s">
        <v>7353</v>
      </c>
      <c r="D3245" s="7">
        <v>8000</v>
      </c>
      <c r="E3245" s="5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350"/>
        <v>103</v>
      </c>
      <c r="P3245">
        <f t="shared" si="351"/>
        <v>115.87</v>
      </c>
      <c r="Q3245" t="s">
        <v>8315</v>
      </c>
      <c r="R3245" t="s">
        <v>8316</v>
      </c>
      <c r="S3245" s="11">
        <f t="shared" si="352"/>
        <v>42262.096782407403</v>
      </c>
      <c r="T3245">
        <f t="shared" si="353"/>
        <v>25569.000821759259</v>
      </c>
      <c r="U3245">
        <f t="shared" si="354"/>
        <v>2015</v>
      </c>
      <c r="V3245">
        <f t="shared" si="355"/>
        <v>9</v>
      </c>
      <c r="W3245" t="str">
        <f t="shared" si="356"/>
        <v>Sep</v>
      </c>
    </row>
    <row r="3246" spans="1:23" customFormat="1" ht="43.2" x14ac:dyDescent="0.3">
      <c r="A3246">
        <v>3244</v>
      </c>
      <c r="B3246" s="2" t="s">
        <v>3244</v>
      </c>
      <c r="C3246" s="2" t="s">
        <v>7354</v>
      </c>
      <c r="D3246" s="7">
        <v>1600</v>
      </c>
      <c r="E3246" s="5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350"/>
        <v>103</v>
      </c>
      <c r="P3246">
        <f t="shared" si="351"/>
        <v>23.87</v>
      </c>
      <c r="Q3246" t="s">
        <v>8315</v>
      </c>
      <c r="R3246" t="s">
        <v>8316</v>
      </c>
      <c r="S3246" s="11">
        <f t="shared" si="352"/>
        <v>42675.694236111114</v>
      </c>
      <c r="T3246">
        <f t="shared" si="353"/>
        <v>25569.000798611112</v>
      </c>
      <c r="U3246">
        <f t="shared" si="354"/>
        <v>2016</v>
      </c>
      <c r="V3246">
        <f t="shared" si="355"/>
        <v>11</v>
      </c>
      <c r="W3246" t="str">
        <f t="shared" si="356"/>
        <v>Nov</v>
      </c>
    </row>
    <row r="3247" spans="1:23" customFormat="1" ht="43.2" x14ac:dyDescent="0.3">
      <c r="A3247">
        <v>3245</v>
      </c>
      <c r="B3247" s="2" t="s">
        <v>3245</v>
      </c>
      <c r="C3247" s="2" t="s">
        <v>7355</v>
      </c>
      <c r="D3247" s="7">
        <v>21000</v>
      </c>
      <c r="E3247" s="5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350"/>
        <v>104</v>
      </c>
      <c r="P3247">
        <f t="shared" si="351"/>
        <v>81.13</v>
      </c>
      <c r="Q3247" t="s">
        <v>8315</v>
      </c>
      <c r="R3247" t="s">
        <v>8316</v>
      </c>
      <c r="S3247" s="11">
        <f t="shared" si="352"/>
        <v>42135.60020833333</v>
      </c>
      <c r="T3247">
        <f t="shared" si="353"/>
        <v>25569.003124999999</v>
      </c>
      <c r="U3247">
        <f t="shared" si="354"/>
        <v>2015</v>
      </c>
      <c r="V3247">
        <f t="shared" si="355"/>
        <v>5</v>
      </c>
      <c r="W3247" t="str">
        <f t="shared" si="356"/>
        <v>May</v>
      </c>
    </row>
    <row r="3248" spans="1:23" customFormat="1" ht="43.2" x14ac:dyDescent="0.3">
      <c r="A3248">
        <v>3246</v>
      </c>
      <c r="B3248" s="2" t="s">
        <v>3246</v>
      </c>
      <c r="C3248" s="2" t="s">
        <v>7356</v>
      </c>
      <c r="D3248" s="7">
        <v>10000</v>
      </c>
      <c r="E3248" s="5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350"/>
        <v>111</v>
      </c>
      <c r="P3248">
        <f t="shared" si="351"/>
        <v>57.63</v>
      </c>
      <c r="Q3248" t="s">
        <v>8315</v>
      </c>
      <c r="R3248" t="s">
        <v>8316</v>
      </c>
      <c r="S3248" s="11">
        <f t="shared" si="352"/>
        <v>42230.472222222219</v>
      </c>
      <c r="T3248">
        <f t="shared" si="353"/>
        <v>25569.002233796295</v>
      </c>
      <c r="U3248">
        <f t="shared" si="354"/>
        <v>2015</v>
      </c>
      <c r="V3248">
        <f t="shared" si="355"/>
        <v>8</v>
      </c>
      <c r="W3248" t="str">
        <f t="shared" si="356"/>
        <v>Aug</v>
      </c>
    </row>
    <row r="3249" spans="1:23" customFormat="1" ht="43.2" x14ac:dyDescent="0.3">
      <c r="A3249">
        <v>3247</v>
      </c>
      <c r="B3249" s="2" t="s">
        <v>3247</v>
      </c>
      <c r="C3249" s="2" t="s">
        <v>7357</v>
      </c>
      <c r="D3249" s="7">
        <v>2500</v>
      </c>
      <c r="E3249" s="5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350"/>
        <v>106</v>
      </c>
      <c r="P3249">
        <f t="shared" si="351"/>
        <v>46.43</v>
      </c>
      <c r="Q3249" t="s">
        <v>8315</v>
      </c>
      <c r="R3249" t="s">
        <v>8316</v>
      </c>
      <c r="S3249" s="11">
        <f t="shared" si="352"/>
        <v>42167.434166666666</v>
      </c>
      <c r="T3249">
        <f t="shared" si="353"/>
        <v>25569.000659722224</v>
      </c>
      <c r="U3249">
        <f t="shared" si="354"/>
        <v>2015</v>
      </c>
      <c r="V3249">
        <f t="shared" si="355"/>
        <v>6</v>
      </c>
      <c r="W3249" t="str">
        <f t="shared" si="356"/>
        <v>Jun</v>
      </c>
    </row>
    <row r="3250" spans="1:23" customFormat="1" ht="28.8" x14ac:dyDescent="0.3">
      <c r="A3250">
        <v>3248</v>
      </c>
      <c r="B3250" s="2" t="s">
        <v>3248</v>
      </c>
      <c r="C3250" s="2" t="s">
        <v>7358</v>
      </c>
      <c r="D3250" s="7">
        <v>12000</v>
      </c>
      <c r="E3250" s="5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350"/>
        <v>101</v>
      </c>
      <c r="P3250">
        <f t="shared" si="351"/>
        <v>60.48</v>
      </c>
      <c r="Q3250" t="s">
        <v>8315</v>
      </c>
      <c r="R3250" t="s">
        <v>8316</v>
      </c>
      <c r="S3250" s="11">
        <f t="shared" si="352"/>
        <v>42068.888391203705</v>
      </c>
      <c r="T3250">
        <f t="shared" si="353"/>
        <v>25569.002314814814</v>
      </c>
      <c r="U3250">
        <f t="shared" si="354"/>
        <v>2015</v>
      </c>
      <c r="V3250">
        <f t="shared" si="355"/>
        <v>3</v>
      </c>
      <c r="W3250" t="str">
        <f t="shared" si="356"/>
        <v>Mar</v>
      </c>
    </row>
    <row r="3251" spans="1:23" customFormat="1" ht="43.2" x14ac:dyDescent="0.3">
      <c r="A3251">
        <v>3249</v>
      </c>
      <c r="B3251" s="2" t="s">
        <v>3249</v>
      </c>
      <c r="C3251" s="2" t="s">
        <v>7359</v>
      </c>
      <c r="D3251" s="7">
        <v>5500</v>
      </c>
      <c r="E3251" s="5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350"/>
        <v>105</v>
      </c>
      <c r="P3251">
        <f t="shared" si="351"/>
        <v>65.58</v>
      </c>
      <c r="Q3251" t="s">
        <v>8315</v>
      </c>
      <c r="R3251" t="s">
        <v>8316</v>
      </c>
      <c r="S3251" s="11">
        <f t="shared" si="352"/>
        <v>42145.746689814812</v>
      </c>
      <c r="T3251">
        <f t="shared" si="353"/>
        <v>25569.00101851852</v>
      </c>
      <c r="U3251">
        <f t="shared" si="354"/>
        <v>2015</v>
      </c>
      <c r="V3251">
        <f t="shared" si="355"/>
        <v>5</v>
      </c>
      <c r="W3251" t="str">
        <f t="shared" si="356"/>
        <v>May</v>
      </c>
    </row>
    <row r="3252" spans="1:23" customFormat="1" ht="57.6" x14ac:dyDescent="0.3">
      <c r="A3252">
        <v>3250</v>
      </c>
      <c r="B3252" s="2" t="s">
        <v>3250</v>
      </c>
      <c r="C3252" s="2" t="s">
        <v>7360</v>
      </c>
      <c r="D3252" s="7">
        <v>25000</v>
      </c>
      <c r="E3252" s="5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350"/>
        <v>102</v>
      </c>
      <c r="P3252">
        <f t="shared" si="351"/>
        <v>119.19</v>
      </c>
      <c r="Q3252" t="s">
        <v>8315</v>
      </c>
      <c r="R3252" t="s">
        <v>8316</v>
      </c>
      <c r="S3252" s="11">
        <f t="shared" si="352"/>
        <v>41918.742175925923</v>
      </c>
      <c r="T3252">
        <f t="shared" si="353"/>
        <v>25569.002465277779</v>
      </c>
      <c r="U3252">
        <f t="shared" si="354"/>
        <v>2014</v>
      </c>
      <c r="V3252">
        <f t="shared" si="355"/>
        <v>10</v>
      </c>
      <c r="W3252" t="str">
        <f t="shared" si="356"/>
        <v>Oct</v>
      </c>
    </row>
    <row r="3253" spans="1:23" customFormat="1" ht="43.2" x14ac:dyDescent="0.3">
      <c r="A3253">
        <v>3251</v>
      </c>
      <c r="B3253" s="2" t="s">
        <v>3251</v>
      </c>
      <c r="C3253" s="2" t="s">
        <v>7361</v>
      </c>
      <c r="D3253" s="7">
        <v>1500</v>
      </c>
      <c r="E3253" s="5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350"/>
        <v>111</v>
      </c>
      <c r="P3253">
        <f t="shared" si="351"/>
        <v>83.05</v>
      </c>
      <c r="Q3253" t="s">
        <v>8315</v>
      </c>
      <c r="R3253" t="s">
        <v>8316</v>
      </c>
      <c r="S3253" s="11">
        <f t="shared" si="352"/>
        <v>42146.731087962966</v>
      </c>
      <c r="T3253">
        <f t="shared" si="353"/>
        <v>25569.000231481481</v>
      </c>
      <c r="U3253">
        <f t="shared" si="354"/>
        <v>2015</v>
      </c>
      <c r="V3253">
        <f t="shared" si="355"/>
        <v>5</v>
      </c>
      <c r="W3253" t="str">
        <f t="shared" si="356"/>
        <v>May</v>
      </c>
    </row>
    <row r="3254" spans="1:23" customFormat="1" ht="43.2" x14ac:dyDescent="0.3">
      <c r="A3254">
        <v>3252</v>
      </c>
      <c r="B3254" s="2" t="s">
        <v>3252</v>
      </c>
      <c r="C3254" s="2" t="s">
        <v>7362</v>
      </c>
      <c r="D3254" s="7">
        <v>2250</v>
      </c>
      <c r="E3254" s="5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350"/>
        <v>128</v>
      </c>
      <c r="P3254">
        <f t="shared" si="351"/>
        <v>57.52</v>
      </c>
      <c r="Q3254" t="s">
        <v>8315</v>
      </c>
      <c r="R3254" t="s">
        <v>8316</v>
      </c>
      <c r="S3254" s="11">
        <f t="shared" si="352"/>
        <v>42590.472685185188</v>
      </c>
      <c r="T3254">
        <f t="shared" si="353"/>
        <v>25569.000578703704</v>
      </c>
      <c r="U3254">
        <f t="shared" si="354"/>
        <v>2016</v>
      </c>
      <c r="V3254">
        <f t="shared" si="355"/>
        <v>8</v>
      </c>
      <c r="W3254" t="str">
        <f t="shared" si="356"/>
        <v>Aug</v>
      </c>
    </row>
    <row r="3255" spans="1:23" customFormat="1" ht="43.2" x14ac:dyDescent="0.3">
      <c r="A3255">
        <v>3253</v>
      </c>
      <c r="B3255" s="2" t="s">
        <v>3253</v>
      </c>
      <c r="C3255" s="2" t="s">
        <v>7363</v>
      </c>
      <c r="D3255" s="7">
        <v>20000</v>
      </c>
      <c r="E3255" s="5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350"/>
        <v>102</v>
      </c>
      <c r="P3255">
        <f t="shared" si="351"/>
        <v>177.09</v>
      </c>
      <c r="Q3255" t="s">
        <v>8315</v>
      </c>
      <c r="R3255" t="s">
        <v>8316</v>
      </c>
      <c r="S3255" s="11">
        <f t="shared" si="352"/>
        <v>42602.576712962968</v>
      </c>
      <c r="T3255">
        <f t="shared" si="353"/>
        <v>25569.001331018517</v>
      </c>
      <c r="U3255">
        <f t="shared" si="354"/>
        <v>2016</v>
      </c>
      <c r="V3255">
        <f t="shared" si="355"/>
        <v>8</v>
      </c>
      <c r="W3255" t="str">
        <f t="shared" si="356"/>
        <v>Aug</v>
      </c>
    </row>
    <row r="3256" spans="1:23" customFormat="1" ht="43.2" x14ac:dyDescent="0.3">
      <c r="A3256">
        <v>3254</v>
      </c>
      <c r="B3256" s="2" t="s">
        <v>3254</v>
      </c>
      <c r="C3256" s="2" t="s">
        <v>7364</v>
      </c>
      <c r="D3256" s="7">
        <v>13000</v>
      </c>
      <c r="E3256" s="5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350"/>
        <v>101</v>
      </c>
      <c r="P3256">
        <f t="shared" si="351"/>
        <v>70.77</v>
      </c>
      <c r="Q3256" t="s">
        <v>8315</v>
      </c>
      <c r="R3256" t="s">
        <v>8316</v>
      </c>
      <c r="S3256" s="11">
        <f t="shared" si="352"/>
        <v>42059.085752314815</v>
      </c>
      <c r="T3256">
        <f t="shared" si="353"/>
        <v>25569.002152777779</v>
      </c>
      <c r="U3256">
        <f t="shared" si="354"/>
        <v>2015</v>
      </c>
      <c r="V3256">
        <f t="shared" si="355"/>
        <v>2</v>
      </c>
      <c r="W3256" t="str">
        <f t="shared" si="356"/>
        <v>Feb</v>
      </c>
    </row>
    <row r="3257" spans="1:23" customFormat="1" ht="57.6" x14ac:dyDescent="0.3">
      <c r="A3257">
        <v>3255</v>
      </c>
      <c r="B3257" s="2" t="s">
        <v>3255</v>
      </c>
      <c r="C3257" s="2" t="s">
        <v>7365</v>
      </c>
      <c r="D3257" s="7">
        <v>300</v>
      </c>
      <c r="E3257" s="5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350"/>
        <v>175</v>
      </c>
      <c r="P3257">
        <f t="shared" si="351"/>
        <v>29.17</v>
      </c>
      <c r="Q3257" t="s">
        <v>8315</v>
      </c>
      <c r="R3257" t="s">
        <v>8316</v>
      </c>
      <c r="S3257" s="11">
        <f t="shared" si="352"/>
        <v>41889.768229166664</v>
      </c>
      <c r="T3257">
        <f t="shared" si="353"/>
        <v>25569.000208333335</v>
      </c>
      <c r="U3257">
        <f t="shared" si="354"/>
        <v>2014</v>
      </c>
      <c r="V3257">
        <f t="shared" si="355"/>
        <v>9</v>
      </c>
      <c r="W3257" t="str">
        <f t="shared" si="356"/>
        <v>Sep</v>
      </c>
    </row>
    <row r="3258" spans="1:23" customFormat="1" ht="43.2" x14ac:dyDescent="0.3">
      <c r="A3258">
        <v>3256</v>
      </c>
      <c r="B3258" s="2" t="s">
        <v>3256</v>
      </c>
      <c r="C3258" s="2" t="s">
        <v>7366</v>
      </c>
      <c r="D3258" s="7">
        <v>10000</v>
      </c>
      <c r="E3258" s="5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350"/>
        <v>128</v>
      </c>
      <c r="P3258">
        <f t="shared" si="351"/>
        <v>72.760000000000005</v>
      </c>
      <c r="Q3258" t="s">
        <v>8315</v>
      </c>
      <c r="R3258" t="s">
        <v>8316</v>
      </c>
      <c r="S3258" s="11">
        <f t="shared" si="352"/>
        <v>42144.573807870373</v>
      </c>
      <c r="T3258">
        <f t="shared" si="353"/>
        <v>25569.002037037037</v>
      </c>
      <c r="U3258">
        <f t="shared" si="354"/>
        <v>2015</v>
      </c>
      <c r="V3258">
        <f t="shared" si="355"/>
        <v>5</v>
      </c>
      <c r="W3258" t="str">
        <f t="shared" si="356"/>
        <v>May</v>
      </c>
    </row>
    <row r="3259" spans="1:23" customFormat="1" ht="43.2" x14ac:dyDescent="0.3">
      <c r="A3259">
        <v>3257</v>
      </c>
      <c r="B3259" s="2" t="s">
        <v>3257</v>
      </c>
      <c r="C3259" s="2" t="s">
        <v>7367</v>
      </c>
      <c r="D3259" s="7">
        <v>2000</v>
      </c>
      <c r="E3259" s="5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350"/>
        <v>106</v>
      </c>
      <c r="P3259">
        <f t="shared" si="351"/>
        <v>51.85</v>
      </c>
      <c r="Q3259" t="s">
        <v>8315</v>
      </c>
      <c r="R3259" t="s">
        <v>8316</v>
      </c>
      <c r="S3259" s="11">
        <f t="shared" si="352"/>
        <v>42758.559629629628</v>
      </c>
      <c r="T3259">
        <f t="shared" si="353"/>
        <v>25569.000474537039</v>
      </c>
      <c r="U3259">
        <f t="shared" si="354"/>
        <v>2017</v>
      </c>
      <c r="V3259">
        <f t="shared" si="355"/>
        <v>1</v>
      </c>
      <c r="W3259" t="str">
        <f t="shared" si="356"/>
        <v>Jan</v>
      </c>
    </row>
    <row r="3260" spans="1:23" customFormat="1" ht="43.2" x14ac:dyDescent="0.3">
      <c r="A3260">
        <v>3258</v>
      </c>
      <c r="B3260" s="2" t="s">
        <v>3258</v>
      </c>
      <c r="C3260" s="2" t="s">
        <v>7368</v>
      </c>
      <c r="D3260" s="7">
        <v>7000</v>
      </c>
      <c r="E3260" s="5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350"/>
        <v>105</v>
      </c>
      <c r="P3260">
        <f t="shared" si="351"/>
        <v>98.2</v>
      </c>
      <c r="Q3260" t="s">
        <v>8315</v>
      </c>
      <c r="R3260" t="s">
        <v>8316</v>
      </c>
      <c r="S3260" s="11">
        <f t="shared" si="352"/>
        <v>41982.887280092589</v>
      </c>
      <c r="T3260">
        <f t="shared" si="353"/>
        <v>25569.000868055555</v>
      </c>
      <c r="U3260">
        <f t="shared" si="354"/>
        <v>2014</v>
      </c>
      <c r="V3260">
        <f t="shared" si="355"/>
        <v>12</v>
      </c>
      <c r="W3260" t="str">
        <f t="shared" si="356"/>
        <v>Dec</v>
      </c>
    </row>
    <row r="3261" spans="1:23" customFormat="1" ht="43.2" x14ac:dyDescent="0.3">
      <c r="A3261">
        <v>3259</v>
      </c>
      <c r="B3261" s="2" t="s">
        <v>3259</v>
      </c>
      <c r="C3261" s="2" t="s">
        <v>7369</v>
      </c>
      <c r="D3261" s="7">
        <v>23000</v>
      </c>
      <c r="E3261" s="5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350"/>
        <v>106</v>
      </c>
      <c r="P3261">
        <f t="shared" si="351"/>
        <v>251.74</v>
      </c>
      <c r="Q3261" t="s">
        <v>8315</v>
      </c>
      <c r="R3261" t="s">
        <v>8316</v>
      </c>
      <c r="S3261" s="11">
        <f t="shared" si="352"/>
        <v>42614.760937500003</v>
      </c>
      <c r="T3261">
        <f t="shared" si="353"/>
        <v>25569.001122685186</v>
      </c>
      <c r="U3261">
        <f t="shared" si="354"/>
        <v>2016</v>
      </c>
      <c r="V3261">
        <f t="shared" si="355"/>
        <v>9</v>
      </c>
      <c r="W3261" t="str">
        <f t="shared" si="356"/>
        <v>Sep</v>
      </c>
    </row>
    <row r="3262" spans="1:23" customFormat="1" ht="43.2" x14ac:dyDescent="0.3">
      <c r="A3262">
        <v>3260</v>
      </c>
      <c r="B3262" s="2" t="s">
        <v>3260</v>
      </c>
      <c r="C3262" s="2" t="s">
        <v>7370</v>
      </c>
      <c r="D3262" s="7">
        <v>5000</v>
      </c>
      <c r="E3262" s="5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350"/>
        <v>109</v>
      </c>
      <c r="P3262">
        <f t="shared" si="351"/>
        <v>74.819999999999993</v>
      </c>
      <c r="Q3262" t="s">
        <v>8315</v>
      </c>
      <c r="R3262" t="s">
        <v>8316</v>
      </c>
      <c r="S3262" s="11">
        <f t="shared" si="352"/>
        <v>42303.672662037032</v>
      </c>
      <c r="T3262">
        <f t="shared" si="353"/>
        <v>25569.000844907408</v>
      </c>
      <c r="U3262">
        <f t="shared" si="354"/>
        <v>2015</v>
      </c>
      <c r="V3262">
        <f t="shared" si="355"/>
        <v>10</v>
      </c>
      <c r="W3262" t="str">
        <f t="shared" si="356"/>
        <v>Oct</v>
      </c>
    </row>
    <row r="3263" spans="1:23" customFormat="1" ht="43.2" x14ac:dyDescent="0.3">
      <c r="A3263">
        <v>3261</v>
      </c>
      <c r="B3263" s="2" t="s">
        <v>3261</v>
      </c>
      <c r="C3263" s="2" t="s">
        <v>7371</v>
      </c>
      <c r="D3263" s="7">
        <v>3300</v>
      </c>
      <c r="E3263" s="5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350"/>
        <v>100</v>
      </c>
      <c r="P3263">
        <f t="shared" si="351"/>
        <v>67.650000000000006</v>
      </c>
      <c r="Q3263" t="s">
        <v>8315</v>
      </c>
      <c r="R3263" t="s">
        <v>8316</v>
      </c>
      <c r="S3263" s="11">
        <f t="shared" si="352"/>
        <v>42171.725416666668</v>
      </c>
      <c r="T3263">
        <f t="shared" si="353"/>
        <v>25569.000567129631</v>
      </c>
      <c r="U3263">
        <f t="shared" si="354"/>
        <v>2015</v>
      </c>
      <c r="V3263">
        <f t="shared" si="355"/>
        <v>6</v>
      </c>
      <c r="W3263" t="str">
        <f t="shared" si="356"/>
        <v>Jun</v>
      </c>
    </row>
    <row r="3264" spans="1:23" customFormat="1" ht="28.8" x14ac:dyDescent="0.3">
      <c r="A3264">
        <v>3262</v>
      </c>
      <c r="B3264" s="2" t="s">
        <v>3262</v>
      </c>
      <c r="C3264" s="2" t="s">
        <v>7372</v>
      </c>
      <c r="D3264" s="7">
        <v>12200</v>
      </c>
      <c r="E3264" s="5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350"/>
        <v>103</v>
      </c>
      <c r="P3264">
        <f t="shared" si="351"/>
        <v>93.81</v>
      </c>
      <c r="Q3264" t="s">
        <v>8315</v>
      </c>
      <c r="R3264" t="s">
        <v>8316</v>
      </c>
      <c r="S3264" s="11">
        <f t="shared" si="352"/>
        <v>41964.315532407403</v>
      </c>
      <c r="T3264">
        <f t="shared" si="353"/>
        <v>25569.001550925925</v>
      </c>
      <c r="U3264">
        <f t="shared" si="354"/>
        <v>2014</v>
      </c>
      <c r="V3264">
        <f t="shared" si="355"/>
        <v>11</v>
      </c>
      <c r="W3264" t="str">
        <f t="shared" si="356"/>
        <v>Nov</v>
      </c>
    </row>
    <row r="3265" spans="1:23" customFormat="1" ht="28.8" x14ac:dyDescent="0.3">
      <c r="A3265">
        <v>3263</v>
      </c>
      <c r="B3265" s="2" t="s">
        <v>3263</v>
      </c>
      <c r="C3265" s="2" t="s">
        <v>7373</v>
      </c>
      <c r="D3265" s="7">
        <v>2500</v>
      </c>
      <c r="E3265" s="5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350"/>
        <v>112</v>
      </c>
      <c r="P3265">
        <f t="shared" si="351"/>
        <v>41.24</v>
      </c>
      <c r="Q3265" t="s">
        <v>8315</v>
      </c>
      <c r="R3265" t="s">
        <v>8316</v>
      </c>
      <c r="S3265" s="11">
        <f t="shared" si="352"/>
        <v>42284.516064814816</v>
      </c>
      <c r="T3265">
        <f t="shared" si="353"/>
        <v>25569.000787037035</v>
      </c>
      <c r="U3265">
        <f t="shared" si="354"/>
        <v>2015</v>
      </c>
      <c r="V3265">
        <f t="shared" si="355"/>
        <v>10</v>
      </c>
      <c r="W3265" t="str">
        <f t="shared" si="356"/>
        <v>Oct</v>
      </c>
    </row>
    <row r="3266" spans="1:23" customFormat="1" ht="28.8" x14ac:dyDescent="0.3">
      <c r="A3266">
        <v>3264</v>
      </c>
      <c r="B3266" s="2" t="s">
        <v>3264</v>
      </c>
      <c r="C3266" s="2" t="s">
        <v>7374</v>
      </c>
      <c r="D3266" s="7">
        <v>2500</v>
      </c>
      <c r="E3266" s="5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357">ROUND(E3266/D3266*100,0)</f>
        <v>103</v>
      </c>
      <c r="P3266">
        <f t="shared" si="351"/>
        <v>52.55</v>
      </c>
      <c r="Q3266" t="s">
        <v>8315</v>
      </c>
      <c r="R3266" t="s">
        <v>8316</v>
      </c>
      <c r="S3266" s="11">
        <f t="shared" si="352"/>
        <v>42016.800208333334</v>
      </c>
      <c r="T3266">
        <f t="shared" si="353"/>
        <v>25569.000567129631</v>
      </c>
      <c r="U3266">
        <f t="shared" si="354"/>
        <v>2015</v>
      </c>
      <c r="V3266">
        <f t="shared" si="355"/>
        <v>1</v>
      </c>
      <c r="W3266" t="str">
        <f t="shared" si="356"/>
        <v>Jan</v>
      </c>
    </row>
    <row r="3267" spans="1:23" customFormat="1" ht="43.2" x14ac:dyDescent="0.3">
      <c r="A3267">
        <v>3265</v>
      </c>
      <c r="B3267" s="2" t="s">
        <v>3265</v>
      </c>
      <c r="C3267" s="2" t="s">
        <v>7375</v>
      </c>
      <c r="D3267" s="7">
        <v>2700</v>
      </c>
      <c r="E3267" s="5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357"/>
        <v>164</v>
      </c>
      <c r="P3267">
        <f t="shared" ref="P3267:P3330" si="358">IFERROR(ROUND(E3267/L3267,2),0)</f>
        <v>70.290000000000006</v>
      </c>
      <c r="Q3267" t="s">
        <v>8315</v>
      </c>
      <c r="R3267" t="s">
        <v>8316</v>
      </c>
      <c r="S3267" s="11">
        <f t="shared" ref="S3267:S3330" si="359">(((J3267/60)/60)/24)+DATE(1970,1,1)</f>
        <v>42311.711979166663</v>
      </c>
      <c r="T3267">
        <f t="shared" ref="T3267:T3330" si="360">(((L3267/60)/60)/24)+DATE(1970,1,1)</f>
        <v>25569.000729166666</v>
      </c>
      <c r="U3267">
        <f t="shared" ref="U3267:U3330" si="361">YEAR(S3267)</f>
        <v>2015</v>
      </c>
      <c r="V3267">
        <f t="shared" ref="V3267:V3330" si="362">MONTH(S3267)</f>
        <v>11</v>
      </c>
      <c r="W3267" t="str">
        <f t="shared" ref="W3267:W3330" si="363">IF(V3267=1,"Jan",IF(V3267=2,"Feb",IF(V3267=3,"Mar",IF(V3267=4,"Apr",IF(V3267=5,"May",IF(V3267=6,"Jun",IF(V3267=7,"Jul",IF(V3267=8,"Aug",IF(V3267=9,"Sep",IF(V3267=10,"Oct",IF(V3267=11,"Nov",IF(V3267=12,"Dec"))))))))))))</f>
        <v>Nov</v>
      </c>
    </row>
    <row r="3268" spans="1:23" customFormat="1" ht="43.2" x14ac:dyDescent="0.3">
      <c r="A3268">
        <v>3266</v>
      </c>
      <c r="B3268" s="2" t="s">
        <v>3266</v>
      </c>
      <c r="C3268" s="2" t="s">
        <v>7376</v>
      </c>
      <c r="D3268" s="7">
        <v>6000</v>
      </c>
      <c r="E3268" s="5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357"/>
        <v>131</v>
      </c>
      <c r="P3268">
        <f t="shared" si="358"/>
        <v>48.33</v>
      </c>
      <c r="Q3268" t="s">
        <v>8315</v>
      </c>
      <c r="R3268" t="s">
        <v>8316</v>
      </c>
      <c r="S3268" s="11">
        <f t="shared" si="359"/>
        <v>42136.536134259266</v>
      </c>
      <c r="T3268">
        <f t="shared" si="360"/>
        <v>25569.001886574075</v>
      </c>
      <c r="U3268">
        <f t="shared" si="361"/>
        <v>2015</v>
      </c>
      <c r="V3268">
        <f t="shared" si="362"/>
        <v>5</v>
      </c>
      <c r="W3268" t="str">
        <f t="shared" si="363"/>
        <v>May</v>
      </c>
    </row>
    <row r="3269" spans="1:23" customFormat="1" ht="43.2" x14ac:dyDescent="0.3">
      <c r="A3269">
        <v>3267</v>
      </c>
      <c r="B3269" s="2" t="s">
        <v>3267</v>
      </c>
      <c r="C3269" s="2" t="s">
        <v>7377</v>
      </c>
      <c r="D3269" s="7">
        <v>15000</v>
      </c>
      <c r="E3269" s="5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357"/>
        <v>102</v>
      </c>
      <c r="P3269">
        <f t="shared" si="358"/>
        <v>53.18</v>
      </c>
      <c r="Q3269" t="s">
        <v>8315</v>
      </c>
      <c r="R3269" t="s">
        <v>8316</v>
      </c>
      <c r="S3269" s="11">
        <f t="shared" si="359"/>
        <v>42172.757638888885</v>
      </c>
      <c r="T3269">
        <f t="shared" si="360"/>
        <v>25569.003333333334</v>
      </c>
      <c r="U3269">
        <f t="shared" si="361"/>
        <v>2015</v>
      </c>
      <c r="V3269">
        <f t="shared" si="362"/>
        <v>6</v>
      </c>
      <c r="W3269" t="str">
        <f t="shared" si="363"/>
        <v>Jun</v>
      </c>
    </row>
    <row r="3270" spans="1:23" customFormat="1" ht="43.2" x14ac:dyDescent="0.3">
      <c r="A3270">
        <v>3268</v>
      </c>
      <c r="B3270" s="2" t="s">
        <v>3268</v>
      </c>
      <c r="C3270" s="2" t="s">
        <v>7378</v>
      </c>
      <c r="D3270" s="7">
        <v>2000</v>
      </c>
      <c r="E3270" s="5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357"/>
        <v>128</v>
      </c>
      <c r="P3270">
        <f t="shared" si="358"/>
        <v>60.95</v>
      </c>
      <c r="Q3270" t="s">
        <v>8315</v>
      </c>
      <c r="R3270" t="s">
        <v>8316</v>
      </c>
      <c r="S3270" s="11">
        <f t="shared" si="359"/>
        <v>42590.90425925926</v>
      </c>
      <c r="T3270">
        <f t="shared" si="360"/>
        <v>25569.000486111112</v>
      </c>
      <c r="U3270">
        <f t="shared" si="361"/>
        <v>2016</v>
      </c>
      <c r="V3270">
        <f t="shared" si="362"/>
        <v>8</v>
      </c>
      <c r="W3270" t="str">
        <f t="shared" si="363"/>
        <v>Aug</v>
      </c>
    </row>
    <row r="3271" spans="1:23" customFormat="1" ht="43.2" x14ac:dyDescent="0.3">
      <c r="A3271">
        <v>3269</v>
      </c>
      <c r="B3271" s="2" t="s">
        <v>3269</v>
      </c>
      <c r="C3271" s="2" t="s">
        <v>7379</v>
      </c>
      <c r="D3271" s="7">
        <v>8000</v>
      </c>
      <c r="E3271" s="5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357"/>
        <v>102</v>
      </c>
      <c r="P3271">
        <f t="shared" si="358"/>
        <v>116</v>
      </c>
      <c r="Q3271" t="s">
        <v>8315</v>
      </c>
      <c r="R3271" t="s">
        <v>8316</v>
      </c>
      <c r="S3271" s="11">
        <f t="shared" si="359"/>
        <v>42137.395798611105</v>
      </c>
      <c r="T3271">
        <f t="shared" si="360"/>
        <v>25569.000810185185</v>
      </c>
      <c r="U3271">
        <f t="shared" si="361"/>
        <v>2015</v>
      </c>
      <c r="V3271">
        <f t="shared" si="362"/>
        <v>5</v>
      </c>
      <c r="W3271" t="str">
        <f t="shared" si="363"/>
        <v>May</v>
      </c>
    </row>
    <row r="3272" spans="1:23" customFormat="1" ht="57.6" x14ac:dyDescent="0.3">
      <c r="A3272">
        <v>3270</v>
      </c>
      <c r="B3272" s="2" t="s">
        <v>3270</v>
      </c>
      <c r="C3272" s="2" t="s">
        <v>7380</v>
      </c>
      <c r="D3272" s="7">
        <v>1800</v>
      </c>
      <c r="E3272" s="5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357"/>
        <v>102</v>
      </c>
      <c r="P3272">
        <f t="shared" si="358"/>
        <v>61</v>
      </c>
      <c r="Q3272" t="s">
        <v>8315</v>
      </c>
      <c r="R3272" t="s">
        <v>8316</v>
      </c>
      <c r="S3272" s="11">
        <f t="shared" si="359"/>
        <v>42167.533159722225</v>
      </c>
      <c r="T3272">
        <f t="shared" si="360"/>
        <v>25569.000347222223</v>
      </c>
      <c r="U3272">
        <f t="shared" si="361"/>
        <v>2015</v>
      </c>
      <c r="V3272">
        <f t="shared" si="362"/>
        <v>6</v>
      </c>
      <c r="W3272" t="str">
        <f t="shared" si="363"/>
        <v>Jun</v>
      </c>
    </row>
    <row r="3273" spans="1:23" customFormat="1" x14ac:dyDescent="0.3">
      <c r="A3273">
        <v>3271</v>
      </c>
      <c r="B3273" s="2" t="s">
        <v>3271</v>
      </c>
      <c r="C3273" s="2" t="s">
        <v>7381</v>
      </c>
      <c r="D3273" s="7">
        <v>1500</v>
      </c>
      <c r="E3273" s="5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357"/>
        <v>130</v>
      </c>
      <c r="P3273">
        <f t="shared" si="358"/>
        <v>38.24</v>
      </c>
      <c r="Q3273" t="s">
        <v>8315</v>
      </c>
      <c r="R3273" t="s">
        <v>8316</v>
      </c>
      <c r="S3273" s="11">
        <f t="shared" si="359"/>
        <v>41915.437210648146</v>
      </c>
      <c r="T3273">
        <f t="shared" si="360"/>
        <v>25569.000590277778</v>
      </c>
      <c r="U3273">
        <f t="shared" si="361"/>
        <v>2014</v>
      </c>
      <c r="V3273">
        <f t="shared" si="362"/>
        <v>10</v>
      </c>
      <c r="W3273" t="str">
        <f t="shared" si="363"/>
        <v>Oct</v>
      </c>
    </row>
    <row r="3274" spans="1:23" customFormat="1" ht="43.2" x14ac:dyDescent="0.3">
      <c r="A3274">
        <v>3272</v>
      </c>
      <c r="B3274" s="2" t="s">
        <v>3272</v>
      </c>
      <c r="C3274" s="2" t="s">
        <v>7382</v>
      </c>
      <c r="D3274" s="7">
        <v>10000</v>
      </c>
      <c r="E3274" s="5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357"/>
        <v>154</v>
      </c>
      <c r="P3274">
        <f t="shared" si="358"/>
        <v>106.5</v>
      </c>
      <c r="Q3274" t="s">
        <v>8315</v>
      </c>
      <c r="R3274" t="s">
        <v>8316</v>
      </c>
      <c r="S3274" s="11">
        <f t="shared" si="359"/>
        <v>42284.500104166669</v>
      </c>
      <c r="T3274">
        <f t="shared" si="360"/>
        <v>25569.00167824074</v>
      </c>
      <c r="U3274">
        <f t="shared" si="361"/>
        <v>2015</v>
      </c>
      <c r="V3274">
        <f t="shared" si="362"/>
        <v>10</v>
      </c>
      <c r="W3274" t="str">
        <f t="shared" si="363"/>
        <v>Oct</v>
      </c>
    </row>
    <row r="3275" spans="1:23" customFormat="1" ht="57.6" x14ac:dyDescent="0.3">
      <c r="A3275">
        <v>3273</v>
      </c>
      <c r="B3275" s="2" t="s">
        <v>3273</v>
      </c>
      <c r="C3275" s="2" t="s">
        <v>7383</v>
      </c>
      <c r="D3275" s="7">
        <v>4000</v>
      </c>
      <c r="E3275" s="5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357"/>
        <v>107</v>
      </c>
      <c r="P3275">
        <f t="shared" si="358"/>
        <v>204.57</v>
      </c>
      <c r="Q3275" t="s">
        <v>8315</v>
      </c>
      <c r="R3275" t="s">
        <v>8316</v>
      </c>
      <c r="S3275" s="11">
        <f t="shared" si="359"/>
        <v>42611.801412037035</v>
      </c>
      <c r="T3275">
        <f t="shared" si="360"/>
        <v>25569.000243055554</v>
      </c>
      <c r="U3275">
        <f t="shared" si="361"/>
        <v>2016</v>
      </c>
      <c r="V3275">
        <f t="shared" si="362"/>
        <v>8</v>
      </c>
      <c r="W3275" t="str">
        <f t="shared" si="363"/>
        <v>Aug</v>
      </c>
    </row>
    <row r="3276" spans="1:23" customFormat="1" ht="43.2" x14ac:dyDescent="0.3">
      <c r="A3276">
        <v>3274</v>
      </c>
      <c r="B3276" s="2" t="s">
        <v>3274</v>
      </c>
      <c r="C3276" s="2" t="s">
        <v>7384</v>
      </c>
      <c r="D3276" s="7">
        <v>15500</v>
      </c>
      <c r="E3276" s="5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357"/>
        <v>101</v>
      </c>
      <c r="P3276">
        <f t="shared" si="358"/>
        <v>54.91</v>
      </c>
      <c r="Q3276" t="s">
        <v>8315</v>
      </c>
      <c r="R3276" t="s">
        <v>8316</v>
      </c>
      <c r="S3276" s="11">
        <f t="shared" si="359"/>
        <v>42400.704537037032</v>
      </c>
      <c r="T3276">
        <f t="shared" si="360"/>
        <v>25569.003310185184</v>
      </c>
      <c r="U3276">
        <f t="shared" si="361"/>
        <v>2016</v>
      </c>
      <c r="V3276">
        <f t="shared" si="362"/>
        <v>1</v>
      </c>
      <c r="W3276" t="str">
        <f t="shared" si="363"/>
        <v>Jan</v>
      </c>
    </row>
    <row r="3277" spans="1:23" customFormat="1" ht="43.2" x14ac:dyDescent="0.3">
      <c r="A3277">
        <v>3275</v>
      </c>
      <c r="B3277" s="2" t="s">
        <v>3275</v>
      </c>
      <c r="C3277" s="2" t="s">
        <v>7385</v>
      </c>
      <c r="D3277" s="7">
        <v>1800</v>
      </c>
      <c r="E3277" s="5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357"/>
        <v>100</v>
      </c>
      <c r="P3277">
        <f t="shared" si="358"/>
        <v>150.41999999999999</v>
      </c>
      <c r="Q3277" t="s">
        <v>8315</v>
      </c>
      <c r="R3277" t="s">
        <v>8316</v>
      </c>
      <c r="S3277" s="11">
        <f t="shared" si="359"/>
        <v>42017.88045138889</v>
      </c>
      <c r="T3277">
        <f t="shared" si="360"/>
        <v>25569.000138888889</v>
      </c>
      <c r="U3277">
        <f t="shared" si="361"/>
        <v>2015</v>
      </c>
      <c r="V3277">
        <f t="shared" si="362"/>
        <v>1</v>
      </c>
      <c r="W3277" t="str">
        <f t="shared" si="363"/>
        <v>Jan</v>
      </c>
    </row>
    <row r="3278" spans="1:23" customFormat="1" ht="43.2" x14ac:dyDescent="0.3">
      <c r="A3278">
        <v>3276</v>
      </c>
      <c r="B3278" s="2" t="s">
        <v>3276</v>
      </c>
      <c r="C3278" s="2" t="s">
        <v>7386</v>
      </c>
      <c r="D3278" s="7">
        <v>4500</v>
      </c>
      <c r="E3278" s="5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357"/>
        <v>117</v>
      </c>
      <c r="P3278">
        <f t="shared" si="358"/>
        <v>52.58</v>
      </c>
      <c r="Q3278" t="s">
        <v>8315</v>
      </c>
      <c r="R3278" t="s">
        <v>8316</v>
      </c>
      <c r="S3278" s="11">
        <f t="shared" si="359"/>
        <v>42426.949988425928</v>
      </c>
      <c r="T3278">
        <f t="shared" si="360"/>
        <v>25569.001157407409</v>
      </c>
      <c r="U3278">
        <f t="shared" si="361"/>
        <v>2016</v>
      </c>
      <c r="V3278">
        <f t="shared" si="362"/>
        <v>2</v>
      </c>
      <c r="W3278" t="str">
        <f t="shared" si="363"/>
        <v>Feb</v>
      </c>
    </row>
    <row r="3279" spans="1:23" customFormat="1" ht="43.2" x14ac:dyDescent="0.3">
      <c r="A3279">
        <v>3277</v>
      </c>
      <c r="B3279" s="2" t="s">
        <v>3277</v>
      </c>
      <c r="C3279" s="2" t="s">
        <v>7387</v>
      </c>
      <c r="D3279" s="7">
        <v>5000</v>
      </c>
      <c r="E3279" s="5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357"/>
        <v>109</v>
      </c>
      <c r="P3279">
        <f t="shared" si="358"/>
        <v>54.3</v>
      </c>
      <c r="Q3279" t="s">
        <v>8315</v>
      </c>
      <c r="R3279" t="s">
        <v>8316</v>
      </c>
      <c r="S3279" s="11">
        <f t="shared" si="359"/>
        <v>41931.682939814818</v>
      </c>
      <c r="T3279">
        <f t="shared" si="360"/>
        <v>25569.001157407409</v>
      </c>
      <c r="U3279">
        <f t="shared" si="361"/>
        <v>2014</v>
      </c>
      <c r="V3279">
        <f t="shared" si="362"/>
        <v>10</v>
      </c>
      <c r="W3279" t="str">
        <f t="shared" si="363"/>
        <v>Oct</v>
      </c>
    </row>
    <row r="3280" spans="1:23" customFormat="1" ht="43.2" x14ac:dyDescent="0.3">
      <c r="A3280">
        <v>3278</v>
      </c>
      <c r="B3280" s="2" t="s">
        <v>3278</v>
      </c>
      <c r="C3280" s="2" t="s">
        <v>7388</v>
      </c>
      <c r="D3280" s="7">
        <v>2500</v>
      </c>
      <c r="E3280" s="5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357"/>
        <v>103</v>
      </c>
      <c r="P3280">
        <f t="shared" si="358"/>
        <v>76.03</v>
      </c>
      <c r="Q3280" t="s">
        <v>8315</v>
      </c>
      <c r="R3280" t="s">
        <v>8316</v>
      </c>
      <c r="S3280" s="11">
        <f t="shared" si="359"/>
        <v>42124.848414351851</v>
      </c>
      <c r="T3280">
        <f t="shared" si="360"/>
        <v>25569.00039351852</v>
      </c>
      <c r="U3280">
        <f t="shared" si="361"/>
        <v>2015</v>
      </c>
      <c r="V3280">
        <f t="shared" si="362"/>
        <v>4</v>
      </c>
      <c r="W3280" t="str">
        <f t="shared" si="363"/>
        <v>Apr</v>
      </c>
    </row>
    <row r="3281" spans="1:23" customFormat="1" ht="57.6" x14ac:dyDescent="0.3">
      <c r="A3281">
        <v>3279</v>
      </c>
      <c r="B3281" s="2" t="s">
        <v>3279</v>
      </c>
      <c r="C3281" s="2" t="s">
        <v>7389</v>
      </c>
      <c r="D3281" s="7">
        <v>5800</v>
      </c>
      <c r="E3281" s="5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357"/>
        <v>114</v>
      </c>
      <c r="P3281">
        <f t="shared" si="358"/>
        <v>105.21</v>
      </c>
      <c r="Q3281" t="s">
        <v>8315</v>
      </c>
      <c r="R3281" t="s">
        <v>8316</v>
      </c>
      <c r="S3281" s="11">
        <f t="shared" si="359"/>
        <v>42431.102534722217</v>
      </c>
      <c r="T3281">
        <f t="shared" si="360"/>
        <v>25569.000729166666</v>
      </c>
      <c r="U3281">
        <f t="shared" si="361"/>
        <v>2016</v>
      </c>
      <c r="V3281">
        <f t="shared" si="362"/>
        <v>3</v>
      </c>
      <c r="W3281" t="str">
        <f t="shared" si="363"/>
        <v>Mar</v>
      </c>
    </row>
    <row r="3282" spans="1:23" customFormat="1" ht="43.2" x14ac:dyDescent="0.3">
      <c r="A3282">
        <v>3280</v>
      </c>
      <c r="B3282" s="2" t="s">
        <v>3280</v>
      </c>
      <c r="C3282" s="2" t="s">
        <v>7390</v>
      </c>
      <c r="D3282" s="7">
        <v>2000</v>
      </c>
      <c r="E3282" s="5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357"/>
        <v>103</v>
      </c>
      <c r="P3282">
        <f t="shared" si="358"/>
        <v>68.67</v>
      </c>
      <c r="Q3282" t="s">
        <v>8315</v>
      </c>
      <c r="R3282" t="s">
        <v>8316</v>
      </c>
      <c r="S3282" s="11">
        <f t="shared" si="359"/>
        <v>42121.756921296299</v>
      </c>
      <c r="T3282">
        <f t="shared" si="360"/>
        <v>25569.000347222223</v>
      </c>
      <c r="U3282">
        <f t="shared" si="361"/>
        <v>2015</v>
      </c>
      <c r="V3282">
        <f t="shared" si="362"/>
        <v>4</v>
      </c>
      <c r="W3282" t="str">
        <f t="shared" si="363"/>
        <v>Apr</v>
      </c>
    </row>
    <row r="3283" spans="1:23" customFormat="1" ht="28.8" x14ac:dyDescent="0.3">
      <c r="A3283">
        <v>3281</v>
      </c>
      <c r="B3283" s="2" t="s">
        <v>3281</v>
      </c>
      <c r="C3283" s="2" t="s">
        <v>7391</v>
      </c>
      <c r="D3283" s="7">
        <v>5000</v>
      </c>
      <c r="E3283" s="5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357"/>
        <v>122</v>
      </c>
      <c r="P3283">
        <f t="shared" si="358"/>
        <v>129.36000000000001</v>
      </c>
      <c r="Q3283" t="s">
        <v>8315</v>
      </c>
      <c r="R3283" t="s">
        <v>8316</v>
      </c>
      <c r="S3283" s="11">
        <f t="shared" si="359"/>
        <v>42219.019733796296</v>
      </c>
      <c r="T3283">
        <f t="shared" si="360"/>
        <v>25569.000543981481</v>
      </c>
      <c r="U3283">
        <f t="shared" si="361"/>
        <v>2015</v>
      </c>
      <c r="V3283">
        <f t="shared" si="362"/>
        <v>8</v>
      </c>
      <c r="W3283" t="str">
        <f t="shared" si="363"/>
        <v>Aug</v>
      </c>
    </row>
    <row r="3284" spans="1:23" customFormat="1" ht="43.2" x14ac:dyDescent="0.3">
      <c r="A3284">
        <v>3282</v>
      </c>
      <c r="B3284" s="2" t="s">
        <v>3282</v>
      </c>
      <c r="C3284" s="2" t="s">
        <v>7392</v>
      </c>
      <c r="D3284" s="7">
        <v>31000</v>
      </c>
      <c r="E3284" s="5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357"/>
        <v>103</v>
      </c>
      <c r="P3284">
        <f t="shared" si="358"/>
        <v>134.26</v>
      </c>
      <c r="Q3284" t="s">
        <v>8315</v>
      </c>
      <c r="R3284" t="s">
        <v>8316</v>
      </c>
      <c r="S3284" s="11">
        <f t="shared" si="359"/>
        <v>42445.19430555556</v>
      </c>
      <c r="T3284">
        <f t="shared" si="360"/>
        <v>25569.002743055556</v>
      </c>
      <c r="U3284">
        <f t="shared" si="361"/>
        <v>2016</v>
      </c>
      <c r="V3284">
        <f t="shared" si="362"/>
        <v>3</v>
      </c>
      <c r="W3284" t="str">
        <f t="shared" si="363"/>
        <v>Mar</v>
      </c>
    </row>
    <row r="3285" spans="1:23" customFormat="1" ht="43.2" x14ac:dyDescent="0.3">
      <c r="A3285">
        <v>3283</v>
      </c>
      <c r="B3285" s="2" t="s">
        <v>3283</v>
      </c>
      <c r="C3285" s="2" t="s">
        <v>7393</v>
      </c>
      <c r="D3285" s="7">
        <v>800</v>
      </c>
      <c r="E3285" s="5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357"/>
        <v>105</v>
      </c>
      <c r="P3285">
        <f t="shared" si="358"/>
        <v>17.829999999999998</v>
      </c>
      <c r="Q3285" t="s">
        <v>8315</v>
      </c>
      <c r="R3285" t="s">
        <v>8316</v>
      </c>
      <c r="S3285" s="11">
        <f t="shared" si="359"/>
        <v>42379.74418981481</v>
      </c>
      <c r="T3285">
        <f t="shared" si="360"/>
        <v>25569.000543981481</v>
      </c>
      <c r="U3285">
        <f t="shared" si="361"/>
        <v>2016</v>
      </c>
      <c r="V3285">
        <f t="shared" si="362"/>
        <v>1</v>
      </c>
      <c r="W3285" t="str">
        <f t="shared" si="363"/>
        <v>Jan</v>
      </c>
    </row>
    <row r="3286" spans="1:23" customFormat="1" ht="43.2" x14ac:dyDescent="0.3">
      <c r="A3286">
        <v>3284</v>
      </c>
      <c r="B3286" s="2" t="s">
        <v>3284</v>
      </c>
      <c r="C3286" s="2" t="s">
        <v>7394</v>
      </c>
      <c r="D3286" s="7">
        <v>3000</v>
      </c>
      <c r="E3286" s="5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357"/>
        <v>102</v>
      </c>
      <c r="P3286">
        <f t="shared" si="358"/>
        <v>203.2</v>
      </c>
      <c r="Q3286" t="s">
        <v>8315</v>
      </c>
      <c r="R3286" t="s">
        <v>8316</v>
      </c>
      <c r="S3286" s="11">
        <f t="shared" si="359"/>
        <v>42380.884872685187</v>
      </c>
      <c r="T3286">
        <f t="shared" si="360"/>
        <v>25569.000173611112</v>
      </c>
      <c r="U3286">
        <f t="shared" si="361"/>
        <v>2016</v>
      </c>
      <c r="V3286">
        <f t="shared" si="362"/>
        <v>1</v>
      </c>
      <c r="W3286" t="str">
        <f t="shared" si="363"/>
        <v>Jan</v>
      </c>
    </row>
    <row r="3287" spans="1:23" customFormat="1" x14ac:dyDescent="0.3">
      <c r="A3287">
        <v>3285</v>
      </c>
      <c r="B3287" s="2" t="s">
        <v>3285</v>
      </c>
      <c r="C3287" s="2" t="s">
        <v>7395</v>
      </c>
      <c r="D3287" s="7">
        <v>4999</v>
      </c>
      <c r="E3287" s="5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357"/>
        <v>112</v>
      </c>
      <c r="P3287">
        <f t="shared" si="358"/>
        <v>69.19</v>
      </c>
      <c r="Q3287" t="s">
        <v>8315</v>
      </c>
      <c r="R3287" t="s">
        <v>8316</v>
      </c>
      <c r="S3287" s="11">
        <f t="shared" si="359"/>
        <v>42762.942430555559</v>
      </c>
      <c r="T3287">
        <f t="shared" si="360"/>
        <v>25569.000937500001</v>
      </c>
      <c r="U3287">
        <f t="shared" si="361"/>
        <v>2017</v>
      </c>
      <c r="V3287">
        <f t="shared" si="362"/>
        <v>1</v>
      </c>
      <c r="W3287" t="str">
        <f t="shared" si="363"/>
        <v>Jan</v>
      </c>
    </row>
    <row r="3288" spans="1:23" customFormat="1" ht="43.2" x14ac:dyDescent="0.3">
      <c r="A3288">
        <v>3286</v>
      </c>
      <c r="B3288" s="2" t="s">
        <v>3286</v>
      </c>
      <c r="C3288" s="2" t="s">
        <v>7396</v>
      </c>
      <c r="D3288" s="7">
        <v>15000</v>
      </c>
      <c r="E3288" s="5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357"/>
        <v>102</v>
      </c>
      <c r="P3288">
        <f t="shared" si="358"/>
        <v>125.12</v>
      </c>
      <c r="Q3288" t="s">
        <v>8315</v>
      </c>
      <c r="R3288" t="s">
        <v>8316</v>
      </c>
      <c r="S3288" s="11">
        <f t="shared" si="359"/>
        <v>42567.840069444443</v>
      </c>
      <c r="T3288">
        <f t="shared" si="360"/>
        <v>25569.001412037036</v>
      </c>
      <c r="U3288">
        <f t="shared" si="361"/>
        <v>2016</v>
      </c>
      <c r="V3288">
        <f t="shared" si="362"/>
        <v>7</v>
      </c>
      <c r="W3288" t="str">
        <f t="shared" si="363"/>
        <v>Jul</v>
      </c>
    </row>
    <row r="3289" spans="1:23" customFormat="1" ht="28.8" x14ac:dyDescent="0.3">
      <c r="A3289">
        <v>3287</v>
      </c>
      <c r="B3289" s="2" t="s">
        <v>3287</v>
      </c>
      <c r="C3289" s="2" t="s">
        <v>7397</v>
      </c>
      <c r="D3289" s="7">
        <v>2500</v>
      </c>
      <c r="E3289" s="5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357"/>
        <v>100</v>
      </c>
      <c r="P3289">
        <f t="shared" si="358"/>
        <v>73.53</v>
      </c>
      <c r="Q3289" t="s">
        <v>8315</v>
      </c>
      <c r="R3289" t="s">
        <v>8316</v>
      </c>
      <c r="S3289" s="11">
        <f t="shared" si="359"/>
        <v>42311.750324074077</v>
      </c>
      <c r="T3289">
        <f t="shared" si="360"/>
        <v>25569.00039351852</v>
      </c>
      <c r="U3289">
        <f t="shared" si="361"/>
        <v>2015</v>
      </c>
      <c r="V3289">
        <f t="shared" si="362"/>
        <v>11</v>
      </c>
      <c r="W3289" t="str">
        <f t="shared" si="363"/>
        <v>Nov</v>
      </c>
    </row>
    <row r="3290" spans="1:23" customFormat="1" ht="43.2" x14ac:dyDescent="0.3">
      <c r="A3290">
        <v>3288</v>
      </c>
      <c r="B3290" s="2" t="s">
        <v>3288</v>
      </c>
      <c r="C3290" s="2" t="s">
        <v>7398</v>
      </c>
      <c r="D3290" s="7">
        <v>10000</v>
      </c>
      <c r="E3290" s="5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357"/>
        <v>100</v>
      </c>
      <c r="P3290">
        <f t="shared" si="358"/>
        <v>48.44</v>
      </c>
      <c r="Q3290" t="s">
        <v>8315</v>
      </c>
      <c r="R3290" t="s">
        <v>8316</v>
      </c>
      <c r="S3290" s="11">
        <f t="shared" si="359"/>
        <v>42505.774479166663</v>
      </c>
      <c r="T3290">
        <f t="shared" si="360"/>
        <v>25569.002395833333</v>
      </c>
      <c r="U3290">
        <f t="shared" si="361"/>
        <v>2016</v>
      </c>
      <c r="V3290">
        <f t="shared" si="362"/>
        <v>5</v>
      </c>
      <c r="W3290" t="str">
        <f t="shared" si="363"/>
        <v>May</v>
      </c>
    </row>
    <row r="3291" spans="1:23" customFormat="1" ht="43.2" x14ac:dyDescent="0.3">
      <c r="A3291">
        <v>3289</v>
      </c>
      <c r="B3291" s="2" t="s">
        <v>3289</v>
      </c>
      <c r="C3291" s="2" t="s">
        <v>7399</v>
      </c>
      <c r="D3291" s="7">
        <v>500</v>
      </c>
      <c r="E3291" s="5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357"/>
        <v>133</v>
      </c>
      <c r="P3291">
        <f t="shared" si="358"/>
        <v>26.61</v>
      </c>
      <c r="Q3291" t="s">
        <v>8315</v>
      </c>
      <c r="R3291" t="s">
        <v>8316</v>
      </c>
      <c r="S3291" s="11">
        <f t="shared" si="359"/>
        <v>42758.368078703701</v>
      </c>
      <c r="T3291">
        <f t="shared" si="360"/>
        <v>25569.00028935185</v>
      </c>
      <c r="U3291">
        <f t="shared" si="361"/>
        <v>2017</v>
      </c>
      <c r="V3291">
        <f t="shared" si="362"/>
        <v>1</v>
      </c>
      <c r="W3291" t="str">
        <f t="shared" si="363"/>
        <v>Jan</v>
      </c>
    </row>
    <row r="3292" spans="1:23" customFormat="1" ht="72" x14ac:dyDescent="0.3">
      <c r="A3292">
        <v>3290</v>
      </c>
      <c r="B3292" s="2" t="s">
        <v>3290</v>
      </c>
      <c r="C3292" s="2" t="s">
        <v>7400</v>
      </c>
      <c r="D3292" s="7">
        <v>2000</v>
      </c>
      <c r="E3292" s="5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357"/>
        <v>121</v>
      </c>
      <c r="P3292">
        <f t="shared" si="358"/>
        <v>33.67</v>
      </c>
      <c r="Q3292" t="s">
        <v>8315</v>
      </c>
      <c r="R3292" t="s">
        <v>8316</v>
      </c>
      <c r="S3292" s="11">
        <f t="shared" si="359"/>
        <v>42775.51494212963</v>
      </c>
      <c r="T3292">
        <f t="shared" si="360"/>
        <v>25569.000833333332</v>
      </c>
      <c r="U3292">
        <f t="shared" si="361"/>
        <v>2017</v>
      </c>
      <c r="V3292">
        <f t="shared" si="362"/>
        <v>2</v>
      </c>
      <c r="W3292" t="str">
        <f t="shared" si="363"/>
        <v>Feb</v>
      </c>
    </row>
    <row r="3293" spans="1:23" customFormat="1" ht="43.2" x14ac:dyDescent="0.3">
      <c r="A3293">
        <v>3291</v>
      </c>
      <c r="B3293" s="2" t="s">
        <v>3291</v>
      </c>
      <c r="C3293" s="2" t="s">
        <v>7401</v>
      </c>
      <c r="D3293" s="7">
        <v>500</v>
      </c>
      <c r="E3293" s="5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357"/>
        <v>114</v>
      </c>
      <c r="P3293">
        <f t="shared" si="358"/>
        <v>40.71</v>
      </c>
      <c r="Q3293" t="s">
        <v>8315</v>
      </c>
      <c r="R3293" t="s">
        <v>8316</v>
      </c>
      <c r="S3293" s="11">
        <f t="shared" si="359"/>
        <v>42232.702546296292</v>
      </c>
      <c r="T3293">
        <f t="shared" si="360"/>
        <v>25569.000162037039</v>
      </c>
      <c r="U3293">
        <f t="shared" si="361"/>
        <v>2015</v>
      </c>
      <c r="V3293">
        <f t="shared" si="362"/>
        <v>8</v>
      </c>
      <c r="W3293" t="str">
        <f t="shared" si="363"/>
        <v>Aug</v>
      </c>
    </row>
    <row r="3294" spans="1:23" customFormat="1" ht="43.2" x14ac:dyDescent="0.3">
      <c r="A3294">
        <v>3292</v>
      </c>
      <c r="B3294" s="2" t="s">
        <v>3292</v>
      </c>
      <c r="C3294" s="2" t="s">
        <v>7402</v>
      </c>
      <c r="D3294" s="7">
        <v>101</v>
      </c>
      <c r="E3294" s="5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357"/>
        <v>286</v>
      </c>
      <c r="P3294">
        <f t="shared" si="358"/>
        <v>19.27</v>
      </c>
      <c r="Q3294" t="s">
        <v>8315</v>
      </c>
      <c r="R3294" t="s">
        <v>8316</v>
      </c>
      <c r="S3294" s="11">
        <f t="shared" si="359"/>
        <v>42282.770231481481</v>
      </c>
      <c r="T3294">
        <f t="shared" si="360"/>
        <v>25569.000173611112</v>
      </c>
      <c r="U3294">
        <f t="shared" si="361"/>
        <v>2015</v>
      </c>
      <c r="V3294">
        <f t="shared" si="362"/>
        <v>10</v>
      </c>
      <c r="W3294" t="str">
        <f t="shared" si="363"/>
        <v>Oct</v>
      </c>
    </row>
    <row r="3295" spans="1:23" customFormat="1" ht="57.6" x14ac:dyDescent="0.3">
      <c r="A3295">
        <v>3293</v>
      </c>
      <c r="B3295" s="2" t="s">
        <v>3293</v>
      </c>
      <c r="C3295" s="2" t="s">
        <v>7403</v>
      </c>
      <c r="D3295" s="7">
        <v>4500</v>
      </c>
      <c r="E3295" s="5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357"/>
        <v>170</v>
      </c>
      <c r="P3295">
        <f t="shared" si="358"/>
        <v>84.29</v>
      </c>
      <c r="Q3295" t="s">
        <v>8315</v>
      </c>
      <c r="R3295" t="s">
        <v>8316</v>
      </c>
      <c r="S3295" s="11">
        <f t="shared" si="359"/>
        <v>42768.425370370373</v>
      </c>
      <c r="T3295">
        <f t="shared" si="360"/>
        <v>25569.00105324074</v>
      </c>
      <c r="U3295">
        <f t="shared" si="361"/>
        <v>2017</v>
      </c>
      <c r="V3295">
        <f t="shared" si="362"/>
        <v>2</v>
      </c>
      <c r="W3295" t="str">
        <f t="shared" si="363"/>
        <v>Feb</v>
      </c>
    </row>
    <row r="3296" spans="1:23" customFormat="1" ht="43.2" x14ac:dyDescent="0.3">
      <c r="A3296">
        <v>3294</v>
      </c>
      <c r="B3296" s="2" t="s">
        <v>3294</v>
      </c>
      <c r="C3296" s="2" t="s">
        <v>7404</v>
      </c>
      <c r="D3296" s="7">
        <v>600</v>
      </c>
      <c r="E3296" s="5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357"/>
        <v>118</v>
      </c>
      <c r="P3296">
        <f t="shared" si="358"/>
        <v>29.58</v>
      </c>
      <c r="Q3296" t="s">
        <v>8315</v>
      </c>
      <c r="R3296" t="s">
        <v>8316</v>
      </c>
      <c r="S3296" s="11">
        <f t="shared" si="359"/>
        <v>42141.541134259256</v>
      </c>
      <c r="T3296">
        <f t="shared" si="360"/>
        <v>25569.000277777777</v>
      </c>
      <c r="U3296">
        <f t="shared" si="361"/>
        <v>2015</v>
      </c>
      <c r="V3296">
        <f t="shared" si="362"/>
        <v>5</v>
      </c>
      <c r="W3296" t="str">
        <f t="shared" si="363"/>
        <v>May</v>
      </c>
    </row>
    <row r="3297" spans="1:23" customFormat="1" ht="43.2" x14ac:dyDescent="0.3">
      <c r="A3297">
        <v>3295</v>
      </c>
      <c r="B3297" s="2" t="s">
        <v>3295</v>
      </c>
      <c r="C3297" s="2" t="s">
        <v>7405</v>
      </c>
      <c r="D3297" s="7">
        <v>700</v>
      </c>
      <c r="E3297" s="5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357"/>
        <v>103</v>
      </c>
      <c r="P3297">
        <f t="shared" si="358"/>
        <v>26.67</v>
      </c>
      <c r="Q3297" t="s">
        <v>8315</v>
      </c>
      <c r="R3297" t="s">
        <v>8316</v>
      </c>
      <c r="S3297" s="11">
        <f t="shared" si="359"/>
        <v>42609.442465277782</v>
      </c>
      <c r="T3297">
        <f t="shared" si="360"/>
        <v>25569.0003125</v>
      </c>
      <c r="U3297">
        <f t="shared" si="361"/>
        <v>2016</v>
      </c>
      <c r="V3297">
        <f t="shared" si="362"/>
        <v>8</v>
      </c>
      <c r="W3297" t="str">
        <f t="shared" si="363"/>
        <v>Aug</v>
      </c>
    </row>
    <row r="3298" spans="1:23" customFormat="1" ht="43.2" x14ac:dyDescent="0.3">
      <c r="A3298">
        <v>3296</v>
      </c>
      <c r="B3298" s="2" t="s">
        <v>3296</v>
      </c>
      <c r="C3298" s="2" t="s">
        <v>7406</v>
      </c>
      <c r="D3298" s="7">
        <v>1500</v>
      </c>
      <c r="E3298" s="5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357"/>
        <v>144</v>
      </c>
      <c r="P3298">
        <f t="shared" si="358"/>
        <v>45.98</v>
      </c>
      <c r="Q3298" t="s">
        <v>8315</v>
      </c>
      <c r="R3298" t="s">
        <v>8316</v>
      </c>
      <c r="S3298" s="11">
        <f t="shared" si="359"/>
        <v>42309.756620370375</v>
      </c>
      <c r="T3298">
        <f t="shared" si="360"/>
        <v>25569.000543981481</v>
      </c>
      <c r="U3298">
        <f t="shared" si="361"/>
        <v>2015</v>
      </c>
      <c r="V3298">
        <f t="shared" si="362"/>
        <v>11</v>
      </c>
      <c r="W3298" t="str">
        <f t="shared" si="363"/>
        <v>Nov</v>
      </c>
    </row>
    <row r="3299" spans="1:23" customFormat="1" ht="43.2" x14ac:dyDescent="0.3">
      <c r="A3299">
        <v>3297</v>
      </c>
      <c r="B3299" s="2" t="s">
        <v>3297</v>
      </c>
      <c r="C3299" s="2" t="s">
        <v>7407</v>
      </c>
      <c r="D3299" s="7">
        <v>5500</v>
      </c>
      <c r="E3299" s="5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357"/>
        <v>100</v>
      </c>
      <c r="P3299">
        <f t="shared" si="358"/>
        <v>125.09</v>
      </c>
      <c r="Q3299" t="s">
        <v>8315</v>
      </c>
      <c r="R3299" t="s">
        <v>8316</v>
      </c>
      <c r="S3299" s="11">
        <f t="shared" si="359"/>
        <v>42193.771481481483</v>
      </c>
      <c r="T3299">
        <f t="shared" si="360"/>
        <v>25569.000509259258</v>
      </c>
      <c r="U3299">
        <f t="shared" si="361"/>
        <v>2015</v>
      </c>
      <c r="V3299">
        <f t="shared" si="362"/>
        <v>7</v>
      </c>
      <c r="W3299" t="str">
        <f t="shared" si="363"/>
        <v>Jul</v>
      </c>
    </row>
    <row r="3300" spans="1:23" customFormat="1" ht="43.2" x14ac:dyDescent="0.3">
      <c r="A3300">
        <v>3298</v>
      </c>
      <c r="B3300" s="2" t="s">
        <v>3298</v>
      </c>
      <c r="C3300" s="2" t="s">
        <v>7408</v>
      </c>
      <c r="D3300" s="7">
        <v>10000</v>
      </c>
      <c r="E3300" s="5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357"/>
        <v>102</v>
      </c>
      <c r="P3300">
        <f t="shared" si="358"/>
        <v>141.29</v>
      </c>
      <c r="Q3300" t="s">
        <v>8315</v>
      </c>
      <c r="R3300" t="s">
        <v>8316</v>
      </c>
      <c r="S3300" s="11">
        <f t="shared" si="359"/>
        <v>42239.957962962959</v>
      </c>
      <c r="T3300">
        <f t="shared" si="360"/>
        <v>25569.000833333332</v>
      </c>
      <c r="U3300">
        <f t="shared" si="361"/>
        <v>2015</v>
      </c>
      <c r="V3300">
        <f t="shared" si="362"/>
        <v>8</v>
      </c>
      <c r="W3300" t="str">
        <f t="shared" si="363"/>
        <v>Aug</v>
      </c>
    </row>
    <row r="3301" spans="1:23" customFormat="1" ht="43.2" x14ac:dyDescent="0.3">
      <c r="A3301">
        <v>3299</v>
      </c>
      <c r="B3301" s="2" t="s">
        <v>3299</v>
      </c>
      <c r="C3301" s="2" t="s">
        <v>7409</v>
      </c>
      <c r="D3301" s="7">
        <v>3000</v>
      </c>
      <c r="E3301" s="5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357"/>
        <v>116</v>
      </c>
      <c r="P3301">
        <f t="shared" si="358"/>
        <v>55.33</v>
      </c>
      <c r="Q3301" t="s">
        <v>8315</v>
      </c>
      <c r="R3301" t="s">
        <v>8316</v>
      </c>
      <c r="S3301" s="11">
        <f t="shared" si="359"/>
        <v>42261.917395833334</v>
      </c>
      <c r="T3301">
        <f t="shared" si="360"/>
        <v>25569.000729166666</v>
      </c>
      <c r="U3301">
        <f t="shared" si="361"/>
        <v>2015</v>
      </c>
      <c r="V3301">
        <f t="shared" si="362"/>
        <v>9</v>
      </c>
      <c r="W3301" t="str">
        <f t="shared" si="363"/>
        <v>Sep</v>
      </c>
    </row>
    <row r="3302" spans="1:23" customFormat="1" ht="43.2" x14ac:dyDescent="0.3">
      <c r="A3302">
        <v>3300</v>
      </c>
      <c r="B3302" s="2" t="s">
        <v>3300</v>
      </c>
      <c r="C3302" s="2" t="s">
        <v>7410</v>
      </c>
      <c r="D3302" s="7">
        <v>3000</v>
      </c>
      <c r="E3302" s="5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357"/>
        <v>136</v>
      </c>
      <c r="P3302">
        <f t="shared" si="358"/>
        <v>46.42</v>
      </c>
      <c r="Q3302" t="s">
        <v>8315</v>
      </c>
      <c r="R3302" t="s">
        <v>8316</v>
      </c>
      <c r="S3302" s="11">
        <f t="shared" si="359"/>
        <v>42102.743773148148</v>
      </c>
      <c r="T3302">
        <f t="shared" si="360"/>
        <v>25569.00101851852</v>
      </c>
      <c r="U3302">
        <f t="shared" si="361"/>
        <v>2015</v>
      </c>
      <c r="V3302">
        <f t="shared" si="362"/>
        <v>4</v>
      </c>
      <c r="W3302" t="str">
        <f t="shared" si="363"/>
        <v>Apr</v>
      </c>
    </row>
    <row r="3303" spans="1:23" customFormat="1" ht="43.2" x14ac:dyDescent="0.3">
      <c r="A3303">
        <v>3301</v>
      </c>
      <c r="B3303" s="2" t="s">
        <v>3301</v>
      </c>
      <c r="C3303" s="2" t="s">
        <v>7411</v>
      </c>
      <c r="D3303" s="7">
        <v>3000</v>
      </c>
      <c r="E3303" s="5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357"/>
        <v>133</v>
      </c>
      <c r="P3303">
        <f t="shared" si="358"/>
        <v>57.2</v>
      </c>
      <c r="Q3303" t="s">
        <v>8315</v>
      </c>
      <c r="R3303" t="s">
        <v>8316</v>
      </c>
      <c r="S3303" s="11">
        <f t="shared" si="359"/>
        <v>42538.73583333334</v>
      </c>
      <c r="T3303">
        <f t="shared" si="360"/>
        <v>25569.000810185185</v>
      </c>
      <c r="U3303">
        <f t="shared" si="361"/>
        <v>2016</v>
      </c>
      <c r="V3303">
        <f t="shared" si="362"/>
        <v>6</v>
      </c>
      <c r="W3303" t="str">
        <f t="shared" si="363"/>
        <v>Jun</v>
      </c>
    </row>
    <row r="3304" spans="1:23" customFormat="1" x14ac:dyDescent="0.3">
      <c r="A3304">
        <v>3302</v>
      </c>
      <c r="B3304" s="2" t="s">
        <v>3302</v>
      </c>
      <c r="C3304" s="2" t="s">
        <v>7412</v>
      </c>
      <c r="D3304" s="7">
        <v>8400</v>
      </c>
      <c r="E3304" s="5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357"/>
        <v>103</v>
      </c>
      <c r="P3304">
        <f t="shared" si="358"/>
        <v>173.7</v>
      </c>
      <c r="Q3304" t="s">
        <v>8315</v>
      </c>
      <c r="R3304" t="s">
        <v>8316</v>
      </c>
      <c r="S3304" s="11">
        <f t="shared" si="359"/>
        <v>42681.35157407407</v>
      </c>
      <c r="T3304">
        <f t="shared" si="360"/>
        <v>25569.000578703704</v>
      </c>
      <c r="U3304">
        <f t="shared" si="361"/>
        <v>2016</v>
      </c>
      <c r="V3304">
        <f t="shared" si="362"/>
        <v>11</v>
      </c>
      <c r="W3304" t="str">
        <f t="shared" si="363"/>
        <v>Nov</v>
      </c>
    </row>
    <row r="3305" spans="1:23" customFormat="1" ht="43.2" x14ac:dyDescent="0.3">
      <c r="A3305">
        <v>3303</v>
      </c>
      <c r="B3305" s="2" t="s">
        <v>3303</v>
      </c>
      <c r="C3305" s="2" t="s">
        <v>7413</v>
      </c>
      <c r="D3305" s="7">
        <v>1800</v>
      </c>
      <c r="E3305" s="5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357"/>
        <v>116</v>
      </c>
      <c r="P3305">
        <f t="shared" si="358"/>
        <v>59.6</v>
      </c>
      <c r="Q3305" t="s">
        <v>8315</v>
      </c>
      <c r="R3305" t="s">
        <v>8316</v>
      </c>
      <c r="S3305" s="11">
        <f t="shared" si="359"/>
        <v>42056.65143518518</v>
      </c>
      <c r="T3305">
        <f t="shared" si="360"/>
        <v>25569.000405092593</v>
      </c>
      <c r="U3305">
        <f t="shared" si="361"/>
        <v>2015</v>
      </c>
      <c r="V3305">
        <f t="shared" si="362"/>
        <v>2</v>
      </c>
      <c r="W3305" t="str">
        <f t="shared" si="363"/>
        <v>Feb</v>
      </c>
    </row>
    <row r="3306" spans="1:23" customFormat="1" ht="43.2" x14ac:dyDescent="0.3">
      <c r="A3306">
        <v>3304</v>
      </c>
      <c r="B3306" s="2" t="s">
        <v>3304</v>
      </c>
      <c r="C3306" s="2" t="s">
        <v>7414</v>
      </c>
      <c r="D3306" s="7">
        <v>15000</v>
      </c>
      <c r="E3306" s="5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357"/>
        <v>105</v>
      </c>
      <c r="P3306">
        <f t="shared" si="358"/>
        <v>89.59</v>
      </c>
      <c r="Q3306" t="s">
        <v>8315</v>
      </c>
      <c r="R3306" t="s">
        <v>8316</v>
      </c>
      <c r="S3306" s="11">
        <f t="shared" si="359"/>
        <v>42696.624444444446</v>
      </c>
      <c r="T3306">
        <f t="shared" si="360"/>
        <v>25569.002025462964</v>
      </c>
      <c r="U3306">
        <f t="shared" si="361"/>
        <v>2016</v>
      </c>
      <c r="V3306">
        <f t="shared" si="362"/>
        <v>11</v>
      </c>
      <c r="W3306" t="str">
        <f t="shared" si="363"/>
        <v>Nov</v>
      </c>
    </row>
    <row r="3307" spans="1:23" customFormat="1" ht="43.2" x14ac:dyDescent="0.3">
      <c r="A3307">
        <v>3305</v>
      </c>
      <c r="B3307" s="2" t="s">
        <v>3305</v>
      </c>
      <c r="C3307" s="2" t="s">
        <v>7415</v>
      </c>
      <c r="D3307" s="7">
        <v>4000</v>
      </c>
      <c r="E3307" s="5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357"/>
        <v>102</v>
      </c>
      <c r="P3307">
        <f t="shared" si="358"/>
        <v>204.05</v>
      </c>
      <c r="Q3307" t="s">
        <v>8315</v>
      </c>
      <c r="R3307" t="s">
        <v>8316</v>
      </c>
      <c r="S3307" s="11">
        <f t="shared" si="359"/>
        <v>42186.855879629627</v>
      </c>
      <c r="T3307">
        <f t="shared" si="360"/>
        <v>25569.000231481481</v>
      </c>
      <c r="U3307">
        <f t="shared" si="361"/>
        <v>2015</v>
      </c>
      <c r="V3307">
        <f t="shared" si="362"/>
        <v>7</v>
      </c>
      <c r="W3307" t="str">
        <f t="shared" si="363"/>
        <v>Jul</v>
      </c>
    </row>
    <row r="3308" spans="1:23" customFormat="1" ht="57.6" x14ac:dyDescent="0.3">
      <c r="A3308">
        <v>3306</v>
      </c>
      <c r="B3308" s="2" t="s">
        <v>3306</v>
      </c>
      <c r="C3308" s="2" t="s">
        <v>7416</v>
      </c>
      <c r="D3308" s="7">
        <v>1500</v>
      </c>
      <c r="E3308" s="5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357"/>
        <v>175</v>
      </c>
      <c r="P3308">
        <f t="shared" si="358"/>
        <v>48.7</v>
      </c>
      <c r="Q3308" t="s">
        <v>8315</v>
      </c>
      <c r="R3308" t="s">
        <v>8316</v>
      </c>
      <c r="S3308" s="11">
        <f t="shared" si="359"/>
        <v>42493.219236111108</v>
      </c>
      <c r="T3308">
        <f t="shared" si="360"/>
        <v>25569.000625000001</v>
      </c>
      <c r="U3308">
        <f t="shared" si="361"/>
        <v>2016</v>
      </c>
      <c r="V3308">
        <f t="shared" si="362"/>
        <v>5</v>
      </c>
      <c r="W3308" t="str">
        <f t="shared" si="363"/>
        <v>May</v>
      </c>
    </row>
    <row r="3309" spans="1:23" customFormat="1" ht="43.2" x14ac:dyDescent="0.3">
      <c r="A3309">
        <v>3307</v>
      </c>
      <c r="B3309" s="2" t="s">
        <v>3307</v>
      </c>
      <c r="C3309" s="2" t="s">
        <v>7417</v>
      </c>
      <c r="D3309" s="7">
        <v>1000</v>
      </c>
      <c r="E3309" s="5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357"/>
        <v>107</v>
      </c>
      <c r="P3309">
        <f t="shared" si="358"/>
        <v>53.34</v>
      </c>
      <c r="Q3309" t="s">
        <v>8315</v>
      </c>
      <c r="R3309" t="s">
        <v>8316</v>
      </c>
      <c r="S3309" s="11">
        <f t="shared" si="359"/>
        <v>42475.057164351849</v>
      </c>
      <c r="T3309">
        <f t="shared" si="360"/>
        <v>25569.000231481481</v>
      </c>
      <c r="U3309">
        <f t="shared" si="361"/>
        <v>2016</v>
      </c>
      <c r="V3309">
        <f t="shared" si="362"/>
        <v>4</v>
      </c>
      <c r="W3309" t="str">
        <f t="shared" si="363"/>
        <v>Apr</v>
      </c>
    </row>
    <row r="3310" spans="1:23" customFormat="1" ht="43.2" x14ac:dyDescent="0.3">
      <c r="A3310">
        <v>3308</v>
      </c>
      <c r="B3310" s="2" t="s">
        <v>3308</v>
      </c>
      <c r="C3310" s="2" t="s">
        <v>7418</v>
      </c>
      <c r="D3310" s="7">
        <v>3500</v>
      </c>
      <c r="E3310" s="5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357"/>
        <v>122</v>
      </c>
      <c r="P3310">
        <f t="shared" si="358"/>
        <v>75.09</v>
      </c>
      <c r="Q3310" t="s">
        <v>8315</v>
      </c>
      <c r="R3310" t="s">
        <v>8316</v>
      </c>
      <c r="S3310" s="11">
        <f t="shared" si="359"/>
        <v>42452.876909722225</v>
      </c>
      <c r="T3310">
        <f t="shared" si="360"/>
        <v>25569.000659722224</v>
      </c>
      <c r="U3310">
        <f t="shared" si="361"/>
        <v>2016</v>
      </c>
      <c r="V3310">
        <f t="shared" si="362"/>
        <v>3</v>
      </c>
      <c r="W3310" t="str">
        <f t="shared" si="363"/>
        <v>Mar</v>
      </c>
    </row>
    <row r="3311" spans="1:23" customFormat="1" ht="28.8" x14ac:dyDescent="0.3">
      <c r="A3311">
        <v>3309</v>
      </c>
      <c r="B3311" s="2" t="s">
        <v>3309</v>
      </c>
      <c r="C3311" s="2" t="s">
        <v>7419</v>
      </c>
      <c r="D3311" s="7">
        <v>350</v>
      </c>
      <c r="E3311" s="5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357"/>
        <v>159</v>
      </c>
      <c r="P3311">
        <f t="shared" si="358"/>
        <v>18</v>
      </c>
      <c r="Q3311" t="s">
        <v>8315</v>
      </c>
      <c r="R3311" t="s">
        <v>8316</v>
      </c>
      <c r="S3311" s="11">
        <f t="shared" si="359"/>
        <v>42628.650208333333</v>
      </c>
      <c r="T3311">
        <f t="shared" si="360"/>
        <v>25569.000358796296</v>
      </c>
      <c r="U3311">
        <f t="shared" si="361"/>
        <v>2016</v>
      </c>
      <c r="V3311">
        <f t="shared" si="362"/>
        <v>9</v>
      </c>
      <c r="W3311" t="str">
        <f t="shared" si="363"/>
        <v>Sep</v>
      </c>
    </row>
    <row r="3312" spans="1:23" customFormat="1" ht="28.8" x14ac:dyDescent="0.3">
      <c r="A3312">
        <v>3310</v>
      </c>
      <c r="B3312" s="2" t="s">
        <v>3310</v>
      </c>
      <c r="C3312" s="2" t="s">
        <v>7420</v>
      </c>
      <c r="D3312" s="7">
        <v>6500</v>
      </c>
      <c r="E3312" s="5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357"/>
        <v>100</v>
      </c>
      <c r="P3312">
        <f t="shared" si="358"/>
        <v>209.84</v>
      </c>
      <c r="Q3312" t="s">
        <v>8315</v>
      </c>
      <c r="R3312" t="s">
        <v>8316</v>
      </c>
      <c r="S3312" s="11">
        <f t="shared" si="359"/>
        <v>42253.928530092591</v>
      </c>
      <c r="T3312">
        <f t="shared" si="360"/>
        <v>25569.000358796296</v>
      </c>
      <c r="U3312">
        <f t="shared" si="361"/>
        <v>2015</v>
      </c>
      <c r="V3312">
        <f t="shared" si="362"/>
        <v>9</v>
      </c>
      <c r="W3312" t="str">
        <f t="shared" si="363"/>
        <v>Sep</v>
      </c>
    </row>
    <row r="3313" spans="1:23" customFormat="1" ht="43.2" x14ac:dyDescent="0.3">
      <c r="A3313">
        <v>3311</v>
      </c>
      <c r="B3313" s="2" t="s">
        <v>3311</v>
      </c>
      <c r="C3313" s="2" t="s">
        <v>7421</v>
      </c>
      <c r="D3313" s="7">
        <v>2500</v>
      </c>
      <c r="E3313" s="5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357"/>
        <v>110</v>
      </c>
      <c r="P3313">
        <f t="shared" si="358"/>
        <v>61.02</v>
      </c>
      <c r="Q3313" t="s">
        <v>8315</v>
      </c>
      <c r="R3313" t="s">
        <v>8316</v>
      </c>
      <c r="S3313" s="11">
        <f t="shared" si="359"/>
        <v>42264.29178240741</v>
      </c>
      <c r="T3313">
        <f t="shared" si="360"/>
        <v>25569.000520833335</v>
      </c>
      <c r="U3313">
        <f t="shared" si="361"/>
        <v>2015</v>
      </c>
      <c r="V3313">
        <f t="shared" si="362"/>
        <v>9</v>
      </c>
      <c r="W3313" t="str">
        <f t="shared" si="363"/>
        <v>Sep</v>
      </c>
    </row>
    <row r="3314" spans="1:23" customFormat="1" ht="43.2" x14ac:dyDescent="0.3">
      <c r="A3314">
        <v>3312</v>
      </c>
      <c r="B3314" s="2" t="s">
        <v>3312</v>
      </c>
      <c r="C3314" s="2" t="s">
        <v>7422</v>
      </c>
      <c r="D3314" s="7">
        <v>2500</v>
      </c>
      <c r="E3314" s="5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357"/>
        <v>100</v>
      </c>
      <c r="P3314">
        <f t="shared" si="358"/>
        <v>61</v>
      </c>
      <c r="Q3314" t="s">
        <v>8315</v>
      </c>
      <c r="R3314" t="s">
        <v>8316</v>
      </c>
      <c r="S3314" s="11">
        <f t="shared" si="359"/>
        <v>42664.809560185182</v>
      </c>
      <c r="T3314">
        <f t="shared" si="360"/>
        <v>25569.000474537039</v>
      </c>
      <c r="U3314">
        <f t="shared" si="361"/>
        <v>2016</v>
      </c>
      <c r="V3314">
        <f t="shared" si="362"/>
        <v>10</v>
      </c>
      <c r="W3314" t="str">
        <f t="shared" si="363"/>
        <v>Oct</v>
      </c>
    </row>
    <row r="3315" spans="1:23" customFormat="1" ht="43.2" x14ac:dyDescent="0.3">
      <c r="A3315">
        <v>3313</v>
      </c>
      <c r="B3315" s="2" t="s">
        <v>3313</v>
      </c>
      <c r="C3315" s="2" t="s">
        <v>7423</v>
      </c>
      <c r="D3315" s="7">
        <v>2000</v>
      </c>
      <c r="E3315" s="5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357"/>
        <v>116</v>
      </c>
      <c r="P3315">
        <f t="shared" si="358"/>
        <v>80.03</v>
      </c>
      <c r="Q3315" t="s">
        <v>8315</v>
      </c>
      <c r="R3315" t="s">
        <v>8316</v>
      </c>
      <c r="S3315" s="11">
        <f t="shared" si="359"/>
        <v>42382.244409722218</v>
      </c>
      <c r="T3315">
        <f t="shared" si="360"/>
        <v>25569.000335648147</v>
      </c>
      <c r="U3315">
        <f t="shared" si="361"/>
        <v>2016</v>
      </c>
      <c r="V3315">
        <f t="shared" si="362"/>
        <v>1</v>
      </c>
      <c r="W3315" t="str">
        <f t="shared" si="363"/>
        <v>Jan</v>
      </c>
    </row>
    <row r="3316" spans="1:23" customFormat="1" ht="43.2" x14ac:dyDescent="0.3">
      <c r="A3316">
        <v>3314</v>
      </c>
      <c r="B3316" s="2" t="s">
        <v>3314</v>
      </c>
      <c r="C3316" s="2" t="s">
        <v>7424</v>
      </c>
      <c r="D3316" s="7">
        <v>800</v>
      </c>
      <c r="E3316" s="5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357"/>
        <v>211</v>
      </c>
      <c r="P3316">
        <f t="shared" si="358"/>
        <v>29.07</v>
      </c>
      <c r="Q3316" t="s">
        <v>8315</v>
      </c>
      <c r="R3316" t="s">
        <v>8316</v>
      </c>
      <c r="S3316" s="11">
        <f t="shared" si="359"/>
        <v>42105.267488425925</v>
      </c>
      <c r="T3316">
        <f t="shared" si="360"/>
        <v>25569.000671296297</v>
      </c>
      <c r="U3316">
        <f t="shared" si="361"/>
        <v>2015</v>
      </c>
      <c r="V3316">
        <f t="shared" si="362"/>
        <v>4</v>
      </c>
      <c r="W3316" t="str">
        <f t="shared" si="363"/>
        <v>Apr</v>
      </c>
    </row>
    <row r="3317" spans="1:23" customFormat="1" ht="43.2" x14ac:dyDescent="0.3">
      <c r="A3317">
        <v>3315</v>
      </c>
      <c r="B3317" s="2" t="s">
        <v>3315</v>
      </c>
      <c r="C3317" s="2" t="s">
        <v>7425</v>
      </c>
      <c r="D3317" s="7">
        <v>4000</v>
      </c>
      <c r="E3317" s="5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357"/>
        <v>110</v>
      </c>
      <c r="P3317">
        <f t="shared" si="358"/>
        <v>49.44</v>
      </c>
      <c r="Q3317" t="s">
        <v>8315</v>
      </c>
      <c r="R3317" t="s">
        <v>8316</v>
      </c>
      <c r="S3317" s="11">
        <f t="shared" si="359"/>
        <v>42466.303715277783</v>
      </c>
      <c r="T3317">
        <f t="shared" si="360"/>
        <v>25569.001030092593</v>
      </c>
      <c r="U3317">
        <f t="shared" si="361"/>
        <v>2016</v>
      </c>
      <c r="V3317">
        <f t="shared" si="362"/>
        <v>4</v>
      </c>
      <c r="W3317" t="str">
        <f t="shared" si="363"/>
        <v>Apr</v>
      </c>
    </row>
    <row r="3318" spans="1:23" customFormat="1" ht="72" x14ac:dyDescent="0.3">
      <c r="A3318">
        <v>3316</v>
      </c>
      <c r="B3318" s="2" t="s">
        <v>3316</v>
      </c>
      <c r="C3318" s="2" t="s">
        <v>7426</v>
      </c>
      <c r="D3318" s="7">
        <v>11737</v>
      </c>
      <c r="E3318" s="5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357"/>
        <v>100</v>
      </c>
      <c r="P3318">
        <f t="shared" si="358"/>
        <v>93.98</v>
      </c>
      <c r="Q3318" t="s">
        <v>8315</v>
      </c>
      <c r="R3318" t="s">
        <v>8316</v>
      </c>
      <c r="S3318" s="11">
        <f t="shared" si="359"/>
        <v>41826.871238425927</v>
      </c>
      <c r="T3318">
        <f t="shared" si="360"/>
        <v>25569.001446759259</v>
      </c>
      <c r="U3318">
        <f t="shared" si="361"/>
        <v>2014</v>
      </c>
      <c r="V3318">
        <f t="shared" si="362"/>
        <v>7</v>
      </c>
      <c r="W3318" t="str">
        <f t="shared" si="363"/>
        <v>Jul</v>
      </c>
    </row>
    <row r="3319" spans="1:23" customFormat="1" ht="43.2" x14ac:dyDescent="0.3">
      <c r="A3319">
        <v>3317</v>
      </c>
      <c r="B3319" s="2" t="s">
        <v>3317</v>
      </c>
      <c r="C3319" s="2" t="s">
        <v>7427</v>
      </c>
      <c r="D3319" s="7">
        <v>1050</v>
      </c>
      <c r="E3319" s="5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357"/>
        <v>106</v>
      </c>
      <c r="P3319">
        <f t="shared" si="358"/>
        <v>61.94</v>
      </c>
      <c r="Q3319" t="s">
        <v>8315</v>
      </c>
      <c r="R3319" t="s">
        <v>8316</v>
      </c>
      <c r="S3319" s="11">
        <f t="shared" si="359"/>
        <v>42499.039629629624</v>
      </c>
      <c r="T3319">
        <f t="shared" si="360"/>
        <v>25569.000208333335</v>
      </c>
      <c r="U3319">
        <f t="shared" si="361"/>
        <v>2016</v>
      </c>
      <c r="V3319">
        <f t="shared" si="362"/>
        <v>5</v>
      </c>
      <c r="W3319" t="str">
        <f t="shared" si="363"/>
        <v>May</v>
      </c>
    </row>
    <row r="3320" spans="1:23" customFormat="1" ht="28.8" x14ac:dyDescent="0.3">
      <c r="A3320">
        <v>3318</v>
      </c>
      <c r="B3320" s="2" t="s">
        <v>3318</v>
      </c>
      <c r="C3320" s="2" t="s">
        <v>7428</v>
      </c>
      <c r="D3320" s="7">
        <v>2000</v>
      </c>
      <c r="E3320" s="5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357"/>
        <v>126</v>
      </c>
      <c r="P3320">
        <f t="shared" si="358"/>
        <v>78.5</v>
      </c>
      <c r="Q3320" t="s">
        <v>8315</v>
      </c>
      <c r="R3320" t="s">
        <v>8316</v>
      </c>
      <c r="S3320" s="11">
        <f t="shared" si="359"/>
        <v>42431.302002314813</v>
      </c>
      <c r="T3320">
        <f t="shared" si="360"/>
        <v>25569.00037037037</v>
      </c>
      <c r="U3320">
        <f t="shared" si="361"/>
        <v>2016</v>
      </c>
      <c r="V3320">
        <f t="shared" si="362"/>
        <v>3</v>
      </c>
      <c r="W3320" t="str">
        <f t="shared" si="363"/>
        <v>Mar</v>
      </c>
    </row>
    <row r="3321" spans="1:23" customFormat="1" ht="43.2" x14ac:dyDescent="0.3">
      <c r="A3321">
        <v>3319</v>
      </c>
      <c r="B3321" s="2" t="s">
        <v>3319</v>
      </c>
      <c r="C3321" s="2" t="s">
        <v>7429</v>
      </c>
      <c r="D3321" s="7">
        <v>500</v>
      </c>
      <c r="E3321" s="5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357"/>
        <v>108</v>
      </c>
      <c r="P3321">
        <f t="shared" si="358"/>
        <v>33.75</v>
      </c>
      <c r="Q3321" t="s">
        <v>8315</v>
      </c>
      <c r="R3321" t="s">
        <v>8316</v>
      </c>
      <c r="S3321" s="11">
        <f t="shared" si="359"/>
        <v>41990.585486111115</v>
      </c>
      <c r="T3321">
        <f t="shared" si="360"/>
        <v>25569.000185185185</v>
      </c>
      <c r="U3321">
        <f t="shared" si="361"/>
        <v>2014</v>
      </c>
      <c r="V3321">
        <f t="shared" si="362"/>
        <v>12</v>
      </c>
      <c r="W3321" t="str">
        <f t="shared" si="363"/>
        <v>Dec</v>
      </c>
    </row>
    <row r="3322" spans="1:23" customFormat="1" ht="43.2" x14ac:dyDescent="0.3">
      <c r="A3322">
        <v>3320</v>
      </c>
      <c r="B3322" s="2" t="s">
        <v>3320</v>
      </c>
      <c r="C3322" s="2" t="s">
        <v>7430</v>
      </c>
      <c r="D3322" s="7">
        <v>2500</v>
      </c>
      <c r="E3322" s="5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357"/>
        <v>101</v>
      </c>
      <c r="P3322">
        <f t="shared" si="358"/>
        <v>66.45</v>
      </c>
      <c r="Q3322" t="s">
        <v>8315</v>
      </c>
      <c r="R3322" t="s">
        <v>8316</v>
      </c>
      <c r="S3322" s="11">
        <f t="shared" si="359"/>
        <v>42513.045798611114</v>
      </c>
      <c r="T3322">
        <f t="shared" si="360"/>
        <v>25569.000439814816</v>
      </c>
      <c r="U3322">
        <f t="shared" si="361"/>
        <v>2016</v>
      </c>
      <c r="V3322">
        <f t="shared" si="362"/>
        <v>5</v>
      </c>
      <c r="W3322" t="str">
        <f t="shared" si="363"/>
        <v>May</v>
      </c>
    </row>
    <row r="3323" spans="1:23" customFormat="1" ht="57.6" x14ac:dyDescent="0.3">
      <c r="A3323">
        <v>3321</v>
      </c>
      <c r="B3323" s="2" t="s">
        <v>3321</v>
      </c>
      <c r="C3323" s="2" t="s">
        <v>7431</v>
      </c>
      <c r="D3323" s="7">
        <v>500</v>
      </c>
      <c r="E3323" s="5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357"/>
        <v>107</v>
      </c>
      <c r="P3323">
        <f t="shared" si="358"/>
        <v>35.799999999999997</v>
      </c>
      <c r="Q3323" t="s">
        <v>8315</v>
      </c>
      <c r="R3323" t="s">
        <v>8316</v>
      </c>
      <c r="S3323" s="11">
        <f t="shared" si="359"/>
        <v>41914.100289351853</v>
      </c>
      <c r="T3323">
        <f t="shared" si="360"/>
        <v>25569.000173611112</v>
      </c>
      <c r="U3323">
        <f t="shared" si="361"/>
        <v>2014</v>
      </c>
      <c r="V3323">
        <f t="shared" si="362"/>
        <v>10</v>
      </c>
      <c r="W3323" t="str">
        <f t="shared" si="363"/>
        <v>Oct</v>
      </c>
    </row>
    <row r="3324" spans="1:23" customFormat="1" ht="43.2" x14ac:dyDescent="0.3">
      <c r="A3324">
        <v>3322</v>
      </c>
      <c r="B3324" s="2" t="s">
        <v>3322</v>
      </c>
      <c r="C3324" s="2" t="s">
        <v>7432</v>
      </c>
      <c r="D3324" s="7">
        <v>3300</v>
      </c>
      <c r="E3324" s="5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357"/>
        <v>102</v>
      </c>
      <c r="P3324">
        <f t="shared" si="358"/>
        <v>145.65</v>
      </c>
      <c r="Q3324" t="s">
        <v>8315</v>
      </c>
      <c r="R3324" t="s">
        <v>8316</v>
      </c>
      <c r="S3324" s="11">
        <f t="shared" si="359"/>
        <v>42521.010370370372</v>
      </c>
      <c r="T3324">
        <f t="shared" si="360"/>
        <v>25569.000266203704</v>
      </c>
      <c r="U3324">
        <f t="shared" si="361"/>
        <v>2016</v>
      </c>
      <c r="V3324">
        <f t="shared" si="362"/>
        <v>5</v>
      </c>
      <c r="W3324" t="str">
        <f t="shared" si="363"/>
        <v>May</v>
      </c>
    </row>
    <row r="3325" spans="1:23" customFormat="1" ht="43.2" x14ac:dyDescent="0.3">
      <c r="A3325">
        <v>3323</v>
      </c>
      <c r="B3325" s="2" t="s">
        <v>3323</v>
      </c>
      <c r="C3325" s="2" t="s">
        <v>7433</v>
      </c>
      <c r="D3325" s="7">
        <v>1000</v>
      </c>
      <c r="E3325" s="5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357"/>
        <v>126</v>
      </c>
      <c r="P3325">
        <f t="shared" si="358"/>
        <v>25.69</v>
      </c>
      <c r="Q3325" t="s">
        <v>8315</v>
      </c>
      <c r="R3325" t="s">
        <v>8316</v>
      </c>
      <c r="S3325" s="11">
        <f t="shared" si="359"/>
        <v>42608.36583333333</v>
      </c>
      <c r="T3325">
        <f t="shared" si="360"/>
        <v>25569.000567129631</v>
      </c>
      <c r="U3325">
        <f t="shared" si="361"/>
        <v>2016</v>
      </c>
      <c r="V3325">
        <f t="shared" si="362"/>
        <v>8</v>
      </c>
      <c r="W3325" t="str">
        <f t="shared" si="363"/>
        <v>Aug</v>
      </c>
    </row>
    <row r="3326" spans="1:23" customFormat="1" ht="43.2" x14ac:dyDescent="0.3">
      <c r="A3326">
        <v>3324</v>
      </c>
      <c r="B3326" s="2" t="s">
        <v>3324</v>
      </c>
      <c r="C3326" s="2" t="s">
        <v>7434</v>
      </c>
      <c r="D3326" s="7">
        <v>1500</v>
      </c>
      <c r="E3326" s="5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357"/>
        <v>102</v>
      </c>
      <c r="P3326">
        <f t="shared" si="358"/>
        <v>152.5</v>
      </c>
      <c r="Q3326" t="s">
        <v>8315</v>
      </c>
      <c r="R3326" t="s">
        <v>8316</v>
      </c>
      <c r="S3326" s="11">
        <f t="shared" si="359"/>
        <v>42512.58321759259</v>
      </c>
      <c r="T3326">
        <f t="shared" si="360"/>
        <v>25569.000115740742</v>
      </c>
      <c r="U3326">
        <f t="shared" si="361"/>
        <v>2016</v>
      </c>
      <c r="V3326">
        <f t="shared" si="362"/>
        <v>5</v>
      </c>
      <c r="W3326" t="str">
        <f t="shared" si="363"/>
        <v>May</v>
      </c>
    </row>
    <row r="3327" spans="1:23" customFormat="1" ht="43.2" x14ac:dyDescent="0.3">
      <c r="A3327">
        <v>3325</v>
      </c>
      <c r="B3327" s="2" t="s">
        <v>3325</v>
      </c>
      <c r="C3327" s="2" t="s">
        <v>7435</v>
      </c>
      <c r="D3327" s="7">
        <v>400</v>
      </c>
      <c r="E3327" s="5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357"/>
        <v>113</v>
      </c>
      <c r="P3327">
        <f t="shared" si="358"/>
        <v>30</v>
      </c>
      <c r="Q3327" t="s">
        <v>8315</v>
      </c>
      <c r="R3327" t="s">
        <v>8316</v>
      </c>
      <c r="S3327" s="11">
        <f t="shared" si="359"/>
        <v>42064.785613425927</v>
      </c>
      <c r="T3327">
        <f t="shared" si="360"/>
        <v>25569.000173611112</v>
      </c>
      <c r="U3327">
        <f t="shared" si="361"/>
        <v>2015</v>
      </c>
      <c r="V3327">
        <f t="shared" si="362"/>
        <v>3</v>
      </c>
      <c r="W3327" t="str">
        <f t="shared" si="363"/>
        <v>Mar</v>
      </c>
    </row>
    <row r="3328" spans="1:23" customFormat="1" ht="43.2" x14ac:dyDescent="0.3">
      <c r="A3328">
        <v>3326</v>
      </c>
      <c r="B3328" s="2" t="s">
        <v>3326</v>
      </c>
      <c r="C3328" s="2" t="s">
        <v>7436</v>
      </c>
      <c r="D3328" s="7">
        <v>8000</v>
      </c>
      <c r="E3328" s="5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357"/>
        <v>101</v>
      </c>
      <c r="P3328">
        <f t="shared" si="358"/>
        <v>142.28</v>
      </c>
      <c r="Q3328" t="s">
        <v>8315</v>
      </c>
      <c r="R3328" t="s">
        <v>8316</v>
      </c>
      <c r="S3328" s="11">
        <f t="shared" si="359"/>
        <v>42041.714178240742</v>
      </c>
      <c r="T3328">
        <f t="shared" si="360"/>
        <v>25569.000659722224</v>
      </c>
      <c r="U3328">
        <f t="shared" si="361"/>
        <v>2015</v>
      </c>
      <c r="V3328">
        <f t="shared" si="362"/>
        <v>2</v>
      </c>
      <c r="W3328" t="str">
        <f t="shared" si="363"/>
        <v>Feb</v>
      </c>
    </row>
    <row r="3329" spans="1:23" customFormat="1" ht="43.2" x14ac:dyDescent="0.3">
      <c r="A3329">
        <v>3327</v>
      </c>
      <c r="B3329" s="2" t="s">
        <v>3327</v>
      </c>
      <c r="C3329" s="2" t="s">
        <v>7437</v>
      </c>
      <c r="D3329" s="7">
        <v>800</v>
      </c>
      <c r="E3329" s="5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357"/>
        <v>101</v>
      </c>
      <c r="P3329">
        <f t="shared" si="358"/>
        <v>24.55</v>
      </c>
      <c r="Q3329" t="s">
        <v>8315</v>
      </c>
      <c r="R3329" t="s">
        <v>8316</v>
      </c>
      <c r="S3329" s="11">
        <f t="shared" si="359"/>
        <v>42468.374606481477</v>
      </c>
      <c r="T3329">
        <f t="shared" si="360"/>
        <v>25569.000381944443</v>
      </c>
      <c r="U3329">
        <f t="shared" si="361"/>
        <v>2016</v>
      </c>
      <c r="V3329">
        <f t="shared" si="362"/>
        <v>4</v>
      </c>
      <c r="W3329" t="str">
        <f t="shared" si="363"/>
        <v>Apr</v>
      </c>
    </row>
    <row r="3330" spans="1:23" customFormat="1" ht="43.2" x14ac:dyDescent="0.3">
      <c r="A3330">
        <v>3328</v>
      </c>
      <c r="B3330" s="2" t="s">
        <v>3328</v>
      </c>
      <c r="C3330" s="2" t="s">
        <v>7438</v>
      </c>
      <c r="D3330" s="7">
        <v>1800</v>
      </c>
      <c r="E3330" s="5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364">ROUND(E3330/D3330*100,0)</f>
        <v>146</v>
      </c>
      <c r="P3330">
        <f t="shared" si="358"/>
        <v>292.77999999999997</v>
      </c>
      <c r="Q3330" t="s">
        <v>8315</v>
      </c>
      <c r="R3330" t="s">
        <v>8316</v>
      </c>
      <c r="S3330" s="11">
        <f t="shared" si="359"/>
        <v>41822.57503472222</v>
      </c>
      <c r="T3330">
        <f t="shared" si="360"/>
        <v>25569.000104166666</v>
      </c>
      <c r="U3330">
        <f t="shared" si="361"/>
        <v>2014</v>
      </c>
      <c r="V3330">
        <f t="shared" si="362"/>
        <v>7</v>
      </c>
      <c r="W3330" t="str">
        <f t="shared" si="363"/>
        <v>Jul</v>
      </c>
    </row>
    <row r="3331" spans="1:23" customFormat="1" ht="43.2" x14ac:dyDescent="0.3">
      <c r="A3331">
        <v>3329</v>
      </c>
      <c r="B3331" s="2" t="s">
        <v>3329</v>
      </c>
      <c r="C3331" s="2" t="s">
        <v>7439</v>
      </c>
      <c r="D3331" s="7">
        <v>1000</v>
      </c>
      <c r="E3331" s="5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364"/>
        <v>117</v>
      </c>
      <c r="P3331">
        <f t="shared" ref="P3331:P3394" si="365">IFERROR(ROUND(E3331/L3331,2),0)</f>
        <v>44.92</v>
      </c>
      <c r="Q3331" t="s">
        <v>8315</v>
      </c>
      <c r="R3331" t="s">
        <v>8316</v>
      </c>
      <c r="S3331" s="11">
        <f t="shared" ref="S3331:S3394" si="366">(((J3331/60)/60)/24)+DATE(1970,1,1)</f>
        <v>41837.323009259257</v>
      </c>
      <c r="T3331">
        <f t="shared" ref="T3331:T3394" si="367">(((L3331/60)/60)/24)+DATE(1970,1,1)</f>
        <v>25569.000300925927</v>
      </c>
      <c r="U3331">
        <f t="shared" ref="U3331:U3394" si="368">YEAR(S3331)</f>
        <v>2014</v>
      </c>
      <c r="V3331">
        <f t="shared" ref="V3331:V3394" si="369">MONTH(S3331)</f>
        <v>7</v>
      </c>
      <c r="W3331" t="str">
        <f t="shared" ref="W3331:W3394" si="370">IF(V3331=1,"Jan",IF(V3331=2,"Feb",IF(V3331=3,"Mar",IF(V3331=4,"Apr",IF(V3331=5,"May",IF(V3331=6,"Jun",IF(V3331=7,"Jul",IF(V3331=8,"Aug",IF(V3331=9,"Sep",IF(V3331=10,"Oct",IF(V3331=11,"Nov",IF(V3331=12,"Dec"))))))))))))</f>
        <v>Jul</v>
      </c>
    </row>
    <row r="3332" spans="1:23" customFormat="1" ht="43.2" x14ac:dyDescent="0.3">
      <c r="A3332">
        <v>3330</v>
      </c>
      <c r="B3332" s="2" t="s">
        <v>3330</v>
      </c>
      <c r="C3332" s="2" t="s">
        <v>7440</v>
      </c>
      <c r="D3332" s="7">
        <v>1500</v>
      </c>
      <c r="E3332" s="5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364"/>
        <v>106</v>
      </c>
      <c r="P3332">
        <f t="shared" si="365"/>
        <v>23.1</v>
      </c>
      <c r="Q3332" t="s">
        <v>8315</v>
      </c>
      <c r="R3332" t="s">
        <v>8316</v>
      </c>
      <c r="S3332" s="11">
        <f t="shared" si="366"/>
        <v>42065.887361111112</v>
      </c>
      <c r="T3332">
        <f t="shared" si="367"/>
        <v>25569.000798611112</v>
      </c>
      <c r="U3332">
        <f t="shared" si="368"/>
        <v>2015</v>
      </c>
      <c r="V3332">
        <f t="shared" si="369"/>
        <v>3</v>
      </c>
      <c r="W3332" t="str">
        <f t="shared" si="370"/>
        <v>Mar</v>
      </c>
    </row>
    <row r="3333" spans="1:23" customFormat="1" ht="43.2" x14ac:dyDescent="0.3">
      <c r="A3333">
        <v>3331</v>
      </c>
      <c r="B3333" s="2" t="s">
        <v>3331</v>
      </c>
      <c r="C3333" s="2" t="s">
        <v>7441</v>
      </c>
      <c r="D3333" s="7">
        <v>5000</v>
      </c>
      <c r="E3333" s="5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364"/>
        <v>105</v>
      </c>
      <c r="P3333">
        <f t="shared" si="365"/>
        <v>80.400000000000006</v>
      </c>
      <c r="Q3333" t="s">
        <v>8315</v>
      </c>
      <c r="R3333" t="s">
        <v>8316</v>
      </c>
      <c r="S3333" s="11">
        <f t="shared" si="366"/>
        <v>42248.697754629626</v>
      </c>
      <c r="T3333">
        <f t="shared" si="367"/>
        <v>25569.000752314816</v>
      </c>
      <c r="U3333">
        <f t="shared" si="368"/>
        <v>2015</v>
      </c>
      <c r="V3333">
        <f t="shared" si="369"/>
        <v>9</v>
      </c>
      <c r="W3333" t="str">
        <f t="shared" si="370"/>
        <v>Sep</v>
      </c>
    </row>
    <row r="3334" spans="1:23" customFormat="1" ht="43.2" x14ac:dyDescent="0.3">
      <c r="A3334">
        <v>3332</v>
      </c>
      <c r="B3334" s="2" t="s">
        <v>3332</v>
      </c>
      <c r="C3334" s="2" t="s">
        <v>7442</v>
      </c>
      <c r="D3334" s="7">
        <v>6000</v>
      </c>
      <c r="E3334" s="5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364"/>
        <v>100</v>
      </c>
      <c r="P3334">
        <f t="shared" si="365"/>
        <v>72.290000000000006</v>
      </c>
      <c r="Q3334" t="s">
        <v>8315</v>
      </c>
      <c r="R3334" t="s">
        <v>8316</v>
      </c>
      <c r="S3334" s="11">
        <f t="shared" si="366"/>
        <v>41809.860300925924</v>
      </c>
      <c r="T3334">
        <f t="shared" si="367"/>
        <v>25569.000960648147</v>
      </c>
      <c r="U3334">
        <f t="shared" si="368"/>
        <v>2014</v>
      </c>
      <c r="V3334">
        <f t="shared" si="369"/>
        <v>6</v>
      </c>
      <c r="W3334" t="str">
        <f t="shared" si="370"/>
        <v>Jun</v>
      </c>
    </row>
    <row r="3335" spans="1:23" customFormat="1" ht="43.2" x14ac:dyDescent="0.3">
      <c r="A3335">
        <v>3333</v>
      </c>
      <c r="B3335" s="2" t="s">
        <v>3333</v>
      </c>
      <c r="C3335" s="2" t="s">
        <v>7443</v>
      </c>
      <c r="D3335" s="7">
        <v>3500</v>
      </c>
      <c r="E3335" s="5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364"/>
        <v>105</v>
      </c>
      <c r="P3335">
        <f t="shared" si="365"/>
        <v>32.97</v>
      </c>
      <c r="Q3335" t="s">
        <v>8315</v>
      </c>
      <c r="R3335" t="s">
        <v>8316</v>
      </c>
      <c r="S3335" s="11">
        <f t="shared" si="366"/>
        <v>42148.676851851851</v>
      </c>
      <c r="T3335">
        <f t="shared" si="367"/>
        <v>25569.001284722221</v>
      </c>
      <c r="U3335">
        <f t="shared" si="368"/>
        <v>2015</v>
      </c>
      <c r="V3335">
        <f t="shared" si="369"/>
        <v>5</v>
      </c>
      <c r="W3335" t="str">
        <f t="shared" si="370"/>
        <v>May</v>
      </c>
    </row>
    <row r="3336" spans="1:23" customFormat="1" ht="28.8" x14ac:dyDescent="0.3">
      <c r="A3336">
        <v>3334</v>
      </c>
      <c r="B3336" s="2" t="s">
        <v>3334</v>
      </c>
      <c r="C3336" s="2" t="s">
        <v>7444</v>
      </c>
      <c r="D3336" s="7">
        <v>3871</v>
      </c>
      <c r="E3336" s="5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364"/>
        <v>139</v>
      </c>
      <c r="P3336">
        <f t="shared" si="365"/>
        <v>116.65</v>
      </c>
      <c r="Q3336" t="s">
        <v>8315</v>
      </c>
      <c r="R3336" t="s">
        <v>8316</v>
      </c>
      <c r="S3336" s="11">
        <f t="shared" si="366"/>
        <v>42185.521087962959</v>
      </c>
      <c r="T3336">
        <f t="shared" si="367"/>
        <v>25569.000532407408</v>
      </c>
      <c r="U3336">
        <f t="shared" si="368"/>
        <v>2015</v>
      </c>
      <c r="V3336">
        <f t="shared" si="369"/>
        <v>6</v>
      </c>
      <c r="W3336" t="str">
        <f t="shared" si="370"/>
        <v>Jun</v>
      </c>
    </row>
    <row r="3337" spans="1:23" customFormat="1" ht="43.2" x14ac:dyDescent="0.3">
      <c r="A3337">
        <v>3335</v>
      </c>
      <c r="B3337" s="2" t="s">
        <v>3335</v>
      </c>
      <c r="C3337" s="2" t="s">
        <v>7445</v>
      </c>
      <c r="D3337" s="7">
        <v>5000</v>
      </c>
      <c r="E3337" s="5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364"/>
        <v>100</v>
      </c>
      <c r="P3337">
        <f t="shared" si="365"/>
        <v>79.62</v>
      </c>
      <c r="Q3337" t="s">
        <v>8315</v>
      </c>
      <c r="R3337" t="s">
        <v>8316</v>
      </c>
      <c r="S3337" s="11">
        <f t="shared" si="366"/>
        <v>41827.674143518518</v>
      </c>
      <c r="T3337">
        <f t="shared" si="367"/>
        <v>25569.000729166666</v>
      </c>
      <c r="U3337">
        <f t="shared" si="368"/>
        <v>2014</v>
      </c>
      <c r="V3337">
        <f t="shared" si="369"/>
        <v>7</v>
      </c>
      <c r="W3337" t="str">
        <f t="shared" si="370"/>
        <v>Jul</v>
      </c>
    </row>
    <row r="3338" spans="1:23" customFormat="1" ht="43.2" x14ac:dyDescent="0.3">
      <c r="A3338">
        <v>3336</v>
      </c>
      <c r="B3338" s="2" t="s">
        <v>3336</v>
      </c>
      <c r="C3338" s="2" t="s">
        <v>7446</v>
      </c>
      <c r="D3338" s="7">
        <v>250</v>
      </c>
      <c r="E3338" s="5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364"/>
        <v>100</v>
      </c>
      <c r="P3338">
        <f t="shared" si="365"/>
        <v>27.78</v>
      </c>
      <c r="Q3338" t="s">
        <v>8315</v>
      </c>
      <c r="R3338" t="s">
        <v>8316</v>
      </c>
      <c r="S3338" s="11">
        <f t="shared" si="366"/>
        <v>42437.398680555561</v>
      </c>
      <c r="T3338">
        <f t="shared" si="367"/>
        <v>25569.000104166666</v>
      </c>
      <c r="U3338">
        <f t="shared" si="368"/>
        <v>2016</v>
      </c>
      <c r="V3338">
        <f t="shared" si="369"/>
        <v>3</v>
      </c>
      <c r="W3338" t="str">
        <f t="shared" si="370"/>
        <v>Mar</v>
      </c>
    </row>
    <row r="3339" spans="1:23" customFormat="1" ht="43.2" x14ac:dyDescent="0.3">
      <c r="A3339">
        <v>3337</v>
      </c>
      <c r="B3339" s="2" t="s">
        <v>3337</v>
      </c>
      <c r="C3339" s="2" t="s">
        <v>7447</v>
      </c>
      <c r="D3339" s="7">
        <v>2500</v>
      </c>
      <c r="E3339" s="5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364"/>
        <v>110</v>
      </c>
      <c r="P3339">
        <f t="shared" si="365"/>
        <v>81.03</v>
      </c>
      <c r="Q3339" t="s">
        <v>8315</v>
      </c>
      <c r="R3339" t="s">
        <v>8316</v>
      </c>
      <c r="S3339" s="11">
        <f t="shared" si="366"/>
        <v>41901.282025462962</v>
      </c>
      <c r="T3339">
        <f t="shared" si="367"/>
        <v>25569.00039351852</v>
      </c>
      <c r="U3339">
        <f t="shared" si="368"/>
        <v>2014</v>
      </c>
      <c r="V3339">
        <f t="shared" si="369"/>
        <v>9</v>
      </c>
      <c r="W3339" t="str">
        <f t="shared" si="370"/>
        <v>Sep</v>
      </c>
    </row>
    <row r="3340" spans="1:23" customFormat="1" ht="28.8" x14ac:dyDescent="0.3">
      <c r="A3340">
        <v>3338</v>
      </c>
      <c r="B3340" s="2" t="s">
        <v>3338</v>
      </c>
      <c r="C3340" s="2" t="s">
        <v>7448</v>
      </c>
      <c r="D3340" s="7">
        <v>15000</v>
      </c>
      <c r="E3340" s="5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364"/>
        <v>102</v>
      </c>
      <c r="P3340">
        <f t="shared" si="365"/>
        <v>136.85</v>
      </c>
      <c r="Q3340" t="s">
        <v>8315</v>
      </c>
      <c r="R3340" t="s">
        <v>8316</v>
      </c>
      <c r="S3340" s="11">
        <f t="shared" si="366"/>
        <v>42769.574999999997</v>
      </c>
      <c r="T3340">
        <f t="shared" si="367"/>
        <v>25569.001296296297</v>
      </c>
      <c r="U3340">
        <f t="shared" si="368"/>
        <v>2017</v>
      </c>
      <c r="V3340">
        <f t="shared" si="369"/>
        <v>2</v>
      </c>
      <c r="W3340" t="str">
        <f t="shared" si="370"/>
        <v>Feb</v>
      </c>
    </row>
    <row r="3341" spans="1:23" customFormat="1" ht="43.2" x14ac:dyDescent="0.3">
      <c r="A3341">
        <v>3339</v>
      </c>
      <c r="B3341" s="2" t="s">
        <v>3339</v>
      </c>
      <c r="C3341" s="2" t="s">
        <v>7449</v>
      </c>
      <c r="D3341" s="7">
        <v>8000</v>
      </c>
      <c r="E3341" s="5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364"/>
        <v>104</v>
      </c>
      <c r="P3341">
        <f t="shared" si="365"/>
        <v>177.62</v>
      </c>
      <c r="Q3341" t="s">
        <v>8315</v>
      </c>
      <c r="R3341" t="s">
        <v>8316</v>
      </c>
      <c r="S3341" s="11">
        <f t="shared" si="366"/>
        <v>42549.665717592594</v>
      </c>
      <c r="T3341">
        <f t="shared" si="367"/>
        <v>25569.000543981481</v>
      </c>
      <c r="U3341">
        <f t="shared" si="368"/>
        <v>2016</v>
      </c>
      <c r="V3341">
        <f t="shared" si="369"/>
        <v>6</v>
      </c>
      <c r="W3341" t="str">
        <f t="shared" si="370"/>
        <v>Jun</v>
      </c>
    </row>
    <row r="3342" spans="1:23" customFormat="1" ht="43.2" x14ac:dyDescent="0.3">
      <c r="A3342">
        <v>3340</v>
      </c>
      <c r="B3342" s="2" t="s">
        <v>3340</v>
      </c>
      <c r="C3342" s="2" t="s">
        <v>7450</v>
      </c>
      <c r="D3342" s="7">
        <v>3000</v>
      </c>
      <c r="E3342" s="5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364"/>
        <v>138</v>
      </c>
      <c r="P3342">
        <f t="shared" si="365"/>
        <v>109.08</v>
      </c>
      <c r="Q3342" t="s">
        <v>8315</v>
      </c>
      <c r="R3342" t="s">
        <v>8316</v>
      </c>
      <c r="S3342" s="11">
        <f t="shared" si="366"/>
        <v>42685.974004629628</v>
      </c>
      <c r="T3342">
        <f t="shared" si="367"/>
        <v>25569.000439814816</v>
      </c>
      <c r="U3342">
        <f t="shared" si="368"/>
        <v>2016</v>
      </c>
      <c r="V3342">
        <f t="shared" si="369"/>
        <v>11</v>
      </c>
      <c r="W3342" t="str">
        <f t="shared" si="370"/>
        <v>Nov</v>
      </c>
    </row>
    <row r="3343" spans="1:23" customFormat="1" ht="43.2" x14ac:dyDescent="0.3">
      <c r="A3343">
        <v>3341</v>
      </c>
      <c r="B3343" s="2" t="s">
        <v>3341</v>
      </c>
      <c r="C3343" s="2" t="s">
        <v>7451</v>
      </c>
      <c r="D3343" s="7">
        <v>3350</v>
      </c>
      <c r="E3343" s="5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364"/>
        <v>100</v>
      </c>
      <c r="P3343">
        <f t="shared" si="365"/>
        <v>119.64</v>
      </c>
      <c r="Q3343" t="s">
        <v>8315</v>
      </c>
      <c r="R3343" t="s">
        <v>8316</v>
      </c>
      <c r="S3343" s="11">
        <f t="shared" si="366"/>
        <v>42510.798854166671</v>
      </c>
      <c r="T3343">
        <f t="shared" si="367"/>
        <v>25569.000324074073</v>
      </c>
      <c r="U3343">
        <f t="shared" si="368"/>
        <v>2016</v>
      </c>
      <c r="V3343">
        <f t="shared" si="369"/>
        <v>5</v>
      </c>
      <c r="W3343" t="str">
        <f t="shared" si="370"/>
        <v>May</v>
      </c>
    </row>
    <row r="3344" spans="1:23" customFormat="1" ht="28.8" x14ac:dyDescent="0.3">
      <c r="A3344">
        <v>3342</v>
      </c>
      <c r="B3344" s="2" t="s">
        <v>3342</v>
      </c>
      <c r="C3344" s="2" t="s">
        <v>7452</v>
      </c>
      <c r="D3344" s="7">
        <v>6000</v>
      </c>
      <c r="E3344" s="5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364"/>
        <v>102</v>
      </c>
      <c r="P3344">
        <f t="shared" si="365"/>
        <v>78.209999999999994</v>
      </c>
      <c r="Q3344" t="s">
        <v>8315</v>
      </c>
      <c r="R3344" t="s">
        <v>8316</v>
      </c>
      <c r="S3344" s="11">
        <f t="shared" si="366"/>
        <v>42062.296412037031</v>
      </c>
      <c r="T3344">
        <f t="shared" si="367"/>
        <v>25569.000902777778</v>
      </c>
      <c r="U3344">
        <f t="shared" si="368"/>
        <v>2015</v>
      </c>
      <c r="V3344">
        <f t="shared" si="369"/>
        <v>2</v>
      </c>
      <c r="W3344" t="str">
        <f t="shared" si="370"/>
        <v>Feb</v>
      </c>
    </row>
    <row r="3345" spans="1:23" customFormat="1" ht="43.2" x14ac:dyDescent="0.3">
      <c r="A3345">
        <v>3343</v>
      </c>
      <c r="B3345" s="2" t="s">
        <v>3343</v>
      </c>
      <c r="C3345" s="2" t="s">
        <v>7453</v>
      </c>
      <c r="D3345" s="7">
        <v>700</v>
      </c>
      <c r="E3345" s="5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364"/>
        <v>171</v>
      </c>
      <c r="P3345">
        <f t="shared" si="365"/>
        <v>52.17</v>
      </c>
      <c r="Q3345" t="s">
        <v>8315</v>
      </c>
      <c r="R3345" t="s">
        <v>8316</v>
      </c>
      <c r="S3345" s="11">
        <f t="shared" si="366"/>
        <v>42452.916481481487</v>
      </c>
      <c r="T3345">
        <f t="shared" si="367"/>
        <v>25569.000266203704</v>
      </c>
      <c r="U3345">
        <f t="shared" si="368"/>
        <v>2016</v>
      </c>
      <c r="V3345">
        <f t="shared" si="369"/>
        <v>3</v>
      </c>
      <c r="W3345" t="str">
        <f t="shared" si="370"/>
        <v>Mar</v>
      </c>
    </row>
    <row r="3346" spans="1:23" customFormat="1" ht="43.2" x14ac:dyDescent="0.3">
      <c r="A3346">
        <v>3344</v>
      </c>
      <c r="B3346" s="2" t="s">
        <v>3344</v>
      </c>
      <c r="C3346" s="2" t="s">
        <v>7454</v>
      </c>
      <c r="D3346" s="7">
        <v>4500</v>
      </c>
      <c r="E3346" s="5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364"/>
        <v>101</v>
      </c>
      <c r="P3346">
        <f t="shared" si="365"/>
        <v>114.13</v>
      </c>
      <c r="Q3346" t="s">
        <v>8315</v>
      </c>
      <c r="R3346" t="s">
        <v>8316</v>
      </c>
      <c r="S3346" s="11">
        <f t="shared" si="366"/>
        <v>41851.200150462959</v>
      </c>
      <c r="T3346">
        <f t="shared" si="367"/>
        <v>25569.000462962962</v>
      </c>
      <c r="U3346">
        <f t="shared" si="368"/>
        <v>2014</v>
      </c>
      <c r="V3346">
        <f t="shared" si="369"/>
        <v>7</v>
      </c>
      <c r="W3346" t="str">
        <f t="shared" si="370"/>
        <v>Jul</v>
      </c>
    </row>
    <row r="3347" spans="1:23" customFormat="1" ht="43.2" x14ac:dyDescent="0.3">
      <c r="A3347">
        <v>3345</v>
      </c>
      <c r="B3347" s="2" t="s">
        <v>3345</v>
      </c>
      <c r="C3347" s="2" t="s">
        <v>7455</v>
      </c>
      <c r="D3347" s="7">
        <v>500</v>
      </c>
      <c r="E3347" s="5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364"/>
        <v>130</v>
      </c>
      <c r="P3347">
        <f t="shared" si="365"/>
        <v>50</v>
      </c>
      <c r="Q3347" t="s">
        <v>8315</v>
      </c>
      <c r="R3347" t="s">
        <v>8316</v>
      </c>
      <c r="S3347" s="11">
        <f t="shared" si="366"/>
        <v>42053.106111111112</v>
      </c>
      <c r="T3347">
        <f t="shared" si="367"/>
        <v>25569.000150462962</v>
      </c>
      <c r="U3347">
        <f t="shared" si="368"/>
        <v>2015</v>
      </c>
      <c r="V3347">
        <f t="shared" si="369"/>
        <v>2</v>
      </c>
      <c r="W3347" t="str">
        <f t="shared" si="370"/>
        <v>Feb</v>
      </c>
    </row>
    <row r="3348" spans="1:23" customFormat="1" ht="43.2" x14ac:dyDescent="0.3">
      <c r="A3348">
        <v>3346</v>
      </c>
      <c r="B3348" s="2" t="s">
        <v>3346</v>
      </c>
      <c r="C3348" s="2" t="s">
        <v>7456</v>
      </c>
      <c r="D3348" s="7">
        <v>1500</v>
      </c>
      <c r="E3348" s="5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364"/>
        <v>110</v>
      </c>
      <c r="P3348">
        <f t="shared" si="365"/>
        <v>91.67</v>
      </c>
      <c r="Q3348" t="s">
        <v>8315</v>
      </c>
      <c r="R3348" t="s">
        <v>8316</v>
      </c>
      <c r="S3348" s="11">
        <f t="shared" si="366"/>
        <v>42054.024421296301</v>
      </c>
      <c r="T3348">
        <f t="shared" si="367"/>
        <v>25569.000208333335</v>
      </c>
      <c r="U3348">
        <f t="shared" si="368"/>
        <v>2015</v>
      </c>
      <c r="V3348">
        <f t="shared" si="369"/>
        <v>2</v>
      </c>
      <c r="W3348" t="str">
        <f t="shared" si="370"/>
        <v>Feb</v>
      </c>
    </row>
    <row r="3349" spans="1:23" customFormat="1" ht="57.6" x14ac:dyDescent="0.3">
      <c r="A3349">
        <v>3347</v>
      </c>
      <c r="B3349" s="2" t="s">
        <v>3347</v>
      </c>
      <c r="C3349" s="2" t="s">
        <v>7457</v>
      </c>
      <c r="D3349" s="7">
        <v>2000</v>
      </c>
      <c r="E3349" s="5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364"/>
        <v>119</v>
      </c>
      <c r="P3349">
        <f t="shared" si="365"/>
        <v>108.59</v>
      </c>
      <c r="Q3349" t="s">
        <v>8315</v>
      </c>
      <c r="R3349" t="s">
        <v>8316</v>
      </c>
      <c r="S3349" s="11">
        <f t="shared" si="366"/>
        <v>42484.551550925928</v>
      </c>
      <c r="T3349">
        <f t="shared" si="367"/>
        <v>25569.000254629631</v>
      </c>
      <c r="U3349">
        <f t="shared" si="368"/>
        <v>2016</v>
      </c>
      <c r="V3349">
        <f t="shared" si="369"/>
        <v>4</v>
      </c>
      <c r="W3349" t="str">
        <f t="shared" si="370"/>
        <v>Apr</v>
      </c>
    </row>
    <row r="3350" spans="1:23" customFormat="1" ht="43.2" x14ac:dyDescent="0.3">
      <c r="A3350">
        <v>3348</v>
      </c>
      <c r="B3350" s="2" t="s">
        <v>3266</v>
      </c>
      <c r="C3350" s="2" t="s">
        <v>7458</v>
      </c>
      <c r="D3350" s="7">
        <v>5500</v>
      </c>
      <c r="E3350" s="5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364"/>
        <v>100</v>
      </c>
      <c r="P3350">
        <f t="shared" si="365"/>
        <v>69.819999999999993</v>
      </c>
      <c r="Q3350" t="s">
        <v>8315</v>
      </c>
      <c r="R3350" t="s">
        <v>8316</v>
      </c>
      <c r="S3350" s="11">
        <f t="shared" si="366"/>
        <v>42466.558796296296</v>
      </c>
      <c r="T3350">
        <f t="shared" si="367"/>
        <v>25569.000914351851</v>
      </c>
      <c r="U3350">
        <f t="shared" si="368"/>
        <v>2016</v>
      </c>
      <c r="V3350">
        <f t="shared" si="369"/>
        <v>4</v>
      </c>
      <c r="W3350" t="str">
        <f t="shared" si="370"/>
        <v>Apr</v>
      </c>
    </row>
    <row r="3351" spans="1:23" customFormat="1" ht="43.2" x14ac:dyDescent="0.3">
      <c r="A3351">
        <v>3349</v>
      </c>
      <c r="B3351" s="2" t="s">
        <v>3348</v>
      </c>
      <c r="C3351" s="2" t="s">
        <v>7459</v>
      </c>
      <c r="D3351" s="7">
        <v>1000</v>
      </c>
      <c r="E3351" s="5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364"/>
        <v>153</v>
      </c>
      <c r="P3351">
        <f t="shared" si="365"/>
        <v>109.57</v>
      </c>
      <c r="Q3351" t="s">
        <v>8315</v>
      </c>
      <c r="R3351" t="s">
        <v>8316</v>
      </c>
      <c r="S3351" s="11">
        <f t="shared" si="366"/>
        <v>42513.110787037032</v>
      </c>
      <c r="T3351">
        <f t="shared" si="367"/>
        <v>25569.000162037039</v>
      </c>
      <c r="U3351">
        <f t="shared" si="368"/>
        <v>2016</v>
      </c>
      <c r="V3351">
        <f t="shared" si="369"/>
        <v>5</v>
      </c>
      <c r="W3351" t="str">
        <f t="shared" si="370"/>
        <v>May</v>
      </c>
    </row>
    <row r="3352" spans="1:23" customFormat="1" ht="57.6" x14ac:dyDescent="0.3">
      <c r="A3352">
        <v>3350</v>
      </c>
      <c r="B3352" s="2" t="s">
        <v>3349</v>
      </c>
      <c r="C3352" s="2" t="s">
        <v>7460</v>
      </c>
      <c r="D3352" s="7">
        <v>3500</v>
      </c>
      <c r="E3352" s="5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364"/>
        <v>104</v>
      </c>
      <c r="P3352">
        <f t="shared" si="365"/>
        <v>71.67</v>
      </c>
      <c r="Q3352" t="s">
        <v>8315</v>
      </c>
      <c r="R3352" t="s">
        <v>8316</v>
      </c>
      <c r="S3352" s="11">
        <f t="shared" si="366"/>
        <v>42302.701516203699</v>
      </c>
      <c r="T3352">
        <f t="shared" si="367"/>
        <v>25569.000590277778</v>
      </c>
      <c r="U3352">
        <f t="shared" si="368"/>
        <v>2015</v>
      </c>
      <c r="V3352">
        <f t="shared" si="369"/>
        <v>10</v>
      </c>
      <c r="W3352" t="str">
        <f t="shared" si="370"/>
        <v>Oct</v>
      </c>
    </row>
    <row r="3353" spans="1:23" customFormat="1" ht="43.2" x14ac:dyDescent="0.3">
      <c r="A3353">
        <v>3351</v>
      </c>
      <c r="B3353" s="2" t="s">
        <v>3350</v>
      </c>
      <c r="C3353" s="2" t="s">
        <v>7461</v>
      </c>
      <c r="D3353" s="7">
        <v>5000</v>
      </c>
      <c r="E3353" s="5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364"/>
        <v>101</v>
      </c>
      <c r="P3353">
        <f t="shared" si="365"/>
        <v>93.61</v>
      </c>
      <c r="Q3353" t="s">
        <v>8315</v>
      </c>
      <c r="R3353" t="s">
        <v>8316</v>
      </c>
      <c r="S3353" s="11">
        <f t="shared" si="366"/>
        <v>41806.395428240743</v>
      </c>
      <c r="T3353">
        <f t="shared" si="367"/>
        <v>25569.000625000001</v>
      </c>
      <c r="U3353">
        <f t="shared" si="368"/>
        <v>2014</v>
      </c>
      <c r="V3353">
        <f t="shared" si="369"/>
        <v>6</v>
      </c>
      <c r="W3353" t="str">
        <f t="shared" si="370"/>
        <v>Jun</v>
      </c>
    </row>
    <row r="3354" spans="1:23" customFormat="1" ht="43.2" x14ac:dyDescent="0.3">
      <c r="A3354">
        <v>3352</v>
      </c>
      <c r="B3354" s="2" t="s">
        <v>3351</v>
      </c>
      <c r="C3354" s="2" t="s">
        <v>7462</v>
      </c>
      <c r="D3354" s="7">
        <v>5000</v>
      </c>
      <c r="E3354" s="5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364"/>
        <v>108</v>
      </c>
      <c r="P3354">
        <f t="shared" si="365"/>
        <v>76.8</v>
      </c>
      <c r="Q3354" t="s">
        <v>8315</v>
      </c>
      <c r="R3354" t="s">
        <v>8316</v>
      </c>
      <c r="S3354" s="11">
        <f t="shared" si="366"/>
        <v>42495.992800925931</v>
      </c>
      <c r="T3354">
        <f t="shared" si="367"/>
        <v>25569.000810185185</v>
      </c>
      <c r="U3354">
        <f t="shared" si="368"/>
        <v>2016</v>
      </c>
      <c r="V3354">
        <f t="shared" si="369"/>
        <v>5</v>
      </c>
      <c r="W3354" t="str">
        <f t="shared" si="370"/>
        <v>May</v>
      </c>
    </row>
    <row r="3355" spans="1:23" customFormat="1" ht="43.2" x14ac:dyDescent="0.3">
      <c r="A3355">
        <v>3353</v>
      </c>
      <c r="B3355" s="2" t="s">
        <v>3352</v>
      </c>
      <c r="C3355" s="2" t="s">
        <v>7463</v>
      </c>
      <c r="D3355" s="7">
        <v>500</v>
      </c>
      <c r="E3355" s="5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364"/>
        <v>315</v>
      </c>
      <c r="P3355">
        <f t="shared" si="365"/>
        <v>35.799999999999997</v>
      </c>
      <c r="Q3355" t="s">
        <v>8315</v>
      </c>
      <c r="R3355" t="s">
        <v>8316</v>
      </c>
      <c r="S3355" s="11">
        <f t="shared" si="366"/>
        <v>42479.432291666672</v>
      </c>
      <c r="T3355">
        <f t="shared" si="367"/>
        <v>25569.000509259258</v>
      </c>
      <c r="U3355">
        <f t="shared" si="368"/>
        <v>2016</v>
      </c>
      <c r="V3355">
        <f t="shared" si="369"/>
        <v>4</v>
      </c>
      <c r="W3355" t="str">
        <f t="shared" si="370"/>
        <v>Apr</v>
      </c>
    </row>
    <row r="3356" spans="1:23" customFormat="1" ht="28.8" x14ac:dyDescent="0.3">
      <c r="A3356">
        <v>3354</v>
      </c>
      <c r="B3356" s="2" t="s">
        <v>3353</v>
      </c>
      <c r="C3356" s="2" t="s">
        <v>7464</v>
      </c>
      <c r="D3356" s="7">
        <v>3000</v>
      </c>
      <c r="E3356" s="5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364"/>
        <v>102</v>
      </c>
      <c r="P3356">
        <f t="shared" si="365"/>
        <v>55.6</v>
      </c>
      <c r="Q3356" t="s">
        <v>8315</v>
      </c>
      <c r="R3356" t="s">
        <v>8316</v>
      </c>
      <c r="S3356" s="11">
        <f t="shared" si="366"/>
        <v>42270.7269212963</v>
      </c>
      <c r="T3356">
        <f t="shared" si="367"/>
        <v>25569.000636574074</v>
      </c>
      <c r="U3356">
        <f t="shared" si="368"/>
        <v>2015</v>
      </c>
      <c r="V3356">
        <f t="shared" si="369"/>
        <v>9</v>
      </c>
      <c r="W3356" t="str">
        <f t="shared" si="370"/>
        <v>Sep</v>
      </c>
    </row>
    <row r="3357" spans="1:23" customFormat="1" ht="43.2" x14ac:dyDescent="0.3">
      <c r="A3357">
        <v>3355</v>
      </c>
      <c r="B3357" s="2" t="s">
        <v>3354</v>
      </c>
      <c r="C3357" s="2" t="s">
        <v>7465</v>
      </c>
      <c r="D3357" s="7">
        <v>1750</v>
      </c>
      <c r="E3357" s="5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364"/>
        <v>126</v>
      </c>
      <c r="P3357">
        <f t="shared" si="365"/>
        <v>147.33000000000001</v>
      </c>
      <c r="Q3357" t="s">
        <v>8315</v>
      </c>
      <c r="R3357" t="s">
        <v>8316</v>
      </c>
      <c r="S3357" s="11">
        <f t="shared" si="366"/>
        <v>42489.619525462964</v>
      </c>
      <c r="T3357">
        <f t="shared" si="367"/>
        <v>25569.000173611112</v>
      </c>
      <c r="U3357">
        <f t="shared" si="368"/>
        <v>2016</v>
      </c>
      <c r="V3357">
        <f t="shared" si="369"/>
        <v>4</v>
      </c>
      <c r="W3357" t="str">
        <f t="shared" si="370"/>
        <v>Apr</v>
      </c>
    </row>
    <row r="3358" spans="1:23" customFormat="1" ht="43.2" x14ac:dyDescent="0.3">
      <c r="A3358">
        <v>3356</v>
      </c>
      <c r="B3358" s="2" t="s">
        <v>3355</v>
      </c>
      <c r="C3358" s="2" t="s">
        <v>7466</v>
      </c>
      <c r="D3358" s="7">
        <v>1500</v>
      </c>
      <c r="E3358" s="5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364"/>
        <v>101</v>
      </c>
      <c r="P3358">
        <f t="shared" si="365"/>
        <v>56.33</v>
      </c>
      <c r="Q3358" t="s">
        <v>8315</v>
      </c>
      <c r="R3358" t="s">
        <v>8316</v>
      </c>
      <c r="S3358" s="11">
        <f t="shared" si="366"/>
        <v>42536.815648148149</v>
      </c>
      <c r="T3358">
        <f t="shared" si="367"/>
        <v>25569.0003125</v>
      </c>
      <c r="U3358">
        <f t="shared" si="368"/>
        <v>2016</v>
      </c>
      <c r="V3358">
        <f t="shared" si="369"/>
        <v>6</v>
      </c>
      <c r="W3358" t="str">
        <f t="shared" si="370"/>
        <v>Jun</v>
      </c>
    </row>
    <row r="3359" spans="1:23" customFormat="1" ht="43.2" x14ac:dyDescent="0.3">
      <c r="A3359">
        <v>3357</v>
      </c>
      <c r="B3359" s="2" t="s">
        <v>3356</v>
      </c>
      <c r="C3359" s="2" t="s">
        <v>7467</v>
      </c>
      <c r="D3359" s="7">
        <v>2000</v>
      </c>
      <c r="E3359" s="5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364"/>
        <v>101</v>
      </c>
      <c r="P3359">
        <f t="shared" si="365"/>
        <v>96.19</v>
      </c>
      <c r="Q3359" t="s">
        <v>8315</v>
      </c>
      <c r="R3359" t="s">
        <v>8316</v>
      </c>
      <c r="S3359" s="11">
        <f t="shared" si="366"/>
        <v>41822.417939814812</v>
      </c>
      <c r="T3359">
        <f t="shared" si="367"/>
        <v>25569.000243055554</v>
      </c>
      <c r="U3359">
        <f t="shared" si="368"/>
        <v>2014</v>
      </c>
      <c r="V3359">
        <f t="shared" si="369"/>
        <v>7</v>
      </c>
      <c r="W3359" t="str">
        <f t="shared" si="370"/>
        <v>Jul</v>
      </c>
    </row>
    <row r="3360" spans="1:23" customFormat="1" ht="43.2" x14ac:dyDescent="0.3">
      <c r="A3360">
        <v>3358</v>
      </c>
      <c r="B3360" s="2" t="s">
        <v>3357</v>
      </c>
      <c r="C3360" s="2" t="s">
        <v>7468</v>
      </c>
      <c r="D3360" s="7">
        <v>10000</v>
      </c>
      <c r="E3360" s="5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364"/>
        <v>103</v>
      </c>
      <c r="P3360">
        <f t="shared" si="365"/>
        <v>63.57</v>
      </c>
      <c r="Q3360" t="s">
        <v>8315</v>
      </c>
      <c r="R3360" t="s">
        <v>8316</v>
      </c>
      <c r="S3360" s="11">
        <f t="shared" si="366"/>
        <v>41932.311099537037</v>
      </c>
      <c r="T3360">
        <f t="shared" si="367"/>
        <v>25569.001875000002</v>
      </c>
      <c r="U3360">
        <f t="shared" si="368"/>
        <v>2014</v>
      </c>
      <c r="V3360">
        <f t="shared" si="369"/>
        <v>10</v>
      </c>
      <c r="W3360" t="str">
        <f t="shared" si="370"/>
        <v>Oct</v>
      </c>
    </row>
    <row r="3361" spans="1:23" customFormat="1" ht="43.2" x14ac:dyDescent="0.3">
      <c r="A3361">
        <v>3359</v>
      </c>
      <c r="B3361" s="2" t="s">
        <v>3358</v>
      </c>
      <c r="C3361" s="2" t="s">
        <v>7469</v>
      </c>
      <c r="D3361" s="7">
        <v>4000</v>
      </c>
      <c r="E3361" s="5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364"/>
        <v>106</v>
      </c>
      <c r="P3361">
        <f t="shared" si="365"/>
        <v>184.78</v>
      </c>
      <c r="Q3361" t="s">
        <v>8315</v>
      </c>
      <c r="R3361" t="s">
        <v>8316</v>
      </c>
      <c r="S3361" s="11">
        <f t="shared" si="366"/>
        <v>42746.057106481487</v>
      </c>
      <c r="T3361">
        <f t="shared" si="367"/>
        <v>25569.000266203704</v>
      </c>
      <c r="U3361">
        <f t="shared" si="368"/>
        <v>2017</v>
      </c>
      <c r="V3361">
        <f t="shared" si="369"/>
        <v>1</v>
      </c>
      <c r="W3361" t="str">
        <f t="shared" si="370"/>
        <v>Jan</v>
      </c>
    </row>
    <row r="3362" spans="1:23" customFormat="1" ht="28.8" x14ac:dyDescent="0.3">
      <c r="A3362">
        <v>3360</v>
      </c>
      <c r="B3362" s="2" t="s">
        <v>3359</v>
      </c>
      <c r="C3362" s="2" t="s">
        <v>7470</v>
      </c>
      <c r="D3362" s="7">
        <v>9000</v>
      </c>
      <c r="E3362" s="5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364"/>
        <v>101</v>
      </c>
      <c r="P3362">
        <f t="shared" si="365"/>
        <v>126.72</v>
      </c>
      <c r="Q3362" t="s">
        <v>8315</v>
      </c>
      <c r="R3362" t="s">
        <v>8316</v>
      </c>
      <c r="S3362" s="11">
        <f t="shared" si="366"/>
        <v>42697.082673611112</v>
      </c>
      <c r="T3362">
        <f t="shared" si="367"/>
        <v>25569.000833333332</v>
      </c>
      <c r="U3362">
        <f t="shared" si="368"/>
        <v>2016</v>
      </c>
      <c r="V3362">
        <f t="shared" si="369"/>
        <v>11</v>
      </c>
      <c r="W3362" t="str">
        <f t="shared" si="370"/>
        <v>Nov</v>
      </c>
    </row>
    <row r="3363" spans="1:23" customFormat="1" ht="57.6" x14ac:dyDescent="0.3">
      <c r="A3363">
        <v>3361</v>
      </c>
      <c r="B3363" s="2" t="s">
        <v>3360</v>
      </c>
      <c r="C3363" s="2" t="s">
        <v>7471</v>
      </c>
      <c r="D3363" s="7">
        <v>5000</v>
      </c>
      <c r="E3363" s="5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364"/>
        <v>113</v>
      </c>
      <c r="P3363">
        <f t="shared" si="365"/>
        <v>83.43</v>
      </c>
      <c r="Q3363" t="s">
        <v>8315</v>
      </c>
      <c r="R3363" t="s">
        <v>8316</v>
      </c>
      <c r="S3363" s="11">
        <f t="shared" si="366"/>
        <v>41866.025347222225</v>
      </c>
      <c r="T3363">
        <f t="shared" si="367"/>
        <v>25569.000787037035</v>
      </c>
      <c r="U3363">
        <f t="shared" si="368"/>
        <v>2014</v>
      </c>
      <c r="V3363">
        <f t="shared" si="369"/>
        <v>8</v>
      </c>
      <c r="W3363" t="str">
        <f t="shared" si="370"/>
        <v>Aug</v>
      </c>
    </row>
    <row r="3364" spans="1:23" customFormat="1" ht="43.2" x14ac:dyDescent="0.3">
      <c r="A3364">
        <v>3362</v>
      </c>
      <c r="B3364" s="2" t="s">
        <v>3361</v>
      </c>
      <c r="C3364" s="2" t="s">
        <v>7472</v>
      </c>
      <c r="D3364" s="7">
        <v>500</v>
      </c>
      <c r="E3364" s="5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364"/>
        <v>218</v>
      </c>
      <c r="P3364">
        <f t="shared" si="365"/>
        <v>54.5</v>
      </c>
      <c r="Q3364" t="s">
        <v>8315</v>
      </c>
      <c r="R3364" t="s">
        <v>8316</v>
      </c>
      <c r="S3364" s="11">
        <f t="shared" si="366"/>
        <v>42056.091631944444</v>
      </c>
      <c r="T3364">
        <f t="shared" si="367"/>
        <v>25569.000231481481</v>
      </c>
      <c r="U3364">
        <f t="shared" si="368"/>
        <v>2015</v>
      </c>
      <c r="V3364">
        <f t="shared" si="369"/>
        <v>2</v>
      </c>
      <c r="W3364" t="str">
        <f t="shared" si="370"/>
        <v>Feb</v>
      </c>
    </row>
    <row r="3365" spans="1:23" customFormat="1" ht="43.2" x14ac:dyDescent="0.3">
      <c r="A3365">
        <v>3363</v>
      </c>
      <c r="B3365" s="2" t="s">
        <v>3362</v>
      </c>
      <c r="C3365" s="2" t="s">
        <v>7473</v>
      </c>
      <c r="D3365" s="7">
        <v>7750</v>
      </c>
      <c r="E3365" s="5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364"/>
        <v>101</v>
      </c>
      <c r="P3365">
        <f t="shared" si="365"/>
        <v>302.31</v>
      </c>
      <c r="Q3365" t="s">
        <v>8315</v>
      </c>
      <c r="R3365" t="s">
        <v>8316</v>
      </c>
      <c r="S3365" s="11">
        <f t="shared" si="366"/>
        <v>41851.771354166667</v>
      </c>
      <c r="T3365">
        <f t="shared" si="367"/>
        <v>25569.000300925927</v>
      </c>
      <c r="U3365">
        <f t="shared" si="368"/>
        <v>2014</v>
      </c>
      <c r="V3365">
        <f t="shared" si="369"/>
        <v>7</v>
      </c>
      <c r="W3365" t="str">
        <f t="shared" si="370"/>
        <v>Jul</v>
      </c>
    </row>
    <row r="3366" spans="1:23" customFormat="1" ht="43.2" x14ac:dyDescent="0.3">
      <c r="A3366">
        <v>3364</v>
      </c>
      <c r="B3366" s="2" t="s">
        <v>3363</v>
      </c>
      <c r="C3366" s="2" t="s">
        <v>7474</v>
      </c>
      <c r="D3366" s="7">
        <v>3000</v>
      </c>
      <c r="E3366" s="5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364"/>
        <v>106</v>
      </c>
      <c r="P3366">
        <f t="shared" si="365"/>
        <v>44.14</v>
      </c>
      <c r="Q3366" t="s">
        <v>8315</v>
      </c>
      <c r="R3366" t="s">
        <v>8316</v>
      </c>
      <c r="S3366" s="11">
        <f t="shared" si="366"/>
        <v>42422.977418981478</v>
      </c>
      <c r="T3366">
        <f t="shared" si="367"/>
        <v>25569.000833333332</v>
      </c>
      <c r="U3366">
        <f t="shared" si="368"/>
        <v>2016</v>
      </c>
      <c r="V3366">
        <f t="shared" si="369"/>
        <v>2</v>
      </c>
      <c r="W3366" t="str">
        <f t="shared" si="370"/>
        <v>Feb</v>
      </c>
    </row>
    <row r="3367" spans="1:23" customFormat="1" ht="43.2" x14ac:dyDescent="0.3">
      <c r="A3367">
        <v>3365</v>
      </c>
      <c r="B3367" s="2" t="s">
        <v>3364</v>
      </c>
      <c r="C3367" s="2" t="s">
        <v>7475</v>
      </c>
      <c r="D3367" s="7">
        <v>2500</v>
      </c>
      <c r="E3367" s="5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364"/>
        <v>104</v>
      </c>
      <c r="P3367">
        <f t="shared" si="365"/>
        <v>866.67</v>
      </c>
      <c r="Q3367" t="s">
        <v>8315</v>
      </c>
      <c r="R3367" t="s">
        <v>8316</v>
      </c>
      <c r="S3367" s="11">
        <f t="shared" si="366"/>
        <v>42321.101759259262</v>
      </c>
      <c r="T3367">
        <f t="shared" si="367"/>
        <v>25569.000034722223</v>
      </c>
      <c r="U3367">
        <f t="shared" si="368"/>
        <v>2015</v>
      </c>
      <c r="V3367">
        <f t="shared" si="369"/>
        <v>11</v>
      </c>
      <c r="W3367" t="str">
        <f t="shared" si="370"/>
        <v>Nov</v>
      </c>
    </row>
    <row r="3368" spans="1:23" customFormat="1" ht="43.2" x14ac:dyDescent="0.3">
      <c r="A3368">
        <v>3366</v>
      </c>
      <c r="B3368" s="2" t="s">
        <v>3365</v>
      </c>
      <c r="C3368" s="2" t="s">
        <v>7476</v>
      </c>
      <c r="D3368" s="7">
        <v>500</v>
      </c>
      <c r="E3368" s="5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364"/>
        <v>221</v>
      </c>
      <c r="P3368">
        <f t="shared" si="365"/>
        <v>61.39</v>
      </c>
      <c r="Q3368" t="s">
        <v>8315</v>
      </c>
      <c r="R3368" t="s">
        <v>8316</v>
      </c>
      <c r="S3368" s="11">
        <f t="shared" si="366"/>
        <v>42107.067557870367</v>
      </c>
      <c r="T3368">
        <f t="shared" si="367"/>
        <v>25569.000208333335</v>
      </c>
      <c r="U3368">
        <f t="shared" si="368"/>
        <v>2015</v>
      </c>
      <c r="V3368">
        <f t="shared" si="369"/>
        <v>4</v>
      </c>
      <c r="W3368" t="str">
        <f t="shared" si="370"/>
        <v>Apr</v>
      </c>
    </row>
    <row r="3369" spans="1:23" customFormat="1" ht="43.2" x14ac:dyDescent="0.3">
      <c r="A3369">
        <v>3367</v>
      </c>
      <c r="B3369" s="2" t="s">
        <v>3366</v>
      </c>
      <c r="C3369" s="2" t="s">
        <v>7477</v>
      </c>
      <c r="D3369" s="7">
        <v>750</v>
      </c>
      <c r="E3369" s="5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364"/>
        <v>119</v>
      </c>
      <c r="P3369">
        <f t="shared" si="365"/>
        <v>29.67</v>
      </c>
      <c r="Q3369" t="s">
        <v>8315</v>
      </c>
      <c r="R3369" t="s">
        <v>8316</v>
      </c>
      <c r="S3369" s="11">
        <f t="shared" si="366"/>
        <v>42192.933958333335</v>
      </c>
      <c r="T3369">
        <f t="shared" si="367"/>
        <v>25569.000347222223</v>
      </c>
      <c r="U3369">
        <f t="shared" si="368"/>
        <v>2015</v>
      </c>
      <c r="V3369">
        <f t="shared" si="369"/>
        <v>7</v>
      </c>
      <c r="W3369" t="str">
        <f t="shared" si="370"/>
        <v>Jul</v>
      </c>
    </row>
    <row r="3370" spans="1:23" customFormat="1" ht="43.2" x14ac:dyDescent="0.3">
      <c r="A3370">
        <v>3368</v>
      </c>
      <c r="B3370" s="2" t="s">
        <v>3367</v>
      </c>
      <c r="C3370" s="2" t="s">
        <v>7478</v>
      </c>
      <c r="D3370" s="7">
        <v>1000</v>
      </c>
      <c r="E3370" s="5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364"/>
        <v>105</v>
      </c>
      <c r="P3370">
        <f t="shared" si="365"/>
        <v>45.48</v>
      </c>
      <c r="Q3370" t="s">
        <v>8315</v>
      </c>
      <c r="R3370" t="s">
        <v>8316</v>
      </c>
      <c r="S3370" s="11">
        <f t="shared" si="366"/>
        <v>41969.199756944443</v>
      </c>
      <c r="T3370">
        <f t="shared" si="367"/>
        <v>25569.000266203704</v>
      </c>
      <c r="U3370">
        <f t="shared" si="368"/>
        <v>2014</v>
      </c>
      <c r="V3370">
        <f t="shared" si="369"/>
        <v>11</v>
      </c>
      <c r="W3370" t="str">
        <f t="shared" si="370"/>
        <v>Nov</v>
      </c>
    </row>
    <row r="3371" spans="1:23" customFormat="1" ht="43.2" x14ac:dyDescent="0.3">
      <c r="A3371">
        <v>3369</v>
      </c>
      <c r="B3371" s="2" t="s">
        <v>3368</v>
      </c>
      <c r="C3371" s="2" t="s">
        <v>7479</v>
      </c>
      <c r="D3371" s="7">
        <v>5000</v>
      </c>
      <c r="E3371" s="5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364"/>
        <v>104</v>
      </c>
      <c r="P3371">
        <f t="shared" si="365"/>
        <v>96.2</v>
      </c>
      <c r="Q3371" t="s">
        <v>8315</v>
      </c>
      <c r="R3371" t="s">
        <v>8316</v>
      </c>
      <c r="S3371" s="11">
        <f t="shared" si="366"/>
        <v>42690.041435185187</v>
      </c>
      <c r="T3371">
        <f t="shared" si="367"/>
        <v>25569.000625000001</v>
      </c>
      <c r="U3371">
        <f t="shared" si="368"/>
        <v>2016</v>
      </c>
      <c r="V3371">
        <f t="shared" si="369"/>
        <v>11</v>
      </c>
      <c r="W3371" t="str">
        <f t="shared" si="370"/>
        <v>Nov</v>
      </c>
    </row>
    <row r="3372" spans="1:23" customFormat="1" ht="28.8" x14ac:dyDescent="0.3">
      <c r="A3372">
        <v>3370</v>
      </c>
      <c r="B3372" s="2" t="s">
        <v>3369</v>
      </c>
      <c r="C3372" s="2" t="s">
        <v>7480</v>
      </c>
      <c r="D3372" s="7">
        <v>1500</v>
      </c>
      <c r="E3372" s="5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364"/>
        <v>118</v>
      </c>
      <c r="P3372">
        <f t="shared" si="365"/>
        <v>67.92</v>
      </c>
      <c r="Q3372" t="s">
        <v>8315</v>
      </c>
      <c r="R3372" t="s">
        <v>8316</v>
      </c>
      <c r="S3372" s="11">
        <f t="shared" si="366"/>
        <v>42690.334317129629</v>
      </c>
      <c r="T3372">
        <f t="shared" si="367"/>
        <v>25569.000300925927</v>
      </c>
      <c r="U3372">
        <f t="shared" si="368"/>
        <v>2016</v>
      </c>
      <c r="V3372">
        <f t="shared" si="369"/>
        <v>11</v>
      </c>
      <c r="W3372" t="str">
        <f t="shared" si="370"/>
        <v>Nov</v>
      </c>
    </row>
    <row r="3373" spans="1:23" customFormat="1" ht="28.8" x14ac:dyDescent="0.3">
      <c r="A3373">
        <v>3371</v>
      </c>
      <c r="B3373" s="2" t="s">
        <v>3370</v>
      </c>
      <c r="C3373" s="2" t="s">
        <v>7481</v>
      </c>
      <c r="D3373" s="7">
        <v>200</v>
      </c>
      <c r="E3373" s="5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364"/>
        <v>139</v>
      </c>
      <c r="P3373">
        <f t="shared" si="365"/>
        <v>30.78</v>
      </c>
      <c r="Q3373" t="s">
        <v>8315</v>
      </c>
      <c r="R3373" t="s">
        <v>8316</v>
      </c>
      <c r="S3373" s="11">
        <f t="shared" si="366"/>
        <v>42312.874594907407</v>
      </c>
      <c r="T3373">
        <f t="shared" si="367"/>
        <v>25569.000104166666</v>
      </c>
      <c r="U3373">
        <f t="shared" si="368"/>
        <v>2015</v>
      </c>
      <c r="V3373">
        <f t="shared" si="369"/>
        <v>11</v>
      </c>
      <c r="W3373" t="str">
        <f t="shared" si="370"/>
        <v>Nov</v>
      </c>
    </row>
    <row r="3374" spans="1:23" customFormat="1" ht="43.2" x14ac:dyDescent="0.3">
      <c r="A3374">
        <v>3372</v>
      </c>
      <c r="B3374" s="2" t="s">
        <v>3371</v>
      </c>
      <c r="C3374" s="2" t="s">
        <v>7482</v>
      </c>
      <c r="D3374" s="7">
        <v>1000</v>
      </c>
      <c r="E3374" s="5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364"/>
        <v>104</v>
      </c>
      <c r="P3374">
        <f t="shared" si="365"/>
        <v>38.33</v>
      </c>
      <c r="Q3374" t="s">
        <v>8315</v>
      </c>
      <c r="R3374" t="s">
        <v>8316</v>
      </c>
      <c r="S3374" s="11">
        <f t="shared" si="366"/>
        <v>41855.548101851848</v>
      </c>
      <c r="T3374">
        <f t="shared" si="367"/>
        <v>25569.0003125</v>
      </c>
      <c r="U3374">
        <f t="shared" si="368"/>
        <v>2014</v>
      </c>
      <c r="V3374">
        <f t="shared" si="369"/>
        <v>8</v>
      </c>
      <c r="W3374" t="str">
        <f t="shared" si="370"/>
        <v>Aug</v>
      </c>
    </row>
    <row r="3375" spans="1:23" customFormat="1" ht="43.2" x14ac:dyDescent="0.3">
      <c r="A3375">
        <v>3373</v>
      </c>
      <c r="B3375" s="2" t="s">
        <v>3372</v>
      </c>
      <c r="C3375" s="2" t="s">
        <v>7483</v>
      </c>
      <c r="D3375" s="7">
        <v>2000</v>
      </c>
      <c r="E3375" s="5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364"/>
        <v>100</v>
      </c>
      <c r="P3375">
        <f t="shared" si="365"/>
        <v>66.83</v>
      </c>
      <c r="Q3375" t="s">
        <v>8315</v>
      </c>
      <c r="R3375" t="s">
        <v>8316</v>
      </c>
      <c r="S3375" s="11">
        <f t="shared" si="366"/>
        <v>42179.854629629626</v>
      </c>
      <c r="T3375">
        <f t="shared" si="367"/>
        <v>25569.000347222223</v>
      </c>
      <c r="U3375">
        <f t="shared" si="368"/>
        <v>2015</v>
      </c>
      <c r="V3375">
        <f t="shared" si="369"/>
        <v>6</v>
      </c>
      <c r="W3375" t="str">
        <f t="shared" si="370"/>
        <v>Jun</v>
      </c>
    </row>
    <row r="3376" spans="1:23" customFormat="1" ht="43.2" x14ac:dyDescent="0.3">
      <c r="A3376">
        <v>3374</v>
      </c>
      <c r="B3376" s="2" t="s">
        <v>3373</v>
      </c>
      <c r="C3376" s="2" t="s">
        <v>7484</v>
      </c>
      <c r="D3376" s="7">
        <v>3500</v>
      </c>
      <c r="E3376" s="5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364"/>
        <v>107</v>
      </c>
      <c r="P3376">
        <f t="shared" si="365"/>
        <v>71.73</v>
      </c>
      <c r="Q3376" t="s">
        <v>8315</v>
      </c>
      <c r="R3376" t="s">
        <v>8316</v>
      </c>
      <c r="S3376" s="11">
        <f t="shared" si="366"/>
        <v>42275.731666666667</v>
      </c>
      <c r="T3376">
        <f t="shared" si="367"/>
        <v>25569.000601851851</v>
      </c>
      <c r="U3376">
        <f t="shared" si="368"/>
        <v>2015</v>
      </c>
      <c r="V3376">
        <f t="shared" si="369"/>
        <v>9</v>
      </c>
      <c r="W3376" t="str">
        <f t="shared" si="370"/>
        <v>Sep</v>
      </c>
    </row>
    <row r="3377" spans="1:23" customFormat="1" ht="43.2" x14ac:dyDescent="0.3">
      <c r="A3377">
        <v>3375</v>
      </c>
      <c r="B3377" s="2" t="s">
        <v>3374</v>
      </c>
      <c r="C3377" s="2" t="s">
        <v>7485</v>
      </c>
      <c r="D3377" s="7">
        <v>3000</v>
      </c>
      <c r="E3377" s="5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364"/>
        <v>100</v>
      </c>
      <c r="P3377">
        <f t="shared" si="365"/>
        <v>176.47</v>
      </c>
      <c r="Q3377" t="s">
        <v>8315</v>
      </c>
      <c r="R3377" t="s">
        <v>8316</v>
      </c>
      <c r="S3377" s="11">
        <f t="shared" si="366"/>
        <v>41765.610798611109</v>
      </c>
      <c r="T3377">
        <f t="shared" si="367"/>
        <v>25569.000196759258</v>
      </c>
      <c r="U3377">
        <f t="shared" si="368"/>
        <v>2014</v>
      </c>
      <c r="V3377">
        <f t="shared" si="369"/>
        <v>5</v>
      </c>
      <c r="W3377" t="str">
        <f t="shared" si="370"/>
        <v>May</v>
      </c>
    </row>
    <row r="3378" spans="1:23" customFormat="1" ht="43.2" x14ac:dyDescent="0.3">
      <c r="A3378">
        <v>3376</v>
      </c>
      <c r="B3378" s="2" t="s">
        <v>3375</v>
      </c>
      <c r="C3378" s="2" t="s">
        <v>7486</v>
      </c>
      <c r="D3378" s="7">
        <v>8000</v>
      </c>
      <c r="E3378" s="5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364"/>
        <v>100</v>
      </c>
      <c r="P3378">
        <f t="shared" si="365"/>
        <v>421.11</v>
      </c>
      <c r="Q3378" t="s">
        <v>8315</v>
      </c>
      <c r="R3378" t="s">
        <v>8316</v>
      </c>
      <c r="S3378" s="11">
        <f t="shared" si="366"/>
        <v>42059.701319444444</v>
      </c>
      <c r="T3378">
        <f t="shared" si="367"/>
        <v>25569.000219907408</v>
      </c>
      <c r="U3378">
        <f t="shared" si="368"/>
        <v>2015</v>
      </c>
      <c r="V3378">
        <f t="shared" si="369"/>
        <v>2</v>
      </c>
      <c r="W3378" t="str">
        <f t="shared" si="370"/>
        <v>Feb</v>
      </c>
    </row>
    <row r="3379" spans="1:23" customFormat="1" ht="43.2" x14ac:dyDescent="0.3">
      <c r="A3379">
        <v>3377</v>
      </c>
      <c r="B3379" s="2" t="s">
        <v>3376</v>
      </c>
      <c r="C3379" s="2" t="s">
        <v>7487</v>
      </c>
      <c r="D3379" s="7">
        <v>8000</v>
      </c>
      <c r="E3379" s="5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364"/>
        <v>101</v>
      </c>
      <c r="P3379">
        <f t="shared" si="365"/>
        <v>104.99</v>
      </c>
      <c r="Q3379" t="s">
        <v>8315</v>
      </c>
      <c r="R3379" t="s">
        <v>8316</v>
      </c>
      <c r="S3379" s="11">
        <f t="shared" si="366"/>
        <v>42053.732627314821</v>
      </c>
      <c r="T3379">
        <f t="shared" si="367"/>
        <v>25569.000891203705</v>
      </c>
      <c r="U3379">
        <f t="shared" si="368"/>
        <v>2015</v>
      </c>
      <c r="V3379">
        <f t="shared" si="369"/>
        <v>2</v>
      </c>
      <c r="W3379" t="str">
        <f t="shared" si="370"/>
        <v>Feb</v>
      </c>
    </row>
    <row r="3380" spans="1:23" customFormat="1" ht="43.2" x14ac:dyDescent="0.3">
      <c r="A3380">
        <v>3378</v>
      </c>
      <c r="B3380" s="2" t="s">
        <v>3377</v>
      </c>
      <c r="C3380" s="2" t="s">
        <v>7488</v>
      </c>
      <c r="D3380" s="7">
        <v>550</v>
      </c>
      <c r="E3380" s="5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364"/>
        <v>108</v>
      </c>
      <c r="P3380">
        <f t="shared" si="365"/>
        <v>28.19</v>
      </c>
      <c r="Q3380" t="s">
        <v>8315</v>
      </c>
      <c r="R3380" t="s">
        <v>8316</v>
      </c>
      <c r="S3380" s="11">
        <f t="shared" si="366"/>
        <v>41858.355393518519</v>
      </c>
      <c r="T3380">
        <f t="shared" si="367"/>
        <v>25569.000243055554</v>
      </c>
      <c r="U3380">
        <f t="shared" si="368"/>
        <v>2014</v>
      </c>
      <c r="V3380">
        <f t="shared" si="369"/>
        <v>8</v>
      </c>
      <c r="W3380" t="str">
        <f t="shared" si="370"/>
        <v>Aug</v>
      </c>
    </row>
    <row r="3381" spans="1:23" customFormat="1" ht="57.6" x14ac:dyDescent="0.3">
      <c r="A3381">
        <v>3379</v>
      </c>
      <c r="B3381" s="2" t="s">
        <v>3378</v>
      </c>
      <c r="C3381" s="2" t="s">
        <v>7489</v>
      </c>
      <c r="D3381" s="7">
        <v>2000</v>
      </c>
      <c r="E3381" s="5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364"/>
        <v>104</v>
      </c>
      <c r="P3381">
        <f t="shared" si="365"/>
        <v>54.55</v>
      </c>
      <c r="Q3381" t="s">
        <v>8315</v>
      </c>
      <c r="R3381" t="s">
        <v>8316</v>
      </c>
      <c r="S3381" s="11">
        <f t="shared" si="366"/>
        <v>42225.513888888891</v>
      </c>
      <c r="T3381">
        <f t="shared" si="367"/>
        <v>25569.000439814816</v>
      </c>
      <c r="U3381">
        <f t="shared" si="368"/>
        <v>2015</v>
      </c>
      <c r="V3381">
        <f t="shared" si="369"/>
        <v>8</v>
      </c>
      <c r="W3381" t="str">
        <f t="shared" si="370"/>
        <v>Aug</v>
      </c>
    </row>
    <row r="3382" spans="1:23" customFormat="1" ht="57.6" x14ac:dyDescent="0.3">
      <c r="A3382">
        <v>3380</v>
      </c>
      <c r="B3382" s="2" t="s">
        <v>3379</v>
      </c>
      <c r="C3382" s="2" t="s">
        <v>7490</v>
      </c>
      <c r="D3382" s="7">
        <v>3000</v>
      </c>
      <c r="E3382" s="5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364"/>
        <v>104</v>
      </c>
      <c r="P3382">
        <f t="shared" si="365"/>
        <v>111.89</v>
      </c>
      <c r="Q3382" t="s">
        <v>8315</v>
      </c>
      <c r="R3382" t="s">
        <v>8316</v>
      </c>
      <c r="S3382" s="11">
        <f t="shared" si="366"/>
        <v>41937.95344907407</v>
      </c>
      <c r="T3382">
        <f t="shared" si="367"/>
        <v>25569.000324074073</v>
      </c>
      <c r="U3382">
        <f t="shared" si="368"/>
        <v>2014</v>
      </c>
      <c r="V3382">
        <f t="shared" si="369"/>
        <v>10</v>
      </c>
      <c r="W3382" t="str">
        <f t="shared" si="370"/>
        <v>Oct</v>
      </c>
    </row>
    <row r="3383" spans="1:23" customFormat="1" ht="43.2" x14ac:dyDescent="0.3">
      <c r="A3383">
        <v>3381</v>
      </c>
      <c r="B3383" s="2" t="s">
        <v>3380</v>
      </c>
      <c r="C3383" s="2" t="s">
        <v>7491</v>
      </c>
      <c r="D3383" s="7">
        <v>4000</v>
      </c>
      <c r="E3383" s="5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364"/>
        <v>102</v>
      </c>
      <c r="P3383">
        <f t="shared" si="365"/>
        <v>85.21</v>
      </c>
      <c r="Q3383" t="s">
        <v>8315</v>
      </c>
      <c r="R3383" t="s">
        <v>8316</v>
      </c>
      <c r="S3383" s="11">
        <f t="shared" si="366"/>
        <v>42044.184988425928</v>
      </c>
      <c r="T3383">
        <f t="shared" si="367"/>
        <v>25569.000555555554</v>
      </c>
      <c r="U3383">
        <f t="shared" si="368"/>
        <v>2015</v>
      </c>
      <c r="V3383">
        <f t="shared" si="369"/>
        <v>2</v>
      </c>
      <c r="W3383" t="str">
        <f t="shared" si="370"/>
        <v>Feb</v>
      </c>
    </row>
    <row r="3384" spans="1:23" customFormat="1" ht="43.2" x14ac:dyDescent="0.3">
      <c r="A3384">
        <v>3382</v>
      </c>
      <c r="B3384" s="2" t="s">
        <v>3381</v>
      </c>
      <c r="C3384" s="2" t="s">
        <v>7492</v>
      </c>
      <c r="D3384" s="7">
        <v>3500</v>
      </c>
      <c r="E3384" s="5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364"/>
        <v>101</v>
      </c>
      <c r="P3384">
        <f t="shared" si="365"/>
        <v>76.650000000000006</v>
      </c>
      <c r="Q3384" t="s">
        <v>8315</v>
      </c>
      <c r="R3384" t="s">
        <v>8316</v>
      </c>
      <c r="S3384" s="11">
        <f t="shared" si="366"/>
        <v>42559.431203703702</v>
      </c>
      <c r="T3384">
        <f t="shared" si="367"/>
        <v>25569.000532407408</v>
      </c>
      <c r="U3384">
        <f t="shared" si="368"/>
        <v>2016</v>
      </c>
      <c r="V3384">
        <f t="shared" si="369"/>
        <v>7</v>
      </c>
      <c r="W3384" t="str">
        <f t="shared" si="370"/>
        <v>Jul</v>
      </c>
    </row>
    <row r="3385" spans="1:23" customFormat="1" ht="43.2" x14ac:dyDescent="0.3">
      <c r="A3385">
        <v>3383</v>
      </c>
      <c r="B3385" s="2" t="s">
        <v>3382</v>
      </c>
      <c r="C3385" s="2" t="s">
        <v>7493</v>
      </c>
      <c r="D3385" s="7">
        <v>1750</v>
      </c>
      <c r="E3385" s="5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364"/>
        <v>112</v>
      </c>
      <c r="P3385">
        <f t="shared" si="365"/>
        <v>65.17</v>
      </c>
      <c r="Q3385" t="s">
        <v>8315</v>
      </c>
      <c r="R3385" t="s">
        <v>8316</v>
      </c>
      <c r="S3385" s="11">
        <f t="shared" si="366"/>
        <v>42524.782638888893</v>
      </c>
      <c r="T3385">
        <f t="shared" si="367"/>
        <v>25569.000347222223</v>
      </c>
      <c r="U3385">
        <f t="shared" si="368"/>
        <v>2016</v>
      </c>
      <c r="V3385">
        <f t="shared" si="369"/>
        <v>6</v>
      </c>
      <c r="W3385" t="str">
        <f t="shared" si="370"/>
        <v>Jun</v>
      </c>
    </row>
    <row r="3386" spans="1:23" customFormat="1" ht="43.2" x14ac:dyDescent="0.3">
      <c r="A3386">
        <v>3384</v>
      </c>
      <c r="B3386" s="2" t="s">
        <v>3383</v>
      </c>
      <c r="C3386" s="2" t="s">
        <v>7494</v>
      </c>
      <c r="D3386" s="7">
        <v>6000</v>
      </c>
      <c r="E3386" s="5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364"/>
        <v>100</v>
      </c>
      <c r="P3386">
        <f t="shared" si="365"/>
        <v>93.76</v>
      </c>
      <c r="Q3386" t="s">
        <v>8315</v>
      </c>
      <c r="R3386" t="s">
        <v>8316</v>
      </c>
      <c r="S3386" s="11">
        <f t="shared" si="366"/>
        <v>42292.087592592594</v>
      </c>
      <c r="T3386">
        <f t="shared" si="367"/>
        <v>25569.000740740739</v>
      </c>
      <c r="U3386">
        <f t="shared" si="368"/>
        <v>2015</v>
      </c>
      <c r="V3386">
        <f t="shared" si="369"/>
        <v>10</v>
      </c>
      <c r="W3386" t="str">
        <f t="shared" si="370"/>
        <v>Oct</v>
      </c>
    </row>
    <row r="3387" spans="1:23" customFormat="1" ht="43.2" x14ac:dyDescent="0.3">
      <c r="A3387">
        <v>3385</v>
      </c>
      <c r="B3387" s="2" t="s">
        <v>3384</v>
      </c>
      <c r="C3387" s="2" t="s">
        <v>7495</v>
      </c>
      <c r="D3387" s="7">
        <v>2000</v>
      </c>
      <c r="E3387" s="5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364"/>
        <v>100</v>
      </c>
      <c r="P3387">
        <f t="shared" si="365"/>
        <v>133.33000000000001</v>
      </c>
      <c r="Q3387" t="s">
        <v>8315</v>
      </c>
      <c r="R3387" t="s">
        <v>8316</v>
      </c>
      <c r="S3387" s="11">
        <f t="shared" si="366"/>
        <v>41953.8675</v>
      </c>
      <c r="T3387">
        <f t="shared" si="367"/>
        <v>25569.000173611112</v>
      </c>
      <c r="U3387">
        <f t="shared" si="368"/>
        <v>2014</v>
      </c>
      <c r="V3387">
        <f t="shared" si="369"/>
        <v>11</v>
      </c>
      <c r="W3387" t="str">
        <f t="shared" si="370"/>
        <v>Nov</v>
      </c>
    </row>
    <row r="3388" spans="1:23" customFormat="1" ht="43.2" x14ac:dyDescent="0.3">
      <c r="A3388">
        <v>3386</v>
      </c>
      <c r="B3388" s="2" t="s">
        <v>3385</v>
      </c>
      <c r="C3388" s="2" t="s">
        <v>7496</v>
      </c>
      <c r="D3388" s="7">
        <v>2000</v>
      </c>
      <c r="E3388" s="5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364"/>
        <v>105</v>
      </c>
      <c r="P3388">
        <f t="shared" si="365"/>
        <v>51.22</v>
      </c>
      <c r="Q3388" t="s">
        <v>8315</v>
      </c>
      <c r="R3388" t="s">
        <v>8316</v>
      </c>
      <c r="S3388" s="11">
        <f t="shared" si="366"/>
        <v>41946.644745370373</v>
      </c>
      <c r="T3388">
        <f t="shared" si="367"/>
        <v>25569.000474537039</v>
      </c>
      <c r="U3388">
        <f t="shared" si="368"/>
        <v>2014</v>
      </c>
      <c r="V3388">
        <f t="shared" si="369"/>
        <v>11</v>
      </c>
      <c r="W3388" t="str">
        <f t="shared" si="370"/>
        <v>Nov</v>
      </c>
    </row>
    <row r="3389" spans="1:23" customFormat="1" ht="57.6" x14ac:dyDescent="0.3">
      <c r="A3389">
        <v>3387</v>
      </c>
      <c r="B3389" s="2" t="s">
        <v>3386</v>
      </c>
      <c r="C3389" s="2" t="s">
        <v>7497</v>
      </c>
      <c r="D3389" s="7">
        <v>3000</v>
      </c>
      <c r="E3389" s="5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364"/>
        <v>117</v>
      </c>
      <c r="P3389">
        <f t="shared" si="365"/>
        <v>100.17</v>
      </c>
      <c r="Q3389" t="s">
        <v>8315</v>
      </c>
      <c r="R3389" t="s">
        <v>8316</v>
      </c>
      <c r="S3389" s="11">
        <f t="shared" si="366"/>
        <v>41947.762592592589</v>
      </c>
      <c r="T3389">
        <f t="shared" si="367"/>
        <v>25569.000405092593</v>
      </c>
      <c r="U3389">
        <f t="shared" si="368"/>
        <v>2014</v>
      </c>
      <c r="V3389">
        <f t="shared" si="369"/>
        <v>11</v>
      </c>
      <c r="W3389" t="str">
        <f t="shared" si="370"/>
        <v>Nov</v>
      </c>
    </row>
    <row r="3390" spans="1:23" customFormat="1" ht="57.6" x14ac:dyDescent="0.3">
      <c r="A3390">
        <v>3388</v>
      </c>
      <c r="B3390" s="2" t="s">
        <v>3387</v>
      </c>
      <c r="C3390" s="2" t="s">
        <v>7498</v>
      </c>
      <c r="D3390" s="7">
        <v>1500</v>
      </c>
      <c r="E3390" s="5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364"/>
        <v>104</v>
      </c>
      <c r="P3390">
        <f t="shared" si="365"/>
        <v>34.6</v>
      </c>
      <c r="Q3390" t="s">
        <v>8315</v>
      </c>
      <c r="R3390" t="s">
        <v>8316</v>
      </c>
      <c r="S3390" s="11">
        <f t="shared" si="366"/>
        <v>42143.461122685185</v>
      </c>
      <c r="T3390">
        <f t="shared" si="367"/>
        <v>25569.000520833335</v>
      </c>
      <c r="U3390">
        <f t="shared" si="368"/>
        <v>2015</v>
      </c>
      <c r="V3390">
        <f t="shared" si="369"/>
        <v>5</v>
      </c>
      <c r="W3390" t="str">
        <f t="shared" si="370"/>
        <v>May</v>
      </c>
    </row>
    <row r="3391" spans="1:23" customFormat="1" ht="43.2" x14ac:dyDescent="0.3">
      <c r="A3391">
        <v>3389</v>
      </c>
      <c r="B3391" s="2" t="s">
        <v>3388</v>
      </c>
      <c r="C3391" s="2" t="s">
        <v>7499</v>
      </c>
      <c r="D3391" s="7">
        <v>10000</v>
      </c>
      <c r="E3391" s="5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364"/>
        <v>115</v>
      </c>
      <c r="P3391">
        <f t="shared" si="365"/>
        <v>184.68</v>
      </c>
      <c r="Q3391" t="s">
        <v>8315</v>
      </c>
      <c r="R3391" t="s">
        <v>8316</v>
      </c>
      <c r="S3391" s="11">
        <f t="shared" si="366"/>
        <v>42494.563449074078</v>
      </c>
      <c r="T3391">
        <f t="shared" si="367"/>
        <v>25569.000717592593</v>
      </c>
      <c r="U3391">
        <f t="shared" si="368"/>
        <v>2016</v>
      </c>
      <c r="V3391">
        <f t="shared" si="369"/>
        <v>5</v>
      </c>
      <c r="W3391" t="str">
        <f t="shared" si="370"/>
        <v>May</v>
      </c>
    </row>
    <row r="3392" spans="1:23" customFormat="1" ht="43.2" x14ac:dyDescent="0.3">
      <c r="A3392">
        <v>3390</v>
      </c>
      <c r="B3392" s="2" t="s">
        <v>3389</v>
      </c>
      <c r="C3392" s="2" t="s">
        <v>7500</v>
      </c>
      <c r="D3392" s="7">
        <v>1500</v>
      </c>
      <c r="E3392" s="5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364"/>
        <v>102</v>
      </c>
      <c r="P3392">
        <f t="shared" si="365"/>
        <v>69.819999999999993</v>
      </c>
      <c r="Q3392" t="s">
        <v>8315</v>
      </c>
      <c r="R3392" t="s">
        <v>8316</v>
      </c>
      <c r="S3392" s="11">
        <f t="shared" si="366"/>
        <v>41815.774826388886</v>
      </c>
      <c r="T3392">
        <f t="shared" si="367"/>
        <v>25569.000254629631</v>
      </c>
      <c r="U3392">
        <f t="shared" si="368"/>
        <v>2014</v>
      </c>
      <c r="V3392">
        <f t="shared" si="369"/>
        <v>6</v>
      </c>
      <c r="W3392" t="str">
        <f t="shared" si="370"/>
        <v>Jun</v>
      </c>
    </row>
    <row r="3393" spans="1:23" customFormat="1" ht="43.2" x14ac:dyDescent="0.3">
      <c r="A3393">
        <v>3391</v>
      </c>
      <c r="B3393" s="2" t="s">
        <v>3390</v>
      </c>
      <c r="C3393" s="2" t="s">
        <v>7501</v>
      </c>
      <c r="D3393" s="7">
        <v>500</v>
      </c>
      <c r="E3393" s="5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364"/>
        <v>223</v>
      </c>
      <c r="P3393">
        <f t="shared" si="365"/>
        <v>61.94</v>
      </c>
      <c r="Q3393" t="s">
        <v>8315</v>
      </c>
      <c r="R3393" t="s">
        <v>8316</v>
      </c>
      <c r="S3393" s="11">
        <f t="shared" si="366"/>
        <v>41830.545694444445</v>
      </c>
      <c r="T3393">
        <f t="shared" si="367"/>
        <v>25569.000208333335</v>
      </c>
      <c r="U3393">
        <f t="shared" si="368"/>
        <v>2014</v>
      </c>
      <c r="V3393">
        <f t="shared" si="369"/>
        <v>7</v>
      </c>
      <c r="W3393" t="str">
        <f t="shared" si="370"/>
        <v>Jul</v>
      </c>
    </row>
    <row r="3394" spans="1:23" customFormat="1" ht="57.6" x14ac:dyDescent="0.3">
      <c r="A3394">
        <v>3392</v>
      </c>
      <c r="B3394" s="2" t="s">
        <v>3391</v>
      </c>
      <c r="C3394" s="2" t="s">
        <v>7502</v>
      </c>
      <c r="D3394" s="7">
        <v>500</v>
      </c>
      <c r="E3394" s="5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371">ROUND(E3394/D3394*100,0)</f>
        <v>100</v>
      </c>
      <c r="P3394">
        <f t="shared" si="365"/>
        <v>41.67</v>
      </c>
      <c r="Q3394" t="s">
        <v>8315</v>
      </c>
      <c r="R3394" t="s">
        <v>8316</v>
      </c>
      <c r="S3394" s="11">
        <f t="shared" si="366"/>
        <v>42446.845543981486</v>
      </c>
      <c r="T3394">
        <f t="shared" si="367"/>
        <v>25569.000138888889</v>
      </c>
      <c r="U3394">
        <f t="shared" si="368"/>
        <v>2016</v>
      </c>
      <c r="V3394">
        <f t="shared" si="369"/>
        <v>3</v>
      </c>
      <c r="W3394" t="str">
        <f t="shared" si="370"/>
        <v>Mar</v>
      </c>
    </row>
    <row r="3395" spans="1:23" customFormat="1" ht="43.2" x14ac:dyDescent="0.3">
      <c r="A3395">
        <v>3393</v>
      </c>
      <c r="B3395" s="2" t="s">
        <v>3392</v>
      </c>
      <c r="C3395" s="2" t="s">
        <v>7503</v>
      </c>
      <c r="D3395" s="7">
        <v>1500</v>
      </c>
      <c r="E3395" s="5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371"/>
        <v>106</v>
      </c>
      <c r="P3395">
        <f t="shared" ref="P3395:P3458" si="372">IFERROR(ROUND(E3395/L3395,2),0)</f>
        <v>36.07</v>
      </c>
      <c r="Q3395" t="s">
        <v>8315</v>
      </c>
      <c r="R3395" t="s">
        <v>8316</v>
      </c>
      <c r="S3395" s="11">
        <f t="shared" ref="S3395:S3458" si="373">(((J3395/60)/60)/24)+DATE(1970,1,1)</f>
        <v>41923.921643518523</v>
      </c>
      <c r="T3395">
        <f t="shared" ref="T3395:T3458" si="374">(((L3395/60)/60)/24)+DATE(1970,1,1)</f>
        <v>25569.000509259258</v>
      </c>
      <c r="U3395">
        <f t="shared" ref="U3395:U3458" si="375">YEAR(S3395)</f>
        <v>2014</v>
      </c>
      <c r="V3395">
        <f t="shared" ref="V3395:V3458" si="376">MONTH(S3395)</f>
        <v>10</v>
      </c>
      <c r="W3395" t="str">
        <f t="shared" ref="W3395:W3458" si="377">IF(V3395=1,"Jan",IF(V3395=2,"Feb",IF(V3395=3,"Mar",IF(V3395=4,"Apr",IF(V3395=5,"May",IF(V3395=6,"Jun",IF(V3395=7,"Jul",IF(V3395=8,"Aug",IF(V3395=9,"Sep",IF(V3395=10,"Oct",IF(V3395=11,"Nov",IF(V3395=12,"Dec"))))))))))))</f>
        <v>Oct</v>
      </c>
    </row>
    <row r="3396" spans="1:23" customFormat="1" ht="43.2" x14ac:dyDescent="0.3">
      <c r="A3396">
        <v>3394</v>
      </c>
      <c r="B3396" s="2" t="s">
        <v>3393</v>
      </c>
      <c r="C3396" s="2" t="s">
        <v>7504</v>
      </c>
      <c r="D3396" s="7">
        <v>550</v>
      </c>
      <c r="E3396" s="5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371"/>
        <v>142</v>
      </c>
      <c r="P3396">
        <f t="shared" si="372"/>
        <v>29</v>
      </c>
      <c r="Q3396" t="s">
        <v>8315</v>
      </c>
      <c r="R3396" t="s">
        <v>8316</v>
      </c>
      <c r="S3396" s="11">
        <f t="shared" si="373"/>
        <v>41817.59542824074</v>
      </c>
      <c r="T3396">
        <f t="shared" si="374"/>
        <v>25569.0003125</v>
      </c>
      <c r="U3396">
        <f t="shared" si="375"/>
        <v>2014</v>
      </c>
      <c r="V3396">
        <f t="shared" si="376"/>
        <v>6</v>
      </c>
      <c r="W3396" t="str">
        <f t="shared" si="377"/>
        <v>Jun</v>
      </c>
    </row>
    <row r="3397" spans="1:23" customFormat="1" ht="28.8" x14ac:dyDescent="0.3">
      <c r="A3397">
        <v>3395</v>
      </c>
      <c r="B3397" s="2" t="s">
        <v>3394</v>
      </c>
      <c r="C3397" s="2" t="s">
        <v>7505</v>
      </c>
      <c r="D3397" s="7">
        <v>500</v>
      </c>
      <c r="E3397" s="5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371"/>
        <v>184</v>
      </c>
      <c r="P3397">
        <f t="shared" si="372"/>
        <v>24.21</v>
      </c>
      <c r="Q3397" t="s">
        <v>8315</v>
      </c>
      <c r="R3397" t="s">
        <v>8316</v>
      </c>
      <c r="S3397" s="11">
        <f t="shared" si="373"/>
        <v>42140.712314814817</v>
      </c>
      <c r="T3397">
        <f t="shared" si="374"/>
        <v>25569.000439814816</v>
      </c>
      <c r="U3397">
        <f t="shared" si="375"/>
        <v>2015</v>
      </c>
      <c r="V3397">
        <f t="shared" si="376"/>
        <v>5</v>
      </c>
      <c r="W3397" t="str">
        <f t="shared" si="377"/>
        <v>May</v>
      </c>
    </row>
    <row r="3398" spans="1:23" customFormat="1" ht="43.2" x14ac:dyDescent="0.3">
      <c r="A3398">
        <v>3396</v>
      </c>
      <c r="B3398" s="2" t="s">
        <v>3395</v>
      </c>
      <c r="C3398" s="2" t="s">
        <v>7506</v>
      </c>
      <c r="D3398" s="7">
        <v>1500</v>
      </c>
      <c r="E3398" s="5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371"/>
        <v>104</v>
      </c>
      <c r="P3398">
        <f t="shared" si="372"/>
        <v>55.89</v>
      </c>
      <c r="Q3398" t="s">
        <v>8315</v>
      </c>
      <c r="R3398" t="s">
        <v>8316</v>
      </c>
      <c r="S3398" s="11">
        <f t="shared" si="373"/>
        <v>41764.44663194444</v>
      </c>
      <c r="T3398">
        <f t="shared" si="374"/>
        <v>25569.000324074073</v>
      </c>
      <c r="U3398">
        <f t="shared" si="375"/>
        <v>2014</v>
      </c>
      <c r="V3398">
        <f t="shared" si="376"/>
        <v>5</v>
      </c>
      <c r="W3398" t="str">
        <f t="shared" si="377"/>
        <v>May</v>
      </c>
    </row>
    <row r="3399" spans="1:23" customFormat="1" ht="28.8" x14ac:dyDescent="0.3">
      <c r="A3399">
        <v>3397</v>
      </c>
      <c r="B3399" s="2" t="s">
        <v>3396</v>
      </c>
      <c r="C3399" s="2" t="s">
        <v>7507</v>
      </c>
      <c r="D3399" s="7">
        <v>250</v>
      </c>
      <c r="E3399" s="5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371"/>
        <v>112</v>
      </c>
      <c r="P3399">
        <f t="shared" si="372"/>
        <v>11.67</v>
      </c>
      <c r="Q3399" t="s">
        <v>8315</v>
      </c>
      <c r="R3399" t="s">
        <v>8316</v>
      </c>
      <c r="S3399" s="11">
        <f t="shared" si="373"/>
        <v>42378.478344907402</v>
      </c>
      <c r="T3399">
        <f t="shared" si="374"/>
        <v>25569.000277777777</v>
      </c>
      <c r="U3399">
        <f t="shared" si="375"/>
        <v>2016</v>
      </c>
      <c r="V3399">
        <f t="shared" si="376"/>
        <v>1</v>
      </c>
      <c r="W3399" t="str">
        <f t="shared" si="377"/>
        <v>Jan</v>
      </c>
    </row>
    <row r="3400" spans="1:23" customFormat="1" ht="43.2" x14ac:dyDescent="0.3">
      <c r="A3400">
        <v>3398</v>
      </c>
      <c r="B3400" s="2" t="s">
        <v>3397</v>
      </c>
      <c r="C3400" s="2" t="s">
        <v>7508</v>
      </c>
      <c r="D3400" s="7">
        <v>4000</v>
      </c>
      <c r="E3400" s="5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371"/>
        <v>111</v>
      </c>
      <c r="P3400">
        <f t="shared" si="372"/>
        <v>68.349999999999994</v>
      </c>
      <c r="Q3400" t="s">
        <v>8315</v>
      </c>
      <c r="R3400" t="s">
        <v>8316</v>
      </c>
      <c r="S3400" s="11">
        <f t="shared" si="373"/>
        <v>41941.75203703704</v>
      </c>
      <c r="T3400">
        <f t="shared" si="374"/>
        <v>25569.000752314816</v>
      </c>
      <c r="U3400">
        <f t="shared" si="375"/>
        <v>2014</v>
      </c>
      <c r="V3400">
        <f t="shared" si="376"/>
        <v>10</v>
      </c>
      <c r="W3400" t="str">
        <f t="shared" si="377"/>
        <v>Oct</v>
      </c>
    </row>
    <row r="3401" spans="1:23" customFormat="1" ht="43.2" x14ac:dyDescent="0.3">
      <c r="A3401">
        <v>3399</v>
      </c>
      <c r="B3401" s="2" t="s">
        <v>3398</v>
      </c>
      <c r="C3401" s="2" t="s">
        <v>7509</v>
      </c>
      <c r="D3401" s="7">
        <v>1200</v>
      </c>
      <c r="E3401" s="5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371"/>
        <v>104</v>
      </c>
      <c r="P3401">
        <f t="shared" si="372"/>
        <v>27.07</v>
      </c>
      <c r="Q3401" t="s">
        <v>8315</v>
      </c>
      <c r="R3401" t="s">
        <v>8316</v>
      </c>
      <c r="S3401" s="11">
        <f t="shared" si="373"/>
        <v>42026.920428240745</v>
      </c>
      <c r="T3401">
        <f t="shared" si="374"/>
        <v>25569.000532407408</v>
      </c>
      <c r="U3401">
        <f t="shared" si="375"/>
        <v>2015</v>
      </c>
      <c r="V3401">
        <f t="shared" si="376"/>
        <v>1</v>
      </c>
      <c r="W3401" t="str">
        <f t="shared" si="377"/>
        <v>Jan</v>
      </c>
    </row>
    <row r="3402" spans="1:23" customFormat="1" ht="43.2" x14ac:dyDescent="0.3">
      <c r="A3402">
        <v>3400</v>
      </c>
      <c r="B3402" s="2" t="s">
        <v>3399</v>
      </c>
      <c r="C3402" s="2" t="s">
        <v>7510</v>
      </c>
      <c r="D3402" s="7">
        <v>10000</v>
      </c>
      <c r="E3402" s="5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371"/>
        <v>100</v>
      </c>
      <c r="P3402">
        <f t="shared" si="372"/>
        <v>118.13</v>
      </c>
      <c r="Q3402" t="s">
        <v>8315</v>
      </c>
      <c r="R3402" t="s">
        <v>8316</v>
      </c>
      <c r="S3402" s="11">
        <f t="shared" si="373"/>
        <v>41834.953865740739</v>
      </c>
      <c r="T3402">
        <f t="shared" si="374"/>
        <v>25569.000983796297</v>
      </c>
      <c r="U3402">
        <f t="shared" si="375"/>
        <v>2014</v>
      </c>
      <c r="V3402">
        <f t="shared" si="376"/>
        <v>7</v>
      </c>
      <c r="W3402" t="str">
        <f t="shared" si="377"/>
        <v>Jul</v>
      </c>
    </row>
    <row r="3403" spans="1:23" customFormat="1" ht="43.2" x14ac:dyDescent="0.3">
      <c r="A3403">
        <v>3401</v>
      </c>
      <c r="B3403" s="2" t="s">
        <v>3400</v>
      </c>
      <c r="C3403" s="2" t="s">
        <v>7511</v>
      </c>
      <c r="D3403" s="7">
        <v>2900</v>
      </c>
      <c r="E3403" s="5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371"/>
        <v>102</v>
      </c>
      <c r="P3403">
        <f t="shared" si="372"/>
        <v>44.76</v>
      </c>
      <c r="Q3403" t="s">
        <v>8315</v>
      </c>
      <c r="R3403" t="s">
        <v>8316</v>
      </c>
      <c r="S3403" s="11">
        <f t="shared" si="373"/>
        <v>42193.723912037036</v>
      </c>
      <c r="T3403">
        <f t="shared" si="374"/>
        <v>25569.000763888889</v>
      </c>
      <c r="U3403">
        <f t="shared" si="375"/>
        <v>2015</v>
      </c>
      <c r="V3403">
        <f t="shared" si="376"/>
        <v>7</v>
      </c>
      <c r="W3403" t="str">
        <f t="shared" si="377"/>
        <v>Jul</v>
      </c>
    </row>
    <row r="3404" spans="1:23" customFormat="1" ht="43.2" x14ac:dyDescent="0.3">
      <c r="A3404">
        <v>3402</v>
      </c>
      <c r="B3404" s="2" t="s">
        <v>3401</v>
      </c>
      <c r="C3404" s="2" t="s">
        <v>7512</v>
      </c>
      <c r="D3404" s="7">
        <v>15000</v>
      </c>
      <c r="E3404" s="5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371"/>
        <v>110</v>
      </c>
      <c r="P3404">
        <f t="shared" si="372"/>
        <v>99.79</v>
      </c>
      <c r="Q3404" t="s">
        <v>8315</v>
      </c>
      <c r="R3404" t="s">
        <v>8316</v>
      </c>
      <c r="S3404" s="11">
        <f t="shared" si="373"/>
        <v>42290.61855324074</v>
      </c>
      <c r="T3404">
        <f t="shared" si="374"/>
        <v>25569.001909722221</v>
      </c>
      <c r="U3404">
        <f t="shared" si="375"/>
        <v>2015</v>
      </c>
      <c r="V3404">
        <f t="shared" si="376"/>
        <v>10</v>
      </c>
      <c r="W3404" t="str">
        <f t="shared" si="377"/>
        <v>Oct</v>
      </c>
    </row>
    <row r="3405" spans="1:23" customFormat="1" ht="43.2" x14ac:dyDescent="0.3">
      <c r="A3405">
        <v>3403</v>
      </c>
      <c r="B3405" s="2" t="s">
        <v>3402</v>
      </c>
      <c r="C3405" s="2" t="s">
        <v>7513</v>
      </c>
      <c r="D3405" s="7">
        <v>2000</v>
      </c>
      <c r="E3405" s="5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371"/>
        <v>100</v>
      </c>
      <c r="P3405">
        <f t="shared" si="372"/>
        <v>117.65</v>
      </c>
      <c r="Q3405" t="s">
        <v>8315</v>
      </c>
      <c r="R3405" t="s">
        <v>8316</v>
      </c>
      <c r="S3405" s="11">
        <f t="shared" si="373"/>
        <v>42150.462083333332</v>
      </c>
      <c r="T3405">
        <f t="shared" si="374"/>
        <v>25569.000196759258</v>
      </c>
      <c r="U3405">
        <f t="shared" si="375"/>
        <v>2015</v>
      </c>
      <c r="V3405">
        <f t="shared" si="376"/>
        <v>5</v>
      </c>
      <c r="W3405" t="str">
        <f t="shared" si="377"/>
        <v>May</v>
      </c>
    </row>
    <row r="3406" spans="1:23" customFormat="1" ht="57.6" x14ac:dyDescent="0.3">
      <c r="A3406">
        <v>3404</v>
      </c>
      <c r="B3406" s="2" t="s">
        <v>3403</v>
      </c>
      <c r="C3406" s="2" t="s">
        <v>7514</v>
      </c>
      <c r="D3406" s="7">
        <v>500</v>
      </c>
      <c r="E3406" s="5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371"/>
        <v>122</v>
      </c>
      <c r="P3406">
        <f t="shared" si="372"/>
        <v>203.33</v>
      </c>
      <c r="Q3406" t="s">
        <v>8315</v>
      </c>
      <c r="R3406" t="s">
        <v>8316</v>
      </c>
      <c r="S3406" s="11">
        <f t="shared" si="373"/>
        <v>42152.503495370373</v>
      </c>
      <c r="T3406">
        <f t="shared" si="374"/>
        <v>25569.000034722223</v>
      </c>
      <c r="U3406">
        <f t="shared" si="375"/>
        <v>2015</v>
      </c>
      <c r="V3406">
        <f t="shared" si="376"/>
        <v>5</v>
      </c>
      <c r="W3406" t="str">
        <f t="shared" si="377"/>
        <v>May</v>
      </c>
    </row>
    <row r="3407" spans="1:23" customFormat="1" ht="43.2" x14ac:dyDescent="0.3">
      <c r="A3407">
        <v>3405</v>
      </c>
      <c r="B3407" s="2" t="s">
        <v>3404</v>
      </c>
      <c r="C3407" s="2" t="s">
        <v>7515</v>
      </c>
      <c r="D3407" s="7">
        <v>350</v>
      </c>
      <c r="E3407" s="5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371"/>
        <v>138</v>
      </c>
      <c r="P3407">
        <f t="shared" si="372"/>
        <v>28.32</v>
      </c>
      <c r="Q3407" t="s">
        <v>8315</v>
      </c>
      <c r="R3407" t="s">
        <v>8316</v>
      </c>
      <c r="S3407" s="11">
        <f t="shared" si="373"/>
        <v>42410.017199074078</v>
      </c>
      <c r="T3407">
        <f t="shared" si="374"/>
        <v>25569.000196759258</v>
      </c>
      <c r="U3407">
        <f t="shared" si="375"/>
        <v>2016</v>
      </c>
      <c r="V3407">
        <f t="shared" si="376"/>
        <v>2</v>
      </c>
      <c r="W3407" t="str">
        <f t="shared" si="377"/>
        <v>Feb</v>
      </c>
    </row>
    <row r="3408" spans="1:23" customFormat="1" ht="43.2" x14ac:dyDescent="0.3">
      <c r="A3408">
        <v>3406</v>
      </c>
      <c r="B3408" s="2" t="s">
        <v>3405</v>
      </c>
      <c r="C3408" s="2" t="s">
        <v>7516</v>
      </c>
      <c r="D3408" s="7">
        <v>10000</v>
      </c>
      <c r="E3408" s="5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371"/>
        <v>100</v>
      </c>
      <c r="P3408">
        <f t="shared" si="372"/>
        <v>110.23</v>
      </c>
      <c r="Q3408" t="s">
        <v>8315</v>
      </c>
      <c r="R3408" t="s">
        <v>8316</v>
      </c>
      <c r="S3408" s="11">
        <f t="shared" si="373"/>
        <v>41791.492777777778</v>
      </c>
      <c r="T3408">
        <f t="shared" si="374"/>
        <v>25569.00105324074</v>
      </c>
      <c r="U3408">
        <f t="shared" si="375"/>
        <v>2014</v>
      </c>
      <c r="V3408">
        <f t="shared" si="376"/>
        <v>6</v>
      </c>
      <c r="W3408" t="str">
        <f t="shared" si="377"/>
        <v>Jun</v>
      </c>
    </row>
    <row r="3409" spans="1:23" customFormat="1" ht="57.6" x14ac:dyDescent="0.3">
      <c r="A3409">
        <v>3407</v>
      </c>
      <c r="B3409" s="2" t="s">
        <v>3406</v>
      </c>
      <c r="C3409" s="2" t="s">
        <v>7517</v>
      </c>
      <c r="D3409" s="7">
        <v>2000</v>
      </c>
      <c r="E3409" s="5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371"/>
        <v>107</v>
      </c>
      <c r="P3409">
        <f t="shared" si="372"/>
        <v>31.97</v>
      </c>
      <c r="Q3409" t="s">
        <v>8315</v>
      </c>
      <c r="R3409" t="s">
        <v>8316</v>
      </c>
      <c r="S3409" s="11">
        <f t="shared" si="373"/>
        <v>41796.422326388885</v>
      </c>
      <c r="T3409">
        <f t="shared" si="374"/>
        <v>25569.000775462962</v>
      </c>
      <c r="U3409">
        <f t="shared" si="375"/>
        <v>2014</v>
      </c>
      <c r="V3409">
        <f t="shared" si="376"/>
        <v>6</v>
      </c>
      <c r="W3409" t="str">
        <f t="shared" si="377"/>
        <v>Jun</v>
      </c>
    </row>
    <row r="3410" spans="1:23" customFormat="1" ht="43.2" x14ac:dyDescent="0.3">
      <c r="A3410">
        <v>3408</v>
      </c>
      <c r="B3410" s="2" t="s">
        <v>3407</v>
      </c>
      <c r="C3410" s="2" t="s">
        <v>7518</v>
      </c>
      <c r="D3410" s="7">
        <v>500</v>
      </c>
      <c r="E3410" s="5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371"/>
        <v>211</v>
      </c>
      <c r="P3410">
        <f t="shared" si="372"/>
        <v>58.61</v>
      </c>
      <c r="Q3410" t="s">
        <v>8315</v>
      </c>
      <c r="R3410" t="s">
        <v>8316</v>
      </c>
      <c r="S3410" s="11">
        <f t="shared" si="373"/>
        <v>41808.991944444446</v>
      </c>
      <c r="T3410">
        <f t="shared" si="374"/>
        <v>25569.000208333335</v>
      </c>
      <c r="U3410">
        <f t="shared" si="375"/>
        <v>2014</v>
      </c>
      <c r="V3410">
        <f t="shared" si="376"/>
        <v>6</v>
      </c>
      <c r="W3410" t="str">
        <f t="shared" si="377"/>
        <v>Jun</v>
      </c>
    </row>
    <row r="3411" spans="1:23" customFormat="1" ht="43.2" x14ac:dyDescent="0.3">
      <c r="A3411">
        <v>3409</v>
      </c>
      <c r="B3411" s="2" t="s">
        <v>3408</v>
      </c>
      <c r="C3411" s="2" t="s">
        <v>7519</v>
      </c>
      <c r="D3411" s="7">
        <v>500</v>
      </c>
      <c r="E3411" s="5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371"/>
        <v>124</v>
      </c>
      <c r="P3411">
        <f t="shared" si="372"/>
        <v>29.43</v>
      </c>
      <c r="Q3411" t="s">
        <v>8315</v>
      </c>
      <c r="R3411" t="s">
        <v>8316</v>
      </c>
      <c r="S3411" s="11">
        <f t="shared" si="373"/>
        <v>42544.814328703709</v>
      </c>
      <c r="T3411">
        <f t="shared" si="374"/>
        <v>25569.000243055554</v>
      </c>
      <c r="U3411">
        <f t="shared" si="375"/>
        <v>2016</v>
      </c>
      <c r="V3411">
        <f t="shared" si="376"/>
        <v>6</v>
      </c>
      <c r="W3411" t="str">
        <f t="shared" si="377"/>
        <v>Jun</v>
      </c>
    </row>
    <row r="3412" spans="1:23" customFormat="1" ht="43.2" x14ac:dyDescent="0.3">
      <c r="A3412">
        <v>3410</v>
      </c>
      <c r="B3412" s="2" t="s">
        <v>3409</v>
      </c>
      <c r="C3412" s="2" t="s">
        <v>7520</v>
      </c>
      <c r="D3412" s="7">
        <v>3000</v>
      </c>
      <c r="E3412" s="5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371"/>
        <v>109</v>
      </c>
      <c r="P3412">
        <f t="shared" si="372"/>
        <v>81.38</v>
      </c>
      <c r="Q3412" t="s">
        <v>8315</v>
      </c>
      <c r="R3412" t="s">
        <v>8316</v>
      </c>
      <c r="S3412" s="11">
        <f t="shared" si="373"/>
        <v>42500.041550925926</v>
      </c>
      <c r="T3412">
        <f t="shared" si="374"/>
        <v>25569.000462962962</v>
      </c>
      <c r="U3412">
        <f t="shared" si="375"/>
        <v>2016</v>
      </c>
      <c r="V3412">
        <f t="shared" si="376"/>
        <v>5</v>
      </c>
      <c r="W3412" t="str">
        <f t="shared" si="377"/>
        <v>May</v>
      </c>
    </row>
    <row r="3413" spans="1:23" customFormat="1" ht="43.2" x14ac:dyDescent="0.3">
      <c r="A3413">
        <v>3411</v>
      </c>
      <c r="B3413" s="2" t="s">
        <v>3410</v>
      </c>
      <c r="C3413" s="2" t="s">
        <v>7521</v>
      </c>
      <c r="D3413" s="7">
        <v>15000</v>
      </c>
      <c r="E3413" s="5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371"/>
        <v>104</v>
      </c>
      <c r="P3413">
        <f t="shared" si="372"/>
        <v>199.17</v>
      </c>
      <c r="Q3413" t="s">
        <v>8315</v>
      </c>
      <c r="R3413" t="s">
        <v>8316</v>
      </c>
      <c r="S3413" s="11">
        <f t="shared" si="373"/>
        <v>42265.022824074069</v>
      </c>
      <c r="T3413">
        <f t="shared" si="374"/>
        <v>25569.000902777778</v>
      </c>
      <c r="U3413">
        <f t="shared" si="375"/>
        <v>2015</v>
      </c>
      <c r="V3413">
        <f t="shared" si="376"/>
        <v>9</v>
      </c>
      <c r="W3413" t="str">
        <f t="shared" si="377"/>
        <v>Sep</v>
      </c>
    </row>
    <row r="3414" spans="1:23" customFormat="1" ht="43.2" x14ac:dyDescent="0.3">
      <c r="A3414">
        <v>3412</v>
      </c>
      <c r="B3414" s="2" t="s">
        <v>3411</v>
      </c>
      <c r="C3414" s="2" t="s">
        <v>7522</v>
      </c>
      <c r="D3414" s="7">
        <v>3000</v>
      </c>
      <c r="E3414" s="5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371"/>
        <v>100</v>
      </c>
      <c r="P3414">
        <f t="shared" si="372"/>
        <v>115.38</v>
      </c>
      <c r="Q3414" t="s">
        <v>8315</v>
      </c>
      <c r="R3414" t="s">
        <v>8316</v>
      </c>
      <c r="S3414" s="11">
        <f t="shared" si="373"/>
        <v>41879.959050925929</v>
      </c>
      <c r="T3414">
        <f t="shared" si="374"/>
        <v>25569.000300925927</v>
      </c>
      <c r="U3414">
        <f t="shared" si="375"/>
        <v>2014</v>
      </c>
      <c r="V3414">
        <f t="shared" si="376"/>
        <v>8</v>
      </c>
      <c r="W3414" t="str">
        <f t="shared" si="377"/>
        <v>Aug</v>
      </c>
    </row>
    <row r="3415" spans="1:23" customFormat="1" ht="57.6" x14ac:dyDescent="0.3">
      <c r="A3415">
        <v>3413</v>
      </c>
      <c r="B3415" s="2" t="s">
        <v>3412</v>
      </c>
      <c r="C3415" s="2" t="s">
        <v>7523</v>
      </c>
      <c r="D3415" s="7">
        <v>500</v>
      </c>
      <c r="E3415" s="5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371"/>
        <v>130</v>
      </c>
      <c r="P3415">
        <f t="shared" si="372"/>
        <v>46.43</v>
      </c>
      <c r="Q3415" t="s">
        <v>8315</v>
      </c>
      <c r="R3415" t="s">
        <v>8316</v>
      </c>
      <c r="S3415" s="11">
        <f t="shared" si="373"/>
        <v>42053.733078703706</v>
      </c>
      <c r="T3415">
        <f t="shared" si="374"/>
        <v>25569.000162037039</v>
      </c>
      <c r="U3415">
        <f t="shared" si="375"/>
        <v>2015</v>
      </c>
      <c r="V3415">
        <f t="shared" si="376"/>
        <v>2</v>
      </c>
      <c r="W3415" t="str">
        <f t="shared" si="377"/>
        <v>Feb</v>
      </c>
    </row>
    <row r="3416" spans="1:23" customFormat="1" ht="43.2" x14ac:dyDescent="0.3">
      <c r="A3416">
        <v>3414</v>
      </c>
      <c r="B3416" s="2" t="s">
        <v>3413</v>
      </c>
      <c r="C3416" s="2" t="s">
        <v>7524</v>
      </c>
      <c r="D3416" s="7">
        <v>3000</v>
      </c>
      <c r="E3416" s="5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371"/>
        <v>104</v>
      </c>
      <c r="P3416">
        <f t="shared" si="372"/>
        <v>70.569999999999993</v>
      </c>
      <c r="Q3416" t="s">
        <v>8315</v>
      </c>
      <c r="R3416" t="s">
        <v>8316</v>
      </c>
      <c r="S3416" s="11">
        <f t="shared" si="373"/>
        <v>42675.832465277781</v>
      </c>
      <c r="T3416">
        <f t="shared" si="374"/>
        <v>25569.000509259258</v>
      </c>
      <c r="U3416">
        <f t="shared" si="375"/>
        <v>2016</v>
      </c>
      <c r="V3416">
        <f t="shared" si="376"/>
        <v>11</v>
      </c>
      <c r="W3416" t="str">
        <f t="shared" si="377"/>
        <v>Nov</v>
      </c>
    </row>
    <row r="3417" spans="1:23" customFormat="1" ht="43.2" x14ac:dyDescent="0.3">
      <c r="A3417">
        <v>3415</v>
      </c>
      <c r="B3417" s="2" t="s">
        <v>3414</v>
      </c>
      <c r="C3417" s="2" t="s">
        <v>7525</v>
      </c>
      <c r="D3417" s="7">
        <v>200</v>
      </c>
      <c r="E3417" s="5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371"/>
        <v>100</v>
      </c>
      <c r="P3417">
        <f t="shared" si="372"/>
        <v>22.22</v>
      </c>
      <c r="Q3417" t="s">
        <v>8315</v>
      </c>
      <c r="R3417" t="s">
        <v>8316</v>
      </c>
      <c r="S3417" s="11">
        <f t="shared" si="373"/>
        <v>42467.144166666665</v>
      </c>
      <c r="T3417">
        <f t="shared" si="374"/>
        <v>25569.000104166666</v>
      </c>
      <c r="U3417">
        <f t="shared" si="375"/>
        <v>2016</v>
      </c>
      <c r="V3417">
        <f t="shared" si="376"/>
        <v>4</v>
      </c>
      <c r="W3417" t="str">
        <f t="shared" si="377"/>
        <v>Apr</v>
      </c>
    </row>
    <row r="3418" spans="1:23" customFormat="1" ht="57.6" x14ac:dyDescent="0.3">
      <c r="A3418">
        <v>3416</v>
      </c>
      <c r="B3418" s="2" t="s">
        <v>3415</v>
      </c>
      <c r="C3418" s="2" t="s">
        <v>7526</v>
      </c>
      <c r="D3418" s="7">
        <v>4000</v>
      </c>
      <c r="E3418" s="5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371"/>
        <v>120</v>
      </c>
      <c r="P3418">
        <f t="shared" si="372"/>
        <v>159.47</v>
      </c>
      <c r="Q3418" t="s">
        <v>8315</v>
      </c>
      <c r="R3418" t="s">
        <v>8316</v>
      </c>
      <c r="S3418" s="11">
        <f t="shared" si="373"/>
        <v>42089.412557870368</v>
      </c>
      <c r="T3418">
        <f t="shared" si="374"/>
        <v>25569.000347222223</v>
      </c>
      <c r="U3418">
        <f t="shared" si="375"/>
        <v>2015</v>
      </c>
      <c r="V3418">
        <f t="shared" si="376"/>
        <v>3</v>
      </c>
      <c r="W3418" t="str">
        <f t="shared" si="377"/>
        <v>Mar</v>
      </c>
    </row>
    <row r="3419" spans="1:23" customFormat="1" ht="43.2" x14ac:dyDescent="0.3">
      <c r="A3419">
        <v>3417</v>
      </c>
      <c r="B3419" s="2" t="s">
        <v>3416</v>
      </c>
      <c r="C3419" s="2" t="s">
        <v>7527</v>
      </c>
      <c r="D3419" s="7">
        <v>1700</v>
      </c>
      <c r="E3419" s="5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371"/>
        <v>100</v>
      </c>
      <c r="P3419">
        <f t="shared" si="372"/>
        <v>37.78</v>
      </c>
      <c r="Q3419" t="s">
        <v>8315</v>
      </c>
      <c r="R3419" t="s">
        <v>8316</v>
      </c>
      <c r="S3419" s="11">
        <f t="shared" si="373"/>
        <v>41894.91375</v>
      </c>
      <c r="T3419">
        <f t="shared" si="374"/>
        <v>25569.000520833335</v>
      </c>
      <c r="U3419">
        <f t="shared" si="375"/>
        <v>2014</v>
      </c>
      <c r="V3419">
        <f t="shared" si="376"/>
        <v>9</v>
      </c>
      <c r="W3419" t="str">
        <f t="shared" si="377"/>
        <v>Sep</v>
      </c>
    </row>
    <row r="3420" spans="1:23" customFormat="1" ht="43.2" x14ac:dyDescent="0.3">
      <c r="A3420">
        <v>3418</v>
      </c>
      <c r="B3420" s="2" t="s">
        <v>3417</v>
      </c>
      <c r="C3420" s="2" t="s">
        <v>7528</v>
      </c>
      <c r="D3420" s="7">
        <v>4000</v>
      </c>
      <c r="E3420" s="5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371"/>
        <v>101</v>
      </c>
      <c r="P3420">
        <f t="shared" si="372"/>
        <v>72.05</v>
      </c>
      <c r="Q3420" t="s">
        <v>8315</v>
      </c>
      <c r="R3420" t="s">
        <v>8316</v>
      </c>
      <c r="S3420" s="11">
        <f t="shared" si="373"/>
        <v>41752.83457175926</v>
      </c>
      <c r="T3420">
        <f t="shared" si="374"/>
        <v>25569.000648148147</v>
      </c>
      <c r="U3420">
        <f t="shared" si="375"/>
        <v>2014</v>
      </c>
      <c r="V3420">
        <f t="shared" si="376"/>
        <v>4</v>
      </c>
      <c r="W3420" t="str">
        <f t="shared" si="377"/>
        <v>Apr</v>
      </c>
    </row>
    <row r="3421" spans="1:23" customFormat="1" ht="57.6" x14ac:dyDescent="0.3">
      <c r="A3421">
        <v>3419</v>
      </c>
      <c r="B3421" s="2" t="s">
        <v>3418</v>
      </c>
      <c r="C3421" s="2" t="s">
        <v>7529</v>
      </c>
      <c r="D3421" s="7">
        <v>2750</v>
      </c>
      <c r="E3421" s="5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371"/>
        <v>107</v>
      </c>
      <c r="P3421">
        <f t="shared" si="372"/>
        <v>63.7</v>
      </c>
      <c r="Q3421" t="s">
        <v>8315</v>
      </c>
      <c r="R3421" t="s">
        <v>8316</v>
      </c>
      <c r="S3421" s="11">
        <f t="shared" si="373"/>
        <v>42448.821585648147</v>
      </c>
      <c r="T3421">
        <f t="shared" si="374"/>
        <v>25569.000532407408</v>
      </c>
      <c r="U3421">
        <f t="shared" si="375"/>
        <v>2016</v>
      </c>
      <c r="V3421">
        <f t="shared" si="376"/>
        <v>3</v>
      </c>
      <c r="W3421" t="str">
        <f t="shared" si="377"/>
        <v>Mar</v>
      </c>
    </row>
    <row r="3422" spans="1:23" customFormat="1" ht="43.2" x14ac:dyDescent="0.3">
      <c r="A3422">
        <v>3420</v>
      </c>
      <c r="B3422" s="2" t="s">
        <v>3419</v>
      </c>
      <c r="C3422" s="2" t="s">
        <v>7530</v>
      </c>
      <c r="D3422" s="7">
        <v>700</v>
      </c>
      <c r="E3422" s="5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371"/>
        <v>138</v>
      </c>
      <c r="P3422">
        <f t="shared" si="372"/>
        <v>28.41</v>
      </c>
      <c r="Q3422" t="s">
        <v>8315</v>
      </c>
      <c r="R3422" t="s">
        <v>8316</v>
      </c>
      <c r="S3422" s="11">
        <f t="shared" si="373"/>
        <v>42405.090300925927</v>
      </c>
      <c r="T3422">
        <f t="shared" si="374"/>
        <v>25569.00039351852</v>
      </c>
      <c r="U3422">
        <f t="shared" si="375"/>
        <v>2016</v>
      </c>
      <c r="V3422">
        <f t="shared" si="376"/>
        <v>2</v>
      </c>
      <c r="W3422" t="str">
        <f t="shared" si="377"/>
        <v>Feb</v>
      </c>
    </row>
    <row r="3423" spans="1:23" customFormat="1" ht="43.2" x14ac:dyDescent="0.3">
      <c r="A3423">
        <v>3421</v>
      </c>
      <c r="B3423" s="2" t="s">
        <v>3420</v>
      </c>
      <c r="C3423" s="2" t="s">
        <v>7531</v>
      </c>
      <c r="D3423" s="7">
        <v>10000</v>
      </c>
      <c r="E3423" s="5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371"/>
        <v>101</v>
      </c>
      <c r="P3423">
        <f t="shared" si="372"/>
        <v>103.21</v>
      </c>
      <c r="Q3423" t="s">
        <v>8315</v>
      </c>
      <c r="R3423" t="s">
        <v>8316</v>
      </c>
      <c r="S3423" s="11">
        <f t="shared" si="373"/>
        <v>42037.791238425925</v>
      </c>
      <c r="T3423">
        <f t="shared" si="374"/>
        <v>25569.001134259259</v>
      </c>
      <c r="U3423">
        <f t="shared" si="375"/>
        <v>2015</v>
      </c>
      <c r="V3423">
        <f t="shared" si="376"/>
        <v>2</v>
      </c>
      <c r="W3423" t="str">
        <f t="shared" si="377"/>
        <v>Feb</v>
      </c>
    </row>
    <row r="3424" spans="1:23" customFormat="1" ht="43.2" x14ac:dyDescent="0.3">
      <c r="A3424">
        <v>3422</v>
      </c>
      <c r="B3424" s="2" t="s">
        <v>3421</v>
      </c>
      <c r="C3424" s="2" t="s">
        <v>7532</v>
      </c>
      <c r="D3424" s="7">
        <v>3000</v>
      </c>
      <c r="E3424" s="5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371"/>
        <v>109</v>
      </c>
      <c r="P3424">
        <f t="shared" si="372"/>
        <v>71.150000000000006</v>
      </c>
      <c r="Q3424" t="s">
        <v>8315</v>
      </c>
      <c r="R3424" t="s">
        <v>8316</v>
      </c>
      <c r="S3424" s="11">
        <f t="shared" si="373"/>
        <v>42323.562222222223</v>
      </c>
      <c r="T3424">
        <f t="shared" si="374"/>
        <v>25569.000532407408</v>
      </c>
      <c r="U3424">
        <f t="shared" si="375"/>
        <v>2015</v>
      </c>
      <c r="V3424">
        <f t="shared" si="376"/>
        <v>11</v>
      </c>
      <c r="W3424" t="str">
        <f t="shared" si="377"/>
        <v>Nov</v>
      </c>
    </row>
    <row r="3425" spans="1:23" customFormat="1" ht="43.2" x14ac:dyDescent="0.3">
      <c r="A3425">
        <v>3423</v>
      </c>
      <c r="B3425" s="2" t="s">
        <v>3422</v>
      </c>
      <c r="C3425" s="2" t="s">
        <v>7533</v>
      </c>
      <c r="D3425" s="7">
        <v>250</v>
      </c>
      <c r="E3425" s="5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371"/>
        <v>140</v>
      </c>
      <c r="P3425">
        <f t="shared" si="372"/>
        <v>35</v>
      </c>
      <c r="Q3425" t="s">
        <v>8315</v>
      </c>
      <c r="R3425" t="s">
        <v>8316</v>
      </c>
      <c r="S3425" s="11">
        <f t="shared" si="373"/>
        <v>42088.911354166667</v>
      </c>
      <c r="T3425">
        <f t="shared" si="374"/>
        <v>25569.000115740742</v>
      </c>
      <c r="U3425">
        <f t="shared" si="375"/>
        <v>2015</v>
      </c>
      <c r="V3425">
        <f t="shared" si="376"/>
        <v>3</v>
      </c>
      <c r="W3425" t="str">
        <f t="shared" si="377"/>
        <v>Mar</v>
      </c>
    </row>
    <row r="3426" spans="1:23" customFormat="1" ht="43.2" x14ac:dyDescent="0.3">
      <c r="A3426">
        <v>3424</v>
      </c>
      <c r="B3426" s="2" t="s">
        <v>3423</v>
      </c>
      <c r="C3426" s="2" t="s">
        <v>7534</v>
      </c>
      <c r="D3426" s="7">
        <v>6000</v>
      </c>
      <c r="E3426" s="5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371"/>
        <v>104</v>
      </c>
      <c r="P3426">
        <f t="shared" si="372"/>
        <v>81.78</v>
      </c>
      <c r="Q3426" t="s">
        <v>8315</v>
      </c>
      <c r="R3426" t="s">
        <v>8316</v>
      </c>
      <c r="S3426" s="11">
        <f t="shared" si="373"/>
        <v>42018.676898148144</v>
      </c>
      <c r="T3426">
        <f t="shared" si="374"/>
        <v>25569.000879629628</v>
      </c>
      <c r="U3426">
        <f t="shared" si="375"/>
        <v>2015</v>
      </c>
      <c r="V3426">
        <f t="shared" si="376"/>
        <v>1</v>
      </c>
      <c r="W3426" t="str">
        <f t="shared" si="377"/>
        <v>Jan</v>
      </c>
    </row>
    <row r="3427" spans="1:23" customFormat="1" ht="43.2" x14ac:dyDescent="0.3">
      <c r="A3427">
        <v>3425</v>
      </c>
      <c r="B3427" s="2" t="s">
        <v>3424</v>
      </c>
      <c r="C3427" s="2" t="s">
        <v>7535</v>
      </c>
      <c r="D3427" s="7">
        <v>30000</v>
      </c>
      <c r="E3427" s="5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371"/>
        <v>103</v>
      </c>
      <c r="P3427">
        <f t="shared" si="372"/>
        <v>297.02999999999997</v>
      </c>
      <c r="Q3427" t="s">
        <v>8315</v>
      </c>
      <c r="R3427" t="s">
        <v>8316</v>
      </c>
      <c r="S3427" s="11">
        <f t="shared" si="373"/>
        <v>41884.617314814815</v>
      </c>
      <c r="T3427">
        <f t="shared" si="374"/>
        <v>25569.001203703705</v>
      </c>
      <c r="U3427">
        <f t="shared" si="375"/>
        <v>2014</v>
      </c>
      <c r="V3427">
        <f t="shared" si="376"/>
        <v>9</v>
      </c>
      <c r="W3427" t="str">
        <f t="shared" si="377"/>
        <v>Sep</v>
      </c>
    </row>
    <row r="3428" spans="1:23" customFormat="1" ht="43.2" x14ac:dyDescent="0.3">
      <c r="A3428">
        <v>3426</v>
      </c>
      <c r="B3428" s="2" t="s">
        <v>3425</v>
      </c>
      <c r="C3428" s="2" t="s">
        <v>7536</v>
      </c>
      <c r="D3428" s="7">
        <v>3750</v>
      </c>
      <c r="E3428" s="5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371"/>
        <v>108</v>
      </c>
      <c r="P3428">
        <f t="shared" si="372"/>
        <v>46.61</v>
      </c>
      <c r="Q3428" t="s">
        <v>8315</v>
      </c>
      <c r="R3428" t="s">
        <v>8316</v>
      </c>
      <c r="S3428" s="11">
        <f t="shared" si="373"/>
        <v>41884.056747685187</v>
      </c>
      <c r="T3428">
        <f t="shared" si="374"/>
        <v>25569.001006944443</v>
      </c>
      <c r="U3428">
        <f t="shared" si="375"/>
        <v>2014</v>
      </c>
      <c r="V3428">
        <f t="shared" si="376"/>
        <v>9</v>
      </c>
      <c r="W3428" t="str">
        <f t="shared" si="377"/>
        <v>Sep</v>
      </c>
    </row>
    <row r="3429" spans="1:23" customFormat="1" ht="43.2" x14ac:dyDescent="0.3">
      <c r="A3429">
        <v>3427</v>
      </c>
      <c r="B3429" s="2" t="s">
        <v>3426</v>
      </c>
      <c r="C3429" s="2" t="s">
        <v>7537</v>
      </c>
      <c r="D3429" s="7">
        <v>1500</v>
      </c>
      <c r="E3429" s="5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371"/>
        <v>100</v>
      </c>
      <c r="P3429">
        <f t="shared" si="372"/>
        <v>51.72</v>
      </c>
      <c r="Q3429" t="s">
        <v>8315</v>
      </c>
      <c r="R3429" t="s">
        <v>8316</v>
      </c>
      <c r="S3429" s="11">
        <f t="shared" si="373"/>
        <v>41792.645277777774</v>
      </c>
      <c r="T3429">
        <f t="shared" si="374"/>
        <v>25569.000335648147</v>
      </c>
      <c r="U3429">
        <f t="shared" si="375"/>
        <v>2014</v>
      </c>
      <c r="V3429">
        <f t="shared" si="376"/>
        <v>6</v>
      </c>
      <c r="W3429" t="str">
        <f t="shared" si="377"/>
        <v>Jun</v>
      </c>
    </row>
    <row r="3430" spans="1:23" customFormat="1" ht="43.2" x14ac:dyDescent="0.3">
      <c r="A3430">
        <v>3428</v>
      </c>
      <c r="B3430" s="2" t="s">
        <v>3427</v>
      </c>
      <c r="C3430" s="2" t="s">
        <v>7538</v>
      </c>
      <c r="D3430" s="7">
        <v>2000</v>
      </c>
      <c r="E3430" s="5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371"/>
        <v>103</v>
      </c>
      <c r="P3430">
        <f t="shared" si="372"/>
        <v>40.29</v>
      </c>
      <c r="Q3430" t="s">
        <v>8315</v>
      </c>
      <c r="R3430" t="s">
        <v>8316</v>
      </c>
      <c r="S3430" s="11">
        <f t="shared" si="373"/>
        <v>42038.720451388886</v>
      </c>
      <c r="T3430">
        <f t="shared" si="374"/>
        <v>25569.000590277778</v>
      </c>
      <c r="U3430">
        <f t="shared" si="375"/>
        <v>2015</v>
      </c>
      <c r="V3430">
        <f t="shared" si="376"/>
        <v>2</v>
      </c>
      <c r="W3430" t="str">
        <f t="shared" si="377"/>
        <v>Feb</v>
      </c>
    </row>
    <row r="3431" spans="1:23" customFormat="1" ht="43.2" x14ac:dyDescent="0.3">
      <c r="A3431">
        <v>3429</v>
      </c>
      <c r="B3431" s="2" t="s">
        <v>3428</v>
      </c>
      <c r="C3431" s="2" t="s">
        <v>7539</v>
      </c>
      <c r="D3431" s="7">
        <v>150</v>
      </c>
      <c r="E3431" s="5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371"/>
        <v>130</v>
      </c>
      <c r="P3431">
        <f t="shared" si="372"/>
        <v>16.25</v>
      </c>
      <c r="Q3431" t="s">
        <v>8315</v>
      </c>
      <c r="R3431" t="s">
        <v>8316</v>
      </c>
      <c r="S3431" s="11">
        <f t="shared" si="373"/>
        <v>42662.021539351852</v>
      </c>
      <c r="T3431">
        <f t="shared" si="374"/>
        <v>25569.000138888889</v>
      </c>
      <c r="U3431">
        <f t="shared" si="375"/>
        <v>2016</v>
      </c>
      <c r="V3431">
        <f t="shared" si="376"/>
        <v>10</v>
      </c>
      <c r="W3431" t="str">
        <f t="shared" si="377"/>
        <v>Oct</v>
      </c>
    </row>
    <row r="3432" spans="1:23" customFormat="1" ht="43.2" x14ac:dyDescent="0.3">
      <c r="A3432">
        <v>3430</v>
      </c>
      <c r="B3432" s="2" t="s">
        <v>3429</v>
      </c>
      <c r="C3432" s="2" t="s">
        <v>7540</v>
      </c>
      <c r="D3432" s="7">
        <v>2000</v>
      </c>
      <c r="E3432" s="5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371"/>
        <v>109</v>
      </c>
      <c r="P3432">
        <f t="shared" si="372"/>
        <v>30.15</v>
      </c>
      <c r="Q3432" t="s">
        <v>8315</v>
      </c>
      <c r="R3432" t="s">
        <v>8316</v>
      </c>
      <c r="S3432" s="11">
        <f t="shared" si="373"/>
        <v>41820.945613425924</v>
      </c>
      <c r="T3432">
        <f t="shared" si="374"/>
        <v>25569.000833333332</v>
      </c>
      <c r="U3432">
        <f t="shared" si="375"/>
        <v>2014</v>
      </c>
      <c r="V3432">
        <f t="shared" si="376"/>
        <v>6</v>
      </c>
      <c r="W3432" t="str">
        <f t="shared" si="377"/>
        <v>Jun</v>
      </c>
    </row>
    <row r="3433" spans="1:23" customFormat="1" ht="43.2" x14ac:dyDescent="0.3">
      <c r="A3433">
        <v>3431</v>
      </c>
      <c r="B3433" s="2" t="s">
        <v>3430</v>
      </c>
      <c r="C3433" s="2" t="s">
        <v>7541</v>
      </c>
      <c r="D3433" s="7">
        <v>2000</v>
      </c>
      <c r="E3433" s="5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371"/>
        <v>100</v>
      </c>
      <c r="P3433">
        <f t="shared" si="372"/>
        <v>95.24</v>
      </c>
      <c r="Q3433" t="s">
        <v>8315</v>
      </c>
      <c r="R3433" t="s">
        <v>8316</v>
      </c>
      <c r="S3433" s="11">
        <f t="shared" si="373"/>
        <v>41839.730937500004</v>
      </c>
      <c r="T3433">
        <f t="shared" si="374"/>
        <v>25569.000243055554</v>
      </c>
      <c r="U3433">
        <f t="shared" si="375"/>
        <v>2014</v>
      </c>
      <c r="V3433">
        <f t="shared" si="376"/>
        <v>7</v>
      </c>
      <c r="W3433" t="str">
        <f t="shared" si="377"/>
        <v>Jul</v>
      </c>
    </row>
    <row r="3434" spans="1:23" customFormat="1" ht="43.2" x14ac:dyDescent="0.3">
      <c r="A3434">
        <v>3432</v>
      </c>
      <c r="B3434" s="2" t="s">
        <v>3431</v>
      </c>
      <c r="C3434" s="2" t="s">
        <v>7542</v>
      </c>
      <c r="D3434" s="7">
        <v>2000</v>
      </c>
      <c r="E3434" s="5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371"/>
        <v>110</v>
      </c>
      <c r="P3434">
        <f t="shared" si="372"/>
        <v>52.21</v>
      </c>
      <c r="Q3434" t="s">
        <v>8315</v>
      </c>
      <c r="R3434" t="s">
        <v>8316</v>
      </c>
      <c r="S3434" s="11">
        <f t="shared" si="373"/>
        <v>42380.581180555557</v>
      </c>
      <c r="T3434">
        <f t="shared" si="374"/>
        <v>25569.000486111112</v>
      </c>
      <c r="U3434">
        <f t="shared" si="375"/>
        <v>2016</v>
      </c>
      <c r="V3434">
        <f t="shared" si="376"/>
        <v>1</v>
      </c>
      <c r="W3434" t="str">
        <f t="shared" si="377"/>
        <v>Jan</v>
      </c>
    </row>
    <row r="3435" spans="1:23" customFormat="1" ht="43.2" x14ac:dyDescent="0.3">
      <c r="A3435">
        <v>3433</v>
      </c>
      <c r="B3435" s="2" t="s">
        <v>3432</v>
      </c>
      <c r="C3435" s="2" t="s">
        <v>7543</v>
      </c>
      <c r="D3435" s="7">
        <v>9500</v>
      </c>
      <c r="E3435" s="5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371"/>
        <v>100</v>
      </c>
      <c r="P3435">
        <f t="shared" si="372"/>
        <v>134.15</v>
      </c>
      <c r="Q3435" t="s">
        <v>8315</v>
      </c>
      <c r="R3435" t="s">
        <v>8316</v>
      </c>
      <c r="S3435" s="11">
        <f t="shared" si="373"/>
        <v>41776.063136574077</v>
      </c>
      <c r="T3435">
        <f t="shared" si="374"/>
        <v>25569.000821759259</v>
      </c>
      <c r="U3435">
        <f t="shared" si="375"/>
        <v>2014</v>
      </c>
      <c r="V3435">
        <f t="shared" si="376"/>
        <v>5</v>
      </c>
      <c r="W3435" t="str">
        <f t="shared" si="377"/>
        <v>May</v>
      </c>
    </row>
    <row r="3436" spans="1:23" customFormat="1" ht="43.2" x14ac:dyDescent="0.3">
      <c r="A3436">
        <v>3434</v>
      </c>
      <c r="B3436" s="2" t="s">
        <v>3433</v>
      </c>
      <c r="C3436" s="2" t="s">
        <v>7544</v>
      </c>
      <c r="D3436" s="7">
        <v>10000</v>
      </c>
      <c r="E3436" s="5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371"/>
        <v>106</v>
      </c>
      <c r="P3436">
        <f t="shared" si="372"/>
        <v>62.83</v>
      </c>
      <c r="Q3436" t="s">
        <v>8315</v>
      </c>
      <c r="R3436" t="s">
        <v>8316</v>
      </c>
      <c r="S3436" s="11">
        <f t="shared" si="373"/>
        <v>41800.380428240744</v>
      </c>
      <c r="T3436">
        <f t="shared" si="374"/>
        <v>25569.001944444444</v>
      </c>
      <c r="U3436">
        <f t="shared" si="375"/>
        <v>2014</v>
      </c>
      <c r="V3436">
        <f t="shared" si="376"/>
        <v>6</v>
      </c>
      <c r="W3436" t="str">
        <f t="shared" si="377"/>
        <v>Jun</v>
      </c>
    </row>
    <row r="3437" spans="1:23" customFormat="1" ht="43.2" x14ac:dyDescent="0.3">
      <c r="A3437">
        <v>3435</v>
      </c>
      <c r="B3437" s="2" t="s">
        <v>3434</v>
      </c>
      <c r="C3437" s="2" t="s">
        <v>7545</v>
      </c>
      <c r="D3437" s="7">
        <v>1000</v>
      </c>
      <c r="E3437" s="5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371"/>
        <v>112</v>
      </c>
      <c r="P3437">
        <f t="shared" si="372"/>
        <v>58.95</v>
      </c>
      <c r="Q3437" t="s">
        <v>8315</v>
      </c>
      <c r="R3437" t="s">
        <v>8316</v>
      </c>
      <c r="S3437" s="11">
        <f t="shared" si="373"/>
        <v>42572.61681712963</v>
      </c>
      <c r="T3437">
        <f t="shared" si="374"/>
        <v>25569.000219907408</v>
      </c>
      <c r="U3437">
        <f t="shared" si="375"/>
        <v>2016</v>
      </c>
      <c r="V3437">
        <f t="shared" si="376"/>
        <v>7</v>
      </c>
      <c r="W3437" t="str">
        <f t="shared" si="377"/>
        <v>Jul</v>
      </c>
    </row>
    <row r="3438" spans="1:23" customFormat="1" ht="43.2" x14ac:dyDescent="0.3">
      <c r="A3438">
        <v>3436</v>
      </c>
      <c r="B3438" s="2" t="s">
        <v>3435</v>
      </c>
      <c r="C3438" s="2" t="s">
        <v>7546</v>
      </c>
      <c r="D3438" s="7">
        <v>5000</v>
      </c>
      <c r="E3438" s="5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371"/>
        <v>106</v>
      </c>
      <c r="P3438">
        <f t="shared" si="372"/>
        <v>143.11000000000001</v>
      </c>
      <c r="Q3438" t="s">
        <v>8315</v>
      </c>
      <c r="R3438" t="s">
        <v>8316</v>
      </c>
      <c r="S3438" s="11">
        <f t="shared" si="373"/>
        <v>41851.541585648149</v>
      </c>
      <c r="T3438">
        <f t="shared" si="374"/>
        <v>25569.000428240739</v>
      </c>
      <c r="U3438">
        <f t="shared" si="375"/>
        <v>2014</v>
      </c>
      <c r="V3438">
        <f t="shared" si="376"/>
        <v>7</v>
      </c>
      <c r="W3438" t="str">
        <f t="shared" si="377"/>
        <v>Jul</v>
      </c>
    </row>
    <row r="3439" spans="1:23" customFormat="1" ht="57.6" x14ac:dyDescent="0.3">
      <c r="A3439">
        <v>3437</v>
      </c>
      <c r="B3439" s="2" t="s">
        <v>3436</v>
      </c>
      <c r="C3439" s="2" t="s">
        <v>7547</v>
      </c>
      <c r="D3439" s="7">
        <v>3000</v>
      </c>
      <c r="E3439" s="5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371"/>
        <v>101</v>
      </c>
      <c r="P3439">
        <f t="shared" si="372"/>
        <v>84.17</v>
      </c>
      <c r="Q3439" t="s">
        <v>8315</v>
      </c>
      <c r="R3439" t="s">
        <v>8316</v>
      </c>
      <c r="S3439" s="11">
        <f t="shared" si="373"/>
        <v>42205.710879629631</v>
      </c>
      <c r="T3439">
        <f t="shared" si="374"/>
        <v>25569.000416666666</v>
      </c>
      <c r="U3439">
        <f t="shared" si="375"/>
        <v>2015</v>
      </c>
      <c r="V3439">
        <f t="shared" si="376"/>
        <v>7</v>
      </c>
      <c r="W3439" t="str">
        <f t="shared" si="377"/>
        <v>Jul</v>
      </c>
    </row>
    <row r="3440" spans="1:23" customFormat="1" ht="43.2" x14ac:dyDescent="0.3">
      <c r="A3440">
        <v>3438</v>
      </c>
      <c r="B3440" s="2" t="s">
        <v>3437</v>
      </c>
      <c r="C3440" s="2" t="s">
        <v>7548</v>
      </c>
      <c r="D3440" s="7">
        <v>2500</v>
      </c>
      <c r="E3440" s="5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371"/>
        <v>104</v>
      </c>
      <c r="P3440">
        <f t="shared" si="372"/>
        <v>186.07</v>
      </c>
      <c r="Q3440" t="s">
        <v>8315</v>
      </c>
      <c r="R3440" t="s">
        <v>8316</v>
      </c>
      <c r="S3440" s="11">
        <f t="shared" si="373"/>
        <v>42100.927858796291</v>
      </c>
      <c r="T3440">
        <f t="shared" si="374"/>
        <v>25569.000162037039</v>
      </c>
      <c r="U3440">
        <f t="shared" si="375"/>
        <v>2015</v>
      </c>
      <c r="V3440">
        <f t="shared" si="376"/>
        <v>4</v>
      </c>
      <c r="W3440" t="str">
        <f t="shared" si="377"/>
        <v>Apr</v>
      </c>
    </row>
    <row r="3441" spans="1:23" customFormat="1" ht="28.8" x14ac:dyDescent="0.3">
      <c r="A3441">
        <v>3439</v>
      </c>
      <c r="B3441" s="2" t="s">
        <v>3438</v>
      </c>
      <c r="C3441" s="2" t="s">
        <v>7549</v>
      </c>
      <c r="D3441" s="7">
        <v>1200</v>
      </c>
      <c r="E3441" s="5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371"/>
        <v>135</v>
      </c>
      <c r="P3441">
        <f t="shared" si="372"/>
        <v>89.79</v>
      </c>
      <c r="Q3441" t="s">
        <v>8315</v>
      </c>
      <c r="R3441" t="s">
        <v>8316</v>
      </c>
      <c r="S3441" s="11">
        <f t="shared" si="373"/>
        <v>42374.911226851851</v>
      </c>
      <c r="T3441">
        <f t="shared" si="374"/>
        <v>25569.000208333335</v>
      </c>
      <c r="U3441">
        <f t="shared" si="375"/>
        <v>2016</v>
      </c>
      <c r="V3441">
        <f t="shared" si="376"/>
        <v>1</v>
      </c>
      <c r="W3441" t="str">
        <f t="shared" si="377"/>
        <v>Jan</v>
      </c>
    </row>
    <row r="3442" spans="1:23" customFormat="1" ht="43.2" x14ac:dyDescent="0.3">
      <c r="A3442">
        <v>3440</v>
      </c>
      <c r="B3442" s="2" t="s">
        <v>3439</v>
      </c>
      <c r="C3442" s="2" t="s">
        <v>7550</v>
      </c>
      <c r="D3442" s="7">
        <v>5000</v>
      </c>
      <c r="E3442" s="5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371"/>
        <v>105</v>
      </c>
      <c r="P3442">
        <f t="shared" si="372"/>
        <v>64.16</v>
      </c>
      <c r="Q3442" t="s">
        <v>8315</v>
      </c>
      <c r="R3442" t="s">
        <v>8316</v>
      </c>
      <c r="S3442" s="11">
        <f t="shared" si="373"/>
        <v>41809.12300925926</v>
      </c>
      <c r="T3442">
        <f t="shared" si="374"/>
        <v>25569.000949074074</v>
      </c>
      <c r="U3442">
        <f t="shared" si="375"/>
        <v>2014</v>
      </c>
      <c r="V3442">
        <f t="shared" si="376"/>
        <v>6</v>
      </c>
      <c r="W3442" t="str">
        <f t="shared" si="377"/>
        <v>Jun</v>
      </c>
    </row>
    <row r="3443" spans="1:23" customFormat="1" ht="43.2" x14ac:dyDescent="0.3">
      <c r="A3443">
        <v>3441</v>
      </c>
      <c r="B3443" s="2" t="s">
        <v>3440</v>
      </c>
      <c r="C3443" s="2" t="s">
        <v>7551</v>
      </c>
      <c r="D3443" s="7">
        <v>2500</v>
      </c>
      <c r="E3443" s="5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371"/>
        <v>103</v>
      </c>
      <c r="P3443">
        <f t="shared" si="372"/>
        <v>59.65</v>
      </c>
      <c r="Q3443" t="s">
        <v>8315</v>
      </c>
      <c r="R3443" t="s">
        <v>8316</v>
      </c>
      <c r="S3443" s="11">
        <f t="shared" si="373"/>
        <v>42294.429641203707</v>
      </c>
      <c r="T3443">
        <f t="shared" si="374"/>
        <v>25569.000497685185</v>
      </c>
      <c r="U3443">
        <f t="shared" si="375"/>
        <v>2015</v>
      </c>
      <c r="V3443">
        <f t="shared" si="376"/>
        <v>10</v>
      </c>
      <c r="W3443" t="str">
        <f t="shared" si="377"/>
        <v>Oct</v>
      </c>
    </row>
    <row r="3444" spans="1:23" customFormat="1" ht="43.2" x14ac:dyDescent="0.3">
      <c r="A3444">
        <v>3442</v>
      </c>
      <c r="B3444" s="2" t="s">
        <v>3441</v>
      </c>
      <c r="C3444" s="2" t="s">
        <v>7552</v>
      </c>
      <c r="D3444" s="7">
        <v>250</v>
      </c>
      <c r="E3444" s="5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371"/>
        <v>100</v>
      </c>
      <c r="P3444">
        <f t="shared" si="372"/>
        <v>31.25</v>
      </c>
      <c r="Q3444" t="s">
        <v>8315</v>
      </c>
      <c r="R3444" t="s">
        <v>8316</v>
      </c>
      <c r="S3444" s="11">
        <f t="shared" si="373"/>
        <v>42124.841111111105</v>
      </c>
      <c r="T3444">
        <f t="shared" si="374"/>
        <v>25569.000092592592</v>
      </c>
      <c r="U3444">
        <f t="shared" si="375"/>
        <v>2015</v>
      </c>
      <c r="V3444">
        <f t="shared" si="376"/>
        <v>4</v>
      </c>
      <c r="W3444" t="str">
        <f t="shared" si="377"/>
        <v>Apr</v>
      </c>
    </row>
    <row r="3445" spans="1:23" customFormat="1" ht="43.2" x14ac:dyDescent="0.3">
      <c r="A3445">
        <v>3443</v>
      </c>
      <c r="B3445" s="2" t="s">
        <v>3442</v>
      </c>
      <c r="C3445" s="2" t="s">
        <v>7553</v>
      </c>
      <c r="D3445" s="7">
        <v>1000</v>
      </c>
      <c r="E3445" s="5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371"/>
        <v>186</v>
      </c>
      <c r="P3445">
        <f t="shared" si="372"/>
        <v>41.22</v>
      </c>
      <c r="Q3445" t="s">
        <v>8315</v>
      </c>
      <c r="R3445" t="s">
        <v>8316</v>
      </c>
      <c r="S3445" s="11">
        <f t="shared" si="373"/>
        <v>41861.524837962963</v>
      </c>
      <c r="T3445">
        <f t="shared" si="374"/>
        <v>25569.000520833335</v>
      </c>
      <c r="U3445">
        <f t="shared" si="375"/>
        <v>2014</v>
      </c>
      <c r="V3445">
        <f t="shared" si="376"/>
        <v>8</v>
      </c>
      <c r="W3445" t="str">
        <f t="shared" si="377"/>
        <v>Aug</v>
      </c>
    </row>
    <row r="3446" spans="1:23" customFormat="1" ht="43.2" x14ac:dyDescent="0.3">
      <c r="A3446">
        <v>3444</v>
      </c>
      <c r="B3446" s="2" t="s">
        <v>3443</v>
      </c>
      <c r="C3446" s="2" t="s">
        <v>7554</v>
      </c>
      <c r="D3446" s="7">
        <v>300</v>
      </c>
      <c r="E3446" s="5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371"/>
        <v>289</v>
      </c>
      <c r="P3446">
        <f t="shared" si="372"/>
        <v>43.35</v>
      </c>
      <c r="Q3446" t="s">
        <v>8315</v>
      </c>
      <c r="R3446" t="s">
        <v>8316</v>
      </c>
      <c r="S3446" s="11">
        <f t="shared" si="373"/>
        <v>42521.291504629626</v>
      </c>
      <c r="T3446">
        <f t="shared" si="374"/>
        <v>25569.000231481481</v>
      </c>
      <c r="U3446">
        <f t="shared" si="375"/>
        <v>2016</v>
      </c>
      <c r="V3446">
        <f t="shared" si="376"/>
        <v>5</v>
      </c>
      <c r="W3446" t="str">
        <f t="shared" si="377"/>
        <v>May</v>
      </c>
    </row>
    <row r="3447" spans="1:23" customFormat="1" ht="43.2" x14ac:dyDescent="0.3">
      <c r="A3447">
        <v>3445</v>
      </c>
      <c r="B3447" s="2" t="s">
        <v>3444</v>
      </c>
      <c r="C3447" s="2" t="s">
        <v>7555</v>
      </c>
      <c r="D3447" s="7">
        <v>2000</v>
      </c>
      <c r="E3447" s="5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371"/>
        <v>100</v>
      </c>
      <c r="P3447">
        <f t="shared" si="372"/>
        <v>64.52</v>
      </c>
      <c r="Q3447" t="s">
        <v>8315</v>
      </c>
      <c r="R3447" t="s">
        <v>8316</v>
      </c>
      <c r="S3447" s="11">
        <f t="shared" si="373"/>
        <v>42272.530509259261</v>
      </c>
      <c r="T3447">
        <f t="shared" si="374"/>
        <v>25569.000358796296</v>
      </c>
      <c r="U3447">
        <f t="shared" si="375"/>
        <v>2015</v>
      </c>
      <c r="V3447">
        <f t="shared" si="376"/>
        <v>9</v>
      </c>
      <c r="W3447" t="str">
        <f t="shared" si="377"/>
        <v>Sep</v>
      </c>
    </row>
    <row r="3448" spans="1:23" customFormat="1" ht="43.2" x14ac:dyDescent="0.3">
      <c r="A3448">
        <v>3446</v>
      </c>
      <c r="B3448" s="2" t="s">
        <v>3445</v>
      </c>
      <c r="C3448" s="2" t="s">
        <v>7556</v>
      </c>
      <c r="D3448" s="7">
        <v>1000</v>
      </c>
      <c r="E3448" s="5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371"/>
        <v>108</v>
      </c>
      <c r="P3448">
        <f t="shared" si="372"/>
        <v>43.28</v>
      </c>
      <c r="Q3448" t="s">
        <v>8315</v>
      </c>
      <c r="R3448" t="s">
        <v>8316</v>
      </c>
      <c r="S3448" s="11">
        <f t="shared" si="373"/>
        <v>42016.832465277781</v>
      </c>
      <c r="T3448">
        <f t="shared" si="374"/>
        <v>25569.00028935185</v>
      </c>
      <c r="U3448">
        <f t="shared" si="375"/>
        <v>2015</v>
      </c>
      <c r="V3448">
        <f t="shared" si="376"/>
        <v>1</v>
      </c>
      <c r="W3448" t="str">
        <f t="shared" si="377"/>
        <v>Jan</v>
      </c>
    </row>
    <row r="3449" spans="1:23" customFormat="1" ht="28.8" x14ac:dyDescent="0.3">
      <c r="A3449">
        <v>3447</v>
      </c>
      <c r="B3449" s="2" t="s">
        <v>3446</v>
      </c>
      <c r="C3449" s="2" t="s">
        <v>7557</v>
      </c>
      <c r="D3449" s="7">
        <v>1000</v>
      </c>
      <c r="E3449" s="5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371"/>
        <v>108</v>
      </c>
      <c r="P3449">
        <f t="shared" si="372"/>
        <v>77</v>
      </c>
      <c r="Q3449" t="s">
        <v>8315</v>
      </c>
      <c r="R3449" t="s">
        <v>8316</v>
      </c>
      <c r="S3449" s="11">
        <f t="shared" si="373"/>
        <v>42402.889027777783</v>
      </c>
      <c r="T3449">
        <f t="shared" si="374"/>
        <v>25569.000162037039</v>
      </c>
      <c r="U3449">
        <f t="shared" si="375"/>
        <v>2016</v>
      </c>
      <c r="V3449">
        <f t="shared" si="376"/>
        <v>2</v>
      </c>
      <c r="W3449" t="str">
        <f t="shared" si="377"/>
        <v>Feb</v>
      </c>
    </row>
    <row r="3450" spans="1:23" customFormat="1" ht="43.2" x14ac:dyDescent="0.3">
      <c r="A3450">
        <v>3448</v>
      </c>
      <c r="B3450" s="2" t="s">
        <v>3447</v>
      </c>
      <c r="C3450" s="2" t="s">
        <v>7558</v>
      </c>
      <c r="D3450" s="7">
        <v>2100</v>
      </c>
      <c r="E3450" s="5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371"/>
        <v>110</v>
      </c>
      <c r="P3450">
        <f t="shared" si="372"/>
        <v>51.22</v>
      </c>
      <c r="Q3450" t="s">
        <v>8315</v>
      </c>
      <c r="R3450" t="s">
        <v>8316</v>
      </c>
      <c r="S3450" s="11">
        <f t="shared" si="373"/>
        <v>41960.119085648148</v>
      </c>
      <c r="T3450">
        <f t="shared" si="374"/>
        <v>25569.000520833335</v>
      </c>
      <c r="U3450">
        <f t="shared" si="375"/>
        <v>2014</v>
      </c>
      <c r="V3450">
        <f t="shared" si="376"/>
        <v>11</v>
      </c>
      <c r="W3450" t="str">
        <f t="shared" si="377"/>
        <v>Nov</v>
      </c>
    </row>
    <row r="3451" spans="1:23" customFormat="1" ht="43.2" x14ac:dyDescent="0.3">
      <c r="A3451">
        <v>3449</v>
      </c>
      <c r="B3451" s="2" t="s">
        <v>3448</v>
      </c>
      <c r="C3451" s="2" t="s">
        <v>7559</v>
      </c>
      <c r="D3451" s="7">
        <v>800</v>
      </c>
      <c r="E3451" s="5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371"/>
        <v>171</v>
      </c>
      <c r="P3451">
        <f t="shared" si="372"/>
        <v>68.25</v>
      </c>
      <c r="Q3451" t="s">
        <v>8315</v>
      </c>
      <c r="R3451" t="s">
        <v>8316</v>
      </c>
      <c r="S3451" s="11">
        <f t="shared" si="373"/>
        <v>42532.052523148144</v>
      </c>
      <c r="T3451">
        <f t="shared" si="374"/>
        <v>25569.000231481481</v>
      </c>
      <c r="U3451">
        <f t="shared" si="375"/>
        <v>2016</v>
      </c>
      <c r="V3451">
        <f t="shared" si="376"/>
        <v>6</v>
      </c>
      <c r="W3451" t="str">
        <f t="shared" si="377"/>
        <v>Jun</v>
      </c>
    </row>
    <row r="3452" spans="1:23" customFormat="1" ht="43.2" x14ac:dyDescent="0.3">
      <c r="A3452">
        <v>3450</v>
      </c>
      <c r="B3452" s="2" t="s">
        <v>3449</v>
      </c>
      <c r="C3452" s="2" t="s">
        <v>7560</v>
      </c>
      <c r="D3452" s="7">
        <v>500</v>
      </c>
      <c r="E3452" s="5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371"/>
        <v>152</v>
      </c>
      <c r="P3452">
        <f t="shared" si="372"/>
        <v>19.489999999999998</v>
      </c>
      <c r="Q3452" t="s">
        <v>8315</v>
      </c>
      <c r="R3452" t="s">
        <v>8316</v>
      </c>
      <c r="S3452" s="11">
        <f t="shared" si="373"/>
        <v>42036.704525462963</v>
      </c>
      <c r="T3452">
        <f t="shared" si="374"/>
        <v>25569.000451388889</v>
      </c>
      <c r="U3452">
        <f t="shared" si="375"/>
        <v>2015</v>
      </c>
      <c r="V3452">
        <f t="shared" si="376"/>
        <v>2</v>
      </c>
      <c r="W3452" t="str">
        <f t="shared" si="377"/>
        <v>Feb</v>
      </c>
    </row>
    <row r="3453" spans="1:23" customFormat="1" ht="43.2" x14ac:dyDescent="0.3">
      <c r="A3453">
        <v>3451</v>
      </c>
      <c r="B3453" s="2" t="s">
        <v>3450</v>
      </c>
      <c r="C3453" s="2" t="s">
        <v>7561</v>
      </c>
      <c r="D3453" s="7">
        <v>650</v>
      </c>
      <c r="E3453" s="5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371"/>
        <v>101</v>
      </c>
      <c r="P3453">
        <f t="shared" si="372"/>
        <v>41.13</v>
      </c>
      <c r="Q3453" t="s">
        <v>8315</v>
      </c>
      <c r="R3453" t="s">
        <v>8316</v>
      </c>
      <c r="S3453" s="11">
        <f t="shared" si="373"/>
        <v>42088.723692129628</v>
      </c>
      <c r="T3453">
        <f t="shared" si="374"/>
        <v>25569.000185185185</v>
      </c>
      <c r="U3453">
        <f t="shared" si="375"/>
        <v>2015</v>
      </c>
      <c r="V3453">
        <f t="shared" si="376"/>
        <v>3</v>
      </c>
      <c r="W3453" t="str">
        <f t="shared" si="377"/>
        <v>Mar</v>
      </c>
    </row>
    <row r="3454" spans="1:23" customFormat="1" ht="43.2" x14ac:dyDescent="0.3">
      <c r="A3454">
        <v>3452</v>
      </c>
      <c r="B3454" s="2" t="s">
        <v>3451</v>
      </c>
      <c r="C3454" s="2" t="s">
        <v>7562</v>
      </c>
      <c r="D3454" s="7">
        <v>1000</v>
      </c>
      <c r="E3454" s="5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371"/>
        <v>153</v>
      </c>
      <c r="P3454">
        <f t="shared" si="372"/>
        <v>41.41</v>
      </c>
      <c r="Q3454" t="s">
        <v>8315</v>
      </c>
      <c r="R3454" t="s">
        <v>8316</v>
      </c>
      <c r="S3454" s="11">
        <f t="shared" si="373"/>
        <v>41820.639189814814</v>
      </c>
      <c r="T3454">
        <f t="shared" si="374"/>
        <v>25569.000428240739</v>
      </c>
      <c r="U3454">
        <f t="shared" si="375"/>
        <v>2014</v>
      </c>
      <c r="V3454">
        <f t="shared" si="376"/>
        <v>6</v>
      </c>
      <c r="W3454" t="str">
        <f t="shared" si="377"/>
        <v>Jun</v>
      </c>
    </row>
    <row r="3455" spans="1:23" customFormat="1" ht="43.2" x14ac:dyDescent="0.3">
      <c r="A3455">
        <v>3453</v>
      </c>
      <c r="B3455" s="2" t="s">
        <v>3452</v>
      </c>
      <c r="C3455" s="2" t="s">
        <v>7563</v>
      </c>
      <c r="D3455" s="7">
        <v>300</v>
      </c>
      <c r="E3455" s="5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371"/>
        <v>128</v>
      </c>
      <c r="P3455">
        <f t="shared" si="372"/>
        <v>27.5</v>
      </c>
      <c r="Q3455" t="s">
        <v>8315</v>
      </c>
      <c r="R3455" t="s">
        <v>8316</v>
      </c>
      <c r="S3455" s="11">
        <f t="shared" si="373"/>
        <v>42535.97865740741</v>
      </c>
      <c r="T3455">
        <f t="shared" si="374"/>
        <v>25569.000162037039</v>
      </c>
      <c r="U3455">
        <f t="shared" si="375"/>
        <v>2016</v>
      </c>
      <c r="V3455">
        <f t="shared" si="376"/>
        <v>6</v>
      </c>
      <c r="W3455" t="str">
        <f t="shared" si="377"/>
        <v>Jun</v>
      </c>
    </row>
    <row r="3456" spans="1:23" customFormat="1" ht="57.6" x14ac:dyDescent="0.3">
      <c r="A3456">
        <v>3454</v>
      </c>
      <c r="B3456" s="2" t="s">
        <v>3453</v>
      </c>
      <c r="C3456" s="2" t="s">
        <v>7564</v>
      </c>
      <c r="D3456" s="7">
        <v>700</v>
      </c>
      <c r="E3456" s="5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371"/>
        <v>101</v>
      </c>
      <c r="P3456">
        <f t="shared" si="372"/>
        <v>33.57</v>
      </c>
      <c r="Q3456" t="s">
        <v>8315</v>
      </c>
      <c r="R3456" t="s">
        <v>8316</v>
      </c>
      <c r="S3456" s="11">
        <f t="shared" si="373"/>
        <v>41821.698599537034</v>
      </c>
      <c r="T3456">
        <f t="shared" si="374"/>
        <v>25569.000243055554</v>
      </c>
      <c r="U3456">
        <f t="shared" si="375"/>
        <v>2014</v>
      </c>
      <c r="V3456">
        <f t="shared" si="376"/>
        <v>7</v>
      </c>
      <c r="W3456" t="str">
        <f t="shared" si="377"/>
        <v>Jul</v>
      </c>
    </row>
    <row r="3457" spans="1:23" customFormat="1" ht="43.2" x14ac:dyDescent="0.3">
      <c r="A3457">
        <v>3455</v>
      </c>
      <c r="B3457" s="2" t="s">
        <v>3454</v>
      </c>
      <c r="C3457" s="2" t="s">
        <v>7565</v>
      </c>
      <c r="D3457" s="7">
        <v>10000</v>
      </c>
      <c r="E3457" s="5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371"/>
        <v>101</v>
      </c>
      <c r="P3457">
        <f t="shared" si="372"/>
        <v>145.87</v>
      </c>
      <c r="Q3457" t="s">
        <v>8315</v>
      </c>
      <c r="R3457" t="s">
        <v>8316</v>
      </c>
      <c r="S3457" s="11">
        <f t="shared" si="373"/>
        <v>42626.7503125</v>
      </c>
      <c r="T3457">
        <f t="shared" si="374"/>
        <v>25569.000798611112</v>
      </c>
      <c r="U3457">
        <f t="shared" si="375"/>
        <v>2016</v>
      </c>
      <c r="V3457">
        <f t="shared" si="376"/>
        <v>9</v>
      </c>
      <c r="W3457" t="str">
        <f t="shared" si="377"/>
        <v>Sep</v>
      </c>
    </row>
    <row r="3458" spans="1:23" customFormat="1" ht="43.2" x14ac:dyDescent="0.3">
      <c r="A3458">
        <v>3456</v>
      </c>
      <c r="B3458" s="2" t="s">
        <v>3455</v>
      </c>
      <c r="C3458" s="2" t="s">
        <v>7566</v>
      </c>
      <c r="D3458" s="7">
        <v>3000</v>
      </c>
      <c r="E3458" s="5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378">ROUND(E3458/D3458*100,0)</f>
        <v>191</v>
      </c>
      <c r="P3458">
        <f t="shared" si="372"/>
        <v>358.69</v>
      </c>
      <c r="Q3458" t="s">
        <v>8315</v>
      </c>
      <c r="R3458" t="s">
        <v>8316</v>
      </c>
      <c r="S3458" s="11">
        <f t="shared" si="373"/>
        <v>41821.205636574072</v>
      </c>
      <c r="T3458">
        <f t="shared" si="374"/>
        <v>25569.000185185185</v>
      </c>
      <c r="U3458">
        <f t="shared" si="375"/>
        <v>2014</v>
      </c>
      <c r="V3458">
        <f t="shared" si="376"/>
        <v>7</v>
      </c>
      <c r="W3458" t="str">
        <f t="shared" si="377"/>
        <v>Jul</v>
      </c>
    </row>
    <row r="3459" spans="1:23" customFormat="1" ht="28.8" x14ac:dyDescent="0.3">
      <c r="A3459">
        <v>3457</v>
      </c>
      <c r="B3459" s="2" t="s">
        <v>3456</v>
      </c>
      <c r="C3459" s="2" t="s">
        <v>7567</v>
      </c>
      <c r="D3459" s="7">
        <v>2000</v>
      </c>
      <c r="E3459" s="5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378"/>
        <v>140</v>
      </c>
      <c r="P3459">
        <f t="shared" ref="P3459:P3522" si="379">IFERROR(ROUND(E3459/L3459,2),0)</f>
        <v>50.98</v>
      </c>
      <c r="Q3459" t="s">
        <v>8315</v>
      </c>
      <c r="R3459" t="s">
        <v>8316</v>
      </c>
      <c r="S3459" s="11">
        <f t="shared" ref="S3459:S3522" si="380">(((J3459/60)/60)/24)+DATE(1970,1,1)</f>
        <v>42016.706678240742</v>
      </c>
      <c r="T3459">
        <f t="shared" ref="T3459:T3522" si="381">(((L3459/60)/60)/24)+DATE(1970,1,1)</f>
        <v>25569.000636574074</v>
      </c>
      <c r="U3459">
        <f t="shared" ref="U3459:U3522" si="382">YEAR(S3459)</f>
        <v>2015</v>
      </c>
      <c r="V3459">
        <f t="shared" ref="V3459:V3522" si="383">MONTH(S3459)</f>
        <v>1</v>
      </c>
      <c r="W3459" t="str">
        <f t="shared" ref="W3459:W3522" si="384">IF(V3459=1,"Jan",IF(V3459=2,"Feb",IF(V3459=3,"Mar",IF(V3459=4,"Apr",IF(V3459=5,"May",IF(V3459=6,"Jun",IF(V3459=7,"Jul",IF(V3459=8,"Aug",IF(V3459=9,"Sep",IF(V3459=10,"Oct",IF(V3459=11,"Nov",IF(V3459=12,"Dec"))))))))))))</f>
        <v>Jan</v>
      </c>
    </row>
    <row r="3460" spans="1:23" customFormat="1" ht="43.2" x14ac:dyDescent="0.3">
      <c r="A3460">
        <v>3458</v>
      </c>
      <c r="B3460" s="2" t="s">
        <v>3457</v>
      </c>
      <c r="C3460" s="2" t="s">
        <v>7568</v>
      </c>
      <c r="D3460" s="7">
        <v>978</v>
      </c>
      <c r="E3460" s="5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378"/>
        <v>124</v>
      </c>
      <c r="P3460">
        <f t="shared" si="379"/>
        <v>45.04</v>
      </c>
      <c r="Q3460" t="s">
        <v>8315</v>
      </c>
      <c r="R3460" t="s">
        <v>8316</v>
      </c>
      <c r="S3460" s="11">
        <f t="shared" si="380"/>
        <v>42011.202581018515</v>
      </c>
      <c r="T3460">
        <f t="shared" si="381"/>
        <v>25569.0003125</v>
      </c>
      <c r="U3460">
        <f t="shared" si="382"/>
        <v>2015</v>
      </c>
      <c r="V3460">
        <f t="shared" si="383"/>
        <v>1</v>
      </c>
      <c r="W3460" t="str">
        <f t="shared" si="384"/>
        <v>Jan</v>
      </c>
    </row>
    <row r="3461" spans="1:23" customFormat="1" ht="43.2" x14ac:dyDescent="0.3">
      <c r="A3461">
        <v>3459</v>
      </c>
      <c r="B3461" s="2" t="s">
        <v>3458</v>
      </c>
      <c r="C3461" s="2" t="s">
        <v>7569</v>
      </c>
      <c r="D3461" s="7">
        <v>500</v>
      </c>
      <c r="E3461" s="5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378"/>
        <v>126</v>
      </c>
      <c r="P3461">
        <f t="shared" si="379"/>
        <v>17.53</v>
      </c>
      <c r="Q3461" t="s">
        <v>8315</v>
      </c>
      <c r="R3461" t="s">
        <v>8316</v>
      </c>
      <c r="S3461" s="11">
        <f t="shared" si="380"/>
        <v>42480.479861111111</v>
      </c>
      <c r="T3461">
        <f t="shared" si="381"/>
        <v>25569.000416666666</v>
      </c>
      <c r="U3461">
        <f t="shared" si="382"/>
        <v>2016</v>
      </c>
      <c r="V3461">
        <f t="shared" si="383"/>
        <v>4</v>
      </c>
      <c r="W3461" t="str">
        <f t="shared" si="384"/>
        <v>Apr</v>
      </c>
    </row>
    <row r="3462" spans="1:23" customFormat="1" ht="43.2" x14ac:dyDescent="0.3">
      <c r="A3462">
        <v>3460</v>
      </c>
      <c r="B3462" s="2" t="s">
        <v>3459</v>
      </c>
      <c r="C3462" s="2" t="s">
        <v>7570</v>
      </c>
      <c r="D3462" s="7">
        <v>500</v>
      </c>
      <c r="E3462" s="5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378"/>
        <v>190</v>
      </c>
      <c r="P3462">
        <f t="shared" si="379"/>
        <v>50</v>
      </c>
      <c r="Q3462" t="s">
        <v>8315</v>
      </c>
      <c r="R3462" t="s">
        <v>8316</v>
      </c>
      <c r="S3462" s="11">
        <f t="shared" si="380"/>
        <v>41852.527222222219</v>
      </c>
      <c r="T3462">
        <f t="shared" si="381"/>
        <v>25569.000219907408</v>
      </c>
      <c r="U3462">
        <f t="shared" si="382"/>
        <v>2014</v>
      </c>
      <c r="V3462">
        <f t="shared" si="383"/>
        <v>8</v>
      </c>
      <c r="W3462" t="str">
        <f t="shared" si="384"/>
        <v>Aug</v>
      </c>
    </row>
    <row r="3463" spans="1:23" customFormat="1" ht="43.2" x14ac:dyDescent="0.3">
      <c r="A3463">
        <v>3461</v>
      </c>
      <c r="B3463" s="2" t="s">
        <v>3460</v>
      </c>
      <c r="C3463" s="2" t="s">
        <v>7571</v>
      </c>
      <c r="D3463" s="7">
        <v>500</v>
      </c>
      <c r="E3463" s="5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378"/>
        <v>139</v>
      </c>
      <c r="P3463">
        <f t="shared" si="379"/>
        <v>57.92</v>
      </c>
      <c r="Q3463" t="s">
        <v>8315</v>
      </c>
      <c r="R3463" t="s">
        <v>8316</v>
      </c>
      <c r="S3463" s="11">
        <f t="shared" si="380"/>
        <v>42643.632858796293</v>
      </c>
      <c r="T3463">
        <f t="shared" si="381"/>
        <v>25569.000138888889</v>
      </c>
      <c r="U3463">
        <f t="shared" si="382"/>
        <v>2016</v>
      </c>
      <c r="V3463">
        <f t="shared" si="383"/>
        <v>9</v>
      </c>
      <c r="W3463" t="str">
        <f t="shared" si="384"/>
        <v>Sep</v>
      </c>
    </row>
    <row r="3464" spans="1:23" customFormat="1" ht="43.2" x14ac:dyDescent="0.3">
      <c r="A3464">
        <v>3462</v>
      </c>
      <c r="B3464" s="2" t="s">
        <v>3461</v>
      </c>
      <c r="C3464" s="2" t="s">
        <v>7572</v>
      </c>
      <c r="D3464" s="7">
        <v>250</v>
      </c>
      <c r="E3464" s="5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378"/>
        <v>202</v>
      </c>
      <c r="P3464">
        <f t="shared" si="379"/>
        <v>29.71</v>
      </c>
      <c r="Q3464" t="s">
        <v>8315</v>
      </c>
      <c r="R3464" t="s">
        <v>8316</v>
      </c>
      <c r="S3464" s="11">
        <f t="shared" si="380"/>
        <v>42179.898472222223</v>
      </c>
      <c r="T3464">
        <f t="shared" si="381"/>
        <v>25569.000196759258</v>
      </c>
      <c r="U3464">
        <f t="shared" si="382"/>
        <v>2015</v>
      </c>
      <c r="V3464">
        <f t="shared" si="383"/>
        <v>6</v>
      </c>
      <c r="W3464" t="str">
        <f t="shared" si="384"/>
        <v>Jun</v>
      </c>
    </row>
    <row r="3465" spans="1:23" customFormat="1" ht="43.2" x14ac:dyDescent="0.3">
      <c r="A3465">
        <v>3463</v>
      </c>
      <c r="B3465" s="2" t="s">
        <v>3462</v>
      </c>
      <c r="C3465" s="2" t="s">
        <v>7573</v>
      </c>
      <c r="D3465" s="7">
        <v>10000</v>
      </c>
      <c r="E3465" s="5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378"/>
        <v>103</v>
      </c>
      <c r="P3465">
        <f t="shared" si="379"/>
        <v>90.68</v>
      </c>
      <c r="Q3465" t="s">
        <v>8315</v>
      </c>
      <c r="R3465" t="s">
        <v>8316</v>
      </c>
      <c r="S3465" s="11">
        <f t="shared" si="380"/>
        <v>42612.918807870374</v>
      </c>
      <c r="T3465">
        <f t="shared" si="381"/>
        <v>25569.001319444444</v>
      </c>
      <c r="U3465">
        <f t="shared" si="382"/>
        <v>2016</v>
      </c>
      <c r="V3465">
        <f t="shared" si="383"/>
        <v>8</v>
      </c>
      <c r="W3465" t="str">
        <f t="shared" si="384"/>
        <v>Aug</v>
      </c>
    </row>
    <row r="3466" spans="1:23" customFormat="1" ht="57.6" x14ac:dyDescent="0.3">
      <c r="A3466">
        <v>3464</v>
      </c>
      <c r="B3466" s="2" t="s">
        <v>3463</v>
      </c>
      <c r="C3466" s="2" t="s">
        <v>7574</v>
      </c>
      <c r="D3466" s="7">
        <v>5000</v>
      </c>
      <c r="E3466" s="5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378"/>
        <v>102</v>
      </c>
      <c r="P3466">
        <f t="shared" si="379"/>
        <v>55.01</v>
      </c>
      <c r="Q3466" t="s">
        <v>8315</v>
      </c>
      <c r="R3466" t="s">
        <v>8316</v>
      </c>
      <c r="S3466" s="11">
        <f t="shared" si="380"/>
        <v>42575.130057870367</v>
      </c>
      <c r="T3466">
        <f t="shared" si="381"/>
        <v>25569.001076388889</v>
      </c>
      <c r="U3466">
        <f t="shared" si="382"/>
        <v>2016</v>
      </c>
      <c r="V3466">
        <f t="shared" si="383"/>
        <v>7</v>
      </c>
      <c r="W3466" t="str">
        <f t="shared" si="384"/>
        <v>Jul</v>
      </c>
    </row>
    <row r="3467" spans="1:23" customFormat="1" ht="43.2" x14ac:dyDescent="0.3">
      <c r="A3467">
        <v>3465</v>
      </c>
      <c r="B3467" s="2" t="s">
        <v>3464</v>
      </c>
      <c r="C3467" s="2" t="s">
        <v>7575</v>
      </c>
      <c r="D3467" s="7">
        <v>2000</v>
      </c>
      <c r="E3467" s="5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378"/>
        <v>103</v>
      </c>
      <c r="P3467">
        <f t="shared" si="379"/>
        <v>57.22</v>
      </c>
      <c r="Q3467" t="s">
        <v>8315</v>
      </c>
      <c r="R3467" t="s">
        <v>8316</v>
      </c>
      <c r="S3467" s="11">
        <f t="shared" si="380"/>
        <v>42200.625833333332</v>
      </c>
      <c r="T3467">
        <f t="shared" si="381"/>
        <v>25569.000416666666</v>
      </c>
      <c r="U3467">
        <f t="shared" si="382"/>
        <v>2015</v>
      </c>
      <c r="V3467">
        <f t="shared" si="383"/>
        <v>7</v>
      </c>
      <c r="W3467" t="str">
        <f t="shared" si="384"/>
        <v>Jul</v>
      </c>
    </row>
    <row r="3468" spans="1:23" customFormat="1" ht="28.8" x14ac:dyDescent="0.3">
      <c r="A3468">
        <v>3466</v>
      </c>
      <c r="B3468" s="2" t="s">
        <v>3465</v>
      </c>
      <c r="C3468" s="2" t="s">
        <v>7576</v>
      </c>
      <c r="D3468" s="7">
        <v>3500</v>
      </c>
      <c r="E3468" s="5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378"/>
        <v>127</v>
      </c>
      <c r="P3468">
        <f t="shared" si="379"/>
        <v>72.95</v>
      </c>
      <c r="Q3468" t="s">
        <v>8315</v>
      </c>
      <c r="R3468" t="s">
        <v>8316</v>
      </c>
      <c r="S3468" s="11">
        <f t="shared" si="380"/>
        <v>42420.019097222219</v>
      </c>
      <c r="T3468">
        <f t="shared" si="381"/>
        <v>25569.00070601852</v>
      </c>
      <c r="U3468">
        <f t="shared" si="382"/>
        <v>2016</v>
      </c>
      <c r="V3468">
        <f t="shared" si="383"/>
        <v>2</v>
      </c>
      <c r="W3468" t="str">
        <f t="shared" si="384"/>
        <v>Feb</v>
      </c>
    </row>
    <row r="3469" spans="1:23" customFormat="1" x14ac:dyDescent="0.3">
      <c r="A3469">
        <v>3467</v>
      </c>
      <c r="B3469" s="2" t="s">
        <v>3466</v>
      </c>
      <c r="C3469" s="2" t="s">
        <v>7577</v>
      </c>
      <c r="D3469" s="7">
        <v>3000</v>
      </c>
      <c r="E3469" s="5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378"/>
        <v>101</v>
      </c>
      <c r="P3469">
        <f t="shared" si="379"/>
        <v>64.47</v>
      </c>
      <c r="Q3469" t="s">
        <v>8315</v>
      </c>
      <c r="R3469" t="s">
        <v>8316</v>
      </c>
      <c r="S3469" s="11">
        <f t="shared" si="380"/>
        <v>42053.671666666662</v>
      </c>
      <c r="T3469">
        <f t="shared" si="381"/>
        <v>25569.000543981481</v>
      </c>
      <c r="U3469">
        <f t="shared" si="382"/>
        <v>2015</v>
      </c>
      <c r="V3469">
        <f t="shared" si="383"/>
        <v>2</v>
      </c>
      <c r="W3469" t="str">
        <f t="shared" si="384"/>
        <v>Feb</v>
      </c>
    </row>
    <row r="3470" spans="1:23" customFormat="1" ht="43.2" x14ac:dyDescent="0.3">
      <c r="A3470">
        <v>3468</v>
      </c>
      <c r="B3470" s="2" t="s">
        <v>3467</v>
      </c>
      <c r="C3470" s="2" t="s">
        <v>7578</v>
      </c>
      <c r="D3470" s="7">
        <v>10000</v>
      </c>
      <c r="E3470" s="5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378"/>
        <v>122</v>
      </c>
      <c r="P3470">
        <f t="shared" si="379"/>
        <v>716.35</v>
      </c>
      <c r="Q3470" t="s">
        <v>8315</v>
      </c>
      <c r="R3470" t="s">
        <v>8316</v>
      </c>
      <c r="S3470" s="11">
        <f t="shared" si="380"/>
        <v>42605.765381944439</v>
      </c>
      <c r="T3470">
        <f t="shared" si="381"/>
        <v>25569.000196759258</v>
      </c>
      <c r="U3470">
        <f t="shared" si="382"/>
        <v>2016</v>
      </c>
      <c r="V3470">
        <f t="shared" si="383"/>
        <v>8</v>
      </c>
      <c r="W3470" t="str">
        <f t="shared" si="384"/>
        <v>Aug</v>
      </c>
    </row>
    <row r="3471" spans="1:23" customFormat="1" ht="43.2" x14ac:dyDescent="0.3">
      <c r="A3471">
        <v>3469</v>
      </c>
      <c r="B3471" s="2" t="s">
        <v>3468</v>
      </c>
      <c r="C3471" s="2" t="s">
        <v>7579</v>
      </c>
      <c r="D3471" s="7">
        <v>2800</v>
      </c>
      <c r="E3471" s="5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378"/>
        <v>113</v>
      </c>
      <c r="P3471">
        <f t="shared" si="379"/>
        <v>50.4</v>
      </c>
      <c r="Q3471" t="s">
        <v>8315</v>
      </c>
      <c r="R3471" t="s">
        <v>8316</v>
      </c>
      <c r="S3471" s="11">
        <f t="shared" si="380"/>
        <v>42458.641724537039</v>
      </c>
      <c r="T3471">
        <f t="shared" si="381"/>
        <v>25569.000729166666</v>
      </c>
      <c r="U3471">
        <f t="shared" si="382"/>
        <v>2016</v>
      </c>
      <c r="V3471">
        <f t="shared" si="383"/>
        <v>3</v>
      </c>
      <c r="W3471" t="str">
        <f t="shared" si="384"/>
        <v>Mar</v>
      </c>
    </row>
    <row r="3472" spans="1:23" customFormat="1" ht="28.8" x14ac:dyDescent="0.3">
      <c r="A3472">
        <v>3470</v>
      </c>
      <c r="B3472" s="2" t="s">
        <v>3469</v>
      </c>
      <c r="C3472" s="2" t="s">
        <v>7580</v>
      </c>
      <c r="D3472" s="7">
        <v>250</v>
      </c>
      <c r="E3472" s="5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378"/>
        <v>150</v>
      </c>
      <c r="P3472">
        <f t="shared" si="379"/>
        <v>41.67</v>
      </c>
      <c r="Q3472" t="s">
        <v>8315</v>
      </c>
      <c r="R3472" t="s">
        <v>8316</v>
      </c>
      <c r="S3472" s="11">
        <f t="shared" si="380"/>
        <v>42529.022013888884</v>
      </c>
      <c r="T3472">
        <f t="shared" si="381"/>
        <v>25569.000104166666</v>
      </c>
      <c r="U3472">
        <f t="shared" si="382"/>
        <v>2016</v>
      </c>
      <c r="V3472">
        <f t="shared" si="383"/>
        <v>6</v>
      </c>
      <c r="W3472" t="str">
        <f t="shared" si="384"/>
        <v>Jun</v>
      </c>
    </row>
    <row r="3473" spans="1:23" customFormat="1" ht="43.2" x14ac:dyDescent="0.3">
      <c r="A3473">
        <v>3471</v>
      </c>
      <c r="B3473" s="2" t="s">
        <v>3470</v>
      </c>
      <c r="C3473" s="2" t="s">
        <v>7581</v>
      </c>
      <c r="D3473" s="7">
        <v>500</v>
      </c>
      <c r="E3473" s="5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378"/>
        <v>215</v>
      </c>
      <c r="P3473">
        <f t="shared" si="379"/>
        <v>35.770000000000003</v>
      </c>
      <c r="Q3473" t="s">
        <v>8315</v>
      </c>
      <c r="R3473" t="s">
        <v>8316</v>
      </c>
      <c r="S3473" s="11">
        <f t="shared" si="380"/>
        <v>41841.820486111108</v>
      </c>
      <c r="T3473">
        <f t="shared" si="381"/>
        <v>25569.000347222223</v>
      </c>
      <c r="U3473">
        <f t="shared" si="382"/>
        <v>2014</v>
      </c>
      <c r="V3473">
        <f t="shared" si="383"/>
        <v>7</v>
      </c>
      <c r="W3473" t="str">
        <f t="shared" si="384"/>
        <v>Jul</v>
      </c>
    </row>
    <row r="3474" spans="1:23" customFormat="1" ht="43.2" x14ac:dyDescent="0.3">
      <c r="A3474">
        <v>3472</v>
      </c>
      <c r="B3474" s="2" t="s">
        <v>3471</v>
      </c>
      <c r="C3474" s="2" t="s">
        <v>7582</v>
      </c>
      <c r="D3474" s="7">
        <v>2000</v>
      </c>
      <c r="E3474" s="5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378"/>
        <v>102</v>
      </c>
      <c r="P3474">
        <f t="shared" si="379"/>
        <v>88.74</v>
      </c>
      <c r="Q3474" t="s">
        <v>8315</v>
      </c>
      <c r="R3474" t="s">
        <v>8316</v>
      </c>
      <c r="S3474" s="11">
        <f t="shared" si="380"/>
        <v>41928.170497685183</v>
      </c>
      <c r="T3474">
        <f t="shared" si="381"/>
        <v>25569.000266203704</v>
      </c>
      <c r="U3474">
        <f t="shared" si="382"/>
        <v>2014</v>
      </c>
      <c r="V3474">
        <f t="shared" si="383"/>
        <v>10</v>
      </c>
      <c r="W3474" t="str">
        <f t="shared" si="384"/>
        <v>Oct</v>
      </c>
    </row>
    <row r="3475" spans="1:23" customFormat="1" ht="43.2" x14ac:dyDescent="0.3">
      <c r="A3475">
        <v>3473</v>
      </c>
      <c r="B3475" s="2" t="s">
        <v>3472</v>
      </c>
      <c r="C3475" s="2" t="s">
        <v>7583</v>
      </c>
      <c r="D3475" s="7">
        <v>4900</v>
      </c>
      <c r="E3475" s="5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378"/>
        <v>100</v>
      </c>
      <c r="P3475">
        <f t="shared" si="379"/>
        <v>148.47999999999999</v>
      </c>
      <c r="Q3475" t="s">
        <v>8315</v>
      </c>
      <c r="R3475" t="s">
        <v>8316</v>
      </c>
      <c r="S3475" s="11">
        <f t="shared" si="380"/>
        <v>42062.834444444445</v>
      </c>
      <c r="T3475">
        <f t="shared" si="381"/>
        <v>25569.000381944443</v>
      </c>
      <c r="U3475">
        <f t="shared" si="382"/>
        <v>2015</v>
      </c>
      <c r="V3475">
        <f t="shared" si="383"/>
        <v>2</v>
      </c>
      <c r="W3475" t="str">
        <f t="shared" si="384"/>
        <v>Feb</v>
      </c>
    </row>
    <row r="3476" spans="1:23" customFormat="1" ht="43.2" x14ac:dyDescent="0.3">
      <c r="A3476">
        <v>3474</v>
      </c>
      <c r="B3476" s="2" t="s">
        <v>3473</v>
      </c>
      <c r="C3476" s="2" t="s">
        <v>7584</v>
      </c>
      <c r="D3476" s="7">
        <v>2000</v>
      </c>
      <c r="E3476" s="5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378"/>
        <v>101</v>
      </c>
      <c r="P3476">
        <f t="shared" si="379"/>
        <v>51.79</v>
      </c>
      <c r="Q3476" t="s">
        <v>8315</v>
      </c>
      <c r="R3476" t="s">
        <v>8316</v>
      </c>
      <c r="S3476" s="11">
        <f t="shared" si="380"/>
        <v>42541.501516203702</v>
      </c>
      <c r="T3476">
        <f t="shared" si="381"/>
        <v>25569.000451388889</v>
      </c>
      <c r="U3476">
        <f t="shared" si="382"/>
        <v>2016</v>
      </c>
      <c r="V3476">
        <f t="shared" si="383"/>
        <v>6</v>
      </c>
      <c r="W3476" t="str">
        <f t="shared" si="384"/>
        <v>Jun</v>
      </c>
    </row>
    <row r="3477" spans="1:23" customFormat="1" ht="43.2" x14ac:dyDescent="0.3">
      <c r="A3477">
        <v>3475</v>
      </c>
      <c r="B3477" s="2" t="s">
        <v>3474</v>
      </c>
      <c r="C3477" s="2" t="s">
        <v>7585</v>
      </c>
      <c r="D3477" s="7">
        <v>300</v>
      </c>
      <c r="E3477" s="5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378"/>
        <v>113</v>
      </c>
      <c r="P3477">
        <f t="shared" si="379"/>
        <v>20</v>
      </c>
      <c r="Q3477" t="s">
        <v>8315</v>
      </c>
      <c r="R3477" t="s">
        <v>8316</v>
      </c>
      <c r="S3477" s="11">
        <f t="shared" si="380"/>
        <v>41918.880833333329</v>
      </c>
      <c r="T3477">
        <f t="shared" si="381"/>
        <v>25569.000196759258</v>
      </c>
      <c r="U3477">
        <f t="shared" si="382"/>
        <v>2014</v>
      </c>
      <c r="V3477">
        <f t="shared" si="383"/>
        <v>10</v>
      </c>
      <c r="W3477" t="str">
        <f t="shared" si="384"/>
        <v>Oct</v>
      </c>
    </row>
    <row r="3478" spans="1:23" customFormat="1" ht="43.2" x14ac:dyDescent="0.3">
      <c r="A3478">
        <v>3476</v>
      </c>
      <c r="B3478" s="2" t="s">
        <v>3475</v>
      </c>
      <c r="C3478" s="2" t="s">
        <v>7586</v>
      </c>
      <c r="D3478" s="7">
        <v>300</v>
      </c>
      <c r="E3478" s="5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378"/>
        <v>104</v>
      </c>
      <c r="P3478">
        <f t="shared" si="379"/>
        <v>52</v>
      </c>
      <c r="Q3478" t="s">
        <v>8315</v>
      </c>
      <c r="R3478" t="s">
        <v>8316</v>
      </c>
      <c r="S3478" s="11">
        <f t="shared" si="380"/>
        <v>41921.279976851853</v>
      </c>
      <c r="T3478">
        <f t="shared" si="381"/>
        <v>25569.000069444446</v>
      </c>
      <c r="U3478">
        <f t="shared" si="382"/>
        <v>2014</v>
      </c>
      <c r="V3478">
        <f t="shared" si="383"/>
        <v>10</v>
      </c>
      <c r="W3478" t="str">
        <f t="shared" si="384"/>
        <v>Oct</v>
      </c>
    </row>
    <row r="3479" spans="1:23" customFormat="1" ht="43.2" x14ac:dyDescent="0.3">
      <c r="A3479">
        <v>3477</v>
      </c>
      <c r="B3479" s="2" t="s">
        <v>3476</v>
      </c>
      <c r="C3479" s="2" t="s">
        <v>7587</v>
      </c>
      <c r="D3479" s="7">
        <v>1800</v>
      </c>
      <c r="E3479" s="5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378"/>
        <v>115</v>
      </c>
      <c r="P3479">
        <f t="shared" si="379"/>
        <v>53.23</v>
      </c>
      <c r="Q3479" t="s">
        <v>8315</v>
      </c>
      <c r="R3479" t="s">
        <v>8316</v>
      </c>
      <c r="S3479" s="11">
        <f t="shared" si="380"/>
        <v>42128.736608796295</v>
      </c>
      <c r="T3479">
        <f t="shared" si="381"/>
        <v>25569.000451388889</v>
      </c>
      <c r="U3479">
        <f t="shared" si="382"/>
        <v>2015</v>
      </c>
      <c r="V3479">
        <f t="shared" si="383"/>
        <v>5</v>
      </c>
      <c r="W3479" t="str">
        <f t="shared" si="384"/>
        <v>May</v>
      </c>
    </row>
    <row r="3480" spans="1:23" customFormat="1" ht="43.2" x14ac:dyDescent="0.3">
      <c r="A3480">
        <v>3478</v>
      </c>
      <c r="B3480" s="2" t="s">
        <v>3477</v>
      </c>
      <c r="C3480" s="2" t="s">
        <v>7588</v>
      </c>
      <c r="D3480" s="7">
        <v>2000</v>
      </c>
      <c r="E3480" s="5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378"/>
        <v>113</v>
      </c>
      <c r="P3480">
        <f t="shared" si="379"/>
        <v>39.6</v>
      </c>
      <c r="Q3480" t="s">
        <v>8315</v>
      </c>
      <c r="R3480" t="s">
        <v>8316</v>
      </c>
      <c r="S3480" s="11">
        <f t="shared" si="380"/>
        <v>42053.916921296302</v>
      </c>
      <c r="T3480">
        <f t="shared" si="381"/>
        <v>25569.000659722224</v>
      </c>
      <c r="U3480">
        <f t="shared" si="382"/>
        <v>2015</v>
      </c>
      <c r="V3480">
        <f t="shared" si="383"/>
        <v>2</v>
      </c>
      <c r="W3480" t="str">
        <f t="shared" si="384"/>
        <v>Feb</v>
      </c>
    </row>
    <row r="3481" spans="1:23" customFormat="1" ht="43.2" x14ac:dyDescent="0.3">
      <c r="A3481">
        <v>3479</v>
      </c>
      <c r="B3481" s="2" t="s">
        <v>3478</v>
      </c>
      <c r="C3481" s="2" t="s">
        <v>7589</v>
      </c>
      <c r="D3481" s="7">
        <v>1500</v>
      </c>
      <c r="E3481" s="5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378"/>
        <v>128</v>
      </c>
      <c r="P3481">
        <f t="shared" si="379"/>
        <v>34.25</v>
      </c>
      <c r="Q3481" t="s">
        <v>8315</v>
      </c>
      <c r="R3481" t="s">
        <v>8316</v>
      </c>
      <c r="S3481" s="11">
        <f t="shared" si="380"/>
        <v>41781.855092592588</v>
      </c>
      <c r="T3481">
        <f t="shared" si="381"/>
        <v>25569.000648148147</v>
      </c>
      <c r="U3481">
        <f t="shared" si="382"/>
        <v>2014</v>
      </c>
      <c r="V3481">
        <f t="shared" si="383"/>
        <v>5</v>
      </c>
      <c r="W3481" t="str">
        <f t="shared" si="384"/>
        <v>May</v>
      </c>
    </row>
    <row r="3482" spans="1:23" customFormat="1" ht="43.2" x14ac:dyDescent="0.3">
      <c r="A3482">
        <v>3480</v>
      </c>
      <c r="B3482" s="2" t="s">
        <v>3479</v>
      </c>
      <c r="C3482" s="2" t="s">
        <v>7590</v>
      </c>
      <c r="D3482" s="7">
        <v>1500</v>
      </c>
      <c r="E3482" s="5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378"/>
        <v>143</v>
      </c>
      <c r="P3482">
        <f t="shared" si="379"/>
        <v>164.62</v>
      </c>
      <c r="Q3482" t="s">
        <v>8315</v>
      </c>
      <c r="R3482" t="s">
        <v>8316</v>
      </c>
      <c r="S3482" s="11">
        <f t="shared" si="380"/>
        <v>42171.317442129628</v>
      </c>
      <c r="T3482">
        <f t="shared" si="381"/>
        <v>25569.000150462962</v>
      </c>
      <c r="U3482">
        <f t="shared" si="382"/>
        <v>2015</v>
      </c>
      <c r="V3482">
        <f t="shared" si="383"/>
        <v>6</v>
      </c>
      <c r="W3482" t="str">
        <f t="shared" si="384"/>
        <v>Jun</v>
      </c>
    </row>
    <row r="3483" spans="1:23" customFormat="1" ht="43.2" x14ac:dyDescent="0.3">
      <c r="A3483">
        <v>3481</v>
      </c>
      <c r="B3483" s="2" t="s">
        <v>3480</v>
      </c>
      <c r="C3483" s="2" t="s">
        <v>7591</v>
      </c>
      <c r="D3483" s="7">
        <v>10000</v>
      </c>
      <c r="E3483" s="5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378"/>
        <v>119</v>
      </c>
      <c r="P3483">
        <f t="shared" si="379"/>
        <v>125.05</v>
      </c>
      <c r="Q3483" t="s">
        <v>8315</v>
      </c>
      <c r="R3483" t="s">
        <v>8316</v>
      </c>
      <c r="S3483" s="11">
        <f t="shared" si="380"/>
        <v>41989.24754629629</v>
      </c>
      <c r="T3483">
        <f t="shared" si="381"/>
        <v>25569.001099537036</v>
      </c>
      <c r="U3483">
        <f t="shared" si="382"/>
        <v>2014</v>
      </c>
      <c r="V3483">
        <f t="shared" si="383"/>
        <v>12</v>
      </c>
      <c r="W3483" t="str">
        <f t="shared" si="384"/>
        <v>Dec</v>
      </c>
    </row>
    <row r="3484" spans="1:23" customFormat="1" ht="43.2" x14ac:dyDescent="0.3">
      <c r="A3484">
        <v>3482</v>
      </c>
      <c r="B3484" s="2" t="s">
        <v>3481</v>
      </c>
      <c r="C3484" s="2" t="s">
        <v>7592</v>
      </c>
      <c r="D3484" s="7">
        <v>3000</v>
      </c>
      <c r="E3484" s="5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378"/>
        <v>138</v>
      </c>
      <c r="P3484">
        <f t="shared" si="379"/>
        <v>51.88</v>
      </c>
      <c r="Q3484" t="s">
        <v>8315</v>
      </c>
      <c r="R3484" t="s">
        <v>8316</v>
      </c>
      <c r="S3484" s="11">
        <f t="shared" si="380"/>
        <v>41796.771597222221</v>
      </c>
      <c r="T3484">
        <f t="shared" si="381"/>
        <v>25569.000925925928</v>
      </c>
      <c r="U3484">
        <f t="shared" si="382"/>
        <v>2014</v>
      </c>
      <c r="V3484">
        <f t="shared" si="383"/>
        <v>6</v>
      </c>
      <c r="W3484" t="str">
        <f t="shared" si="384"/>
        <v>Jun</v>
      </c>
    </row>
    <row r="3485" spans="1:23" customFormat="1" ht="43.2" x14ac:dyDescent="0.3">
      <c r="A3485">
        <v>3483</v>
      </c>
      <c r="B3485" s="2" t="s">
        <v>3482</v>
      </c>
      <c r="C3485" s="2" t="s">
        <v>7593</v>
      </c>
      <c r="D3485" s="7">
        <v>3350</v>
      </c>
      <c r="E3485" s="5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378"/>
        <v>160</v>
      </c>
      <c r="P3485">
        <f t="shared" si="379"/>
        <v>40.29</v>
      </c>
      <c r="Q3485" t="s">
        <v>8315</v>
      </c>
      <c r="R3485" t="s">
        <v>8316</v>
      </c>
      <c r="S3485" s="11">
        <f t="shared" si="380"/>
        <v>41793.668761574074</v>
      </c>
      <c r="T3485">
        <f t="shared" si="381"/>
        <v>25569.001539351852</v>
      </c>
      <c r="U3485">
        <f t="shared" si="382"/>
        <v>2014</v>
      </c>
      <c r="V3485">
        <f t="shared" si="383"/>
        <v>6</v>
      </c>
      <c r="W3485" t="str">
        <f t="shared" si="384"/>
        <v>Jun</v>
      </c>
    </row>
    <row r="3486" spans="1:23" customFormat="1" ht="57.6" x14ac:dyDescent="0.3">
      <c r="A3486">
        <v>3484</v>
      </c>
      <c r="B3486" s="2" t="s">
        <v>3483</v>
      </c>
      <c r="C3486" s="2" t="s">
        <v>7594</v>
      </c>
      <c r="D3486" s="7">
        <v>2500</v>
      </c>
      <c r="E3486" s="5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378"/>
        <v>114</v>
      </c>
      <c r="P3486">
        <f t="shared" si="379"/>
        <v>64.91</v>
      </c>
      <c r="Q3486" t="s">
        <v>8315</v>
      </c>
      <c r="R3486" t="s">
        <v>8316</v>
      </c>
      <c r="S3486" s="11">
        <f t="shared" si="380"/>
        <v>42506.760405092587</v>
      </c>
      <c r="T3486">
        <f t="shared" si="381"/>
        <v>25569.000509259258</v>
      </c>
      <c r="U3486">
        <f t="shared" si="382"/>
        <v>2016</v>
      </c>
      <c r="V3486">
        <f t="shared" si="383"/>
        <v>5</v>
      </c>
      <c r="W3486" t="str">
        <f t="shared" si="384"/>
        <v>May</v>
      </c>
    </row>
    <row r="3487" spans="1:23" customFormat="1" ht="43.2" x14ac:dyDescent="0.3">
      <c r="A3487">
        <v>3485</v>
      </c>
      <c r="B3487" s="2" t="s">
        <v>3484</v>
      </c>
      <c r="C3487" s="2" t="s">
        <v>7595</v>
      </c>
      <c r="D3487" s="7">
        <v>1650</v>
      </c>
      <c r="E3487" s="5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378"/>
        <v>101</v>
      </c>
      <c r="P3487">
        <f t="shared" si="379"/>
        <v>55.33</v>
      </c>
      <c r="Q3487" t="s">
        <v>8315</v>
      </c>
      <c r="R3487" t="s">
        <v>8316</v>
      </c>
      <c r="S3487" s="11">
        <f t="shared" si="380"/>
        <v>42372.693055555559</v>
      </c>
      <c r="T3487">
        <f t="shared" si="381"/>
        <v>25569.000347222223</v>
      </c>
      <c r="U3487">
        <f t="shared" si="382"/>
        <v>2016</v>
      </c>
      <c r="V3487">
        <f t="shared" si="383"/>
        <v>1</v>
      </c>
      <c r="W3487" t="str">
        <f t="shared" si="384"/>
        <v>Jan</v>
      </c>
    </row>
    <row r="3488" spans="1:23" customFormat="1" ht="43.2" x14ac:dyDescent="0.3">
      <c r="A3488">
        <v>3486</v>
      </c>
      <c r="B3488" s="2" t="s">
        <v>3485</v>
      </c>
      <c r="C3488" s="2" t="s">
        <v>7596</v>
      </c>
      <c r="D3488" s="7">
        <v>3000</v>
      </c>
      <c r="E3488" s="5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378"/>
        <v>155</v>
      </c>
      <c r="P3488">
        <f t="shared" si="379"/>
        <v>83.14</v>
      </c>
      <c r="Q3488" t="s">
        <v>8315</v>
      </c>
      <c r="R3488" t="s">
        <v>8316</v>
      </c>
      <c r="S3488" s="11">
        <f t="shared" si="380"/>
        <v>42126.87501157407</v>
      </c>
      <c r="T3488">
        <f t="shared" si="381"/>
        <v>25569.000648148147</v>
      </c>
      <c r="U3488">
        <f t="shared" si="382"/>
        <v>2015</v>
      </c>
      <c r="V3488">
        <f t="shared" si="383"/>
        <v>5</v>
      </c>
      <c r="W3488" t="str">
        <f t="shared" si="384"/>
        <v>May</v>
      </c>
    </row>
    <row r="3489" spans="1:23" customFormat="1" ht="43.2" x14ac:dyDescent="0.3">
      <c r="A3489">
        <v>3487</v>
      </c>
      <c r="B3489" s="2" t="s">
        <v>3486</v>
      </c>
      <c r="C3489" s="2" t="s">
        <v>7597</v>
      </c>
      <c r="D3489" s="7">
        <v>2000</v>
      </c>
      <c r="E3489" s="5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378"/>
        <v>128</v>
      </c>
      <c r="P3489">
        <f t="shared" si="379"/>
        <v>38.71</v>
      </c>
      <c r="Q3489" t="s">
        <v>8315</v>
      </c>
      <c r="R3489" t="s">
        <v>8316</v>
      </c>
      <c r="S3489" s="11">
        <f t="shared" si="380"/>
        <v>42149.940416666665</v>
      </c>
      <c r="T3489">
        <f t="shared" si="381"/>
        <v>25569.000763888889</v>
      </c>
      <c r="U3489">
        <f t="shared" si="382"/>
        <v>2015</v>
      </c>
      <c r="V3489">
        <f t="shared" si="383"/>
        <v>5</v>
      </c>
      <c r="W3489" t="str">
        <f t="shared" si="384"/>
        <v>May</v>
      </c>
    </row>
    <row r="3490" spans="1:23" customFormat="1" ht="57.6" x14ac:dyDescent="0.3">
      <c r="A3490">
        <v>3488</v>
      </c>
      <c r="B3490" s="2" t="s">
        <v>3487</v>
      </c>
      <c r="C3490" s="2" t="s">
        <v>7598</v>
      </c>
      <c r="D3490" s="7">
        <v>3000</v>
      </c>
      <c r="E3490" s="5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378"/>
        <v>121</v>
      </c>
      <c r="P3490">
        <f t="shared" si="379"/>
        <v>125.38</v>
      </c>
      <c r="Q3490" t="s">
        <v>8315</v>
      </c>
      <c r="R3490" t="s">
        <v>8316</v>
      </c>
      <c r="S3490" s="11">
        <f t="shared" si="380"/>
        <v>42087.768055555556</v>
      </c>
      <c r="T3490">
        <f t="shared" si="381"/>
        <v>25569.000335648147</v>
      </c>
      <c r="U3490">
        <f t="shared" si="382"/>
        <v>2015</v>
      </c>
      <c r="V3490">
        <f t="shared" si="383"/>
        <v>3</v>
      </c>
      <c r="W3490" t="str">
        <f t="shared" si="384"/>
        <v>Mar</v>
      </c>
    </row>
    <row r="3491" spans="1:23" customFormat="1" ht="43.2" x14ac:dyDescent="0.3">
      <c r="A3491">
        <v>3489</v>
      </c>
      <c r="B3491" s="2" t="s">
        <v>3488</v>
      </c>
      <c r="C3491" s="2" t="s">
        <v>7599</v>
      </c>
      <c r="D3491" s="7">
        <v>5000</v>
      </c>
      <c r="E3491" s="5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378"/>
        <v>113</v>
      </c>
      <c r="P3491">
        <f t="shared" si="379"/>
        <v>78.260000000000005</v>
      </c>
      <c r="Q3491" t="s">
        <v>8315</v>
      </c>
      <c r="R3491" t="s">
        <v>8316</v>
      </c>
      <c r="S3491" s="11">
        <f t="shared" si="380"/>
        <v>41753.635775462964</v>
      </c>
      <c r="T3491">
        <f t="shared" si="381"/>
        <v>25569.000833333332</v>
      </c>
      <c r="U3491">
        <f t="shared" si="382"/>
        <v>2014</v>
      </c>
      <c r="V3491">
        <f t="shared" si="383"/>
        <v>4</v>
      </c>
      <c r="W3491" t="str">
        <f t="shared" si="384"/>
        <v>Apr</v>
      </c>
    </row>
    <row r="3492" spans="1:23" customFormat="1" ht="43.2" x14ac:dyDescent="0.3">
      <c r="A3492">
        <v>3490</v>
      </c>
      <c r="B3492" s="2" t="s">
        <v>3489</v>
      </c>
      <c r="C3492" s="2" t="s">
        <v>7600</v>
      </c>
      <c r="D3492" s="7">
        <v>1000</v>
      </c>
      <c r="E3492" s="5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378"/>
        <v>128</v>
      </c>
      <c r="P3492">
        <f t="shared" si="379"/>
        <v>47.22</v>
      </c>
      <c r="Q3492" t="s">
        <v>8315</v>
      </c>
      <c r="R3492" t="s">
        <v>8316</v>
      </c>
      <c r="S3492" s="11">
        <f t="shared" si="380"/>
        <v>42443.802361111113</v>
      </c>
      <c r="T3492">
        <f t="shared" si="381"/>
        <v>25569.0003125</v>
      </c>
      <c r="U3492">
        <f t="shared" si="382"/>
        <v>2016</v>
      </c>
      <c r="V3492">
        <f t="shared" si="383"/>
        <v>3</v>
      </c>
      <c r="W3492" t="str">
        <f t="shared" si="384"/>
        <v>Mar</v>
      </c>
    </row>
    <row r="3493" spans="1:23" customFormat="1" ht="43.2" x14ac:dyDescent="0.3">
      <c r="A3493">
        <v>3491</v>
      </c>
      <c r="B3493" s="2" t="s">
        <v>3490</v>
      </c>
      <c r="C3493" s="2" t="s">
        <v>7601</v>
      </c>
      <c r="D3493" s="7">
        <v>500</v>
      </c>
      <c r="E3493" s="5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378"/>
        <v>158</v>
      </c>
      <c r="P3493">
        <f t="shared" si="379"/>
        <v>79.099999999999994</v>
      </c>
      <c r="Q3493" t="s">
        <v>8315</v>
      </c>
      <c r="R3493" t="s">
        <v>8316</v>
      </c>
      <c r="S3493" s="11">
        <f t="shared" si="380"/>
        <v>42121.249814814815</v>
      </c>
      <c r="T3493">
        <f t="shared" si="381"/>
        <v>25569.000115740742</v>
      </c>
      <c r="U3493">
        <f t="shared" si="382"/>
        <v>2015</v>
      </c>
      <c r="V3493">
        <f t="shared" si="383"/>
        <v>4</v>
      </c>
      <c r="W3493" t="str">
        <f t="shared" si="384"/>
        <v>Apr</v>
      </c>
    </row>
    <row r="3494" spans="1:23" customFormat="1" ht="43.2" x14ac:dyDescent="0.3">
      <c r="A3494">
        <v>3492</v>
      </c>
      <c r="B3494" s="2" t="s">
        <v>3491</v>
      </c>
      <c r="C3494" s="2" t="s">
        <v>7602</v>
      </c>
      <c r="D3494" s="7">
        <v>3800</v>
      </c>
      <c r="E3494" s="5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378"/>
        <v>105</v>
      </c>
      <c r="P3494">
        <f t="shared" si="379"/>
        <v>114.29</v>
      </c>
      <c r="Q3494" t="s">
        <v>8315</v>
      </c>
      <c r="R3494" t="s">
        <v>8316</v>
      </c>
      <c r="S3494" s="11">
        <f t="shared" si="380"/>
        <v>42268.009224537032</v>
      </c>
      <c r="T3494">
        <f t="shared" si="381"/>
        <v>25569.000405092593</v>
      </c>
      <c r="U3494">
        <f t="shared" si="382"/>
        <v>2015</v>
      </c>
      <c r="V3494">
        <f t="shared" si="383"/>
        <v>9</v>
      </c>
      <c r="W3494" t="str">
        <f t="shared" si="384"/>
        <v>Sep</v>
      </c>
    </row>
    <row r="3495" spans="1:23" customFormat="1" ht="43.2" x14ac:dyDescent="0.3">
      <c r="A3495">
        <v>3493</v>
      </c>
      <c r="B3495" s="2" t="s">
        <v>3492</v>
      </c>
      <c r="C3495" s="2" t="s">
        <v>7603</v>
      </c>
      <c r="D3495" s="7">
        <v>1500</v>
      </c>
      <c r="E3495" s="5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378"/>
        <v>100</v>
      </c>
      <c r="P3495">
        <f t="shared" si="379"/>
        <v>51.72</v>
      </c>
      <c r="Q3495" t="s">
        <v>8315</v>
      </c>
      <c r="R3495" t="s">
        <v>8316</v>
      </c>
      <c r="S3495" s="11">
        <f t="shared" si="380"/>
        <v>41848.866157407407</v>
      </c>
      <c r="T3495">
        <f t="shared" si="381"/>
        <v>25569.000335648147</v>
      </c>
      <c r="U3495">
        <f t="shared" si="382"/>
        <v>2014</v>
      </c>
      <c r="V3495">
        <f t="shared" si="383"/>
        <v>7</v>
      </c>
      <c r="W3495" t="str">
        <f t="shared" si="384"/>
        <v>Jul</v>
      </c>
    </row>
    <row r="3496" spans="1:23" customFormat="1" ht="43.2" x14ac:dyDescent="0.3">
      <c r="A3496">
        <v>3494</v>
      </c>
      <c r="B3496" s="2" t="s">
        <v>3493</v>
      </c>
      <c r="C3496" s="2" t="s">
        <v>7604</v>
      </c>
      <c r="D3496" s="7">
        <v>400</v>
      </c>
      <c r="E3496" s="5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378"/>
        <v>100</v>
      </c>
      <c r="P3496">
        <f t="shared" si="379"/>
        <v>30.77</v>
      </c>
      <c r="Q3496" t="s">
        <v>8315</v>
      </c>
      <c r="R3496" t="s">
        <v>8316</v>
      </c>
      <c r="S3496" s="11">
        <f t="shared" si="380"/>
        <v>42689.214988425927</v>
      </c>
      <c r="T3496">
        <f t="shared" si="381"/>
        <v>25569.000150462962</v>
      </c>
      <c r="U3496">
        <f t="shared" si="382"/>
        <v>2016</v>
      </c>
      <c r="V3496">
        <f t="shared" si="383"/>
        <v>11</v>
      </c>
      <c r="W3496" t="str">
        <f t="shared" si="384"/>
        <v>Nov</v>
      </c>
    </row>
    <row r="3497" spans="1:23" customFormat="1" ht="43.2" x14ac:dyDescent="0.3">
      <c r="A3497">
        <v>3495</v>
      </c>
      <c r="B3497" s="2" t="s">
        <v>3494</v>
      </c>
      <c r="C3497" s="2" t="s">
        <v>7605</v>
      </c>
      <c r="D3497" s="7">
        <v>5000</v>
      </c>
      <c r="E3497" s="5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378"/>
        <v>107</v>
      </c>
      <c r="P3497">
        <f t="shared" si="379"/>
        <v>74.209999999999994</v>
      </c>
      <c r="Q3497" t="s">
        <v>8315</v>
      </c>
      <c r="R3497" t="s">
        <v>8316</v>
      </c>
      <c r="S3497" s="11">
        <f t="shared" si="380"/>
        <v>41915.762835648151</v>
      </c>
      <c r="T3497">
        <f t="shared" si="381"/>
        <v>25569.000833333332</v>
      </c>
      <c r="U3497">
        <f t="shared" si="382"/>
        <v>2014</v>
      </c>
      <c r="V3497">
        <f t="shared" si="383"/>
        <v>10</v>
      </c>
      <c r="W3497" t="str">
        <f t="shared" si="384"/>
        <v>Oct</v>
      </c>
    </row>
    <row r="3498" spans="1:23" customFormat="1" ht="57.6" x14ac:dyDescent="0.3">
      <c r="A3498">
        <v>3496</v>
      </c>
      <c r="B3498" s="2" t="s">
        <v>3495</v>
      </c>
      <c r="C3498" s="2" t="s">
        <v>7606</v>
      </c>
      <c r="D3498" s="7">
        <v>3000</v>
      </c>
      <c r="E3498" s="5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378"/>
        <v>124</v>
      </c>
      <c r="P3498">
        <f t="shared" si="379"/>
        <v>47.85</v>
      </c>
      <c r="Q3498" t="s">
        <v>8315</v>
      </c>
      <c r="R3498" t="s">
        <v>8316</v>
      </c>
      <c r="S3498" s="11">
        <f t="shared" si="380"/>
        <v>42584.846828703703</v>
      </c>
      <c r="T3498">
        <f t="shared" si="381"/>
        <v>25569.000902777778</v>
      </c>
      <c r="U3498">
        <f t="shared" si="382"/>
        <v>2016</v>
      </c>
      <c r="V3498">
        <f t="shared" si="383"/>
        <v>8</v>
      </c>
      <c r="W3498" t="str">
        <f t="shared" si="384"/>
        <v>Aug</v>
      </c>
    </row>
    <row r="3499" spans="1:23" customFormat="1" ht="57.6" x14ac:dyDescent="0.3">
      <c r="A3499">
        <v>3497</v>
      </c>
      <c r="B3499" s="2" t="s">
        <v>3496</v>
      </c>
      <c r="C3499" s="2" t="s">
        <v>7607</v>
      </c>
      <c r="D3499" s="7">
        <v>1551</v>
      </c>
      <c r="E3499" s="5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378"/>
        <v>109</v>
      </c>
      <c r="P3499">
        <f t="shared" si="379"/>
        <v>34.409999999999997</v>
      </c>
      <c r="Q3499" t="s">
        <v>8315</v>
      </c>
      <c r="R3499" t="s">
        <v>8316</v>
      </c>
      <c r="S3499" s="11">
        <f t="shared" si="380"/>
        <v>42511.741944444439</v>
      </c>
      <c r="T3499">
        <f t="shared" si="381"/>
        <v>25569.000567129631</v>
      </c>
      <c r="U3499">
        <f t="shared" si="382"/>
        <v>2016</v>
      </c>
      <c r="V3499">
        <f t="shared" si="383"/>
        <v>5</v>
      </c>
      <c r="W3499" t="str">
        <f t="shared" si="384"/>
        <v>May</v>
      </c>
    </row>
    <row r="3500" spans="1:23" customFormat="1" ht="57.6" x14ac:dyDescent="0.3">
      <c r="A3500">
        <v>3498</v>
      </c>
      <c r="B3500" s="2" t="s">
        <v>3497</v>
      </c>
      <c r="C3500" s="2" t="s">
        <v>7608</v>
      </c>
      <c r="D3500" s="7">
        <v>1650</v>
      </c>
      <c r="E3500" s="5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378"/>
        <v>102</v>
      </c>
      <c r="P3500">
        <f t="shared" si="379"/>
        <v>40.24</v>
      </c>
      <c r="Q3500" t="s">
        <v>8315</v>
      </c>
      <c r="R3500" t="s">
        <v>8316</v>
      </c>
      <c r="S3500" s="11">
        <f t="shared" si="380"/>
        <v>42459.15861111111</v>
      </c>
      <c r="T3500">
        <f t="shared" si="381"/>
        <v>25569.000486111112</v>
      </c>
      <c r="U3500">
        <f t="shared" si="382"/>
        <v>2016</v>
      </c>
      <c r="V3500">
        <f t="shared" si="383"/>
        <v>3</v>
      </c>
      <c r="W3500" t="str">
        <f t="shared" si="384"/>
        <v>Mar</v>
      </c>
    </row>
    <row r="3501" spans="1:23" customFormat="1" ht="43.2" x14ac:dyDescent="0.3">
      <c r="A3501">
        <v>3499</v>
      </c>
      <c r="B3501" s="2" t="s">
        <v>3498</v>
      </c>
      <c r="C3501" s="2" t="s">
        <v>7609</v>
      </c>
      <c r="D3501" s="7">
        <v>2000</v>
      </c>
      <c r="E3501" s="5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378"/>
        <v>106</v>
      </c>
      <c r="P3501">
        <f t="shared" si="379"/>
        <v>60.29</v>
      </c>
      <c r="Q3501" t="s">
        <v>8315</v>
      </c>
      <c r="R3501" t="s">
        <v>8316</v>
      </c>
      <c r="S3501" s="11">
        <f t="shared" si="380"/>
        <v>42132.036168981482</v>
      </c>
      <c r="T3501">
        <f t="shared" si="381"/>
        <v>25569.000405092593</v>
      </c>
      <c r="U3501">
        <f t="shared" si="382"/>
        <v>2015</v>
      </c>
      <c r="V3501">
        <f t="shared" si="383"/>
        <v>5</v>
      </c>
      <c r="W3501" t="str">
        <f t="shared" si="384"/>
        <v>May</v>
      </c>
    </row>
    <row r="3502" spans="1:23" customFormat="1" ht="57.6" x14ac:dyDescent="0.3">
      <c r="A3502">
        <v>3500</v>
      </c>
      <c r="B3502" s="2" t="s">
        <v>3499</v>
      </c>
      <c r="C3502" s="2" t="s">
        <v>7610</v>
      </c>
      <c r="D3502" s="7">
        <v>1000</v>
      </c>
      <c r="E3502" s="5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378"/>
        <v>106</v>
      </c>
      <c r="P3502">
        <f t="shared" si="379"/>
        <v>25.31</v>
      </c>
      <c r="Q3502" t="s">
        <v>8315</v>
      </c>
      <c r="R3502" t="s">
        <v>8316</v>
      </c>
      <c r="S3502" s="11">
        <f t="shared" si="380"/>
        <v>42419.91942129629</v>
      </c>
      <c r="T3502">
        <f t="shared" si="381"/>
        <v>25569.000486111112</v>
      </c>
      <c r="U3502">
        <f t="shared" si="382"/>
        <v>2016</v>
      </c>
      <c r="V3502">
        <f t="shared" si="383"/>
        <v>2</v>
      </c>
      <c r="W3502" t="str">
        <f t="shared" si="384"/>
        <v>Feb</v>
      </c>
    </row>
    <row r="3503" spans="1:23" customFormat="1" ht="43.2" x14ac:dyDescent="0.3">
      <c r="A3503">
        <v>3501</v>
      </c>
      <c r="B3503" s="2" t="s">
        <v>3500</v>
      </c>
      <c r="C3503" s="2" t="s">
        <v>7611</v>
      </c>
      <c r="D3503" s="7">
        <v>1500</v>
      </c>
      <c r="E3503" s="5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378"/>
        <v>101</v>
      </c>
      <c r="P3503">
        <f t="shared" si="379"/>
        <v>35.950000000000003</v>
      </c>
      <c r="Q3503" t="s">
        <v>8315</v>
      </c>
      <c r="R3503" t="s">
        <v>8316</v>
      </c>
      <c r="S3503" s="11">
        <f t="shared" si="380"/>
        <v>42233.763831018514</v>
      </c>
      <c r="T3503">
        <f t="shared" si="381"/>
        <v>25569.000486111112</v>
      </c>
      <c r="U3503">
        <f t="shared" si="382"/>
        <v>2015</v>
      </c>
      <c r="V3503">
        <f t="shared" si="383"/>
        <v>8</v>
      </c>
      <c r="W3503" t="str">
        <f t="shared" si="384"/>
        <v>Aug</v>
      </c>
    </row>
    <row r="3504" spans="1:23" customFormat="1" ht="43.2" x14ac:dyDescent="0.3">
      <c r="A3504">
        <v>3502</v>
      </c>
      <c r="B3504" s="2" t="s">
        <v>3501</v>
      </c>
      <c r="C3504" s="2" t="s">
        <v>7612</v>
      </c>
      <c r="D3504" s="7">
        <v>4000</v>
      </c>
      <c r="E3504" s="5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378"/>
        <v>105</v>
      </c>
      <c r="P3504">
        <f t="shared" si="379"/>
        <v>136</v>
      </c>
      <c r="Q3504" t="s">
        <v>8315</v>
      </c>
      <c r="R3504" t="s">
        <v>8316</v>
      </c>
      <c r="S3504" s="11">
        <f t="shared" si="380"/>
        <v>42430.839398148149</v>
      </c>
      <c r="T3504">
        <f t="shared" si="381"/>
        <v>25569.000358796296</v>
      </c>
      <c r="U3504">
        <f t="shared" si="382"/>
        <v>2016</v>
      </c>
      <c r="V3504">
        <f t="shared" si="383"/>
        <v>3</v>
      </c>
      <c r="W3504" t="str">
        <f t="shared" si="384"/>
        <v>Mar</v>
      </c>
    </row>
    <row r="3505" spans="1:23" customFormat="1" ht="43.2" x14ac:dyDescent="0.3">
      <c r="A3505">
        <v>3503</v>
      </c>
      <c r="B3505" s="2" t="s">
        <v>3502</v>
      </c>
      <c r="C3505" s="2" t="s">
        <v>7613</v>
      </c>
      <c r="D3505" s="7">
        <v>2500</v>
      </c>
      <c r="E3505" s="5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378"/>
        <v>108</v>
      </c>
      <c r="P3505">
        <f t="shared" si="379"/>
        <v>70.760000000000005</v>
      </c>
      <c r="Q3505" t="s">
        <v>8315</v>
      </c>
      <c r="R3505" t="s">
        <v>8316</v>
      </c>
      <c r="S3505" s="11">
        <f t="shared" si="380"/>
        <v>42545.478333333333</v>
      </c>
      <c r="T3505">
        <f t="shared" si="381"/>
        <v>25569.000439814816</v>
      </c>
      <c r="U3505">
        <f t="shared" si="382"/>
        <v>2016</v>
      </c>
      <c r="V3505">
        <f t="shared" si="383"/>
        <v>6</v>
      </c>
      <c r="W3505" t="str">
        <f t="shared" si="384"/>
        <v>Jun</v>
      </c>
    </row>
    <row r="3506" spans="1:23" customFormat="1" ht="43.2" x14ac:dyDescent="0.3">
      <c r="A3506">
        <v>3504</v>
      </c>
      <c r="B3506" s="2" t="s">
        <v>3503</v>
      </c>
      <c r="C3506" s="2" t="s">
        <v>7614</v>
      </c>
      <c r="D3506" s="7">
        <v>1000</v>
      </c>
      <c r="E3506" s="5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378"/>
        <v>100</v>
      </c>
      <c r="P3506">
        <f t="shared" si="379"/>
        <v>125</v>
      </c>
      <c r="Q3506" t="s">
        <v>8315</v>
      </c>
      <c r="R3506" t="s">
        <v>8316</v>
      </c>
      <c r="S3506" s="11">
        <f t="shared" si="380"/>
        <v>42297.748738425929</v>
      </c>
      <c r="T3506">
        <f t="shared" si="381"/>
        <v>25569.000092592592</v>
      </c>
      <c r="U3506">
        <f t="shared" si="382"/>
        <v>2015</v>
      </c>
      <c r="V3506">
        <f t="shared" si="383"/>
        <v>10</v>
      </c>
      <c r="W3506" t="str">
        <f t="shared" si="384"/>
        <v>Oct</v>
      </c>
    </row>
    <row r="3507" spans="1:23" customFormat="1" ht="86.4" x14ac:dyDescent="0.3">
      <c r="A3507">
        <v>3505</v>
      </c>
      <c r="B3507" s="2" t="s">
        <v>3504</v>
      </c>
      <c r="C3507" s="2" t="s">
        <v>7615</v>
      </c>
      <c r="D3507" s="7">
        <v>2500</v>
      </c>
      <c r="E3507" s="5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378"/>
        <v>104</v>
      </c>
      <c r="P3507">
        <f t="shared" si="379"/>
        <v>66.510000000000005</v>
      </c>
      <c r="Q3507" t="s">
        <v>8315</v>
      </c>
      <c r="R3507" t="s">
        <v>8316</v>
      </c>
      <c r="S3507" s="11">
        <f t="shared" si="380"/>
        <v>41760.935706018521</v>
      </c>
      <c r="T3507">
        <f t="shared" si="381"/>
        <v>25569.000451388889</v>
      </c>
      <c r="U3507">
        <f t="shared" si="382"/>
        <v>2014</v>
      </c>
      <c r="V3507">
        <f t="shared" si="383"/>
        <v>5</v>
      </c>
      <c r="W3507" t="str">
        <f t="shared" si="384"/>
        <v>May</v>
      </c>
    </row>
    <row r="3508" spans="1:23" customFormat="1" ht="43.2" x14ac:dyDescent="0.3">
      <c r="A3508">
        <v>3506</v>
      </c>
      <c r="B3508" s="2" t="s">
        <v>3505</v>
      </c>
      <c r="C3508" s="2" t="s">
        <v>7616</v>
      </c>
      <c r="D3508" s="7">
        <v>3000</v>
      </c>
      <c r="E3508" s="5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378"/>
        <v>102</v>
      </c>
      <c r="P3508">
        <f t="shared" si="379"/>
        <v>105</v>
      </c>
      <c r="Q3508" t="s">
        <v>8315</v>
      </c>
      <c r="R3508" t="s">
        <v>8316</v>
      </c>
      <c r="S3508" s="11">
        <f t="shared" si="380"/>
        <v>41829.734259259261</v>
      </c>
      <c r="T3508">
        <f t="shared" si="381"/>
        <v>25569.000335648147</v>
      </c>
      <c r="U3508">
        <f t="shared" si="382"/>
        <v>2014</v>
      </c>
      <c r="V3508">
        <f t="shared" si="383"/>
        <v>7</v>
      </c>
      <c r="W3508" t="str">
        <f t="shared" si="384"/>
        <v>Jul</v>
      </c>
    </row>
    <row r="3509" spans="1:23" customFormat="1" ht="43.2" x14ac:dyDescent="0.3">
      <c r="A3509">
        <v>3507</v>
      </c>
      <c r="B3509" s="2" t="s">
        <v>3506</v>
      </c>
      <c r="C3509" s="2" t="s">
        <v>7617</v>
      </c>
      <c r="D3509" s="7">
        <v>10000</v>
      </c>
      <c r="E3509" s="5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378"/>
        <v>104</v>
      </c>
      <c r="P3509">
        <f t="shared" si="379"/>
        <v>145</v>
      </c>
      <c r="Q3509" t="s">
        <v>8315</v>
      </c>
      <c r="R3509" t="s">
        <v>8316</v>
      </c>
      <c r="S3509" s="11">
        <f t="shared" si="380"/>
        <v>42491.92288194444</v>
      </c>
      <c r="T3509">
        <f t="shared" si="381"/>
        <v>25569.000833333332</v>
      </c>
      <c r="U3509">
        <f t="shared" si="382"/>
        <v>2016</v>
      </c>
      <c r="V3509">
        <f t="shared" si="383"/>
        <v>5</v>
      </c>
      <c r="W3509" t="str">
        <f t="shared" si="384"/>
        <v>May</v>
      </c>
    </row>
    <row r="3510" spans="1:23" customFormat="1" ht="43.2" x14ac:dyDescent="0.3">
      <c r="A3510">
        <v>3508</v>
      </c>
      <c r="B3510" s="2" t="s">
        <v>3507</v>
      </c>
      <c r="C3510" s="2" t="s">
        <v>7618</v>
      </c>
      <c r="D3510" s="7">
        <v>100</v>
      </c>
      <c r="E3510" s="5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378"/>
        <v>180</v>
      </c>
      <c r="P3510">
        <f t="shared" si="379"/>
        <v>12</v>
      </c>
      <c r="Q3510" t="s">
        <v>8315</v>
      </c>
      <c r="R3510" t="s">
        <v>8316</v>
      </c>
      <c r="S3510" s="11">
        <f t="shared" si="380"/>
        <v>42477.729780092588</v>
      </c>
      <c r="T3510">
        <f t="shared" si="381"/>
        <v>25569.000173611112</v>
      </c>
      <c r="U3510">
        <f t="shared" si="382"/>
        <v>2016</v>
      </c>
      <c r="V3510">
        <f t="shared" si="383"/>
        <v>4</v>
      </c>
      <c r="W3510" t="str">
        <f t="shared" si="384"/>
        <v>Apr</v>
      </c>
    </row>
    <row r="3511" spans="1:23" customFormat="1" ht="43.2" x14ac:dyDescent="0.3">
      <c r="A3511">
        <v>3509</v>
      </c>
      <c r="B3511" s="2" t="s">
        <v>3508</v>
      </c>
      <c r="C3511" s="2" t="s">
        <v>7619</v>
      </c>
      <c r="D3511" s="7">
        <v>3000</v>
      </c>
      <c r="E3511" s="5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378"/>
        <v>106</v>
      </c>
      <c r="P3511">
        <f t="shared" si="379"/>
        <v>96.67</v>
      </c>
      <c r="Q3511" t="s">
        <v>8315</v>
      </c>
      <c r="R3511" t="s">
        <v>8316</v>
      </c>
      <c r="S3511" s="11">
        <f t="shared" si="380"/>
        <v>41950.859560185185</v>
      </c>
      <c r="T3511">
        <f t="shared" si="381"/>
        <v>25569.000381944443</v>
      </c>
      <c r="U3511">
        <f t="shared" si="382"/>
        <v>2014</v>
      </c>
      <c r="V3511">
        <f t="shared" si="383"/>
        <v>11</v>
      </c>
      <c r="W3511" t="str">
        <f t="shared" si="384"/>
        <v>Nov</v>
      </c>
    </row>
    <row r="3512" spans="1:23" customFormat="1" ht="57.6" x14ac:dyDescent="0.3">
      <c r="A3512">
        <v>3510</v>
      </c>
      <c r="B3512" s="2" t="s">
        <v>3509</v>
      </c>
      <c r="C3512" s="2" t="s">
        <v>7620</v>
      </c>
      <c r="D3512" s="7">
        <v>900</v>
      </c>
      <c r="E3512" s="5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378"/>
        <v>101</v>
      </c>
      <c r="P3512">
        <f t="shared" si="379"/>
        <v>60.33</v>
      </c>
      <c r="Q3512" t="s">
        <v>8315</v>
      </c>
      <c r="R3512" t="s">
        <v>8316</v>
      </c>
      <c r="S3512" s="11">
        <f t="shared" si="380"/>
        <v>41802.62090277778</v>
      </c>
      <c r="T3512">
        <f t="shared" si="381"/>
        <v>25569.000173611112</v>
      </c>
      <c r="U3512">
        <f t="shared" si="382"/>
        <v>2014</v>
      </c>
      <c r="V3512">
        <f t="shared" si="383"/>
        <v>6</v>
      </c>
      <c r="W3512" t="str">
        <f t="shared" si="384"/>
        <v>Jun</v>
      </c>
    </row>
    <row r="3513" spans="1:23" customFormat="1" ht="43.2" x14ac:dyDescent="0.3">
      <c r="A3513">
        <v>3511</v>
      </c>
      <c r="B3513" s="2" t="s">
        <v>3510</v>
      </c>
      <c r="C3513" s="2" t="s">
        <v>7621</v>
      </c>
      <c r="D3513" s="7">
        <v>1500</v>
      </c>
      <c r="E3513" s="5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378"/>
        <v>101</v>
      </c>
      <c r="P3513">
        <f t="shared" si="379"/>
        <v>79.89</v>
      </c>
      <c r="Q3513" t="s">
        <v>8315</v>
      </c>
      <c r="R3513" t="s">
        <v>8316</v>
      </c>
      <c r="S3513" s="11">
        <f t="shared" si="380"/>
        <v>41927.873784722222</v>
      </c>
      <c r="T3513">
        <f t="shared" si="381"/>
        <v>25569.000219907408</v>
      </c>
      <c r="U3513">
        <f t="shared" si="382"/>
        <v>2014</v>
      </c>
      <c r="V3513">
        <f t="shared" si="383"/>
        <v>10</v>
      </c>
      <c r="W3513" t="str">
        <f t="shared" si="384"/>
        <v>Oct</v>
      </c>
    </row>
    <row r="3514" spans="1:23" customFormat="1" ht="43.2" x14ac:dyDescent="0.3">
      <c r="A3514">
        <v>3512</v>
      </c>
      <c r="B3514" s="2" t="s">
        <v>3511</v>
      </c>
      <c r="C3514" s="2" t="s">
        <v>7622</v>
      </c>
      <c r="D3514" s="7">
        <v>1000</v>
      </c>
      <c r="E3514" s="5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378"/>
        <v>100</v>
      </c>
      <c r="P3514">
        <f t="shared" si="379"/>
        <v>58.82</v>
      </c>
      <c r="Q3514" t="s">
        <v>8315</v>
      </c>
      <c r="R3514" t="s">
        <v>8316</v>
      </c>
      <c r="S3514" s="11">
        <f t="shared" si="380"/>
        <v>42057.536944444444</v>
      </c>
      <c r="T3514">
        <f t="shared" si="381"/>
        <v>25569.000196759258</v>
      </c>
      <c r="U3514">
        <f t="shared" si="382"/>
        <v>2015</v>
      </c>
      <c r="V3514">
        <f t="shared" si="383"/>
        <v>2</v>
      </c>
      <c r="W3514" t="str">
        <f t="shared" si="384"/>
        <v>Feb</v>
      </c>
    </row>
    <row r="3515" spans="1:23" customFormat="1" ht="43.2" x14ac:dyDescent="0.3">
      <c r="A3515">
        <v>3513</v>
      </c>
      <c r="B3515" s="2" t="s">
        <v>3512</v>
      </c>
      <c r="C3515" s="2" t="s">
        <v>7623</v>
      </c>
      <c r="D3515" s="7">
        <v>2800</v>
      </c>
      <c r="E3515" s="5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378"/>
        <v>118</v>
      </c>
      <c r="P3515">
        <f t="shared" si="379"/>
        <v>75.34</v>
      </c>
      <c r="Q3515" t="s">
        <v>8315</v>
      </c>
      <c r="R3515" t="s">
        <v>8316</v>
      </c>
      <c r="S3515" s="11">
        <f t="shared" si="380"/>
        <v>41781.096203703702</v>
      </c>
      <c r="T3515">
        <f t="shared" si="381"/>
        <v>25569.000509259258</v>
      </c>
      <c r="U3515">
        <f t="shared" si="382"/>
        <v>2014</v>
      </c>
      <c r="V3515">
        <f t="shared" si="383"/>
        <v>5</v>
      </c>
      <c r="W3515" t="str">
        <f t="shared" si="384"/>
        <v>May</v>
      </c>
    </row>
    <row r="3516" spans="1:23" customFormat="1" ht="43.2" x14ac:dyDescent="0.3">
      <c r="A3516">
        <v>3514</v>
      </c>
      <c r="B3516" s="2" t="s">
        <v>3513</v>
      </c>
      <c r="C3516" s="2" t="s">
        <v>7624</v>
      </c>
      <c r="D3516" s="7">
        <v>500</v>
      </c>
      <c r="E3516" s="5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378"/>
        <v>110</v>
      </c>
      <c r="P3516">
        <f t="shared" si="379"/>
        <v>55</v>
      </c>
      <c r="Q3516" t="s">
        <v>8315</v>
      </c>
      <c r="R3516" t="s">
        <v>8316</v>
      </c>
      <c r="S3516" s="11">
        <f t="shared" si="380"/>
        <v>42020.846666666665</v>
      </c>
      <c r="T3516">
        <f t="shared" si="381"/>
        <v>25569.000115740742</v>
      </c>
      <c r="U3516">
        <f t="shared" si="382"/>
        <v>2015</v>
      </c>
      <c r="V3516">
        <f t="shared" si="383"/>
        <v>1</v>
      </c>
      <c r="W3516" t="str">
        <f t="shared" si="384"/>
        <v>Jan</v>
      </c>
    </row>
    <row r="3517" spans="1:23" customFormat="1" ht="43.2" x14ac:dyDescent="0.3">
      <c r="A3517">
        <v>3515</v>
      </c>
      <c r="B3517" s="2" t="s">
        <v>3514</v>
      </c>
      <c r="C3517" s="2" t="s">
        <v>7625</v>
      </c>
      <c r="D3517" s="7">
        <v>3000</v>
      </c>
      <c r="E3517" s="5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378"/>
        <v>103</v>
      </c>
      <c r="P3517">
        <f t="shared" si="379"/>
        <v>66.959999999999994</v>
      </c>
      <c r="Q3517" t="s">
        <v>8315</v>
      </c>
      <c r="R3517" t="s">
        <v>8316</v>
      </c>
      <c r="S3517" s="11">
        <f t="shared" si="380"/>
        <v>42125.772812499999</v>
      </c>
      <c r="T3517">
        <f t="shared" si="381"/>
        <v>25569.000532407408</v>
      </c>
      <c r="U3517">
        <f t="shared" si="382"/>
        <v>2015</v>
      </c>
      <c r="V3517">
        <f t="shared" si="383"/>
        <v>5</v>
      </c>
      <c r="W3517" t="str">
        <f t="shared" si="384"/>
        <v>May</v>
      </c>
    </row>
    <row r="3518" spans="1:23" customFormat="1" ht="43.2" x14ac:dyDescent="0.3">
      <c r="A3518">
        <v>3516</v>
      </c>
      <c r="B3518" s="2" t="s">
        <v>3515</v>
      </c>
      <c r="C3518" s="2" t="s">
        <v>7626</v>
      </c>
      <c r="D3518" s="7">
        <v>2500</v>
      </c>
      <c r="E3518" s="5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378"/>
        <v>100</v>
      </c>
      <c r="P3518">
        <f t="shared" si="379"/>
        <v>227.27</v>
      </c>
      <c r="Q3518" t="s">
        <v>8315</v>
      </c>
      <c r="R3518" t="s">
        <v>8316</v>
      </c>
      <c r="S3518" s="11">
        <f t="shared" si="380"/>
        <v>41856.010069444441</v>
      </c>
      <c r="T3518">
        <f t="shared" si="381"/>
        <v>25569.000127314815</v>
      </c>
      <c r="U3518">
        <f t="shared" si="382"/>
        <v>2014</v>
      </c>
      <c r="V3518">
        <f t="shared" si="383"/>
        <v>8</v>
      </c>
      <c r="W3518" t="str">
        <f t="shared" si="384"/>
        <v>Aug</v>
      </c>
    </row>
    <row r="3519" spans="1:23" customFormat="1" ht="43.2" x14ac:dyDescent="0.3">
      <c r="A3519">
        <v>3517</v>
      </c>
      <c r="B3519" s="2" t="s">
        <v>3516</v>
      </c>
      <c r="C3519" s="2" t="s">
        <v>7627</v>
      </c>
      <c r="D3519" s="7">
        <v>4000</v>
      </c>
      <c r="E3519" s="5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378"/>
        <v>100</v>
      </c>
      <c r="P3519">
        <f t="shared" si="379"/>
        <v>307.69</v>
      </c>
      <c r="Q3519" t="s">
        <v>8315</v>
      </c>
      <c r="R3519" t="s">
        <v>8316</v>
      </c>
      <c r="S3519" s="11">
        <f t="shared" si="380"/>
        <v>41794.817523148151</v>
      </c>
      <c r="T3519">
        <f t="shared" si="381"/>
        <v>25569.000150462962</v>
      </c>
      <c r="U3519">
        <f t="shared" si="382"/>
        <v>2014</v>
      </c>
      <c r="V3519">
        <f t="shared" si="383"/>
        <v>6</v>
      </c>
      <c r="W3519" t="str">
        <f t="shared" si="384"/>
        <v>Jun</v>
      </c>
    </row>
    <row r="3520" spans="1:23" customFormat="1" ht="43.2" x14ac:dyDescent="0.3">
      <c r="A3520">
        <v>3518</v>
      </c>
      <c r="B3520" s="2" t="s">
        <v>3517</v>
      </c>
      <c r="C3520" s="2" t="s">
        <v>7628</v>
      </c>
      <c r="D3520" s="7">
        <v>1500</v>
      </c>
      <c r="E3520" s="5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378"/>
        <v>110</v>
      </c>
      <c r="P3520">
        <f t="shared" si="379"/>
        <v>50.02</v>
      </c>
      <c r="Q3520" t="s">
        <v>8315</v>
      </c>
      <c r="R3520" t="s">
        <v>8316</v>
      </c>
      <c r="S3520" s="11">
        <f t="shared" si="380"/>
        <v>41893.783553240741</v>
      </c>
      <c r="T3520">
        <f t="shared" si="381"/>
        <v>25569.000381944443</v>
      </c>
      <c r="U3520">
        <f t="shared" si="382"/>
        <v>2014</v>
      </c>
      <c r="V3520">
        <f t="shared" si="383"/>
        <v>9</v>
      </c>
      <c r="W3520" t="str">
        <f t="shared" si="384"/>
        <v>Sep</v>
      </c>
    </row>
    <row r="3521" spans="1:23" customFormat="1" ht="43.2" x14ac:dyDescent="0.3">
      <c r="A3521">
        <v>3519</v>
      </c>
      <c r="B3521" s="2" t="s">
        <v>3518</v>
      </c>
      <c r="C3521" s="2" t="s">
        <v>7629</v>
      </c>
      <c r="D3521" s="7">
        <v>2000</v>
      </c>
      <c r="E3521" s="5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378"/>
        <v>101</v>
      </c>
      <c r="P3521">
        <f t="shared" si="379"/>
        <v>72.39</v>
      </c>
      <c r="Q3521" t="s">
        <v>8315</v>
      </c>
      <c r="R3521" t="s">
        <v>8316</v>
      </c>
      <c r="S3521" s="11">
        <f t="shared" si="380"/>
        <v>42037.598958333328</v>
      </c>
      <c r="T3521">
        <f t="shared" si="381"/>
        <v>25569.000324074073</v>
      </c>
      <c r="U3521">
        <f t="shared" si="382"/>
        <v>2015</v>
      </c>
      <c r="V3521">
        <f t="shared" si="383"/>
        <v>2</v>
      </c>
      <c r="W3521" t="str">
        <f t="shared" si="384"/>
        <v>Feb</v>
      </c>
    </row>
    <row r="3522" spans="1:23" customFormat="1" ht="43.2" x14ac:dyDescent="0.3">
      <c r="A3522">
        <v>3520</v>
      </c>
      <c r="B3522" s="2" t="s">
        <v>3519</v>
      </c>
      <c r="C3522" s="2" t="s">
        <v>7630</v>
      </c>
      <c r="D3522" s="7">
        <v>2000</v>
      </c>
      <c r="E3522" s="5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385">ROUND(E3522/D3522*100,0)</f>
        <v>101</v>
      </c>
      <c r="P3522">
        <f t="shared" si="379"/>
        <v>95.95</v>
      </c>
      <c r="Q3522" t="s">
        <v>8315</v>
      </c>
      <c r="R3522" t="s">
        <v>8316</v>
      </c>
      <c r="S3522" s="11">
        <f t="shared" si="380"/>
        <v>42227.824212962965</v>
      </c>
      <c r="T3522">
        <f t="shared" si="381"/>
        <v>25569.000243055554</v>
      </c>
      <c r="U3522">
        <f t="shared" si="382"/>
        <v>2015</v>
      </c>
      <c r="V3522">
        <f t="shared" si="383"/>
        <v>8</v>
      </c>
      <c r="W3522" t="str">
        <f t="shared" si="384"/>
        <v>Aug</v>
      </c>
    </row>
    <row r="3523" spans="1:23" customFormat="1" ht="57.6" x14ac:dyDescent="0.3">
      <c r="A3523">
        <v>3521</v>
      </c>
      <c r="B3523" s="2" t="s">
        <v>3520</v>
      </c>
      <c r="C3523" s="2" t="s">
        <v>7631</v>
      </c>
      <c r="D3523" s="7">
        <v>350</v>
      </c>
      <c r="E3523" s="5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385"/>
        <v>169</v>
      </c>
      <c r="P3523">
        <f t="shared" ref="P3523:P3586" si="386">IFERROR(ROUND(E3523/L3523,2),0)</f>
        <v>45.62</v>
      </c>
      <c r="Q3523" t="s">
        <v>8315</v>
      </c>
      <c r="R3523" t="s">
        <v>8316</v>
      </c>
      <c r="S3523" s="11">
        <f t="shared" ref="S3523:S3586" si="387">(((J3523/60)/60)/24)+DATE(1970,1,1)</f>
        <v>41881.361342592594</v>
      </c>
      <c r="T3523">
        <f t="shared" ref="T3523:T3586" si="388">(((L3523/60)/60)/24)+DATE(1970,1,1)</f>
        <v>25569.000150462962</v>
      </c>
      <c r="U3523">
        <f t="shared" ref="U3523:U3586" si="389">YEAR(S3523)</f>
        <v>2014</v>
      </c>
      <c r="V3523">
        <f t="shared" ref="V3523:V3586" si="390">MONTH(S3523)</f>
        <v>8</v>
      </c>
      <c r="W3523" t="str">
        <f t="shared" ref="W3523:W3586" si="391">IF(V3523=1,"Jan",IF(V3523=2,"Feb",IF(V3523=3,"Mar",IF(V3523=4,"Apr",IF(V3523=5,"May",IF(V3523=6,"Jun",IF(V3523=7,"Jul",IF(V3523=8,"Aug",IF(V3523=9,"Sep",IF(V3523=10,"Oct",IF(V3523=11,"Nov",IF(V3523=12,"Dec"))))))))))))</f>
        <v>Aug</v>
      </c>
    </row>
    <row r="3524" spans="1:23" customFormat="1" ht="43.2" x14ac:dyDescent="0.3">
      <c r="A3524">
        <v>3522</v>
      </c>
      <c r="B3524" s="2" t="s">
        <v>3521</v>
      </c>
      <c r="C3524" s="2" t="s">
        <v>7632</v>
      </c>
      <c r="D3524" s="7">
        <v>1395</v>
      </c>
      <c r="E3524" s="5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385"/>
        <v>100</v>
      </c>
      <c r="P3524">
        <f t="shared" si="386"/>
        <v>41.03</v>
      </c>
      <c r="Q3524" t="s">
        <v>8315</v>
      </c>
      <c r="R3524" t="s">
        <v>8316</v>
      </c>
      <c r="S3524" s="11">
        <f t="shared" si="387"/>
        <v>42234.789884259255</v>
      </c>
      <c r="T3524">
        <f t="shared" si="388"/>
        <v>25569.00039351852</v>
      </c>
      <c r="U3524">
        <f t="shared" si="389"/>
        <v>2015</v>
      </c>
      <c r="V3524">
        <f t="shared" si="390"/>
        <v>8</v>
      </c>
      <c r="W3524" t="str">
        <f t="shared" si="391"/>
        <v>Aug</v>
      </c>
    </row>
    <row r="3525" spans="1:23" customFormat="1" ht="43.2" x14ac:dyDescent="0.3">
      <c r="A3525">
        <v>3523</v>
      </c>
      <c r="B3525" s="2" t="s">
        <v>3522</v>
      </c>
      <c r="C3525" s="2" t="s">
        <v>7633</v>
      </c>
      <c r="D3525" s="7">
        <v>4000</v>
      </c>
      <c r="E3525" s="5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385"/>
        <v>114</v>
      </c>
      <c r="P3525">
        <f t="shared" si="386"/>
        <v>56.83</v>
      </c>
      <c r="Q3525" t="s">
        <v>8315</v>
      </c>
      <c r="R3525" t="s">
        <v>8316</v>
      </c>
      <c r="S3525" s="11">
        <f t="shared" si="387"/>
        <v>42581.397546296299</v>
      </c>
      <c r="T3525">
        <f t="shared" si="388"/>
        <v>25569.000925925928</v>
      </c>
      <c r="U3525">
        <f t="shared" si="389"/>
        <v>2016</v>
      </c>
      <c r="V3525">
        <f t="shared" si="390"/>
        <v>7</v>
      </c>
      <c r="W3525" t="str">
        <f t="shared" si="391"/>
        <v>Jul</v>
      </c>
    </row>
    <row r="3526" spans="1:23" customFormat="1" ht="43.2" x14ac:dyDescent="0.3">
      <c r="A3526">
        <v>3524</v>
      </c>
      <c r="B3526" s="2" t="s">
        <v>3523</v>
      </c>
      <c r="C3526" s="2" t="s">
        <v>7634</v>
      </c>
      <c r="D3526" s="7">
        <v>10000</v>
      </c>
      <c r="E3526" s="5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385"/>
        <v>102</v>
      </c>
      <c r="P3526">
        <f t="shared" si="386"/>
        <v>137.24</v>
      </c>
      <c r="Q3526" t="s">
        <v>8315</v>
      </c>
      <c r="R3526" t="s">
        <v>8316</v>
      </c>
      <c r="S3526" s="11">
        <f t="shared" si="387"/>
        <v>41880.76357638889</v>
      </c>
      <c r="T3526">
        <f t="shared" si="388"/>
        <v>25569.000856481482</v>
      </c>
      <c r="U3526">
        <f t="shared" si="389"/>
        <v>2014</v>
      </c>
      <c r="V3526">
        <f t="shared" si="390"/>
        <v>8</v>
      </c>
      <c r="W3526" t="str">
        <f t="shared" si="391"/>
        <v>Aug</v>
      </c>
    </row>
    <row r="3527" spans="1:23" customFormat="1" ht="43.2" x14ac:dyDescent="0.3">
      <c r="A3527">
        <v>3525</v>
      </c>
      <c r="B3527" s="2" t="s">
        <v>3524</v>
      </c>
      <c r="C3527" s="2" t="s">
        <v>7635</v>
      </c>
      <c r="D3527" s="7">
        <v>500</v>
      </c>
      <c r="E3527" s="5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385"/>
        <v>106</v>
      </c>
      <c r="P3527">
        <f t="shared" si="386"/>
        <v>75.709999999999994</v>
      </c>
      <c r="Q3527" t="s">
        <v>8315</v>
      </c>
      <c r="R3527" t="s">
        <v>8316</v>
      </c>
      <c r="S3527" s="11">
        <f t="shared" si="387"/>
        <v>42214.6956712963</v>
      </c>
      <c r="T3527">
        <f t="shared" si="388"/>
        <v>25569.000081018519</v>
      </c>
      <c r="U3527">
        <f t="shared" si="389"/>
        <v>2015</v>
      </c>
      <c r="V3527">
        <f t="shared" si="390"/>
        <v>7</v>
      </c>
      <c r="W3527" t="str">
        <f t="shared" si="391"/>
        <v>Jul</v>
      </c>
    </row>
    <row r="3528" spans="1:23" customFormat="1" ht="43.2" x14ac:dyDescent="0.3">
      <c r="A3528">
        <v>3526</v>
      </c>
      <c r="B3528" s="2" t="s">
        <v>3525</v>
      </c>
      <c r="C3528" s="2" t="s">
        <v>7636</v>
      </c>
      <c r="D3528" s="7">
        <v>3300</v>
      </c>
      <c r="E3528" s="5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385"/>
        <v>102</v>
      </c>
      <c r="P3528">
        <f t="shared" si="386"/>
        <v>99</v>
      </c>
      <c r="Q3528" t="s">
        <v>8315</v>
      </c>
      <c r="R3528" t="s">
        <v>8316</v>
      </c>
      <c r="S3528" s="11">
        <f t="shared" si="387"/>
        <v>42460.335312499999</v>
      </c>
      <c r="T3528">
        <f t="shared" si="388"/>
        <v>25569.00039351852</v>
      </c>
      <c r="U3528">
        <f t="shared" si="389"/>
        <v>2016</v>
      </c>
      <c r="V3528">
        <f t="shared" si="390"/>
        <v>3</v>
      </c>
      <c r="W3528" t="str">
        <f t="shared" si="391"/>
        <v>Mar</v>
      </c>
    </row>
    <row r="3529" spans="1:23" customFormat="1" ht="43.2" x14ac:dyDescent="0.3">
      <c r="A3529">
        <v>3527</v>
      </c>
      <c r="B3529" s="2" t="s">
        <v>3526</v>
      </c>
      <c r="C3529" s="2" t="s">
        <v>7637</v>
      </c>
      <c r="D3529" s="7">
        <v>6000</v>
      </c>
      <c r="E3529" s="5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385"/>
        <v>117</v>
      </c>
      <c r="P3529">
        <f t="shared" si="386"/>
        <v>81.569999999999993</v>
      </c>
      <c r="Q3529" t="s">
        <v>8315</v>
      </c>
      <c r="R3529" t="s">
        <v>8316</v>
      </c>
      <c r="S3529" s="11">
        <f t="shared" si="387"/>
        <v>42167.023206018523</v>
      </c>
      <c r="T3529">
        <f t="shared" si="388"/>
        <v>25569.00099537037</v>
      </c>
      <c r="U3529">
        <f t="shared" si="389"/>
        <v>2015</v>
      </c>
      <c r="V3529">
        <f t="shared" si="390"/>
        <v>6</v>
      </c>
      <c r="W3529" t="str">
        <f t="shared" si="391"/>
        <v>Jun</v>
      </c>
    </row>
    <row r="3530" spans="1:23" customFormat="1" ht="43.2" x14ac:dyDescent="0.3">
      <c r="A3530">
        <v>3528</v>
      </c>
      <c r="B3530" s="2" t="s">
        <v>3527</v>
      </c>
      <c r="C3530" s="2" t="s">
        <v>7638</v>
      </c>
      <c r="D3530" s="7">
        <v>1650</v>
      </c>
      <c r="E3530" s="5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385"/>
        <v>101</v>
      </c>
      <c r="P3530">
        <f t="shared" si="386"/>
        <v>45.11</v>
      </c>
      <c r="Q3530" t="s">
        <v>8315</v>
      </c>
      <c r="R3530" t="s">
        <v>8316</v>
      </c>
      <c r="S3530" s="11">
        <f t="shared" si="387"/>
        <v>42733.50136574074</v>
      </c>
      <c r="T3530">
        <f t="shared" si="388"/>
        <v>25569.000428240739</v>
      </c>
      <c r="U3530">
        <f t="shared" si="389"/>
        <v>2016</v>
      </c>
      <c r="V3530">
        <f t="shared" si="390"/>
        <v>12</v>
      </c>
      <c r="W3530" t="str">
        <f t="shared" si="391"/>
        <v>Dec</v>
      </c>
    </row>
    <row r="3531" spans="1:23" customFormat="1" ht="43.2" x14ac:dyDescent="0.3">
      <c r="A3531">
        <v>3529</v>
      </c>
      <c r="B3531" s="2" t="s">
        <v>3528</v>
      </c>
      <c r="C3531" s="2" t="s">
        <v>7639</v>
      </c>
      <c r="D3531" s="7">
        <v>500</v>
      </c>
      <c r="E3531" s="5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385"/>
        <v>132</v>
      </c>
      <c r="P3531">
        <f t="shared" si="386"/>
        <v>36.67</v>
      </c>
      <c r="Q3531" t="s">
        <v>8315</v>
      </c>
      <c r="R3531" t="s">
        <v>8316</v>
      </c>
      <c r="S3531" s="11">
        <f t="shared" si="387"/>
        <v>42177.761782407411</v>
      </c>
      <c r="T3531">
        <f t="shared" si="388"/>
        <v>25569.000208333335</v>
      </c>
      <c r="U3531">
        <f t="shared" si="389"/>
        <v>2015</v>
      </c>
      <c r="V3531">
        <f t="shared" si="390"/>
        <v>6</v>
      </c>
      <c r="W3531" t="str">
        <f t="shared" si="391"/>
        <v>Jun</v>
      </c>
    </row>
    <row r="3532" spans="1:23" customFormat="1" ht="43.2" x14ac:dyDescent="0.3">
      <c r="A3532">
        <v>3530</v>
      </c>
      <c r="B3532" s="2" t="s">
        <v>3529</v>
      </c>
      <c r="C3532" s="2" t="s">
        <v>7640</v>
      </c>
      <c r="D3532" s="7">
        <v>2750</v>
      </c>
      <c r="E3532" s="5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385"/>
        <v>100</v>
      </c>
      <c r="P3532">
        <f t="shared" si="386"/>
        <v>125</v>
      </c>
      <c r="Q3532" t="s">
        <v>8315</v>
      </c>
      <c r="R3532" t="s">
        <v>8316</v>
      </c>
      <c r="S3532" s="11">
        <f t="shared" si="387"/>
        <v>42442.623344907406</v>
      </c>
      <c r="T3532">
        <f t="shared" si="388"/>
        <v>25569.000254629631</v>
      </c>
      <c r="U3532">
        <f t="shared" si="389"/>
        <v>2016</v>
      </c>
      <c r="V3532">
        <f t="shared" si="390"/>
        <v>3</v>
      </c>
      <c r="W3532" t="str">
        <f t="shared" si="391"/>
        <v>Mar</v>
      </c>
    </row>
    <row r="3533" spans="1:23" customFormat="1" x14ac:dyDescent="0.3">
      <c r="A3533">
        <v>3531</v>
      </c>
      <c r="B3533" s="2" t="s">
        <v>3530</v>
      </c>
      <c r="C3533" s="2" t="s">
        <v>7641</v>
      </c>
      <c r="D3533" s="7">
        <v>1000</v>
      </c>
      <c r="E3533" s="5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385"/>
        <v>128</v>
      </c>
      <c r="P3533">
        <f t="shared" si="386"/>
        <v>49.23</v>
      </c>
      <c r="Q3533" t="s">
        <v>8315</v>
      </c>
      <c r="R3533" t="s">
        <v>8316</v>
      </c>
      <c r="S3533" s="11">
        <f t="shared" si="387"/>
        <v>42521.654328703706</v>
      </c>
      <c r="T3533">
        <f t="shared" si="388"/>
        <v>25569.000300925927</v>
      </c>
      <c r="U3533">
        <f t="shared" si="389"/>
        <v>2016</v>
      </c>
      <c r="V3533">
        <f t="shared" si="390"/>
        <v>5</v>
      </c>
      <c r="W3533" t="str">
        <f t="shared" si="391"/>
        <v>May</v>
      </c>
    </row>
    <row r="3534" spans="1:23" customFormat="1" ht="57.6" x14ac:dyDescent="0.3">
      <c r="A3534">
        <v>3532</v>
      </c>
      <c r="B3534" s="2" t="s">
        <v>3531</v>
      </c>
      <c r="C3534" s="2" t="s">
        <v>7642</v>
      </c>
      <c r="D3534" s="7">
        <v>960</v>
      </c>
      <c r="E3534" s="5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385"/>
        <v>119</v>
      </c>
      <c r="P3534">
        <f t="shared" si="386"/>
        <v>42.3</v>
      </c>
      <c r="Q3534" t="s">
        <v>8315</v>
      </c>
      <c r="R3534" t="s">
        <v>8316</v>
      </c>
      <c r="S3534" s="11">
        <f t="shared" si="387"/>
        <v>41884.599849537037</v>
      </c>
      <c r="T3534">
        <f t="shared" si="388"/>
        <v>25569.0003125</v>
      </c>
      <c r="U3534">
        <f t="shared" si="389"/>
        <v>2014</v>
      </c>
      <c r="V3534">
        <f t="shared" si="390"/>
        <v>9</v>
      </c>
      <c r="W3534" t="str">
        <f t="shared" si="391"/>
        <v>Sep</v>
      </c>
    </row>
    <row r="3535" spans="1:23" customFormat="1" ht="57.6" x14ac:dyDescent="0.3">
      <c r="A3535">
        <v>3533</v>
      </c>
      <c r="B3535" s="2" t="s">
        <v>3532</v>
      </c>
      <c r="C3535" s="2" t="s">
        <v>7643</v>
      </c>
      <c r="D3535" s="7">
        <v>500</v>
      </c>
      <c r="E3535" s="5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385"/>
        <v>126</v>
      </c>
      <c r="P3535">
        <f t="shared" si="386"/>
        <v>78.88</v>
      </c>
      <c r="Q3535" t="s">
        <v>8315</v>
      </c>
      <c r="R3535" t="s">
        <v>8316</v>
      </c>
      <c r="S3535" s="11">
        <f t="shared" si="387"/>
        <v>42289.761192129634</v>
      </c>
      <c r="T3535">
        <f t="shared" si="388"/>
        <v>25569.000092592592</v>
      </c>
      <c r="U3535">
        <f t="shared" si="389"/>
        <v>2015</v>
      </c>
      <c r="V3535">
        <f t="shared" si="390"/>
        <v>10</v>
      </c>
      <c r="W3535" t="str">
        <f t="shared" si="391"/>
        <v>Oct</v>
      </c>
    </row>
    <row r="3536" spans="1:23" customFormat="1" ht="43.2" x14ac:dyDescent="0.3">
      <c r="A3536">
        <v>3534</v>
      </c>
      <c r="B3536" s="2" t="s">
        <v>3533</v>
      </c>
      <c r="C3536" s="2" t="s">
        <v>7644</v>
      </c>
      <c r="D3536" s="7">
        <v>5000</v>
      </c>
      <c r="E3536" s="5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385"/>
        <v>156</v>
      </c>
      <c r="P3536">
        <f t="shared" si="386"/>
        <v>38.28</v>
      </c>
      <c r="Q3536" t="s">
        <v>8315</v>
      </c>
      <c r="R3536" t="s">
        <v>8316</v>
      </c>
      <c r="S3536" s="11">
        <f t="shared" si="387"/>
        <v>42243.6252662037</v>
      </c>
      <c r="T3536">
        <f t="shared" si="388"/>
        <v>25569.00236111111</v>
      </c>
      <c r="U3536">
        <f t="shared" si="389"/>
        <v>2015</v>
      </c>
      <c r="V3536">
        <f t="shared" si="390"/>
        <v>8</v>
      </c>
      <c r="W3536" t="str">
        <f t="shared" si="391"/>
        <v>Aug</v>
      </c>
    </row>
    <row r="3537" spans="1:23" customFormat="1" ht="43.2" x14ac:dyDescent="0.3">
      <c r="A3537">
        <v>3535</v>
      </c>
      <c r="B3537" s="2" t="s">
        <v>3534</v>
      </c>
      <c r="C3537" s="2" t="s">
        <v>7645</v>
      </c>
      <c r="D3537" s="7">
        <v>2000</v>
      </c>
      <c r="E3537" s="5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385"/>
        <v>103</v>
      </c>
      <c r="P3537">
        <f t="shared" si="386"/>
        <v>44.85</v>
      </c>
      <c r="Q3537" t="s">
        <v>8315</v>
      </c>
      <c r="R3537" t="s">
        <v>8316</v>
      </c>
      <c r="S3537" s="11">
        <f t="shared" si="387"/>
        <v>42248.640162037031</v>
      </c>
      <c r="T3537">
        <f t="shared" si="388"/>
        <v>25569.000532407408</v>
      </c>
      <c r="U3537">
        <f t="shared" si="389"/>
        <v>2015</v>
      </c>
      <c r="V3537">
        <f t="shared" si="390"/>
        <v>9</v>
      </c>
      <c r="W3537" t="str">
        <f t="shared" si="391"/>
        <v>Sep</v>
      </c>
    </row>
    <row r="3538" spans="1:23" customFormat="1" ht="43.2" x14ac:dyDescent="0.3">
      <c r="A3538">
        <v>3536</v>
      </c>
      <c r="B3538" s="2" t="s">
        <v>3535</v>
      </c>
      <c r="C3538" s="2" t="s">
        <v>7646</v>
      </c>
      <c r="D3538" s="7">
        <v>150</v>
      </c>
      <c r="E3538" s="5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385"/>
        <v>153</v>
      </c>
      <c r="P3538">
        <f t="shared" si="386"/>
        <v>13.53</v>
      </c>
      <c r="Q3538" t="s">
        <v>8315</v>
      </c>
      <c r="R3538" t="s">
        <v>8316</v>
      </c>
      <c r="S3538" s="11">
        <f t="shared" si="387"/>
        <v>42328.727141203708</v>
      </c>
      <c r="T3538">
        <f t="shared" si="388"/>
        <v>25569.000196759258</v>
      </c>
      <c r="U3538">
        <f t="shared" si="389"/>
        <v>2015</v>
      </c>
      <c r="V3538">
        <f t="shared" si="390"/>
        <v>11</v>
      </c>
      <c r="W3538" t="str">
        <f t="shared" si="391"/>
        <v>Nov</v>
      </c>
    </row>
    <row r="3539" spans="1:23" customFormat="1" ht="43.2" x14ac:dyDescent="0.3">
      <c r="A3539">
        <v>3537</v>
      </c>
      <c r="B3539" s="2" t="s">
        <v>3536</v>
      </c>
      <c r="C3539" s="2" t="s">
        <v>7647</v>
      </c>
      <c r="D3539" s="7">
        <v>675</v>
      </c>
      <c r="E3539" s="5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385"/>
        <v>180</v>
      </c>
      <c r="P3539">
        <f t="shared" si="386"/>
        <v>43.5</v>
      </c>
      <c r="Q3539" t="s">
        <v>8315</v>
      </c>
      <c r="R3539" t="s">
        <v>8316</v>
      </c>
      <c r="S3539" s="11">
        <f t="shared" si="387"/>
        <v>41923.354351851849</v>
      </c>
      <c r="T3539">
        <f t="shared" si="388"/>
        <v>25569.000324074073</v>
      </c>
      <c r="U3539">
        <f t="shared" si="389"/>
        <v>2014</v>
      </c>
      <c r="V3539">
        <f t="shared" si="390"/>
        <v>10</v>
      </c>
      <c r="W3539" t="str">
        <f t="shared" si="391"/>
        <v>Oct</v>
      </c>
    </row>
    <row r="3540" spans="1:23" customFormat="1" ht="43.2" x14ac:dyDescent="0.3">
      <c r="A3540">
        <v>3538</v>
      </c>
      <c r="B3540" s="2" t="s">
        <v>3537</v>
      </c>
      <c r="C3540" s="2" t="s">
        <v>7648</v>
      </c>
      <c r="D3540" s="7">
        <v>2000</v>
      </c>
      <c r="E3540" s="5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385"/>
        <v>128</v>
      </c>
      <c r="P3540">
        <f t="shared" si="386"/>
        <v>30.95</v>
      </c>
      <c r="Q3540" t="s">
        <v>8315</v>
      </c>
      <c r="R3540" t="s">
        <v>8316</v>
      </c>
      <c r="S3540" s="11">
        <f t="shared" si="387"/>
        <v>42571.420601851853</v>
      </c>
      <c r="T3540">
        <f t="shared" si="388"/>
        <v>25569.000960648147</v>
      </c>
      <c r="U3540">
        <f t="shared" si="389"/>
        <v>2016</v>
      </c>
      <c r="V3540">
        <f t="shared" si="390"/>
        <v>7</v>
      </c>
      <c r="W3540" t="str">
        <f t="shared" si="391"/>
        <v>Jul</v>
      </c>
    </row>
    <row r="3541" spans="1:23" customFormat="1" ht="43.2" x14ac:dyDescent="0.3">
      <c r="A3541">
        <v>3539</v>
      </c>
      <c r="B3541" s="2" t="s">
        <v>3538</v>
      </c>
      <c r="C3541" s="2" t="s">
        <v>7649</v>
      </c>
      <c r="D3541" s="7">
        <v>600</v>
      </c>
      <c r="E3541" s="5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385"/>
        <v>120</v>
      </c>
      <c r="P3541">
        <f t="shared" si="386"/>
        <v>55.23</v>
      </c>
      <c r="Q3541" t="s">
        <v>8315</v>
      </c>
      <c r="R3541" t="s">
        <v>8316</v>
      </c>
      <c r="S3541" s="11">
        <f t="shared" si="387"/>
        <v>42600.756041666667</v>
      </c>
      <c r="T3541">
        <f t="shared" si="388"/>
        <v>25569.000150462962</v>
      </c>
      <c r="U3541">
        <f t="shared" si="389"/>
        <v>2016</v>
      </c>
      <c r="V3541">
        <f t="shared" si="390"/>
        <v>8</v>
      </c>
      <c r="W3541" t="str">
        <f t="shared" si="391"/>
        <v>Aug</v>
      </c>
    </row>
    <row r="3542" spans="1:23" customFormat="1" ht="57.6" x14ac:dyDescent="0.3">
      <c r="A3542">
        <v>3540</v>
      </c>
      <c r="B3542" s="2" t="s">
        <v>3539</v>
      </c>
      <c r="C3542" s="2" t="s">
        <v>7650</v>
      </c>
      <c r="D3542" s="7">
        <v>300</v>
      </c>
      <c r="E3542" s="5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385"/>
        <v>123</v>
      </c>
      <c r="P3542">
        <f t="shared" si="386"/>
        <v>46.13</v>
      </c>
      <c r="Q3542" t="s">
        <v>8315</v>
      </c>
      <c r="R3542" t="s">
        <v>8316</v>
      </c>
      <c r="S3542" s="11">
        <f t="shared" si="387"/>
        <v>42517.003368055557</v>
      </c>
      <c r="T3542">
        <f t="shared" si="388"/>
        <v>25569.000092592592</v>
      </c>
      <c r="U3542">
        <f t="shared" si="389"/>
        <v>2016</v>
      </c>
      <c r="V3542">
        <f t="shared" si="390"/>
        <v>5</v>
      </c>
      <c r="W3542" t="str">
        <f t="shared" si="391"/>
        <v>May</v>
      </c>
    </row>
    <row r="3543" spans="1:23" customFormat="1" ht="43.2" x14ac:dyDescent="0.3">
      <c r="A3543">
        <v>3541</v>
      </c>
      <c r="B3543" s="2" t="s">
        <v>3540</v>
      </c>
      <c r="C3543" s="2" t="s">
        <v>7651</v>
      </c>
      <c r="D3543" s="7">
        <v>1200</v>
      </c>
      <c r="E3543" s="5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385"/>
        <v>105</v>
      </c>
      <c r="P3543">
        <f t="shared" si="386"/>
        <v>39.380000000000003</v>
      </c>
      <c r="Q3543" t="s">
        <v>8315</v>
      </c>
      <c r="R3543" t="s">
        <v>8316</v>
      </c>
      <c r="S3543" s="11">
        <f t="shared" si="387"/>
        <v>42222.730034722219</v>
      </c>
      <c r="T3543">
        <f t="shared" si="388"/>
        <v>25569.00037037037</v>
      </c>
      <c r="U3543">
        <f t="shared" si="389"/>
        <v>2015</v>
      </c>
      <c r="V3543">
        <f t="shared" si="390"/>
        <v>8</v>
      </c>
      <c r="W3543" t="str">
        <f t="shared" si="391"/>
        <v>Aug</v>
      </c>
    </row>
    <row r="3544" spans="1:23" customFormat="1" ht="43.2" x14ac:dyDescent="0.3">
      <c r="A3544">
        <v>3542</v>
      </c>
      <c r="B3544" s="2" t="s">
        <v>3541</v>
      </c>
      <c r="C3544" s="2" t="s">
        <v>7652</v>
      </c>
      <c r="D3544" s="7">
        <v>5500</v>
      </c>
      <c r="E3544" s="5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385"/>
        <v>102</v>
      </c>
      <c r="P3544">
        <f t="shared" si="386"/>
        <v>66.150000000000006</v>
      </c>
      <c r="Q3544" t="s">
        <v>8315</v>
      </c>
      <c r="R3544" t="s">
        <v>8316</v>
      </c>
      <c r="S3544" s="11">
        <f t="shared" si="387"/>
        <v>41829.599791666667</v>
      </c>
      <c r="T3544">
        <f t="shared" si="388"/>
        <v>25569.000983796297</v>
      </c>
      <c r="U3544">
        <f t="shared" si="389"/>
        <v>2014</v>
      </c>
      <c r="V3544">
        <f t="shared" si="390"/>
        <v>7</v>
      </c>
      <c r="W3544" t="str">
        <f t="shared" si="391"/>
        <v>Jul</v>
      </c>
    </row>
    <row r="3545" spans="1:23" customFormat="1" ht="43.2" x14ac:dyDescent="0.3">
      <c r="A3545">
        <v>3543</v>
      </c>
      <c r="B3545" s="2" t="s">
        <v>3542</v>
      </c>
      <c r="C3545" s="2" t="s">
        <v>7653</v>
      </c>
      <c r="D3545" s="7">
        <v>1500</v>
      </c>
      <c r="E3545" s="5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385"/>
        <v>105</v>
      </c>
      <c r="P3545">
        <f t="shared" si="386"/>
        <v>54.14</v>
      </c>
      <c r="Q3545" t="s">
        <v>8315</v>
      </c>
      <c r="R3545" t="s">
        <v>8316</v>
      </c>
      <c r="S3545" s="11">
        <f t="shared" si="387"/>
        <v>42150.755312499998</v>
      </c>
      <c r="T3545">
        <f t="shared" si="388"/>
        <v>25569.000335648147</v>
      </c>
      <c r="U3545">
        <f t="shared" si="389"/>
        <v>2015</v>
      </c>
      <c r="V3545">
        <f t="shared" si="390"/>
        <v>5</v>
      </c>
      <c r="W3545" t="str">
        <f t="shared" si="391"/>
        <v>May</v>
      </c>
    </row>
    <row r="3546" spans="1:23" customFormat="1" ht="28.8" x14ac:dyDescent="0.3">
      <c r="A3546">
        <v>3544</v>
      </c>
      <c r="B3546" s="2" t="s">
        <v>3543</v>
      </c>
      <c r="C3546" s="2" t="s">
        <v>7654</v>
      </c>
      <c r="D3546" s="7">
        <v>2500</v>
      </c>
      <c r="E3546" s="5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385"/>
        <v>100</v>
      </c>
      <c r="P3546">
        <f t="shared" si="386"/>
        <v>104.17</v>
      </c>
      <c r="Q3546" t="s">
        <v>8315</v>
      </c>
      <c r="R3546" t="s">
        <v>8316</v>
      </c>
      <c r="S3546" s="11">
        <f t="shared" si="387"/>
        <v>42040.831678240742</v>
      </c>
      <c r="T3546">
        <f t="shared" si="388"/>
        <v>25569.000277777777</v>
      </c>
      <c r="U3546">
        <f t="shared" si="389"/>
        <v>2015</v>
      </c>
      <c r="V3546">
        <f t="shared" si="390"/>
        <v>2</v>
      </c>
      <c r="W3546" t="str">
        <f t="shared" si="391"/>
        <v>Feb</v>
      </c>
    </row>
    <row r="3547" spans="1:23" customFormat="1" ht="43.2" x14ac:dyDescent="0.3">
      <c r="A3547">
        <v>3545</v>
      </c>
      <c r="B3547" s="2" t="s">
        <v>3544</v>
      </c>
      <c r="C3547" s="2" t="s">
        <v>7655</v>
      </c>
      <c r="D3547" s="7">
        <v>250</v>
      </c>
      <c r="E3547" s="5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385"/>
        <v>100</v>
      </c>
      <c r="P3547">
        <f t="shared" si="386"/>
        <v>31.38</v>
      </c>
      <c r="Q3547" t="s">
        <v>8315</v>
      </c>
      <c r="R3547" t="s">
        <v>8316</v>
      </c>
      <c r="S3547" s="11">
        <f t="shared" si="387"/>
        <v>42075.807395833333</v>
      </c>
      <c r="T3547">
        <f t="shared" si="388"/>
        <v>25569.000092592592</v>
      </c>
      <c r="U3547">
        <f t="shared" si="389"/>
        <v>2015</v>
      </c>
      <c r="V3547">
        <f t="shared" si="390"/>
        <v>3</v>
      </c>
      <c r="W3547" t="str">
        <f t="shared" si="391"/>
        <v>Mar</v>
      </c>
    </row>
    <row r="3548" spans="1:23" customFormat="1" ht="43.2" x14ac:dyDescent="0.3">
      <c r="A3548">
        <v>3546</v>
      </c>
      <c r="B3548" s="2" t="s">
        <v>3545</v>
      </c>
      <c r="C3548" s="2" t="s">
        <v>7656</v>
      </c>
      <c r="D3548" s="7">
        <v>1100</v>
      </c>
      <c r="E3548" s="5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385"/>
        <v>102</v>
      </c>
      <c r="P3548">
        <f t="shared" si="386"/>
        <v>59.21</v>
      </c>
      <c r="Q3548" t="s">
        <v>8315</v>
      </c>
      <c r="R3548" t="s">
        <v>8316</v>
      </c>
      <c r="S3548" s="11">
        <f t="shared" si="387"/>
        <v>42073.660694444443</v>
      </c>
      <c r="T3548">
        <f t="shared" si="388"/>
        <v>25569.000219907408</v>
      </c>
      <c r="U3548">
        <f t="shared" si="389"/>
        <v>2015</v>
      </c>
      <c r="V3548">
        <f t="shared" si="390"/>
        <v>3</v>
      </c>
      <c r="W3548" t="str">
        <f t="shared" si="391"/>
        <v>Mar</v>
      </c>
    </row>
    <row r="3549" spans="1:23" customFormat="1" ht="43.2" x14ac:dyDescent="0.3">
      <c r="A3549">
        <v>3547</v>
      </c>
      <c r="B3549" s="2" t="s">
        <v>3546</v>
      </c>
      <c r="C3549" s="2" t="s">
        <v>7657</v>
      </c>
      <c r="D3549" s="7">
        <v>35000</v>
      </c>
      <c r="E3549" s="5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385"/>
        <v>114</v>
      </c>
      <c r="P3549">
        <f t="shared" si="386"/>
        <v>119.18</v>
      </c>
      <c r="Q3549" t="s">
        <v>8315</v>
      </c>
      <c r="R3549" t="s">
        <v>8316</v>
      </c>
      <c r="S3549" s="11">
        <f t="shared" si="387"/>
        <v>42480.078715277778</v>
      </c>
      <c r="T3549">
        <f t="shared" si="388"/>
        <v>25569.003888888888</v>
      </c>
      <c r="U3549">
        <f t="shared" si="389"/>
        <v>2016</v>
      </c>
      <c r="V3549">
        <f t="shared" si="390"/>
        <v>4</v>
      </c>
      <c r="W3549" t="str">
        <f t="shared" si="391"/>
        <v>Apr</v>
      </c>
    </row>
    <row r="3550" spans="1:23" customFormat="1" ht="43.2" x14ac:dyDescent="0.3">
      <c r="A3550">
        <v>3548</v>
      </c>
      <c r="B3550" s="2" t="s">
        <v>3547</v>
      </c>
      <c r="C3550" s="2" t="s">
        <v>7658</v>
      </c>
      <c r="D3550" s="7">
        <v>2100</v>
      </c>
      <c r="E3550" s="5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385"/>
        <v>102</v>
      </c>
      <c r="P3550">
        <f t="shared" si="386"/>
        <v>164.62</v>
      </c>
      <c r="Q3550" t="s">
        <v>8315</v>
      </c>
      <c r="R3550" t="s">
        <v>8316</v>
      </c>
      <c r="S3550" s="11">
        <f t="shared" si="387"/>
        <v>42411.942291666666</v>
      </c>
      <c r="T3550">
        <f t="shared" si="388"/>
        <v>25569.000150462962</v>
      </c>
      <c r="U3550">
        <f t="shared" si="389"/>
        <v>2016</v>
      </c>
      <c r="V3550">
        <f t="shared" si="390"/>
        <v>2</v>
      </c>
      <c r="W3550" t="str">
        <f t="shared" si="391"/>
        <v>Feb</v>
      </c>
    </row>
    <row r="3551" spans="1:23" customFormat="1" ht="43.2" x14ac:dyDescent="0.3">
      <c r="A3551">
        <v>3549</v>
      </c>
      <c r="B3551" s="2" t="s">
        <v>3548</v>
      </c>
      <c r="C3551" s="2" t="s">
        <v>7659</v>
      </c>
      <c r="D3551" s="7">
        <v>1000</v>
      </c>
      <c r="E3551" s="5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385"/>
        <v>102</v>
      </c>
      <c r="P3551">
        <f t="shared" si="386"/>
        <v>24.29</v>
      </c>
      <c r="Q3551" t="s">
        <v>8315</v>
      </c>
      <c r="R3551" t="s">
        <v>8316</v>
      </c>
      <c r="S3551" s="11">
        <f t="shared" si="387"/>
        <v>42223.394363425927</v>
      </c>
      <c r="T3551">
        <f t="shared" si="388"/>
        <v>25569.000486111112</v>
      </c>
      <c r="U3551">
        <f t="shared" si="389"/>
        <v>2015</v>
      </c>
      <c r="V3551">
        <f t="shared" si="390"/>
        <v>8</v>
      </c>
      <c r="W3551" t="str">
        <f t="shared" si="391"/>
        <v>Aug</v>
      </c>
    </row>
    <row r="3552" spans="1:23" customFormat="1" ht="43.2" x14ac:dyDescent="0.3">
      <c r="A3552">
        <v>3550</v>
      </c>
      <c r="B3552" s="2" t="s">
        <v>3549</v>
      </c>
      <c r="C3552" s="2" t="s">
        <v>7660</v>
      </c>
      <c r="D3552" s="7">
        <v>2500</v>
      </c>
      <c r="E3552" s="5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385"/>
        <v>105</v>
      </c>
      <c r="P3552">
        <f t="shared" si="386"/>
        <v>40.94</v>
      </c>
      <c r="Q3552" t="s">
        <v>8315</v>
      </c>
      <c r="R3552" t="s">
        <v>8316</v>
      </c>
      <c r="S3552" s="11">
        <f t="shared" si="387"/>
        <v>42462.893495370372</v>
      </c>
      <c r="T3552">
        <f t="shared" si="388"/>
        <v>25569.000740740739</v>
      </c>
      <c r="U3552">
        <f t="shared" si="389"/>
        <v>2016</v>
      </c>
      <c r="V3552">
        <f t="shared" si="390"/>
        <v>4</v>
      </c>
      <c r="W3552" t="str">
        <f t="shared" si="391"/>
        <v>Apr</v>
      </c>
    </row>
    <row r="3553" spans="1:23" customFormat="1" ht="43.2" x14ac:dyDescent="0.3">
      <c r="A3553">
        <v>3551</v>
      </c>
      <c r="B3553" s="2" t="s">
        <v>3550</v>
      </c>
      <c r="C3553" s="2" t="s">
        <v>7661</v>
      </c>
      <c r="D3553" s="7">
        <v>1500</v>
      </c>
      <c r="E3553" s="5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385"/>
        <v>102</v>
      </c>
      <c r="P3553">
        <f t="shared" si="386"/>
        <v>61.1</v>
      </c>
      <c r="Q3553" t="s">
        <v>8315</v>
      </c>
      <c r="R3553" t="s">
        <v>8316</v>
      </c>
      <c r="S3553" s="11">
        <f t="shared" si="387"/>
        <v>41753.515856481477</v>
      </c>
      <c r="T3553">
        <f t="shared" si="388"/>
        <v>25569.00028935185</v>
      </c>
      <c r="U3553">
        <f t="shared" si="389"/>
        <v>2014</v>
      </c>
      <c r="V3553">
        <f t="shared" si="390"/>
        <v>4</v>
      </c>
      <c r="W3553" t="str">
        <f t="shared" si="391"/>
        <v>Apr</v>
      </c>
    </row>
    <row r="3554" spans="1:23" customFormat="1" ht="43.2" x14ac:dyDescent="0.3">
      <c r="A3554">
        <v>3552</v>
      </c>
      <c r="B3554" s="2" t="s">
        <v>3551</v>
      </c>
      <c r="C3554" s="2" t="s">
        <v>7662</v>
      </c>
      <c r="D3554" s="7">
        <v>773</v>
      </c>
      <c r="E3554" s="5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385"/>
        <v>100</v>
      </c>
      <c r="P3554">
        <f t="shared" si="386"/>
        <v>38.65</v>
      </c>
      <c r="Q3554" t="s">
        <v>8315</v>
      </c>
      <c r="R3554" t="s">
        <v>8316</v>
      </c>
      <c r="S3554" s="11">
        <f t="shared" si="387"/>
        <v>41788.587083333332</v>
      </c>
      <c r="T3554">
        <f t="shared" si="388"/>
        <v>25569.000231481481</v>
      </c>
      <c r="U3554">
        <f t="shared" si="389"/>
        <v>2014</v>
      </c>
      <c r="V3554">
        <f t="shared" si="390"/>
        <v>5</v>
      </c>
      <c r="W3554" t="str">
        <f t="shared" si="391"/>
        <v>May</v>
      </c>
    </row>
    <row r="3555" spans="1:23" customFormat="1" ht="43.2" x14ac:dyDescent="0.3">
      <c r="A3555">
        <v>3553</v>
      </c>
      <c r="B3555" s="2" t="s">
        <v>3552</v>
      </c>
      <c r="C3555" s="2" t="s">
        <v>7663</v>
      </c>
      <c r="D3555" s="7">
        <v>5500</v>
      </c>
      <c r="E3555" s="5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385"/>
        <v>106</v>
      </c>
      <c r="P3555">
        <f t="shared" si="386"/>
        <v>56.2</v>
      </c>
      <c r="Q3555" t="s">
        <v>8315</v>
      </c>
      <c r="R3555" t="s">
        <v>8316</v>
      </c>
      <c r="S3555" s="11">
        <f t="shared" si="387"/>
        <v>42196.028703703705</v>
      </c>
      <c r="T3555">
        <f t="shared" si="388"/>
        <v>25569.001203703705</v>
      </c>
      <c r="U3555">
        <f t="shared" si="389"/>
        <v>2015</v>
      </c>
      <c r="V3555">
        <f t="shared" si="390"/>
        <v>7</v>
      </c>
      <c r="W3555" t="str">
        <f t="shared" si="391"/>
        <v>Jul</v>
      </c>
    </row>
    <row r="3556" spans="1:23" customFormat="1" ht="43.2" x14ac:dyDescent="0.3">
      <c r="A3556">
        <v>3554</v>
      </c>
      <c r="B3556" s="2" t="s">
        <v>3553</v>
      </c>
      <c r="C3556" s="2" t="s">
        <v>7664</v>
      </c>
      <c r="D3556" s="7">
        <v>5000</v>
      </c>
      <c r="E3556" s="5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385"/>
        <v>113</v>
      </c>
      <c r="P3556">
        <f t="shared" si="386"/>
        <v>107</v>
      </c>
      <c r="Q3556" t="s">
        <v>8315</v>
      </c>
      <c r="R3556" t="s">
        <v>8316</v>
      </c>
      <c r="S3556" s="11">
        <f t="shared" si="387"/>
        <v>42016.050451388888</v>
      </c>
      <c r="T3556">
        <f t="shared" si="388"/>
        <v>25569.000613425927</v>
      </c>
      <c r="U3556">
        <f t="shared" si="389"/>
        <v>2015</v>
      </c>
      <c r="V3556">
        <f t="shared" si="390"/>
        <v>1</v>
      </c>
      <c r="W3556" t="str">
        <f t="shared" si="391"/>
        <v>Jan</v>
      </c>
    </row>
    <row r="3557" spans="1:23" customFormat="1" ht="43.2" x14ac:dyDescent="0.3">
      <c r="A3557">
        <v>3555</v>
      </c>
      <c r="B3557" s="2" t="s">
        <v>3554</v>
      </c>
      <c r="C3557" s="2" t="s">
        <v>7665</v>
      </c>
      <c r="D3557" s="7">
        <v>2400</v>
      </c>
      <c r="E3557" s="5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385"/>
        <v>100</v>
      </c>
      <c r="P3557">
        <f t="shared" si="386"/>
        <v>171.43</v>
      </c>
      <c r="Q3557" t="s">
        <v>8315</v>
      </c>
      <c r="R3557" t="s">
        <v>8316</v>
      </c>
      <c r="S3557" s="11">
        <f t="shared" si="387"/>
        <v>42661.442060185189</v>
      </c>
      <c r="T3557">
        <f t="shared" si="388"/>
        <v>25569.000162037039</v>
      </c>
      <c r="U3557">
        <f t="shared" si="389"/>
        <v>2016</v>
      </c>
      <c r="V3557">
        <f t="shared" si="390"/>
        <v>10</v>
      </c>
      <c r="W3557" t="str">
        <f t="shared" si="391"/>
        <v>Oct</v>
      </c>
    </row>
    <row r="3558" spans="1:23" customFormat="1" ht="43.2" x14ac:dyDescent="0.3">
      <c r="A3558">
        <v>3556</v>
      </c>
      <c r="B3558" s="2" t="s">
        <v>3555</v>
      </c>
      <c r="C3558" s="2" t="s">
        <v>7666</v>
      </c>
      <c r="D3558" s="7">
        <v>2200</v>
      </c>
      <c r="E3558" s="5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385"/>
        <v>100</v>
      </c>
      <c r="P3558">
        <f t="shared" si="386"/>
        <v>110.5</v>
      </c>
      <c r="Q3558" t="s">
        <v>8315</v>
      </c>
      <c r="R3558" t="s">
        <v>8316</v>
      </c>
      <c r="S3558" s="11">
        <f t="shared" si="387"/>
        <v>41808.649583333332</v>
      </c>
      <c r="T3558">
        <f t="shared" si="388"/>
        <v>25569.000231481481</v>
      </c>
      <c r="U3558">
        <f t="shared" si="389"/>
        <v>2014</v>
      </c>
      <c r="V3558">
        <f t="shared" si="390"/>
        <v>6</v>
      </c>
      <c r="W3558" t="str">
        <f t="shared" si="391"/>
        <v>Jun</v>
      </c>
    </row>
    <row r="3559" spans="1:23" x14ac:dyDescent="0.3">
      <c r="A3559" s="25">
        <v>3557</v>
      </c>
      <c r="B3559" s="25" t="s">
        <v>3556</v>
      </c>
      <c r="C3559" s="25" t="s">
        <v>7667</v>
      </c>
      <c r="D3559" s="26">
        <v>100000</v>
      </c>
      <c r="E3559" s="27">
        <v>100036</v>
      </c>
      <c r="F3559" s="25" t="s">
        <v>8218</v>
      </c>
      <c r="G3559" s="25" t="s">
        <v>8223</v>
      </c>
      <c r="H3559" s="25" t="s">
        <v>8245</v>
      </c>
      <c r="I3559" s="25">
        <v>1399271911</v>
      </c>
      <c r="J3559" s="25">
        <v>1396334311</v>
      </c>
      <c r="K3559" s="25" t="b">
        <v>0</v>
      </c>
      <c r="L3559" s="25">
        <v>558</v>
      </c>
      <c r="M3559" s="25" t="b">
        <v>1</v>
      </c>
      <c r="N3559" s="25" t="s">
        <v>8269</v>
      </c>
      <c r="O3559" s="25">
        <f t="shared" si="385"/>
        <v>100</v>
      </c>
      <c r="P3559" s="25">
        <f t="shared" si="386"/>
        <v>179.28</v>
      </c>
      <c r="Q3559" s="25" t="s">
        <v>8315</v>
      </c>
      <c r="R3559" s="25" t="s">
        <v>8316</v>
      </c>
      <c r="S3559" s="28">
        <f t="shared" si="387"/>
        <v>41730.276747685188</v>
      </c>
      <c r="T3559" s="25">
        <f t="shared" si="388"/>
        <v>25569.006458333333</v>
      </c>
      <c r="U3559" s="25">
        <f t="shared" si="389"/>
        <v>2014</v>
      </c>
      <c r="V3559" s="25">
        <f t="shared" si="390"/>
        <v>4</v>
      </c>
      <c r="W3559" s="25" t="str">
        <f t="shared" si="391"/>
        <v>Apr</v>
      </c>
    </row>
    <row r="3560" spans="1:23" customFormat="1" ht="43.2" x14ac:dyDescent="0.3">
      <c r="A3560">
        <v>3558</v>
      </c>
      <c r="B3560" s="2" t="s">
        <v>3557</v>
      </c>
      <c r="C3560" s="2" t="s">
        <v>7668</v>
      </c>
      <c r="D3560" s="7">
        <v>350</v>
      </c>
      <c r="E3560" s="5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385"/>
        <v>144</v>
      </c>
      <c r="P3560">
        <f t="shared" si="386"/>
        <v>22.91</v>
      </c>
      <c r="Q3560" t="s">
        <v>8315</v>
      </c>
      <c r="R3560" t="s">
        <v>8316</v>
      </c>
      <c r="S3560" s="11">
        <f t="shared" si="387"/>
        <v>42139.816840277781</v>
      </c>
      <c r="T3560">
        <f t="shared" si="388"/>
        <v>25569.000254629631</v>
      </c>
      <c r="U3560">
        <f t="shared" si="389"/>
        <v>2015</v>
      </c>
      <c r="V3560">
        <f t="shared" si="390"/>
        <v>5</v>
      </c>
      <c r="W3560" t="str">
        <f t="shared" si="391"/>
        <v>May</v>
      </c>
    </row>
    <row r="3561" spans="1:23" customFormat="1" ht="57.6" x14ac:dyDescent="0.3">
      <c r="A3561">
        <v>3559</v>
      </c>
      <c r="B3561" s="2" t="s">
        <v>3558</v>
      </c>
      <c r="C3561" s="2" t="s">
        <v>7669</v>
      </c>
      <c r="D3561" s="7">
        <v>1000</v>
      </c>
      <c r="E3561" s="5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385"/>
        <v>104</v>
      </c>
      <c r="P3561">
        <f t="shared" si="386"/>
        <v>43.13</v>
      </c>
      <c r="Q3561" t="s">
        <v>8315</v>
      </c>
      <c r="R3561" t="s">
        <v>8316</v>
      </c>
      <c r="S3561" s="11">
        <f t="shared" si="387"/>
        <v>42194.096157407403</v>
      </c>
      <c r="T3561">
        <f t="shared" si="388"/>
        <v>25569.000277777777</v>
      </c>
      <c r="U3561">
        <f t="shared" si="389"/>
        <v>2015</v>
      </c>
      <c r="V3561">
        <f t="shared" si="390"/>
        <v>7</v>
      </c>
      <c r="W3561" t="str">
        <f t="shared" si="391"/>
        <v>Jul</v>
      </c>
    </row>
    <row r="3562" spans="1:23" customFormat="1" ht="43.2" x14ac:dyDescent="0.3">
      <c r="A3562">
        <v>3560</v>
      </c>
      <c r="B3562" s="2" t="s">
        <v>3559</v>
      </c>
      <c r="C3562" s="2" t="s">
        <v>7670</v>
      </c>
      <c r="D3562" s="7">
        <v>3200</v>
      </c>
      <c r="E3562" s="5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385"/>
        <v>108</v>
      </c>
      <c r="P3562">
        <f t="shared" si="386"/>
        <v>46.89</v>
      </c>
      <c r="Q3562" t="s">
        <v>8315</v>
      </c>
      <c r="R3562" t="s">
        <v>8316</v>
      </c>
      <c r="S3562" s="11">
        <f t="shared" si="387"/>
        <v>42115.889652777783</v>
      </c>
      <c r="T3562">
        <f t="shared" si="388"/>
        <v>25569.000856481482</v>
      </c>
      <c r="U3562">
        <f t="shared" si="389"/>
        <v>2015</v>
      </c>
      <c r="V3562">
        <f t="shared" si="390"/>
        <v>4</v>
      </c>
      <c r="W3562" t="str">
        <f t="shared" si="391"/>
        <v>Apr</v>
      </c>
    </row>
    <row r="3563" spans="1:23" customFormat="1" ht="100.8" x14ac:dyDescent="0.3">
      <c r="A3563">
        <v>3561</v>
      </c>
      <c r="B3563" s="2" t="s">
        <v>3560</v>
      </c>
      <c r="C3563" s="2" t="s">
        <v>7671</v>
      </c>
      <c r="D3563" s="7">
        <v>2500</v>
      </c>
      <c r="E3563" s="5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385"/>
        <v>102</v>
      </c>
      <c r="P3563">
        <f t="shared" si="386"/>
        <v>47.41</v>
      </c>
      <c r="Q3563" t="s">
        <v>8315</v>
      </c>
      <c r="R3563" t="s">
        <v>8316</v>
      </c>
      <c r="S3563" s="11">
        <f t="shared" si="387"/>
        <v>42203.680300925931</v>
      </c>
      <c r="T3563">
        <f t="shared" si="388"/>
        <v>25569.000625000001</v>
      </c>
      <c r="U3563">
        <f t="shared" si="389"/>
        <v>2015</v>
      </c>
      <c r="V3563">
        <f t="shared" si="390"/>
        <v>7</v>
      </c>
      <c r="W3563" t="str">
        <f t="shared" si="391"/>
        <v>Jul</v>
      </c>
    </row>
    <row r="3564" spans="1:23" customFormat="1" ht="43.2" x14ac:dyDescent="0.3">
      <c r="A3564">
        <v>3562</v>
      </c>
      <c r="B3564" s="2" t="s">
        <v>3561</v>
      </c>
      <c r="C3564" s="2" t="s">
        <v>7672</v>
      </c>
      <c r="D3564" s="7">
        <v>315</v>
      </c>
      <c r="E3564" s="5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385"/>
        <v>149</v>
      </c>
      <c r="P3564">
        <f t="shared" si="386"/>
        <v>15.13</v>
      </c>
      <c r="Q3564" t="s">
        <v>8315</v>
      </c>
      <c r="R3564" t="s">
        <v>8316</v>
      </c>
      <c r="S3564" s="11">
        <f t="shared" si="387"/>
        <v>42433.761886574073</v>
      </c>
      <c r="T3564">
        <f t="shared" si="388"/>
        <v>25569.000358796296</v>
      </c>
      <c r="U3564">
        <f t="shared" si="389"/>
        <v>2016</v>
      </c>
      <c r="V3564">
        <f t="shared" si="390"/>
        <v>3</v>
      </c>
      <c r="W3564" t="str">
        <f t="shared" si="391"/>
        <v>Mar</v>
      </c>
    </row>
    <row r="3565" spans="1:23" customFormat="1" ht="43.2" x14ac:dyDescent="0.3">
      <c r="A3565">
        <v>3563</v>
      </c>
      <c r="B3565" s="2" t="s">
        <v>3562</v>
      </c>
      <c r="C3565" s="2" t="s">
        <v>7673</v>
      </c>
      <c r="D3565" s="7">
        <v>500</v>
      </c>
      <c r="E3565" s="5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385"/>
        <v>105</v>
      </c>
      <c r="P3565">
        <f t="shared" si="386"/>
        <v>21.1</v>
      </c>
      <c r="Q3565" t="s">
        <v>8315</v>
      </c>
      <c r="R3565" t="s">
        <v>8316</v>
      </c>
      <c r="S3565" s="11">
        <f t="shared" si="387"/>
        <v>42555.671944444446</v>
      </c>
      <c r="T3565">
        <f t="shared" si="388"/>
        <v>25569.00028935185</v>
      </c>
      <c r="U3565">
        <f t="shared" si="389"/>
        <v>2016</v>
      </c>
      <c r="V3565">
        <f t="shared" si="390"/>
        <v>7</v>
      </c>
      <c r="W3565" t="str">
        <f t="shared" si="391"/>
        <v>Jul</v>
      </c>
    </row>
    <row r="3566" spans="1:23" customFormat="1" ht="28.8" x14ac:dyDescent="0.3">
      <c r="A3566">
        <v>3564</v>
      </c>
      <c r="B3566" s="2" t="s">
        <v>3563</v>
      </c>
      <c r="C3566" s="2" t="s">
        <v>7674</v>
      </c>
      <c r="D3566" s="7">
        <v>1000</v>
      </c>
      <c r="E3566" s="5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385"/>
        <v>101</v>
      </c>
      <c r="P3566">
        <f t="shared" si="386"/>
        <v>59.12</v>
      </c>
      <c r="Q3566" t="s">
        <v>8315</v>
      </c>
      <c r="R3566" t="s">
        <v>8316</v>
      </c>
      <c r="S3566" s="11">
        <f t="shared" si="387"/>
        <v>42236.623252314821</v>
      </c>
      <c r="T3566">
        <f t="shared" si="388"/>
        <v>25569.000196759258</v>
      </c>
      <c r="U3566">
        <f t="shared" si="389"/>
        <v>2015</v>
      </c>
      <c r="V3566">
        <f t="shared" si="390"/>
        <v>8</v>
      </c>
      <c r="W3566" t="str">
        <f t="shared" si="391"/>
        <v>Aug</v>
      </c>
    </row>
    <row r="3567" spans="1:23" customFormat="1" ht="43.2" x14ac:dyDescent="0.3">
      <c r="A3567">
        <v>3565</v>
      </c>
      <c r="B3567" s="2" t="s">
        <v>3564</v>
      </c>
      <c r="C3567" s="2" t="s">
        <v>7675</v>
      </c>
      <c r="D3567" s="7">
        <v>900</v>
      </c>
      <c r="E3567" s="5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385"/>
        <v>131</v>
      </c>
      <c r="P3567">
        <f t="shared" si="386"/>
        <v>97.92</v>
      </c>
      <c r="Q3567" t="s">
        <v>8315</v>
      </c>
      <c r="R3567" t="s">
        <v>8316</v>
      </c>
      <c r="S3567" s="11">
        <f t="shared" si="387"/>
        <v>41974.743148148147</v>
      </c>
      <c r="T3567">
        <f t="shared" si="388"/>
        <v>25569.000138888889</v>
      </c>
      <c r="U3567">
        <f t="shared" si="389"/>
        <v>2014</v>
      </c>
      <c r="V3567">
        <f t="shared" si="390"/>
        <v>12</v>
      </c>
      <c r="W3567" t="str">
        <f t="shared" si="391"/>
        <v>Dec</v>
      </c>
    </row>
    <row r="3568" spans="1:23" customFormat="1" ht="43.2" x14ac:dyDescent="0.3">
      <c r="A3568">
        <v>3566</v>
      </c>
      <c r="B3568" s="2" t="s">
        <v>3565</v>
      </c>
      <c r="C3568" s="2" t="s">
        <v>7676</v>
      </c>
      <c r="D3568" s="7">
        <v>2000</v>
      </c>
      <c r="E3568" s="5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385"/>
        <v>105</v>
      </c>
      <c r="P3568">
        <f t="shared" si="386"/>
        <v>55.13</v>
      </c>
      <c r="Q3568" t="s">
        <v>8315</v>
      </c>
      <c r="R3568" t="s">
        <v>8316</v>
      </c>
      <c r="S3568" s="11">
        <f t="shared" si="387"/>
        <v>41997.507905092592</v>
      </c>
      <c r="T3568">
        <f t="shared" si="388"/>
        <v>25569.000439814816</v>
      </c>
      <c r="U3568">
        <f t="shared" si="389"/>
        <v>2014</v>
      </c>
      <c r="V3568">
        <f t="shared" si="390"/>
        <v>12</v>
      </c>
      <c r="W3568" t="str">
        <f t="shared" si="391"/>
        <v>Dec</v>
      </c>
    </row>
    <row r="3569" spans="1:23" customFormat="1" ht="43.2" x14ac:dyDescent="0.3">
      <c r="A3569">
        <v>3567</v>
      </c>
      <c r="B3569" s="2" t="s">
        <v>3566</v>
      </c>
      <c r="C3569" s="2" t="s">
        <v>7677</v>
      </c>
      <c r="D3569" s="7">
        <v>1000</v>
      </c>
      <c r="E3569" s="5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385"/>
        <v>109</v>
      </c>
      <c r="P3569">
        <f t="shared" si="386"/>
        <v>26.54</v>
      </c>
      <c r="Q3569" t="s">
        <v>8315</v>
      </c>
      <c r="R3569" t="s">
        <v>8316</v>
      </c>
      <c r="S3569" s="11">
        <f t="shared" si="387"/>
        <v>42135.810694444444</v>
      </c>
      <c r="T3569">
        <f t="shared" si="388"/>
        <v>25569.000474537039</v>
      </c>
      <c r="U3569">
        <f t="shared" si="389"/>
        <v>2015</v>
      </c>
      <c r="V3569">
        <f t="shared" si="390"/>
        <v>5</v>
      </c>
      <c r="W3569" t="str">
        <f t="shared" si="391"/>
        <v>May</v>
      </c>
    </row>
    <row r="3570" spans="1:23" customFormat="1" ht="43.2" x14ac:dyDescent="0.3">
      <c r="A3570">
        <v>3568</v>
      </c>
      <c r="B3570" s="2" t="s">
        <v>3567</v>
      </c>
      <c r="C3570" s="2" t="s">
        <v>7678</v>
      </c>
      <c r="D3570" s="7">
        <v>1000</v>
      </c>
      <c r="E3570" s="5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385"/>
        <v>111</v>
      </c>
      <c r="P3570">
        <f t="shared" si="386"/>
        <v>58.42</v>
      </c>
      <c r="Q3570" t="s">
        <v>8315</v>
      </c>
      <c r="R3570" t="s">
        <v>8316</v>
      </c>
      <c r="S3570" s="11">
        <f t="shared" si="387"/>
        <v>41869.740671296298</v>
      </c>
      <c r="T3570">
        <f t="shared" si="388"/>
        <v>25569.000219907408</v>
      </c>
      <c r="U3570">
        <f t="shared" si="389"/>
        <v>2014</v>
      </c>
      <c r="V3570">
        <f t="shared" si="390"/>
        <v>8</v>
      </c>
      <c r="W3570" t="str">
        <f t="shared" si="391"/>
        <v>Aug</v>
      </c>
    </row>
    <row r="3571" spans="1:23" customFormat="1" ht="43.2" x14ac:dyDescent="0.3">
      <c r="A3571">
        <v>3569</v>
      </c>
      <c r="B3571" s="2" t="s">
        <v>3568</v>
      </c>
      <c r="C3571" s="2" t="s">
        <v>7679</v>
      </c>
      <c r="D3571" s="7">
        <v>5000</v>
      </c>
      <c r="E3571" s="5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385"/>
        <v>100</v>
      </c>
      <c r="P3571">
        <f t="shared" si="386"/>
        <v>122.54</v>
      </c>
      <c r="Q3571" t="s">
        <v>8315</v>
      </c>
      <c r="R3571" t="s">
        <v>8316</v>
      </c>
      <c r="S3571" s="11">
        <f t="shared" si="387"/>
        <v>41982.688611111109</v>
      </c>
      <c r="T3571">
        <f t="shared" si="388"/>
        <v>25569.000474537039</v>
      </c>
      <c r="U3571">
        <f t="shared" si="389"/>
        <v>2014</v>
      </c>
      <c r="V3571">
        <f t="shared" si="390"/>
        <v>12</v>
      </c>
      <c r="W3571" t="str">
        <f t="shared" si="391"/>
        <v>Dec</v>
      </c>
    </row>
    <row r="3572" spans="1:23" customFormat="1" ht="43.2" x14ac:dyDescent="0.3">
      <c r="A3572">
        <v>3570</v>
      </c>
      <c r="B3572" s="2" t="s">
        <v>3569</v>
      </c>
      <c r="C3572" s="2" t="s">
        <v>7680</v>
      </c>
      <c r="D3572" s="7">
        <v>2000</v>
      </c>
      <c r="E3572" s="5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385"/>
        <v>114</v>
      </c>
      <c r="P3572">
        <f t="shared" si="386"/>
        <v>87.96</v>
      </c>
      <c r="Q3572" t="s">
        <v>8315</v>
      </c>
      <c r="R3572" t="s">
        <v>8316</v>
      </c>
      <c r="S3572" s="11">
        <f t="shared" si="387"/>
        <v>41976.331979166673</v>
      </c>
      <c r="T3572">
        <f t="shared" si="388"/>
        <v>25569.000300925927</v>
      </c>
      <c r="U3572">
        <f t="shared" si="389"/>
        <v>2014</v>
      </c>
      <c r="V3572">
        <f t="shared" si="390"/>
        <v>12</v>
      </c>
      <c r="W3572" t="str">
        <f t="shared" si="391"/>
        <v>Dec</v>
      </c>
    </row>
    <row r="3573" spans="1:23" customFormat="1" ht="43.2" x14ac:dyDescent="0.3">
      <c r="A3573">
        <v>3571</v>
      </c>
      <c r="B3573" s="2" t="s">
        <v>3570</v>
      </c>
      <c r="C3573" s="2" t="s">
        <v>7681</v>
      </c>
      <c r="D3573" s="7">
        <v>1500</v>
      </c>
      <c r="E3573" s="5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385"/>
        <v>122</v>
      </c>
      <c r="P3573">
        <f t="shared" si="386"/>
        <v>73.239999999999995</v>
      </c>
      <c r="Q3573" t="s">
        <v>8315</v>
      </c>
      <c r="R3573" t="s">
        <v>8316</v>
      </c>
      <c r="S3573" s="11">
        <f t="shared" si="387"/>
        <v>41912.858946759261</v>
      </c>
      <c r="T3573">
        <f t="shared" si="388"/>
        <v>25569.00028935185</v>
      </c>
      <c r="U3573">
        <f t="shared" si="389"/>
        <v>2014</v>
      </c>
      <c r="V3573">
        <f t="shared" si="390"/>
        <v>9</v>
      </c>
      <c r="W3573" t="str">
        <f t="shared" si="391"/>
        <v>Sep</v>
      </c>
    </row>
    <row r="3574" spans="1:23" customFormat="1" ht="28.8" x14ac:dyDescent="0.3">
      <c r="A3574">
        <v>3572</v>
      </c>
      <c r="B3574" s="2" t="s">
        <v>3571</v>
      </c>
      <c r="C3574" s="2" t="s">
        <v>7682</v>
      </c>
      <c r="D3574" s="7">
        <v>500</v>
      </c>
      <c r="E3574" s="5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385"/>
        <v>100</v>
      </c>
      <c r="P3574">
        <f t="shared" si="386"/>
        <v>55.56</v>
      </c>
      <c r="Q3574" t="s">
        <v>8315</v>
      </c>
      <c r="R3574" t="s">
        <v>8316</v>
      </c>
      <c r="S3574" s="11">
        <f t="shared" si="387"/>
        <v>42146.570393518516</v>
      </c>
      <c r="T3574">
        <f t="shared" si="388"/>
        <v>25569.000104166666</v>
      </c>
      <c r="U3574">
        <f t="shared" si="389"/>
        <v>2015</v>
      </c>
      <c r="V3574">
        <f t="shared" si="390"/>
        <v>5</v>
      </c>
      <c r="W3574" t="str">
        <f t="shared" si="391"/>
        <v>May</v>
      </c>
    </row>
    <row r="3575" spans="1:23" customFormat="1" ht="43.2" x14ac:dyDescent="0.3">
      <c r="A3575">
        <v>3573</v>
      </c>
      <c r="B3575" s="2" t="s">
        <v>3572</v>
      </c>
      <c r="C3575" s="2" t="s">
        <v>7683</v>
      </c>
      <c r="D3575" s="7">
        <v>3000</v>
      </c>
      <c r="E3575" s="5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385"/>
        <v>103</v>
      </c>
      <c r="P3575">
        <f t="shared" si="386"/>
        <v>39.54</v>
      </c>
      <c r="Q3575" t="s">
        <v>8315</v>
      </c>
      <c r="R3575" t="s">
        <v>8316</v>
      </c>
      <c r="S3575" s="11">
        <f t="shared" si="387"/>
        <v>41921.375532407408</v>
      </c>
      <c r="T3575">
        <f t="shared" si="388"/>
        <v>25569.000902777778</v>
      </c>
      <c r="U3575">
        <f t="shared" si="389"/>
        <v>2014</v>
      </c>
      <c r="V3575">
        <f t="shared" si="390"/>
        <v>10</v>
      </c>
      <c r="W3575" t="str">
        <f t="shared" si="391"/>
        <v>Oct</v>
      </c>
    </row>
    <row r="3576" spans="1:23" customFormat="1" ht="43.2" x14ac:dyDescent="0.3">
      <c r="A3576">
        <v>3574</v>
      </c>
      <c r="B3576" s="2" t="s">
        <v>3573</v>
      </c>
      <c r="C3576" s="2" t="s">
        <v>7684</v>
      </c>
      <c r="D3576" s="7">
        <v>5800</v>
      </c>
      <c r="E3576" s="5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385"/>
        <v>106</v>
      </c>
      <c r="P3576">
        <f t="shared" si="386"/>
        <v>136.78</v>
      </c>
      <c r="Q3576" t="s">
        <v>8315</v>
      </c>
      <c r="R3576" t="s">
        <v>8316</v>
      </c>
      <c r="S3576" s="11">
        <f t="shared" si="387"/>
        <v>41926.942685185182</v>
      </c>
      <c r="T3576">
        <f t="shared" si="388"/>
        <v>25569.000520833335</v>
      </c>
      <c r="U3576">
        <f t="shared" si="389"/>
        <v>2014</v>
      </c>
      <c r="V3576">
        <f t="shared" si="390"/>
        <v>10</v>
      </c>
      <c r="W3576" t="str">
        <f t="shared" si="391"/>
        <v>Oct</v>
      </c>
    </row>
    <row r="3577" spans="1:23" customFormat="1" ht="43.2" x14ac:dyDescent="0.3">
      <c r="A3577">
        <v>3575</v>
      </c>
      <c r="B3577" s="2" t="s">
        <v>3574</v>
      </c>
      <c r="C3577" s="2" t="s">
        <v>7685</v>
      </c>
      <c r="D3577" s="7">
        <v>10000</v>
      </c>
      <c r="E3577" s="5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385"/>
        <v>101</v>
      </c>
      <c r="P3577">
        <f t="shared" si="386"/>
        <v>99.34</v>
      </c>
      <c r="Q3577" t="s">
        <v>8315</v>
      </c>
      <c r="R3577" t="s">
        <v>8316</v>
      </c>
      <c r="S3577" s="11">
        <f t="shared" si="387"/>
        <v>42561.783877314811</v>
      </c>
      <c r="T3577">
        <f t="shared" si="388"/>
        <v>25569.001180555555</v>
      </c>
      <c r="U3577">
        <f t="shared" si="389"/>
        <v>2016</v>
      </c>
      <c r="V3577">
        <f t="shared" si="390"/>
        <v>7</v>
      </c>
      <c r="W3577" t="str">
        <f t="shared" si="391"/>
        <v>Jul</v>
      </c>
    </row>
    <row r="3578" spans="1:23" customFormat="1" ht="43.2" x14ac:dyDescent="0.3">
      <c r="A3578">
        <v>3576</v>
      </c>
      <c r="B3578" s="2" t="s">
        <v>3575</v>
      </c>
      <c r="C3578" s="2" t="s">
        <v>7686</v>
      </c>
      <c r="D3578" s="7">
        <v>100</v>
      </c>
      <c r="E3578" s="5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385"/>
        <v>100</v>
      </c>
      <c r="P3578">
        <f t="shared" si="386"/>
        <v>20</v>
      </c>
      <c r="Q3578" t="s">
        <v>8315</v>
      </c>
      <c r="R3578" t="s">
        <v>8316</v>
      </c>
      <c r="S3578" s="11">
        <f t="shared" si="387"/>
        <v>42649.54923611111</v>
      </c>
      <c r="T3578">
        <f t="shared" si="388"/>
        <v>25569.000057870369</v>
      </c>
      <c r="U3578">
        <f t="shared" si="389"/>
        <v>2016</v>
      </c>
      <c r="V3578">
        <f t="shared" si="390"/>
        <v>10</v>
      </c>
      <c r="W3578" t="str">
        <f t="shared" si="391"/>
        <v>Oct</v>
      </c>
    </row>
    <row r="3579" spans="1:23" customFormat="1" ht="43.2" x14ac:dyDescent="0.3">
      <c r="A3579">
        <v>3577</v>
      </c>
      <c r="B3579" s="2" t="s">
        <v>3576</v>
      </c>
      <c r="C3579" s="2" t="s">
        <v>7687</v>
      </c>
      <c r="D3579" s="7">
        <v>600</v>
      </c>
      <c r="E3579" s="5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385"/>
        <v>130</v>
      </c>
      <c r="P3579">
        <f t="shared" si="386"/>
        <v>28.89</v>
      </c>
      <c r="Q3579" t="s">
        <v>8315</v>
      </c>
      <c r="R3579" t="s">
        <v>8316</v>
      </c>
      <c r="S3579" s="11">
        <f t="shared" si="387"/>
        <v>42093.786840277782</v>
      </c>
      <c r="T3579">
        <f t="shared" si="388"/>
        <v>25569.0003125</v>
      </c>
      <c r="U3579">
        <f t="shared" si="389"/>
        <v>2015</v>
      </c>
      <c r="V3579">
        <f t="shared" si="390"/>
        <v>3</v>
      </c>
      <c r="W3579" t="str">
        <f t="shared" si="391"/>
        <v>Mar</v>
      </c>
    </row>
    <row r="3580" spans="1:23" customFormat="1" ht="43.2" x14ac:dyDescent="0.3">
      <c r="A3580">
        <v>3578</v>
      </c>
      <c r="B3580" s="2" t="s">
        <v>3577</v>
      </c>
      <c r="C3580" s="2" t="s">
        <v>7688</v>
      </c>
      <c r="D3580" s="7">
        <v>1500</v>
      </c>
      <c r="E3580" s="5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385"/>
        <v>100</v>
      </c>
      <c r="P3580">
        <f t="shared" si="386"/>
        <v>40.549999999999997</v>
      </c>
      <c r="Q3580" t="s">
        <v>8315</v>
      </c>
      <c r="R3580" t="s">
        <v>8316</v>
      </c>
      <c r="S3580" s="11">
        <f t="shared" si="387"/>
        <v>42460.733530092592</v>
      </c>
      <c r="T3580">
        <f t="shared" si="388"/>
        <v>25569.000428240739</v>
      </c>
      <c r="U3580">
        <f t="shared" si="389"/>
        <v>2016</v>
      </c>
      <c r="V3580">
        <f t="shared" si="390"/>
        <v>3</v>
      </c>
      <c r="W3580" t="str">
        <f t="shared" si="391"/>
        <v>Mar</v>
      </c>
    </row>
    <row r="3581" spans="1:23" customFormat="1" ht="43.2" x14ac:dyDescent="0.3">
      <c r="A3581">
        <v>3579</v>
      </c>
      <c r="B3581" s="2" t="s">
        <v>3578</v>
      </c>
      <c r="C3581" s="2" t="s">
        <v>7689</v>
      </c>
      <c r="D3581" s="7">
        <v>500</v>
      </c>
      <c r="E3581" s="5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385"/>
        <v>100</v>
      </c>
      <c r="P3581">
        <f t="shared" si="386"/>
        <v>35.71</v>
      </c>
      <c r="Q3581" t="s">
        <v>8315</v>
      </c>
      <c r="R3581" t="s">
        <v>8316</v>
      </c>
      <c r="S3581" s="11">
        <f t="shared" si="387"/>
        <v>42430.762222222227</v>
      </c>
      <c r="T3581">
        <f t="shared" si="388"/>
        <v>25569.000162037039</v>
      </c>
      <c r="U3581">
        <f t="shared" si="389"/>
        <v>2016</v>
      </c>
      <c r="V3581">
        <f t="shared" si="390"/>
        <v>3</v>
      </c>
      <c r="W3581" t="str">
        <f t="shared" si="391"/>
        <v>Mar</v>
      </c>
    </row>
    <row r="3582" spans="1:23" customFormat="1" ht="43.2" x14ac:dyDescent="0.3">
      <c r="A3582">
        <v>3580</v>
      </c>
      <c r="B3582" s="2" t="s">
        <v>3579</v>
      </c>
      <c r="C3582" s="2" t="s">
        <v>7690</v>
      </c>
      <c r="D3582" s="7">
        <v>900</v>
      </c>
      <c r="E3582" s="5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385"/>
        <v>114</v>
      </c>
      <c r="P3582">
        <f t="shared" si="386"/>
        <v>37.96</v>
      </c>
      <c r="Q3582" t="s">
        <v>8315</v>
      </c>
      <c r="R3582" t="s">
        <v>8316</v>
      </c>
      <c r="S3582" s="11">
        <f t="shared" si="387"/>
        <v>42026.176180555558</v>
      </c>
      <c r="T3582">
        <f t="shared" si="388"/>
        <v>25569.0003125</v>
      </c>
      <c r="U3582">
        <f t="shared" si="389"/>
        <v>2015</v>
      </c>
      <c r="V3582">
        <f t="shared" si="390"/>
        <v>1</v>
      </c>
      <c r="W3582" t="str">
        <f t="shared" si="391"/>
        <v>Jan</v>
      </c>
    </row>
    <row r="3583" spans="1:23" customFormat="1" ht="43.2" x14ac:dyDescent="0.3">
      <c r="A3583">
        <v>3581</v>
      </c>
      <c r="B3583" s="2" t="s">
        <v>3580</v>
      </c>
      <c r="C3583" s="2" t="s">
        <v>7691</v>
      </c>
      <c r="D3583" s="7">
        <v>1500</v>
      </c>
      <c r="E3583" s="5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385"/>
        <v>100</v>
      </c>
      <c r="P3583">
        <f t="shared" si="386"/>
        <v>33.33</v>
      </c>
      <c r="Q3583" t="s">
        <v>8315</v>
      </c>
      <c r="R3583" t="s">
        <v>8316</v>
      </c>
      <c r="S3583" s="11">
        <f t="shared" si="387"/>
        <v>41836.471180555556</v>
      </c>
      <c r="T3583">
        <f t="shared" si="388"/>
        <v>25569.000520833335</v>
      </c>
      <c r="U3583">
        <f t="shared" si="389"/>
        <v>2014</v>
      </c>
      <c r="V3583">
        <f t="shared" si="390"/>
        <v>7</v>
      </c>
      <c r="W3583" t="str">
        <f t="shared" si="391"/>
        <v>Jul</v>
      </c>
    </row>
    <row r="3584" spans="1:23" customFormat="1" ht="43.2" x14ac:dyDescent="0.3">
      <c r="A3584">
        <v>3582</v>
      </c>
      <c r="B3584" s="2" t="s">
        <v>3581</v>
      </c>
      <c r="C3584" s="2" t="s">
        <v>7692</v>
      </c>
      <c r="D3584" s="7">
        <v>1000</v>
      </c>
      <c r="E3584" s="5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385"/>
        <v>287</v>
      </c>
      <c r="P3584">
        <f t="shared" si="386"/>
        <v>58.57</v>
      </c>
      <c r="Q3584" t="s">
        <v>8315</v>
      </c>
      <c r="R3584" t="s">
        <v>8316</v>
      </c>
      <c r="S3584" s="11">
        <f t="shared" si="387"/>
        <v>42451.095856481479</v>
      </c>
      <c r="T3584">
        <f t="shared" si="388"/>
        <v>25569.000567129631</v>
      </c>
      <c r="U3584">
        <f t="shared" si="389"/>
        <v>2016</v>
      </c>
      <c r="V3584">
        <f t="shared" si="390"/>
        <v>3</v>
      </c>
      <c r="W3584" t="str">
        <f t="shared" si="391"/>
        <v>Mar</v>
      </c>
    </row>
    <row r="3585" spans="1:23" customFormat="1" ht="43.2" x14ac:dyDescent="0.3">
      <c r="A3585">
        <v>3583</v>
      </c>
      <c r="B3585" s="2" t="s">
        <v>3582</v>
      </c>
      <c r="C3585" s="2" t="s">
        <v>7693</v>
      </c>
      <c r="D3585" s="7">
        <v>3000</v>
      </c>
      <c r="E3585" s="5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385"/>
        <v>109</v>
      </c>
      <c r="P3585">
        <f t="shared" si="386"/>
        <v>135.63</v>
      </c>
      <c r="Q3585" t="s">
        <v>8315</v>
      </c>
      <c r="R3585" t="s">
        <v>8316</v>
      </c>
      <c r="S3585" s="11">
        <f t="shared" si="387"/>
        <v>42418.425983796296</v>
      </c>
      <c r="T3585">
        <f t="shared" si="388"/>
        <v>25569.000277777777</v>
      </c>
      <c r="U3585">
        <f t="shared" si="389"/>
        <v>2016</v>
      </c>
      <c r="V3585">
        <f t="shared" si="390"/>
        <v>2</v>
      </c>
      <c r="W3585" t="str">
        <f t="shared" si="391"/>
        <v>Feb</v>
      </c>
    </row>
    <row r="3586" spans="1:23" customFormat="1" ht="86.4" x14ac:dyDescent="0.3">
      <c r="A3586">
        <v>3584</v>
      </c>
      <c r="B3586" s="2" t="s">
        <v>3583</v>
      </c>
      <c r="C3586" s="2" t="s">
        <v>7694</v>
      </c>
      <c r="D3586" s="7">
        <v>3000</v>
      </c>
      <c r="E3586" s="5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392">ROUND(E3586/D3586*100,0)</f>
        <v>116</v>
      </c>
      <c r="P3586">
        <f t="shared" si="386"/>
        <v>30.94</v>
      </c>
      <c r="Q3586" t="s">
        <v>8315</v>
      </c>
      <c r="R3586" t="s">
        <v>8316</v>
      </c>
      <c r="S3586" s="11">
        <f t="shared" si="387"/>
        <v>42168.316481481481</v>
      </c>
      <c r="T3586">
        <f t="shared" si="388"/>
        <v>25569.001296296297</v>
      </c>
      <c r="U3586">
        <f t="shared" si="389"/>
        <v>2015</v>
      </c>
      <c r="V3586">
        <f t="shared" si="390"/>
        <v>6</v>
      </c>
      <c r="W3586" t="str">
        <f t="shared" si="391"/>
        <v>Jun</v>
      </c>
    </row>
    <row r="3587" spans="1:23" customFormat="1" ht="43.2" x14ac:dyDescent="0.3">
      <c r="A3587">
        <v>3585</v>
      </c>
      <c r="B3587" s="2" t="s">
        <v>3584</v>
      </c>
      <c r="C3587" s="2" t="s">
        <v>7695</v>
      </c>
      <c r="D3587" s="7">
        <v>3400</v>
      </c>
      <c r="E3587" s="5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392"/>
        <v>119</v>
      </c>
      <c r="P3587">
        <f t="shared" ref="P3587:P3650" si="393">IFERROR(ROUND(E3587/L3587,2),0)</f>
        <v>176.09</v>
      </c>
      <c r="Q3587" t="s">
        <v>8315</v>
      </c>
      <c r="R3587" t="s">
        <v>8316</v>
      </c>
      <c r="S3587" s="11">
        <f t="shared" ref="S3587:S3650" si="394">(((J3587/60)/60)/24)+DATE(1970,1,1)</f>
        <v>41964.716319444444</v>
      </c>
      <c r="T3587">
        <f t="shared" ref="T3587:T3650" si="395">(((L3587/60)/60)/24)+DATE(1970,1,1)</f>
        <v>25569.000266203704</v>
      </c>
      <c r="U3587">
        <f t="shared" ref="U3587:U3650" si="396">YEAR(S3587)</f>
        <v>2014</v>
      </c>
      <c r="V3587">
        <f t="shared" ref="V3587:V3650" si="397">MONTH(S3587)</f>
        <v>11</v>
      </c>
      <c r="W3587" t="str">
        <f t="shared" ref="W3587:W3650" si="398">IF(V3587=1,"Jan",IF(V3587=2,"Feb",IF(V3587=3,"Mar",IF(V3587=4,"Apr",IF(V3587=5,"May",IF(V3587=6,"Jun",IF(V3587=7,"Jul",IF(V3587=8,"Aug",IF(V3587=9,"Sep",IF(V3587=10,"Oct",IF(V3587=11,"Nov",IF(V3587=12,"Dec"))))))))))))</f>
        <v>Nov</v>
      </c>
    </row>
    <row r="3588" spans="1:23" customFormat="1" x14ac:dyDescent="0.3">
      <c r="A3588">
        <v>3586</v>
      </c>
      <c r="B3588" s="2" t="s">
        <v>3585</v>
      </c>
      <c r="C3588" s="2" t="s">
        <v>7696</v>
      </c>
      <c r="D3588" s="7">
        <v>7500</v>
      </c>
      <c r="E3588" s="5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392"/>
        <v>109</v>
      </c>
      <c r="P3588">
        <f t="shared" si="393"/>
        <v>151.97999999999999</v>
      </c>
      <c r="Q3588" t="s">
        <v>8315</v>
      </c>
      <c r="R3588" t="s">
        <v>8316</v>
      </c>
      <c r="S3588" s="11">
        <f t="shared" si="394"/>
        <v>42576.697569444441</v>
      </c>
      <c r="T3588">
        <f t="shared" si="395"/>
        <v>25569.000625000001</v>
      </c>
      <c r="U3588">
        <f t="shared" si="396"/>
        <v>2016</v>
      </c>
      <c r="V3588">
        <f t="shared" si="397"/>
        <v>7</v>
      </c>
      <c r="W3588" t="str">
        <f t="shared" si="398"/>
        <v>Jul</v>
      </c>
    </row>
    <row r="3589" spans="1:23" customFormat="1" ht="43.2" x14ac:dyDescent="0.3">
      <c r="A3589">
        <v>3587</v>
      </c>
      <c r="B3589" s="2" t="s">
        <v>3586</v>
      </c>
      <c r="C3589" s="2" t="s">
        <v>7697</v>
      </c>
      <c r="D3589" s="7">
        <v>500</v>
      </c>
      <c r="E3589" s="5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392"/>
        <v>127</v>
      </c>
      <c r="P3589">
        <f t="shared" si="393"/>
        <v>22.61</v>
      </c>
      <c r="Q3589" t="s">
        <v>8315</v>
      </c>
      <c r="R3589" t="s">
        <v>8316</v>
      </c>
      <c r="S3589" s="11">
        <f t="shared" si="394"/>
        <v>42503.539976851855</v>
      </c>
      <c r="T3589">
        <f t="shared" si="395"/>
        <v>25569.000324074073</v>
      </c>
      <c r="U3589">
        <f t="shared" si="396"/>
        <v>2016</v>
      </c>
      <c r="V3589">
        <f t="shared" si="397"/>
        <v>5</v>
      </c>
      <c r="W3589" t="str">
        <f t="shared" si="398"/>
        <v>May</v>
      </c>
    </row>
    <row r="3590" spans="1:23" customFormat="1" ht="43.2" x14ac:dyDescent="0.3">
      <c r="A3590">
        <v>3588</v>
      </c>
      <c r="B3590" s="2" t="s">
        <v>3587</v>
      </c>
      <c r="C3590" s="2" t="s">
        <v>7698</v>
      </c>
      <c r="D3590" s="7">
        <v>200</v>
      </c>
      <c r="E3590" s="5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392"/>
        <v>101</v>
      </c>
      <c r="P3590">
        <f t="shared" si="393"/>
        <v>18.27</v>
      </c>
      <c r="Q3590" t="s">
        <v>8315</v>
      </c>
      <c r="R3590" t="s">
        <v>8316</v>
      </c>
      <c r="S3590" s="11">
        <f t="shared" si="394"/>
        <v>42101.828819444447</v>
      </c>
      <c r="T3590">
        <f t="shared" si="395"/>
        <v>25569.000127314815</v>
      </c>
      <c r="U3590">
        <f t="shared" si="396"/>
        <v>2015</v>
      </c>
      <c r="V3590">
        <f t="shared" si="397"/>
        <v>4</v>
      </c>
      <c r="W3590" t="str">
        <f t="shared" si="398"/>
        <v>Apr</v>
      </c>
    </row>
    <row r="3591" spans="1:23" customFormat="1" ht="43.2" x14ac:dyDescent="0.3">
      <c r="A3591">
        <v>3589</v>
      </c>
      <c r="B3591" s="2" t="s">
        <v>3588</v>
      </c>
      <c r="C3591" s="2" t="s">
        <v>7699</v>
      </c>
      <c r="D3591" s="7">
        <v>4000</v>
      </c>
      <c r="E3591" s="5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392"/>
        <v>128</v>
      </c>
      <c r="P3591">
        <f t="shared" si="393"/>
        <v>82.26</v>
      </c>
      <c r="Q3591" t="s">
        <v>8315</v>
      </c>
      <c r="R3591" t="s">
        <v>8316</v>
      </c>
      <c r="S3591" s="11">
        <f t="shared" si="394"/>
        <v>42125.647534722222</v>
      </c>
      <c r="T3591">
        <f t="shared" si="395"/>
        <v>25569.000717592593</v>
      </c>
      <c r="U3591">
        <f t="shared" si="396"/>
        <v>2015</v>
      </c>
      <c r="V3591">
        <f t="shared" si="397"/>
        <v>5</v>
      </c>
      <c r="W3591" t="str">
        <f t="shared" si="398"/>
        <v>May</v>
      </c>
    </row>
    <row r="3592" spans="1:23" customFormat="1" ht="43.2" x14ac:dyDescent="0.3">
      <c r="A3592">
        <v>3590</v>
      </c>
      <c r="B3592" s="2" t="s">
        <v>3589</v>
      </c>
      <c r="C3592" s="2" t="s">
        <v>7700</v>
      </c>
      <c r="D3592" s="7">
        <v>5000</v>
      </c>
      <c r="E3592" s="5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392"/>
        <v>100</v>
      </c>
      <c r="P3592">
        <f t="shared" si="393"/>
        <v>68.53</v>
      </c>
      <c r="Q3592" t="s">
        <v>8315</v>
      </c>
      <c r="R3592" t="s">
        <v>8316</v>
      </c>
      <c r="S3592" s="11">
        <f t="shared" si="394"/>
        <v>41902.333726851852</v>
      </c>
      <c r="T3592">
        <f t="shared" si="395"/>
        <v>25569.000844907408</v>
      </c>
      <c r="U3592">
        <f t="shared" si="396"/>
        <v>2014</v>
      </c>
      <c r="V3592">
        <f t="shared" si="397"/>
        <v>9</v>
      </c>
      <c r="W3592" t="str">
        <f t="shared" si="398"/>
        <v>Sep</v>
      </c>
    </row>
    <row r="3593" spans="1:23" customFormat="1" ht="43.2" x14ac:dyDescent="0.3">
      <c r="A3593">
        <v>3591</v>
      </c>
      <c r="B3593" s="2" t="s">
        <v>3590</v>
      </c>
      <c r="C3593" s="2" t="s">
        <v>7701</v>
      </c>
      <c r="D3593" s="7">
        <v>700</v>
      </c>
      <c r="E3593" s="5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392"/>
        <v>175</v>
      </c>
      <c r="P3593">
        <f t="shared" si="393"/>
        <v>68.06</v>
      </c>
      <c r="Q3593" t="s">
        <v>8315</v>
      </c>
      <c r="R3593" t="s">
        <v>8316</v>
      </c>
      <c r="S3593" s="11">
        <f t="shared" si="394"/>
        <v>42003.948425925926</v>
      </c>
      <c r="T3593">
        <f t="shared" si="395"/>
        <v>25569.000208333335</v>
      </c>
      <c r="U3593">
        <f t="shared" si="396"/>
        <v>2014</v>
      </c>
      <c r="V3593">
        <f t="shared" si="397"/>
        <v>12</v>
      </c>
      <c r="W3593" t="str">
        <f t="shared" si="398"/>
        <v>Dec</v>
      </c>
    </row>
    <row r="3594" spans="1:23" customFormat="1" ht="43.2" x14ac:dyDescent="0.3">
      <c r="A3594">
        <v>3592</v>
      </c>
      <c r="B3594" s="2" t="s">
        <v>3591</v>
      </c>
      <c r="C3594" s="2" t="s">
        <v>7702</v>
      </c>
      <c r="D3594" s="7">
        <v>2000</v>
      </c>
      <c r="E3594" s="5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392"/>
        <v>127</v>
      </c>
      <c r="P3594">
        <f t="shared" si="393"/>
        <v>72.709999999999994</v>
      </c>
      <c r="Q3594" t="s">
        <v>8315</v>
      </c>
      <c r="R3594" t="s">
        <v>8316</v>
      </c>
      <c r="S3594" s="11">
        <f t="shared" si="394"/>
        <v>41988.829942129625</v>
      </c>
      <c r="T3594">
        <f t="shared" si="395"/>
        <v>25569.000405092593</v>
      </c>
      <c r="U3594">
        <f t="shared" si="396"/>
        <v>2014</v>
      </c>
      <c r="V3594">
        <f t="shared" si="397"/>
        <v>12</v>
      </c>
      <c r="W3594" t="str">
        <f t="shared" si="398"/>
        <v>Dec</v>
      </c>
    </row>
    <row r="3595" spans="1:23" customFormat="1" ht="43.2" x14ac:dyDescent="0.3">
      <c r="A3595">
        <v>3593</v>
      </c>
      <c r="B3595" s="2" t="s">
        <v>3592</v>
      </c>
      <c r="C3595" s="2" t="s">
        <v>7703</v>
      </c>
      <c r="D3595" s="7">
        <v>3000</v>
      </c>
      <c r="E3595" s="5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392"/>
        <v>111</v>
      </c>
      <c r="P3595">
        <f t="shared" si="393"/>
        <v>77.19</v>
      </c>
      <c r="Q3595" t="s">
        <v>8315</v>
      </c>
      <c r="R3595" t="s">
        <v>8316</v>
      </c>
      <c r="S3595" s="11">
        <f t="shared" si="394"/>
        <v>41974.898599537039</v>
      </c>
      <c r="T3595">
        <f t="shared" si="395"/>
        <v>25569.000497685185</v>
      </c>
      <c r="U3595">
        <f t="shared" si="396"/>
        <v>2014</v>
      </c>
      <c r="V3595">
        <f t="shared" si="397"/>
        <v>12</v>
      </c>
      <c r="W3595" t="str">
        <f t="shared" si="398"/>
        <v>Dec</v>
      </c>
    </row>
    <row r="3596" spans="1:23" customFormat="1" ht="43.2" x14ac:dyDescent="0.3">
      <c r="A3596">
        <v>3594</v>
      </c>
      <c r="B3596" s="2" t="s">
        <v>3593</v>
      </c>
      <c r="C3596" s="2" t="s">
        <v>7704</v>
      </c>
      <c r="D3596" s="7">
        <v>1600</v>
      </c>
      <c r="E3596" s="5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392"/>
        <v>126</v>
      </c>
      <c r="P3596">
        <f t="shared" si="393"/>
        <v>55.97</v>
      </c>
      <c r="Q3596" t="s">
        <v>8315</v>
      </c>
      <c r="R3596" t="s">
        <v>8316</v>
      </c>
      <c r="S3596" s="11">
        <f t="shared" si="394"/>
        <v>42592.066921296297</v>
      </c>
      <c r="T3596">
        <f t="shared" si="395"/>
        <v>25569.000416666666</v>
      </c>
      <c r="U3596">
        <f t="shared" si="396"/>
        <v>2016</v>
      </c>
      <c r="V3596">
        <f t="shared" si="397"/>
        <v>8</v>
      </c>
      <c r="W3596" t="str">
        <f t="shared" si="398"/>
        <v>Aug</v>
      </c>
    </row>
    <row r="3597" spans="1:23" customFormat="1" ht="28.8" x14ac:dyDescent="0.3">
      <c r="A3597">
        <v>3595</v>
      </c>
      <c r="B3597" s="2" t="s">
        <v>3594</v>
      </c>
      <c r="C3597" s="2" t="s">
        <v>7705</v>
      </c>
      <c r="D3597" s="7">
        <v>2600</v>
      </c>
      <c r="E3597" s="5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392"/>
        <v>119</v>
      </c>
      <c r="P3597">
        <f t="shared" si="393"/>
        <v>49.69</v>
      </c>
      <c r="Q3597" t="s">
        <v>8315</v>
      </c>
      <c r="R3597" t="s">
        <v>8316</v>
      </c>
      <c r="S3597" s="11">
        <f t="shared" si="394"/>
        <v>42050.008368055554</v>
      </c>
      <c r="T3597">
        <f t="shared" si="395"/>
        <v>25569.000717592593</v>
      </c>
      <c r="U3597">
        <f t="shared" si="396"/>
        <v>2015</v>
      </c>
      <c r="V3597">
        <f t="shared" si="397"/>
        <v>2</v>
      </c>
      <c r="W3597" t="str">
        <f t="shared" si="398"/>
        <v>Feb</v>
      </c>
    </row>
    <row r="3598" spans="1:23" customFormat="1" ht="43.2" x14ac:dyDescent="0.3">
      <c r="A3598">
        <v>3596</v>
      </c>
      <c r="B3598" s="2" t="s">
        <v>3595</v>
      </c>
      <c r="C3598" s="2" t="s">
        <v>7706</v>
      </c>
      <c r="D3598" s="7">
        <v>1100</v>
      </c>
      <c r="E3598" s="5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392"/>
        <v>108</v>
      </c>
      <c r="P3598">
        <f t="shared" si="393"/>
        <v>79</v>
      </c>
      <c r="Q3598" t="s">
        <v>8315</v>
      </c>
      <c r="R3598" t="s">
        <v>8316</v>
      </c>
      <c r="S3598" s="11">
        <f t="shared" si="394"/>
        <v>41856.715069444443</v>
      </c>
      <c r="T3598">
        <f t="shared" si="395"/>
        <v>25569.000173611112</v>
      </c>
      <c r="U3598">
        <f t="shared" si="396"/>
        <v>2014</v>
      </c>
      <c r="V3598">
        <f t="shared" si="397"/>
        <v>8</v>
      </c>
      <c r="W3598" t="str">
        <f t="shared" si="398"/>
        <v>Aug</v>
      </c>
    </row>
    <row r="3599" spans="1:23" customFormat="1" ht="28.8" x14ac:dyDescent="0.3">
      <c r="A3599">
        <v>3597</v>
      </c>
      <c r="B3599" s="2" t="s">
        <v>3596</v>
      </c>
      <c r="C3599" s="2" t="s">
        <v>7707</v>
      </c>
      <c r="D3599" s="7">
        <v>2500</v>
      </c>
      <c r="E3599" s="5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392"/>
        <v>103</v>
      </c>
      <c r="P3599">
        <f t="shared" si="393"/>
        <v>77.73</v>
      </c>
      <c r="Q3599" t="s">
        <v>8315</v>
      </c>
      <c r="R3599" t="s">
        <v>8316</v>
      </c>
      <c r="S3599" s="11">
        <f t="shared" si="394"/>
        <v>42417.585532407407</v>
      </c>
      <c r="T3599">
        <f t="shared" si="395"/>
        <v>25569.000381944443</v>
      </c>
      <c r="U3599">
        <f t="shared" si="396"/>
        <v>2016</v>
      </c>
      <c r="V3599">
        <f t="shared" si="397"/>
        <v>2</v>
      </c>
      <c r="W3599" t="str">
        <f t="shared" si="398"/>
        <v>Feb</v>
      </c>
    </row>
    <row r="3600" spans="1:23" customFormat="1" ht="43.2" x14ac:dyDescent="0.3">
      <c r="A3600">
        <v>3598</v>
      </c>
      <c r="B3600" s="2" t="s">
        <v>3597</v>
      </c>
      <c r="C3600" s="2" t="s">
        <v>7708</v>
      </c>
      <c r="D3600" s="7">
        <v>1000</v>
      </c>
      <c r="E3600" s="5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392"/>
        <v>110</v>
      </c>
      <c r="P3600">
        <f t="shared" si="393"/>
        <v>40.78</v>
      </c>
      <c r="Q3600" t="s">
        <v>8315</v>
      </c>
      <c r="R3600" t="s">
        <v>8316</v>
      </c>
      <c r="S3600" s="11">
        <f t="shared" si="394"/>
        <v>41866.79886574074</v>
      </c>
      <c r="T3600">
        <f t="shared" si="395"/>
        <v>25569.0003125</v>
      </c>
      <c r="U3600">
        <f t="shared" si="396"/>
        <v>2014</v>
      </c>
      <c r="V3600">
        <f t="shared" si="397"/>
        <v>8</v>
      </c>
      <c r="W3600" t="str">
        <f t="shared" si="398"/>
        <v>Aug</v>
      </c>
    </row>
    <row r="3601" spans="1:23" customFormat="1" ht="43.2" x14ac:dyDescent="0.3">
      <c r="A3601">
        <v>3599</v>
      </c>
      <c r="B3601" s="2" t="s">
        <v>3598</v>
      </c>
      <c r="C3601" s="2" t="s">
        <v>7709</v>
      </c>
      <c r="D3601" s="7">
        <v>500</v>
      </c>
      <c r="E3601" s="5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392"/>
        <v>202</v>
      </c>
      <c r="P3601">
        <f t="shared" si="393"/>
        <v>59.41</v>
      </c>
      <c r="Q3601" t="s">
        <v>8315</v>
      </c>
      <c r="R3601" t="s">
        <v>8316</v>
      </c>
      <c r="S3601" s="11">
        <f t="shared" si="394"/>
        <v>42220.79487268519</v>
      </c>
      <c r="T3601">
        <f t="shared" si="395"/>
        <v>25569.000196759258</v>
      </c>
      <c r="U3601">
        <f t="shared" si="396"/>
        <v>2015</v>
      </c>
      <c r="V3601">
        <f t="shared" si="397"/>
        <v>8</v>
      </c>
      <c r="W3601" t="str">
        <f t="shared" si="398"/>
        <v>Aug</v>
      </c>
    </row>
    <row r="3602" spans="1:23" customFormat="1" ht="28.8" x14ac:dyDescent="0.3">
      <c r="A3602">
        <v>3600</v>
      </c>
      <c r="B3602" s="2" t="s">
        <v>3599</v>
      </c>
      <c r="C3602" s="2" t="s">
        <v>7710</v>
      </c>
      <c r="D3602" s="7">
        <v>10</v>
      </c>
      <c r="E3602" s="5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392"/>
        <v>130</v>
      </c>
      <c r="P3602">
        <f t="shared" si="393"/>
        <v>3.25</v>
      </c>
      <c r="Q3602" t="s">
        <v>8315</v>
      </c>
      <c r="R3602" t="s">
        <v>8316</v>
      </c>
      <c r="S3602" s="11">
        <f t="shared" si="394"/>
        <v>42628.849120370374</v>
      </c>
      <c r="T3602">
        <f t="shared" si="395"/>
        <v>25569.000046296296</v>
      </c>
      <c r="U3602">
        <f t="shared" si="396"/>
        <v>2016</v>
      </c>
      <c r="V3602">
        <f t="shared" si="397"/>
        <v>9</v>
      </c>
      <c r="W3602" t="str">
        <f t="shared" si="398"/>
        <v>Sep</v>
      </c>
    </row>
    <row r="3603" spans="1:23" customFormat="1" ht="43.2" x14ac:dyDescent="0.3">
      <c r="A3603">
        <v>3601</v>
      </c>
      <c r="B3603" s="2" t="s">
        <v>3600</v>
      </c>
      <c r="C3603" s="2" t="s">
        <v>7711</v>
      </c>
      <c r="D3603" s="7">
        <v>2000</v>
      </c>
      <c r="E3603" s="5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392"/>
        <v>104</v>
      </c>
      <c r="P3603">
        <f t="shared" si="393"/>
        <v>39.380000000000003</v>
      </c>
      <c r="Q3603" t="s">
        <v>8315</v>
      </c>
      <c r="R3603" t="s">
        <v>8316</v>
      </c>
      <c r="S3603" s="11">
        <f t="shared" si="394"/>
        <v>41990.99863425926</v>
      </c>
      <c r="T3603">
        <f t="shared" si="395"/>
        <v>25569.000613425927</v>
      </c>
      <c r="U3603">
        <f t="shared" si="396"/>
        <v>2014</v>
      </c>
      <c r="V3603">
        <f t="shared" si="397"/>
        <v>12</v>
      </c>
      <c r="W3603" t="str">
        <f t="shared" si="398"/>
        <v>Dec</v>
      </c>
    </row>
    <row r="3604" spans="1:23" customFormat="1" ht="57.6" x14ac:dyDescent="0.3">
      <c r="A3604">
        <v>3602</v>
      </c>
      <c r="B3604" s="2" t="s">
        <v>3601</v>
      </c>
      <c r="C3604" s="2" t="s">
        <v>7712</v>
      </c>
      <c r="D3604" s="7">
        <v>4000</v>
      </c>
      <c r="E3604" s="5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392"/>
        <v>100</v>
      </c>
      <c r="P3604">
        <f t="shared" si="393"/>
        <v>81.67</v>
      </c>
      <c r="Q3604" t="s">
        <v>8315</v>
      </c>
      <c r="R3604" t="s">
        <v>8316</v>
      </c>
      <c r="S3604" s="11">
        <f t="shared" si="394"/>
        <v>42447.894432870366</v>
      </c>
      <c r="T3604">
        <f t="shared" si="395"/>
        <v>25569.000567129631</v>
      </c>
      <c r="U3604">
        <f t="shared" si="396"/>
        <v>2016</v>
      </c>
      <c r="V3604">
        <f t="shared" si="397"/>
        <v>3</v>
      </c>
      <c r="W3604" t="str">
        <f t="shared" si="398"/>
        <v>Mar</v>
      </c>
    </row>
    <row r="3605" spans="1:23" customFormat="1" ht="43.2" x14ac:dyDescent="0.3">
      <c r="A3605">
        <v>3603</v>
      </c>
      <c r="B3605" s="2" t="s">
        <v>3602</v>
      </c>
      <c r="C3605" s="2" t="s">
        <v>7713</v>
      </c>
      <c r="D3605" s="7">
        <v>1500</v>
      </c>
      <c r="E3605" s="5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392"/>
        <v>171</v>
      </c>
      <c r="P3605">
        <f t="shared" si="393"/>
        <v>44.91</v>
      </c>
      <c r="Q3605" t="s">
        <v>8315</v>
      </c>
      <c r="R3605" t="s">
        <v>8316</v>
      </c>
      <c r="S3605" s="11">
        <f t="shared" si="394"/>
        <v>42283.864351851851</v>
      </c>
      <c r="T3605">
        <f t="shared" si="395"/>
        <v>25569.000659722224</v>
      </c>
      <c r="U3605">
        <f t="shared" si="396"/>
        <v>2015</v>
      </c>
      <c r="V3605">
        <f t="shared" si="397"/>
        <v>10</v>
      </c>
      <c r="W3605" t="str">
        <f t="shared" si="398"/>
        <v>Oct</v>
      </c>
    </row>
    <row r="3606" spans="1:23" customFormat="1" ht="43.2" x14ac:dyDescent="0.3">
      <c r="A3606">
        <v>3604</v>
      </c>
      <c r="B3606" s="2" t="s">
        <v>3603</v>
      </c>
      <c r="C3606" s="2" t="s">
        <v>7714</v>
      </c>
      <c r="D3606" s="7">
        <v>3000</v>
      </c>
      <c r="E3606" s="5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392"/>
        <v>113</v>
      </c>
      <c r="P3606">
        <f t="shared" si="393"/>
        <v>49.06</v>
      </c>
      <c r="Q3606" t="s">
        <v>8315</v>
      </c>
      <c r="R3606" t="s">
        <v>8316</v>
      </c>
      <c r="S3606" s="11">
        <f t="shared" si="394"/>
        <v>42483.015694444446</v>
      </c>
      <c r="T3606">
        <f t="shared" si="395"/>
        <v>25569.000798611112</v>
      </c>
      <c r="U3606">
        <f t="shared" si="396"/>
        <v>2016</v>
      </c>
      <c r="V3606">
        <f t="shared" si="397"/>
        <v>4</v>
      </c>
      <c r="W3606" t="str">
        <f t="shared" si="398"/>
        <v>Apr</v>
      </c>
    </row>
    <row r="3607" spans="1:23" customFormat="1" ht="57.6" x14ac:dyDescent="0.3">
      <c r="A3607">
        <v>3605</v>
      </c>
      <c r="B3607" s="2" t="s">
        <v>3604</v>
      </c>
      <c r="C3607" s="2" t="s">
        <v>7715</v>
      </c>
      <c r="D3607" s="7">
        <v>250</v>
      </c>
      <c r="E3607" s="5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392"/>
        <v>184</v>
      </c>
      <c r="P3607">
        <f t="shared" si="393"/>
        <v>30.67</v>
      </c>
      <c r="Q3607" t="s">
        <v>8315</v>
      </c>
      <c r="R3607" t="s">
        <v>8316</v>
      </c>
      <c r="S3607" s="11">
        <f t="shared" si="394"/>
        <v>42383.793124999997</v>
      </c>
      <c r="T3607">
        <f t="shared" si="395"/>
        <v>25569.000173611112</v>
      </c>
      <c r="U3607">
        <f t="shared" si="396"/>
        <v>2016</v>
      </c>
      <c r="V3607">
        <f t="shared" si="397"/>
        <v>1</v>
      </c>
      <c r="W3607" t="str">
        <f t="shared" si="398"/>
        <v>Jan</v>
      </c>
    </row>
    <row r="3608" spans="1:23" customFormat="1" ht="43.2" x14ac:dyDescent="0.3">
      <c r="A3608">
        <v>3606</v>
      </c>
      <c r="B3608" s="2" t="s">
        <v>3605</v>
      </c>
      <c r="C3608" s="2" t="s">
        <v>7716</v>
      </c>
      <c r="D3608" s="7">
        <v>3000</v>
      </c>
      <c r="E3608" s="5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392"/>
        <v>130</v>
      </c>
      <c r="P3608">
        <f t="shared" si="393"/>
        <v>61.06</v>
      </c>
      <c r="Q3608" t="s">
        <v>8315</v>
      </c>
      <c r="R3608" t="s">
        <v>8316</v>
      </c>
      <c r="S3608" s="11">
        <f t="shared" si="394"/>
        <v>42566.604826388888</v>
      </c>
      <c r="T3608">
        <f t="shared" si="395"/>
        <v>25569.000740740739</v>
      </c>
      <c r="U3608">
        <f t="shared" si="396"/>
        <v>2016</v>
      </c>
      <c r="V3608">
        <f t="shared" si="397"/>
        <v>7</v>
      </c>
      <c r="W3608" t="str">
        <f t="shared" si="398"/>
        <v>Jul</v>
      </c>
    </row>
    <row r="3609" spans="1:23" customFormat="1" ht="28.8" x14ac:dyDescent="0.3">
      <c r="A3609">
        <v>3607</v>
      </c>
      <c r="B3609" s="2" t="s">
        <v>3606</v>
      </c>
      <c r="C3609" s="2" t="s">
        <v>7717</v>
      </c>
      <c r="D3609" s="7">
        <v>550</v>
      </c>
      <c r="E3609" s="5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392"/>
        <v>105</v>
      </c>
      <c r="P3609">
        <f t="shared" si="393"/>
        <v>29</v>
      </c>
      <c r="Q3609" t="s">
        <v>8315</v>
      </c>
      <c r="R3609" t="s">
        <v>8316</v>
      </c>
      <c r="S3609" s="11">
        <f t="shared" si="394"/>
        <v>42338.963912037041</v>
      </c>
      <c r="T3609">
        <f t="shared" si="395"/>
        <v>25569.000231481481</v>
      </c>
      <c r="U3609">
        <f t="shared" si="396"/>
        <v>2015</v>
      </c>
      <c r="V3609">
        <f t="shared" si="397"/>
        <v>11</v>
      </c>
      <c r="W3609" t="str">
        <f t="shared" si="398"/>
        <v>Nov</v>
      </c>
    </row>
    <row r="3610" spans="1:23" customFormat="1" ht="43.2" x14ac:dyDescent="0.3">
      <c r="A3610">
        <v>3608</v>
      </c>
      <c r="B3610" s="2" t="s">
        <v>3607</v>
      </c>
      <c r="C3610" s="2" t="s">
        <v>7718</v>
      </c>
      <c r="D3610" s="7">
        <v>800</v>
      </c>
      <c r="E3610" s="5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392"/>
        <v>100</v>
      </c>
      <c r="P3610">
        <f t="shared" si="393"/>
        <v>29.63</v>
      </c>
      <c r="Q3610" t="s">
        <v>8315</v>
      </c>
      <c r="R3610" t="s">
        <v>8316</v>
      </c>
      <c r="S3610" s="11">
        <f t="shared" si="394"/>
        <v>42506.709375000006</v>
      </c>
      <c r="T3610">
        <f t="shared" si="395"/>
        <v>25569.0003125</v>
      </c>
      <c r="U3610">
        <f t="shared" si="396"/>
        <v>2016</v>
      </c>
      <c r="V3610">
        <f t="shared" si="397"/>
        <v>5</v>
      </c>
      <c r="W3610" t="str">
        <f t="shared" si="398"/>
        <v>May</v>
      </c>
    </row>
    <row r="3611" spans="1:23" customFormat="1" ht="43.2" x14ac:dyDescent="0.3">
      <c r="A3611">
        <v>3609</v>
      </c>
      <c r="B3611" s="2" t="s">
        <v>3608</v>
      </c>
      <c r="C3611" s="2" t="s">
        <v>7719</v>
      </c>
      <c r="D3611" s="7">
        <v>1960</v>
      </c>
      <c r="E3611" s="5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392"/>
        <v>153</v>
      </c>
      <c r="P3611">
        <f t="shared" si="393"/>
        <v>143.1</v>
      </c>
      <c r="Q3611" t="s">
        <v>8315</v>
      </c>
      <c r="R3611" t="s">
        <v>8316</v>
      </c>
      <c r="S3611" s="11">
        <f t="shared" si="394"/>
        <v>42429.991724537031</v>
      </c>
      <c r="T3611">
        <f t="shared" si="395"/>
        <v>25569.000243055554</v>
      </c>
      <c r="U3611">
        <f t="shared" si="396"/>
        <v>2016</v>
      </c>
      <c r="V3611">
        <f t="shared" si="397"/>
        <v>2</v>
      </c>
      <c r="W3611" t="str">
        <f t="shared" si="398"/>
        <v>Feb</v>
      </c>
    </row>
    <row r="3612" spans="1:23" customFormat="1" ht="43.2" x14ac:dyDescent="0.3">
      <c r="A3612">
        <v>3610</v>
      </c>
      <c r="B3612" s="2" t="s">
        <v>3609</v>
      </c>
      <c r="C3612" s="2" t="s">
        <v>7720</v>
      </c>
      <c r="D3612" s="7">
        <v>1000</v>
      </c>
      <c r="E3612" s="5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392"/>
        <v>162</v>
      </c>
      <c r="P3612">
        <f t="shared" si="393"/>
        <v>52.35</v>
      </c>
      <c r="Q3612" t="s">
        <v>8315</v>
      </c>
      <c r="R3612" t="s">
        <v>8316</v>
      </c>
      <c r="S3612" s="11">
        <f t="shared" si="394"/>
        <v>42203.432129629626</v>
      </c>
      <c r="T3612">
        <f t="shared" si="395"/>
        <v>25569.000358796296</v>
      </c>
      <c r="U3612">
        <f t="shared" si="396"/>
        <v>2015</v>
      </c>
      <c r="V3612">
        <f t="shared" si="397"/>
        <v>7</v>
      </c>
      <c r="W3612" t="str">
        <f t="shared" si="398"/>
        <v>Jul</v>
      </c>
    </row>
    <row r="3613" spans="1:23" customFormat="1" ht="43.2" x14ac:dyDescent="0.3">
      <c r="A3613">
        <v>3611</v>
      </c>
      <c r="B3613" s="2" t="s">
        <v>3610</v>
      </c>
      <c r="C3613" s="2" t="s">
        <v>7721</v>
      </c>
      <c r="D3613" s="7">
        <v>2500</v>
      </c>
      <c r="E3613" s="5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392"/>
        <v>136</v>
      </c>
      <c r="P3613">
        <f t="shared" si="393"/>
        <v>66.67</v>
      </c>
      <c r="Q3613" t="s">
        <v>8315</v>
      </c>
      <c r="R3613" t="s">
        <v>8316</v>
      </c>
      <c r="S3613" s="11">
        <f t="shared" si="394"/>
        <v>42072.370381944449</v>
      </c>
      <c r="T3613">
        <f t="shared" si="395"/>
        <v>25569.000590277778</v>
      </c>
      <c r="U3613">
        <f t="shared" si="396"/>
        <v>2015</v>
      </c>
      <c r="V3613">
        <f t="shared" si="397"/>
        <v>3</v>
      </c>
      <c r="W3613" t="str">
        <f t="shared" si="398"/>
        <v>Mar</v>
      </c>
    </row>
    <row r="3614" spans="1:23" customFormat="1" ht="43.2" x14ac:dyDescent="0.3">
      <c r="A3614">
        <v>3612</v>
      </c>
      <c r="B3614" s="2" t="s">
        <v>3611</v>
      </c>
      <c r="C3614" s="2" t="s">
        <v>7722</v>
      </c>
      <c r="D3614" s="7">
        <v>5000</v>
      </c>
      <c r="E3614" s="5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392"/>
        <v>144</v>
      </c>
      <c r="P3614">
        <f t="shared" si="393"/>
        <v>126.67</v>
      </c>
      <c r="Q3614" t="s">
        <v>8315</v>
      </c>
      <c r="R3614" t="s">
        <v>8316</v>
      </c>
      <c r="S3614" s="11">
        <f t="shared" si="394"/>
        <v>41789.726979166669</v>
      </c>
      <c r="T3614">
        <f t="shared" si="395"/>
        <v>25569.000659722224</v>
      </c>
      <c r="U3614">
        <f t="shared" si="396"/>
        <v>2014</v>
      </c>
      <c r="V3614">
        <f t="shared" si="397"/>
        <v>5</v>
      </c>
      <c r="W3614" t="str">
        <f t="shared" si="398"/>
        <v>May</v>
      </c>
    </row>
    <row r="3615" spans="1:23" customFormat="1" ht="43.2" x14ac:dyDescent="0.3">
      <c r="A3615">
        <v>3613</v>
      </c>
      <c r="B3615" s="2" t="s">
        <v>3612</v>
      </c>
      <c r="C3615" s="2" t="s">
        <v>7723</v>
      </c>
      <c r="D3615" s="7">
        <v>1250</v>
      </c>
      <c r="E3615" s="5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392"/>
        <v>100</v>
      </c>
      <c r="P3615">
        <f t="shared" si="393"/>
        <v>62.5</v>
      </c>
      <c r="Q3615" t="s">
        <v>8315</v>
      </c>
      <c r="R3615" t="s">
        <v>8316</v>
      </c>
      <c r="S3615" s="11">
        <f t="shared" si="394"/>
        <v>41788.58997685185</v>
      </c>
      <c r="T3615">
        <f t="shared" si="395"/>
        <v>25569.000231481481</v>
      </c>
      <c r="U3615">
        <f t="shared" si="396"/>
        <v>2014</v>
      </c>
      <c r="V3615">
        <f t="shared" si="397"/>
        <v>5</v>
      </c>
      <c r="W3615" t="str">
        <f t="shared" si="398"/>
        <v>May</v>
      </c>
    </row>
    <row r="3616" spans="1:23" customFormat="1" ht="43.2" x14ac:dyDescent="0.3">
      <c r="A3616">
        <v>3614</v>
      </c>
      <c r="B3616" s="2" t="s">
        <v>3439</v>
      </c>
      <c r="C3616" s="2" t="s">
        <v>7724</v>
      </c>
      <c r="D3616" s="7">
        <v>2500</v>
      </c>
      <c r="E3616" s="5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392"/>
        <v>101</v>
      </c>
      <c r="P3616">
        <f t="shared" si="393"/>
        <v>35.49</v>
      </c>
      <c r="Q3616" t="s">
        <v>8315</v>
      </c>
      <c r="R3616" t="s">
        <v>8316</v>
      </c>
      <c r="S3616" s="11">
        <f t="shared" si="394"/>
        <v>42144.041851851856</v>
      </c>
      <c r="T3616">
        <f t="shared" si="395"/>
        <v>25569.000821759259</v>
      </c>
      <c r="U3616">
        <f t="shared" si="396"/>
        <v>2015</v>
      </c>
      <c r="V3616">
        <f t="shared" si="397"/>
        <v>5</v>
      </c>
      <c r="W3616" t="str">
        <f t="shared" si="398"/>
        <v>May</v>
      </c>
    </row>
    <row r="3617" spans="1:23" customFormat="1" ht="43.2" x14ac:dyDescent="0.3">
      <c r="A3617">
        <v>3615</v>
      </c>
      <c r="B3617" s="2" t="s">
        <v>3613</v>
      </c>
      <c r="C3617" s="2" t="s">
        <v>7725</v>
      </c>
      <c r="D3617" s="7">
        <v>2500</v>
      </c>
      <c r="E3617" s="5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392"/>
        <v>107</v>
      </c>
      <c r="P3617">
        <f t="shared" si="393"/>
        <v>37.08</v>
      </c>
      <c r="Q3617" t="s">
        <v>8315</v>
      </c>
      <c r="R3617" t="s">
        <v>8316</v>
      </c>
      <c r="S3617" s="11">
        <f t="shared" si="394"/>
        <v>42318.593703703707</v>
      </c>
      <c r="T3617">
        <f t="shared" si="395"/>
        <v>25569.000833333332</v>
      </c>
      <c r="U3617">
        <f t="shared" si="396"/>
        <v>2015</v>
      </c>
      <c r="V3617">
        <f t="shared" si="397"/>
        <v>11</v>
      </c>
      <c r="W3617" t="str">
        <f t="shared" si="398"/>
        <v>Nov</v>
      </c>
    </row>
    <row r="3618" spans="1:23" customFormat="1" ht="43.2" x14ac:dyDescent="0.3">
      <c r="A3618">
        <v>3616</v>
      </c>
      <c r="B3618" s="2" t="s">
        <v>3614</v>
      </c>
      <c r="C3618" s="2" t="s">
        <v>7726</v>
      </c>
      <c r="D3618" s="7">
        <v>2500</v>
      </c>
      <c r="E3618" s="5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392"/>
        <v>125</v>
      </c>
      <c r="P3618">
        <f t="shared" si="393"/>
        <v>69.33</v>
      </c>
      <c r="Q3618" t="s">
        <v>8315</v>
      </c>
      <c r="R3618" t="s">
        <v>8316</v>
      </c>
      <c r="S3618" s="11">
        <f t="shared" si="394"/>
        <v>42052.949814814812</v>
      </c>
      <c r="T3618">
        <f t="shared" si="395"/>
        <v>25569.000520833335</v>
      </c>
      <c r="U3618">
        <f t="shared" si="396"/>
        <v>2015</v>
      </c>
      <c r="V3618">
        <f t="shared" si="397"/>
        <v>2</v>
      </c>
      <c r="W3618" t="str">
        <f t="shared" si="398"/>
        <v>Feb</v>
      </c>
    </row>
    <row r="3619" spans="1:23" customFormat="1" ht="43.2" x14ac:dyDescent="0.3">
      <c r="A3619">
        <v>3617</v>
      </c>
      <c r="B3619" s="2" t="s">
        <v>3615</v>
      </c>
      <c r="C3619" s="2" t="s">
        <v>7727</v>
      </c>
      <c r="D3619" s="7">
        <v>740</v>
      </c>
      <c r="E3619" s="5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392"/>
        <v>119</v>
      </c>
      <c r="P3619">
        <f t="shared" si="393"/>
        <v>17.25</v>
      </c>
      <c r="Q3619" t="s">
        <v>8315</v>
      </c>
      <c r="R3619" t="s">
        <v>8316</v>
      </c>
      <c r="S3619" s="11">
        <f t="shared" si="394"/>
        <v>42779.610289351855</v>
      </c>
      <c r="T3619">
        <f t="shared" si="395"/>
        <v>25569.000590277778</v>
      </c>
      <c r="U3619">
        <f t="shared" si="396"/>
        <v>2017</v>
      </c>
      <c r="V3619">
        <f t="shared" si="397"/>
        <v>2</v>
      </c>
      <c r="W3619" t="str">
        <f t="shared" si="398"/>
        <v>Feb</v>
      </c>
    </row>
    <row r="3620" spans="1:23" customFormat="1" ht="43.2" x14ac:dyDescent="0.3">
      <c r="A3620">
        <v>3618</v>
      </c>
      <c r="B3620" s="2" t="s">
        <v>3616</v>
      </c>
      <c r="C3620" s="2" t="s">
        <v>7728</v>
      </c>
      <c r="D3620" s="7">
        <v>2000</v>
      </c>
      <c r="E3620" s="5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392"/>
        <v>101</v>
      </c>
      <c r="P3620">
        <f t="shared" si="393"/>
        <v>36.07</v>
      </c>
      <c r="Q3620" t="s">
        <v>8315</v>
      </c>
      <c r="R3620" t="s">
        <v>8316</v>
      </c>
      <c r="S3620" s="11">
        <f t="shared" si="394"/>
        <v>42128.627893518518</v>
      </c>
      <c r="T3620">
        <f t="shared" si="395"/>
        <v>25569.000648148147</v>
      </c>
      <c r="U3620">
        <f t="shared" si="396"/>
        <v>2015</v>
      </c>
      <c r="V3620">
        <f t="shared" si="397"/>
        <v>5</v>
      </c>
      <c r="W3620" t="str">
        <f t="shared" si="398"/>
        <v>May</v>
      </c>
    </row>
    <row r="3621" spans="1:23" customFormat="1" ht="43.2" x14ac:dyDescent="0.3">
      <c r="A3621">
        <v>3619</v>
      </c>
      <c r="B3621" s="2" t="s">
        <v>3617</v>
      </c>
      <c r="C3621" s="2" t="s">
        <v>7729</v>
      </c>
      <c r="D3621" s="7">
        <v>1000</v>
      </c>
      <c r="E3621" s="5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392"/>
        <v>113</v>
      </c>
      <c r="P3621">
        <f t="shared" si="393"/>
        <v>66.47</v>
      </c>
      <c r="Q3621" t="s">
        <v>8315</v>
      </c>
      <c r="R3621" t="s">
        <v>8316</v>
      </c>
      <c r="S3621" s="11">
        <f t="shared" si="394"/>
        <v>42661.132245370376</v>
      </c>
      <c r="T3621">
        <f t="shared" si="395"/>
        <v>25569.000196759258</v>
      </c>
      <c r="U3621">
        <f t="shared" si="396"/>
        <v>2016</v>
      </c>
      <c r="V3621">
        <f t="shared" si="397"/>
        <v>10</v>
      </c>
      <c r="W3621" t="str">
        <f t="shared" si="398"/>
        <v>Oct</v>
      </c>
    </row>
    <row r="3622" spans="1:23" customFormat="1" ht="43.2" x14ac:dyDescent="0.3">
      <c r="A3622">
        <v>3620</v>
      </c>
      <c r="B3622" s="2" t="s">
        <v>3618</v>
      </c>
      <c r="C3622" s="2" t="s">
        <v>7730</v>
      </c>
      <c r="D3622" s="7">
        <v>10500</v>
      </c>
      <c r="E3622" s="5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392"/>
        <v>105</v>
      </c>
      <c r="P3622">
        <f t="shared" si="393"/>
        <v>56.07</v>
      </c>
      <c r="Q3622" t="s">
        <v>8315</v>
      </c>
      <c r="R3622" t="s">
        <v>8316</v>
      </c>
      <c r="S3622" s="11">
        <f t="shared" si="394"/>
        <v>42037.938206018516</v>
      </c>
      <c r="T3622">
        <f t="shared" si="395"/>
        <v>25569.002280092591</v>
      </c>
      <c r="U3622">
        <f t="shared" si="396"/>
        <v>2015</v>
      </c>
      <c r="V3622">
        <f t="shared" si="397"/>
        <v>2</v>
      </c>
      <c r="W3622" t="str">
        <f t="shared" si="398"/>
        <v>Feb</v>
      </c>
    </row>
    <row r="3623" spans="1:23" customFormat="1" ht="43.2" x14ac:dyDescent="0.3">
      <c r="A3623">
        <v>3621</v>
      </c>
      <c r="B3623" s="2" t="s">
        <v>3619</v>
      </c>
      <c r="C3623" s="2" t="s">
        <v>7731</v>
      </c>
      <c r="D3623" s="7">
        <v>3000</v>
      </c>
      <c r="E3623" s="5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392"/>
        <v>110</v>
      </c>
      <c r="P3623">
        <f t="shared" si="393"/>
        <v>47.03</v>
      </c>
      <c r="Q3623" t="s">
        <v>8315</v>
      </c>
      <c r="R3623" t="s">
        <v>8316</v>
      </c>
      <c r="S3623" s="11">
        <f t="shared" si="394"/>
        <v>42619.935694444444</v>
      </c>
      <c r="T3623">
        <f t="shared" si="395"/>
        <v>25569.000810185185</v>
      </c>
      <c r="U3623">
        <f t="shared" si="396"/>
        <v>2016</v>
      </c>
      <c r="V3623">
        <f t="shared" si="397"/>
        <v>9</v>
      </c>
      <c r="W3623" t="str">
        <f t="shared" si="398"/>
        <v>Sep</v>
      </c>
    </row>
    <row r="3624" spans="1:23" customFormat="1" ht="28.8" x14ac:dyDescent="0.3">
      <c r="A3624">
        <v>3622</v>
      </c>
      <c r="B3624" s="2" t="s">
        <v>3620</v>
      </c>
      <c r="C3624" s="2" t="s">
        <v>7732</v>
      </c>
      <c r="D3624" s="7">
        <v>1000</v>
      </c>
      <c r="E3624" s="5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392"/>
        <v>100</v>
      </c>
      <c r="P3624">
        <f t="shared" si="393"/>
        <v>47.67</v>
      </c>
      <c r="Q3624" t="s">
        <v>8315</v>
      </c>
      <c r="R3624" t="s">
        <v>8316</v>
      </c>
      <c r="S3624" s="11">
        <f t="shared" si="394"/>
        <v>41877.221886574072</v>
      </c>
      <c r="T3624">
        <f t="shared" si="395"/>
        <v>25569.000243055554</v>
      </c>
      <c r="U3624">
        <f t="shared" si="396"/>
        <v>2014</v>
      </c>
      <c r="V3624">
        <f t="shared" si="397"/>
        <v>8</v>
      </c>
      <c r="W3624" t="str">
        <f t="shared" si="398"/>
        <v>Aug</v>
      </c>
    </row>
    <row r="3625" spans="1:23" customFormat="1" ht="28.8" x14ac:dyDescent="0.3">
      <c r="A3625">
        <v>3623</v>
      </c>
      <c r="B3625" s="2" t="s">
        <v>3621</v>
      </c>
      <c r="C3625" s="2" t="s">
        <v>7733</v>
      </c>
      <c r="D3625" s="7">
        <v>2500</v>
      </c>
      <c r="E3625" s="5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392"/>
        <v>120</v>
      </c>
      <c r="P3625">
        <f t="shared" si="393"/>
        <v>88.24</v>
      </c>
      <c r="Q3625" t="s">
        <v>8315</v>
      </c>
      <c r="R3625" t="s">
        <v>8316</v>
      </c>
      <c r="S3625" s="11">
        <f t="shared" si="394"/>
        <v>41828.736921296295</v>
      </c>
      <c r="T3625">
        <f t="shared" si="395"/>
        <v>25569.00039351852</v>
      </c>
      <c r="U3625">
        <f t="shared" si="396"/>
        <v>2014</v>
      </c>
      <c r="V3625">
        <f t="shared" si="397"/>
        <v>7</v>
      </c>
      <c r="W3625" t="str">
        <f t="shared" si="398"/>
        <v>Jul</v>
      </c>
    </row>
    <row r="3626" spans="1:23" customFormat="1" ht="72" x14ac:dyDescent="0.3">
      <c r="A3626">
        <v>3624</v>
      </c>
      <c r="B3626" s="2" t="s">
        <v>3622</v>
      </c>
      <c r="C3626" s="2" t="s">
        <v>7734</v>
      </c>
      <c r="D3626" s="7">
        <v>3000</v>
      </c>
      <c r="E3626" s="5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392"/>
        <v>105</v>
      </c>
      <c r="P3626">
        <f t="shared" si="393"/>
        <v>80.72</v>
      </c>
      <c r="Q3626" t="s">
        <v>8315</v>
      </c>
      <c r="R3626" t="s">
        <v>8316</v>
      </c>
      <c r="S3626" s="11">
        <f t="shared" si="394"/>
        <v>42545.774189814809</v>
      </c>
      <c r="T3626">
        <f t="shared" si="395"/>
        <v>25569.000451388889</v>
      </c>
      <c r="U3626">
        <f t="shared" si="396"/>
        <v>2016</v>
      </c>
      <c r="V3626">
        <f t="shared" si="397"/>
        <v>6</v>
      </c>
      <c r="W3626" t="str">
        <f t="shared" si="398"/>
        <v>Jun</v>
      </c>
    </row>
    <row r="3627" spans="1:23" customFormat="1" ht="57.6" x14ac:dyDescent="0.3">
      <c r="A3627">
        <v>3625</v>
      </c>
      <c r="B3627" s="2" t="s">
        <v>3623</v>
      </c>
      <c r="C3627" s="2" t="s">
        <v>7735</v>
      </c>
      <c r="D3627" s="7">
        <v>3000</v>
      </c>
      <c r="E3627" s="5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392"/>
        <v>103</v>
      </c>
      <c r="P3627">
        <f t="shared" si="393"/>
        <v>39.49</v>
      </c>
      <c r="Q3627" t="s">
        <v>8315</v>
      </c>
      <c r="R3627" t="s">
        <v>8316</v>
      </c>
      <c r="S3627" s="11">
        <f t="shared" si="394"/>
        <v>42157.652511574073</v>
      </c>
      <c r="T3627">
        <f t="shared" si="395"/>
        <v>25569.000902777778</v>
      </c>
      <c r="U3627">
        <f t="shared" si="396"/>
        <v>2015</v>
      </c>
      <c r="V3627">
        <f t="shared" si="397"/>
        <v>6</v>
      </c>
      <c r="W3627" t="str">
        <f t="shared" si="398"/>
        <v>Jun</v>
      </c>
    </row>
    <row r="3628" spans="1:23" customFormat="1" ht="43.2" x14ac:dyDescent="0.3">
      <c r="A3628">
        <v>3626</v>
      </c>
      <c r="B3628" s="2" t="s">
        <v>3624</v>
      </c>
      <c r="C3628" s="2" t="s">
        <v>7736</v>
      </c>
      <c r="D3628" s="7">
        <v>4000</v>
      </c>
      <c r="E3628" s="5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392"/>
        <v>102</v>
      </c>
      <c r="P3628">
        <f t="shared" si="393"/>
        <v>84.85</v>
      </c>
      <c r="Q3628" t="s">
        <v>8315</v>
      </c>
      <c r="R3628" t="s">
        <v>8316</v>
      </c>
      <c r="S3628" s="11">
        <f t="shared" si="394"/>
        <v>41846.667326388888</v>
      </c>
      <c r="T3628">
        <f t="shared" si="395"/>
        <v>25569.000555555554</v>
      </c>
      <c r="U3628">
        <f t="shared" si="396"/>
        <v>2014</v>
      </c>
      <c r="V3628">
        <f t="shared" si="397"/>
        <v>7</v>
      </c>
      <c r="W3628" t="str">
        <f t="shared" si="398"/>
        <v>Jul</v>
      </c>
    </row>
    <row r="3629" spans="1:23" customFormat="1" ht="43.2" x14ac:dyDescent="0.3">
      <c r="A3629">
        <v>3627</v>
      </c>
      <c r="B3629" s="2" t="s">
        <v>3625</v>
      </c>
      <c r="C3629" s="2" t="s">
        <v>7737</v>
      </c>
      <c r="D3629" s="7">
        <v>2000</v>
      </c>
      <c r="E3629" s="5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392"/>
        <v>100</v>
      </c>
      <c r="P3629">
        <f t="shared" si="393"/>
        <v>68.97</v>
      </c>
      <c r="Q3629" t="s">
        <v>8315</v>
      </c>
      <c r="R3629" t="s">
        <v>8316</v>
      </c>
      <c r="S3629" s="11">
        <f t="shared" si="394"/>
        <v>42460.741747685184</v>
      </c>
      <c r="T3629">
        <f t="shared" si="395"/>
        <v>25569.000335648147</v>
      </c>
      <c r="U3629">
        <f t="shared" si="396"/>
        <v>2016</v>
      </c>
      <c r="V3629">
        <f t="shared" si="397"/>
        <v>3</v>
      </c>
      <c r="W3629" t="str">
        <f t="shared" si="398"/>
        <v>Mar</v>
      </c>
    </row>
    <row r="3630" spans="1:23" customFormat="1" ht="43.2" hidden="1" x14ac:dyDescent="0.3">
      <c r="A3630">
        <v>3628</v>
      </c>
      <c r="B3630" s="2" t="s">
        <v>3626</v>
      </c>
      <c r="C3630" s="2" t="s">
        <v>7738</v>
      </c>
      <c r="D3630" s="7">
        <v>100000</v>
      </c>
      <c r="E3630" s="5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392"/>
        <v>0</v>
      </c>
      <c r="P3630">
        <f t="shared" si="393"/>
        <v>0</v>
      </c>
      <c r="Q3630" t="s">
        <v>8315</v>
      </c>
      <c r="R3630" t="s">
        <v>8357</v>
      </c>
      <c r="S3630" s="11">
        <f t="shared" si="394"/>
        <v>42291.833287037036</v>
      </c>
      <c r="T3630">
        <f t="shared" si="395"/>
        <v>25569</v>
      </c>
      <c r="U3630">
        <f t="shared" si="396"/>
        <v>2015</v>
      </c>
      <c r="V3630">
        <f t="shared" si="397"/>
        <v>10</v>
      </c>
      <c r="W3630" t="str">
        <f t="shared" si="398"/>
        <v>Oct</v>
      </c>
    </row>
    <row r="3631" spans="1:23" customFormat="1" ht="43.2" hidden="1" x14ac:dyDescent="0.3">
      <c r="A3631">
        <v>3629</v>
      </c>
      <c r="B3631" s="2" t="s">
        <v>3627</v>
      </c>
      <c r="C3631" s="2" t="s">
        <v>7739</v>
      </c>
      <c r="D3631" s="7">
        <v>1000000</v>
      </c>
      <c r="E3631" s="5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392"/>
        <v>0</v>
      </c>
      <c r="P3631">
        <f t="shared" si="393"/>
        <v>1</v>
      </c>
      <c r="Q3631" t="s">
        <v>8315</v>
      </c>
      <c r="R3631" t="s">
        <v>8357</v>
      </c>
      <c r="S3631" s="11">
        <f t="shared" si="394"/>
        <v>42437.094490740739</v>
      </c>
      <c r="T3631">
        <f t="shared" si="395"/>
        <v>25569.00002314815</v>
      </c>
      <c r="U3631">
        <f t="shared" si="396"/>
        <v>2016</v>
      </c>
      <c r="V3631">
        <f t="shared" si="397"/>
        <v>3</v>
      </c>
      <c r="W3631" t="str">
        <f t="shared" si="398"/>
        <v>Mar</v>
      </c>
    </row>
    <row r="3632" spans="1:23" customFormat="1" ht="43.2" hidden="1" x14ac:dyDescent="0.3">
      <c r="A3632">
        <v>3630</v>
      </c>
      <c r="B3632" s="2" t="s">
        <v>3628</v>
      </c>
      <c r="C3632" s="2" t="s">
        <v>7740</v>
      </c>
      <c r="D3632" s="7">
        <v>3000</v>
      </c>
      <c r="E3632" s="5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392"/>
        <v>0</v>
      </c>
      <c r="P3632">
        <f t="shared" si="393"/>
        <v>1</v>
      </c>
      <c r="Q3632" t="s">
        <v>8315</v>
      </c>
      <c r="R3632" t="s">
        <v>8357</v>
      </c>
      <c r="S3632" s="11">
        <f t="shared" si="394"/>
        <v>41942.84710648148</v>
      </c>
      <c r="T3632">
        <f t="shared" si="395"/>
        <v>25569.000011574073</v>
      </c>
      <c r="U3632">
        <f t="shared" si="396"/>
        <v>2014</v>
      </c>
      <c r="V3632">
        <f t="shared" si="397"/>
        <v>10</v>
      </c>
      <c r="W3632" t="str">
        <f t="shared" si="398"/>
        <v>Oct</v>
      </c>
    </row>
    <row r="3633" spans="1:23" customFormat="1" ht="57.6" hidden="1" x14ac:dyDescent="0.3">
      <c r="A3633">
        <v>3631</v>
      </c>
      <c r="B3633" s="2" t="s">
        <v>3629</v>
      </c>
      <c r="C3633" s="2" t="s">
        <v>7741</v>
      </c>
      <c r="D3633" s="7">
        <v>17100</v>
      </c>
      <c r="E3633" s="5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392"/>
        <v>51</v>
      </c>
      <c r="P3633">
        <f t="shared" si="393"/>
        <v>147.88</v>
      </c>
      <c r="Q3633" t="s">
        <v>8315</v>
      </c>
      <c r="R3633" t="s">
        <v>8357</v>
      </c>
      <c r="S3633" s="11">
        <f t="shared" si="394"/>
        <v>41880.753437499996</v>
      </c>
      <c r="T3633">
        <f t="shared" si="395"/>
        <v>25569.00068287037</v>
      </c>
      <c r="U3633">
        <f t="shared" si="396"/>
        <v>2014</v>
      </c>
      <c r="V3633">
        <f t="shared" si="397"/>
        <v>8</v>
      </c>
      <c r="W3633" t="str">
        <f t="shared" si="398"/>
        <v>Aug</v>
      </c>
    </row>
    <row r="3634" spans="1:23" customFormat="1" ht="43.2" hidden="1" x14ac:dyDescent="0.3">
      <c r="A3634">
        <v>3632</v>
      </c>
      <c r="B3634" s="2" t="s">
        <v>3630</v>
      </c>
      <c r="C3634" s="2" t="s">
        <v>7742</v>
      </c>
      <c r="D3634" s="7">
        <v>500</v>
      </c>
      <c r="E3634" s="5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392"/>
        <v>20</v>
      </c>
      <c r="P3634">
        <f t="shared" si="393"/>
        <v>100</v>
      </c>
      <c r="Q3634" t="s">
        <v>8315</v>
      </c>
      <c r="R3634" t="s">
        <v>8357</v>
      </c>
      <c r="S3634" s="11">
        <f t="shared" si="394"/>
        <v>41946.936909722222</v>
      </c>
      <c r="T3634">
        <f t="shared" si="395"/>
        <v>25569.000011574073</v>
      </c>
      <c r="U3634">
        <f t="shared" si="396"/>
        <v>2014</v>
      </c>
      <c r="V3634">
        <f t="shared" si="397"/>
        <v>11</v>
      </c>
      <c r="W3634" t="str">
        <f t="shared" si="398"/>
        <v>Nov</v>
      </c>
    </row>
    <row r="3635" spans="1:23" customFormat="1" ht="43.2" hidden="1" x14ac:dyDescent="0.3">
      <c r="A3635">
        <v>3633</v>
      </c>
      <c r="B3635" s="2" t="s">
        <v>3631</v>
      </c>
      <c r="C3635" s="2" t="s">
        <v>7743</v>
      </c>
      <c r="D3635" s="7">
        <v>5000</v>
      </c>
      <c r="E3635" s="5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392"/>
        <v>35</v>
      </c>
      <c r="P3635">
        <f t="shared" si="393"/>
        <v>56.84</v>
      </c>
      <c r="Q3635" t="s">
        <v>8315</v>
      </c>
      <c r="R3635" t="s">
        <v>8357</v>
      </c>
      <c r="S3635" s="11">
        <f t="shared" si="394"/>
        <v>42649.623460648145</v>
      </c>
      <c r="T3635">
        <f t="shared" si="395"/>
        <v>25569.000358796296</v>
      </c>
      <c r="U3635">
        <f t="shared" si="396"/>
        <v>2016</v>
      </c>
      <c r="V3635">
        <f t="shared" si="397"/>
        <v>10</v>
      </c>
      <c r="W3635" t="str">
        <f t="shared" si="398"/>
        <v>Oct</v>
      </c>
    </row>
    <row r="3636" spans="1:23" customFormat="1" ht="43.2" hidden="1" x14ac:dyDescent="0.3">
      <c r="A3636">
        <v>3634</v>
      </c>
      <c r="B3636" s="2" t="s">
        <v>3632</v>
      </c>
      <c r="C3636" s="2" t="s">
        <v>7744</v>
      </c>
      <c r="D3636" s="7">
        <v>75000</v>
      </c>
      <c r="E3636" s="5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392"/>
        <v>4</v>
      </c>
      <c r="P3636">
        <f t="shared" si="393"/>
        <v>176.94</v>
      </c>
      <c r="Q3636" t="s">
        <v>8315</v>
      </c>
      <c r="R3636" t="s">
        <v>8357</v>
      </c>
      <c r="S3636" s="11">
        <f t="shared" si="394"/>
        <v>42701.166365740741</v>
      </c>
      <c r="T3636">
        <f t="shared" si="395"/>
        <v>25569.000208333335</v>
      </c>
      <c r="U3636">
        <f t="shared" si="396"/>
        <v>2016</v>
      </c>
      <c r="V3636">
        <f t="shared" si="397"/>
        <v>11</v>
      </c>
      <c r="W3636" t="str">
        <f t="shared" si="398"/>
        <v>Nov</v>
      </c>
    </row>
    <row r="3637" spans="1:23" customFormat="1" ht="28.8" hidden="1" x14ac:dyDescent="0.3">
      <c r="A3637">
        <v>3635</v>
      </c>
      <c r="B3637" s="2" t="s">
        <v>3633</v>
      </c>
      <c r="C3637" s="2" t="s">
        <v>7745</v>
      </c>
      <c r="D3637" s="7">
        <v>3500</v>
      </c>
      <c r="E3637" s="5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392"/>
        <v>36</v>
      </c>
      <c r="P3637">
        <f t="shared" si="393"/>
        <v>127.6</v>
      </c>
      <c r="Q3637" t="s">
        <v>8315</v>
      </c>
      <c r="R3637" t="s">
        <v>8357</v>
      </c>
      <c r="S3637" s="11">
        <f t="shared" si="394"/>
        <v>42450.88282407407</v>
      </c>
      <c r="T3637">
        <f t="shared" si="395"/>
        <v>25569.000115740742</v>
      </c>
      <c r="U3637">
        <f t="shared" si="396"/>
        <v>2016</v>
      </c>
      <c r="V3637">
        <f t="shared" si="397"/>
        <v>3</v>
      </c>
      <c r="W3637" t="str">
        <f t="shared" si="398"/>
        <v>Mar</v>
      </c>
    </row>
    <row r="3638" spans="1:23" customFormat="1" ht="43.2" hidden="1" x14ac:dyDescent="0.3">
      <c r="A3638">
        <v>3636</v>
      </c>
      <c r="B3638" s="2" t="s">
        <v>3634</v>
      </c>
      <c r="C3638" s="2" t="s">
        <v>7746</v>
      </c>
      <c r="D3638" s="7">
        <v>150000</v>
      </c>
      <c r="E3638" s="5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392"/>
        <v>0</v>
      </c>
      <c r="P3638">
        <f t="shared" si="393"/>
        <v>0</v>
      </c>
      <c r="Q3638" t="s">
        <v>8315</v>
      </c>
      <c r="R3638" t="s">
        <v>8357</v>
      </c>
      <c r="S3638" s="11">
        <f t="shared" si="394"/>
        <v>42226.694780092599</v>
      </c>
      <c r="T3638">
        <f t="shared" si="395"/>
        <v>25569</v>
      </c>
      <c r="U3638">
        <f t="shared" si="396"/>
        <v>2015</v>
      </c>
      <c r="V3638">
        <f t="shared" si="397"/>
        <v>8</v>
      </c>
      <c r="W3638" t="str">
        <f t="shared" si="398"/>
        <v>Aug</v>
      </c>
    </row>
    <row r="3639" spans="1:23" customFormat="1" ht="57.6" hidden="1" x14ac:dyDescent="0.3">
      <c r="A3639">
        <v>3637</v>
      </c>
      <c r="B3639" s="2" t="s">
        <v>3635</v>
      </c>
      <c r="C3639" s="2" t="s">
        <v>7747</v>
      </c>
      <c r="D3639" s="7">
        <v>3000</v>
      </c>
      <c r="E3639" s="5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392"/>
        <v>31</v>
      </c>
      <c r="P3639">
        <f t="shared" si="393"/>
        <v>66.14</v>
      </c>
      <c r="Q3639" t="s">
        <v>8315</v>
      </c>
      <c r="R3639" t="s">
        <v>8357</v>
      </c>
      <c r="S3639" s="11">
        <f t="shared" si="394"/>
        <v>41975.700636574074</v>
      </c>
      <c r="T3639">
        <f t="shared" si="395"/>
        <v>25569.000162037039</v>
      </c>
      <c r="U3639">
        <f t="shared" si="396"/>
        <v>2014</v>
      </c>
      <c r="V3639">
        <f t="shared" si="397"/>
        <v>12</v>
      </c>
      <c r="W3639" t="str">
        <f t="shared" si="398"/>
        <v>Dec</v>
      </c>
    </row>
    <row r="3640" spans="1:23" customFormat="1" ht="28.8" hidden="1" x14ac:dyDescent="0.3">
      <c r="A3640">
        <v>3638</v>
      </c>
      <c r="B3640" s="2" t="s">
        <v>3636</v>
      </c>
      <c r="C3640" s="2" t="s">
        <v>7748</v>
      </c>
      <c r="D3640" s="7">
        <v>3300</v>
      </c>
      <c r="E3640" s="5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392"/>
        <v>7</v>
      </c>
      <c r="P3640">
        <f t="shared" si="393"/>
        <v>108</v>
      </c>
      <c r="Q3640" t="s">
        <v>8315</v>
      </c>
      <c r="R3640" t="s">
        <v>8357</v>
      </c>
      <c r="S3640" s="11">
        <f t="shared" si="394"/>
        <v>42053.672824074078</v>
      </c>
      <c r="T3640">
        <f t="shared" si="395"/>
        <v>25569.00002314815</v>
      </c>
      <c r="U3640">
        <f t="shared" si="396"/>
        <v>2015</v>
      </c>
      <c r="V3640">
        <f t="shared" si="397"/>
        <v>2</v>
      </c>
      <c r="W3640" t="str">
        <f t="shared" si="398"/>
        <v>Feb</v>
      </c>
    </row>
    <row r="3641" spans="1:23" customFormat="1" ht="43.2" hidden="1" x14ac:dyDescent="0.3">
      <c r="A3641">
        <v>3639</v>
      </c>
      <c r="B3641" s="2" t="s">
        <v>3637</v>
      </c>
      <c r="C3641" s="2" t="s">
        <v>7749</v>
      </c>
      <c r="D3641" s="7">
        <v>25000</v>
      </c>
      <c r="E3641" s="5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392"/>
        <v>0</v>
      </c>
      <c r="P3641">
        <f t="shared" si="393"/>
        <v>1</v>
      </c>
      <c r="Q3641" t="s">
        <v>8315</v>
      </c>
      <c r="R3641" t="s">
        <v>8357</v>
      </c>
      <c r="S3641" s="11">
        <f t="shared" si="394"/>
        <v>42590.677152777775</v>
      </c>
      <c r="T3641">
        <f t="shared" si="395"/>
        <v>25569.000011574073</v>
      </c>
      <c r="U3641">
        <f t="shared" si="396"/>
        <v>2016</v>
      </c>
      <c r="V3641">
        <f t="shared" si="397"/>
        <v>8</v>
      </c>
      <c r="W3641" t="str">
        <f t="shared" si="398"/>
        <v>Aug</v>
      </c>
    </row>
    <row r="3642" spans="1:23" customFormat="1" ht="72" hidden="1" x14ac:dyDescent="0.3">
      <c r="A3642">
        <v>3640</v>
      </c>
      <c r="B3642" s="2" t="s">
        <v>3638</v>
      </c>
      <c r="C3642" s="2" t="s">
        <v>7750</v>
      </c>
      <c r="D3642" s="7">
        <v>1000</v>
      </c>
      <c r="E3642" s="5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392"/>
        <v>6</v>
      </c>
      <c r="P3642">
        <f t="shared" si="393"/>
        <v>18.329999999999998</v>
      </c>
      <c r="Q3642" t="s">
        <v>8315</v>
      </c>
      <c r="R3642" t="s">
        <v>8357</v>
      </c>
      <c r="S3642" s="11">
        <f t="shared" si="394"/>
        <v>42104.781597222223</v>
      </c>
      <c r="T3642">
        <f t="shared" si="395"/>
        <v>25569.000034722223</v>
      </c>
      <c r="U3642">
        <f t="shared" si="396"/>
        <v>2015</v>
      </c>
      <c r="V3642">
        <f t="shared" si="397"/>
        <v>4</v>
      </c>
      <c r="W3642" t="str">
        <f t="shared" si="398"/>
        <v>Apr</v>
      </c>
    </row>
    <row r="3643" spans="1:23" customFormat="1" ht="43.2" hidden="1" x14ac:dyDescent="0.3">
      <c r="A3643">
        <v>3641</v>
      </c>
      <c r="B3643" s="2" t="s">
        <v>3639</v>
      </c>
      <c r="C3643" s="2" t="s">
        <v>7751</v>
      </c>
      <c r="D3643" s="7">
        <v>3000</v>
      </c>
      <c r="E3643" s="5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392"/>
        <v>0</v>
      </c>
      <c r="P3643">
        <f t="shared" si="393"/>
        <v>0</v>
      </c>
      <c r="Q3643" t="s">
        <v>8315</v>
      </c>
      <c r="R3643" t="s">
        <v>8357</v>
      </c>
      <c r="S3643" s="11">
        <f t="shared" si="394"/>
        <v>41899.627071759263</v>
      </c>
      <c r="T3643">
        <f t="shared" si="395"/>
        <v>25569</v>
      </c>
      <c r="U3643">
        <f t="shared" si="396"/>
        <v>2014</v>
      </c>
      <c r="V3643">
        <f t="shared" si="397"/>
        <v>9</v>
      </c>
      <c r="W3643" t="str">
        <f t="shared" si="398"/>
        <v>Sep</v>
      </c>
    </row>
    <row r="3644" spans="1:23" customFormat="1" ht="57.6" hidden="1" x14ac:dyDescent="0.3">
      <c r="A3644">
        <v>3642</v>
      </c>
      <c r="B3644" s="2" t="s">
        <v>3640</v>
      </c>
      <c r="C3644" s="2" t="s">
        <v>7752</v>
      </c>
      <c r="D3644" s="7">
        <v>700</v>
      </c>
      <c r="E3644" s="5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392"/>
        <v>2</v>
      </c>
      <c r="P3644">
        <f t="shared" si="393"/>
        <v>7.5</v>
      </c>
      <c r="Q3644" t="s">
        <v>8315</v>
      </c>
      <c r="R3644" t="s">
        <v>8357</v>
      </c>
      <c r="S3644" s="11">
        <f t="shared" si="394"/>
        <v>42297.816284722227</v>
      </c>
      <c r="T3644">
        <f t="shared" si="395"/>
        <v>25569.00002314815</v>
      </c>
      <c r="U3644">
        <f t="shared" si="396"/>
        <v>2015</v>
      </c>
      <c r="V3644">
        <f t="shared" si="397"/>
        <v>10</v>
      </c>
      <c r="W3644" t="str">
        <f t="shared" si="398"/>
        <v>Oct</v>
      </c>
    </row>
    <row r="3645" spans="1:23" customFormat="1" ht="43.2" hidden="1" x14ac:dyDescent="0.3">
      <c r="A3645">
        <v>3643</v>
      </c>
      <c r="B3645" s="2" t="s">
        <v>3641</v>
      </c>
      <c r="C3645" s="2" t="s">
        <v>7753</v>
      </c>
      <c r="D3645" s="7">
        <v>25000</v>
      </c>
      <c r="E3645" s="5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392"/>
        <v>0</v>
      </c>
      <c r="P3645">
        <f t="shared" si="393"/>
        <v>0</v>
      </c>
      <c r="Q3645" t="s">
        <v>8315</v>
      </c>
      <c r="R3645" t="s">
        <v>8357</v>
      </c>
      <c r="S3645" s="11">
        <f t="shared" si="394"/>
        <v>42285.143969907411</v>
      </c>
      <c r="T3645">
        <f t="shared" si="395"/>
        <v>25569</v>
      </c>
      <c r="U3645">
        <f t="shared" si="396"/>
        <v>2015</v>
      </c>
      <c r="V3645">
        <f t="shared" si="397"/>
        <v>10</v>
      </c>
      <c r="W3645" t="str">
        <f t="shared" si="398"/>
        <v>Oct</v>
      </c>
    </row>
    <row r="3646" spans="1:23" customFormat="1" ht="43.2" hidden="1" x14ac:dyDescent="0.3">
      <c r="A3646">
        <v>3644</v>
      </c>
      <c r="B3646" s="2" t="s">
        <v>3642</v>
      </c>
      <c r="C3646" s="2" t="s">
        <v>7754</v>
      </c>
      <c r="D3646" s="7">
        <v>5000</v>
      </c>
      <c r="E3646" s="5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392"/>
        <v>16</v>
      </c>
      <c r="P3646">
        <f t="shared" si="393"/>
        <v>68.42</v>
      </c>
      <c r="Q3646" t="s">
        <v>8315</v>
      </c>
      <c r="R3646" t="s">
        <v>8357</v>
      </c>
      <c r="S3646" s="11">
        <f t="shared" si="394"/>
        <v>42409.241747685184</v>
      </c>
      <c r="T3646">
        <f t="shared" si="395"/>
        <v>25569.000138888889</v>
      </c>
      <c r="U3646">
        <f t="shared" si="396"/>
        <v>2016</v>
      </c>
      <c r="V3646">
        <f t="shared" si="397"/>
        <v>2</v>
      </c>
      <c r="W3646" t="str">
        <f t="shared" si="398"/>
        <v>Feb</v>
      </c>
    </row>
    <row r="3647" spans="1:23" customFormat="1" ht="43.2" hidden="1" x14ac:dyDescent="0.3">
      <c r="A3647">
        <v>3645</v>
      </c>
      <c r="B3647" s="2" t="s">
        <v>3643</v>
      </c>
      <c r="C3647" s="2" t="s">
        <v>7755</v>
      </c>
      <c r="D3647" s="7">
        <v>1000</v>
      </c>
      <c r="E3647" s="5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392"/>
        <v>0</v>
      </c>
      <c r="P3647">
        <f t="shared" si="393"/>
        <v>1</v>
      </c>
      <c r="Q3647" t="s">
        <v>8315</v>
      </c>
      <c r="R3647" t="s">
        <v>8357</v>
      </c>
      <c r="S3647" s="11">
        <f t="shared" si="394"/>
        <v>42665.970347222217</v>
      </c>
      <c r="T3647">
        <f t="shared" si="395"/>
        <v>25569.000011574073</v>
      </c>
      <c r="U3647">
        <f t="shared" si="396"/>
        <v>2016</v>
      </c>
      <c r="V3647">
        <f t="shared" si="397"/>
        <v>10</v>
      </c>
      <c r="W3647" t="str">
        <f t="shared" si="398"/>
        <v>Oct</v>
      </c>
    </row>
    <row r="3648" spans="1:23" customFormat="1" ht="43.2" hidden="1" x14ac:dyDescent="0.3">
      <c r="A3648">
        <v>3646</v>
      </c>
      <c r="B3648" s="2" t="s">
        <v>3644</v>
      </c>
      <c r="C3648" s="2" t="s">
        <v>7756</v>
      </c>
      <c r="D3648" s="7">
        <v>10000</v>
      </c>
      <c r="E3648" s="5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392"/>
        <v>5</v>
      </c>
      <c r="P3648">
        <f t="shared" si="393"/>
        <v>60.13</v>
      </c>
      <c r="Q3648" t="s">
        <v>8315</v>
      </c>
      <c r="R3648" t="s">
        <v>8357</v>
      </c>
      <c r="S3648" s="11">
        <f t="shared" si="394"/>
        <v>42140.421319444446</v>
      </c>
      <c r="T3648">
        <f t="shared" si="395"/>
        <v>25569.000092592592</v>
      </c>
      <c r="U3648">
        <f t="shared" si="396"/>
        <v>2015</v>
      </c>
      <c r="V3648">
        <f t="shared" si="397"/>
        <v>5</v>
      </c>
      <c r="W3648" t="str">
        <f t="shared" si="398"/>
        <v>May</v>
      </c>
    </row>
    <row r="3649" spans="1:23" customFormat="1" ht="43.2" hidden="1" x14ac:dyDescent="0.3">
      <c r="A3649">
        <v>3647</v>
      </c>
      <c r="B3649" s="2" t="s">
        <v>3645</v>
      </c>
      <c r="C3649" s="2" t="s">
        <v>7757</v>
      </c>
      <c r="D3649" s="7">
        <v>500</v>
      </c>
      <c r="E3649" s="5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392"/>
        <v>6</v>
      </c>
      <c r="P3649">
        <f t="shared" si="393"/>
        <v>15</v>
      </c>
      <c r="Q3649" t="s">
        <v>8315</v>
      </c>
      <c r="R3649" t="s">
        <v>8357</v>
      </c>
      <c r="S3649" s="11">
        <f t="shared" si="394"/>
        <v>42598.749155092592</v>
      </c>
      <c r="T3649">
        <f t="shared" si="395"/>
        <v>25569.00002314815</v>
      </c>
      <c r="U3649">
        <f t="shared" si="396"/>
        <v>2016</v>
      </c>
      <c r="V3649">
        <f t="shared" si="397"/>
        <v>8</v>
      </c>
      <c r="W3649" t="str">
        <f t="shared" si="398"/>
        <v>Aug</v>
      </c>
    </row>
    <row r="3650" spans="1:23" customFormat="1" ht="28.8" x14ac:dyDescent="0.3">
      <c r="A3650">
        <v>3648</v>
      </c>
      <c r="B3650" s="2" t="s">
        <v>3646</v>
      </c>
      <c r="C3650" s="2" t="s">
        <v>7758</v>
      </c>
      <c r="D3650" s="7">
        <v>40000</v>
      </c>
      <c r="E3650" s="5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399">ROUND(E3650/D3650*100,0)</f>
        <v>100</v>
      </c>
      <c r="P3650">
        <f t="shared" si="393"/>
        <v>550.04</v>
      </c>
      <c r="Q3650" t="s">
        <v>8315</v>
      </c>
      <c r="R3650" t="s">
        <v>8316</v>
      </c>
      <c r="S3650" s="11">
        <f t="shared" si="394"/>
        <v>41887.292187500003</v>
      </c>
      <c r="T3650">
        <f t="shared" si="395"/>
        <v>25569.000844907408</v>
      </c>
      <c r="U3650">
        <f t="shared" si="396"/>
        <v>2014</v>
      </c>
      <c r="V3650">
        <f t="shared" si="397"/>
        <v>9</v>
      </c>
      <c r="W3650" t="str">
        <f t="shared" si="398"/>
        <v>Sep</v>
      </c>
    </row>
    <row r="3651" spans="1:23" customFormat="1" ht="43.2" x14ac:dyDescent="0.3">
      <c r="A3651">
        <v>3649</v>
      </c>
      <c r="B3651" s="2" t="s">
        <v>3647</v>
      </c>
      <c r="C3651" s="2" t="s">
        <v>7759</v>
      </c>
      <c r="D3651" s="7">
        <v>750</v>
      </c>
      <c r="E3651" s="5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399"/>
        <v>104</v>
      </c>
      <c r="P3651">
        <f t="shared" ref="P3651:P3714" si="400">IFERROR(ROUND(E3651/L3651,2),0)</f>
        <v>97.5</v>
      </c>
      <c r="Q3651" t="s">
        <v>8315</v>
      </c>
      <c r="R3651" t="s">
        <v>8316</v>
      </c>
      <c r="S3651" s="11">
        <f t="shared" ref="S3651:S3714" si="401">(((J3651/60)/60)/24)+DATE(1970,1,1)</f>
        <v>41780.712893518517</v>
      </c>
      <c r="T3651">
        <f t="shared" ref="T3651:T3714" si="402">(((L3651/60)/60)/24)+DATE(1970,1,1)</f>
        <v>25569.000092592592</v>
      </c>
      <c r="U3651">
        <f t="shared" ref="U3651:U3714" si="403">YEAR(S3651)</f>
        <v>2014</v>
      </c>
      <c r="V3651">
        <f t="shared" ref="V3651:V3714" si="404">MONTH(S3651)</f>
        <v>5</v>
      </c>
      <c r="W3651" t="str">
        <f t="shared" ref="W3651:W3714" si="405">IF(V3651=1,"Jan",IF(V3651=2,"Feb",IF(V3651=3,"Mar",IF(V3651=4,"Apr",IF(V3651=5,"May",IF(V3651=6,"Jun",IF(V3651=7,"Jul",IF(V3651=8,"Aug",IF(V3651=9,"Sep",IF(V3651=10,"Oct",IF(V3651=11,"Nov",IF(V3651=12,"Dec"))))))))))))</f>
        <v>May</v>
      </c>
    </row>
    <row r="3652" spans="1:23" customFormat="1" ht="43.2" x14ac:dyDescent="0.3">
      <c r="A3652">
        <v>3650</v>
      </c>
      <c r="B3652" s="2" t="s">
        <v>3648</v>
      </c>
      <c r="C3652" s="2" t="s">
        <v>7760</v>
      </c>
      <c r="D3652" s="7">
        <v>500</v>
      </c>
      <c r="E3652" s="5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399"/>
        <v>100</v>
      </c>
      <c r="P3652">
        <f t="shared" si="400"/>
        <v>29.41</v>
      </c>
      <c r="Q3652" t="s">
        <v>8315</v>
      </c>
      <c r="R3652" t="s">
        <v>8316</v>
      </c>
      <c r="S3652" s="11">
        <f t="shared" si="401"/>
        <v>42381.478981481487</v>
      </c>
      <c r="T3652">
        <f t="shared" si="402"/>
        <v>25569.000196759258</v>
      </c>
      <c r="U3652">
        <f t="shared" si="403"/>
        <v>2016</v>
      </c>
      <c r="V3652">
        <f t="shared" si="404"/>
        <v>1</v>
      </c>
      <c r="W3652" t="str">
        <f t="shared" si="405"/>
        <v>Jan</v>
      </c>
    </row>
    <row r="3653" spans="1:23" customFormat="1" ht="43.2" x14ac:dyDescent="0.3">
      <c r="A3653">
        <v>3651</v>
      </c>
      <c r="B3653" s="2" t="s">
        <v>3649</v>
      </c>
      <c r="C3653" s="2" t="s">
        <v>7761</v>
      </c>
      <c r="D3653" s="7">
        <v>500</v>
      </c>
      <c r="E3653" s="5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399"/>
        <v>104</v>
      </c>
      <c r="P3653">
        <f t="shared" si="400"/>
        <v>57.78</v>
      </c>
      <c r="Q3653" t="s">
        <v>8315</v>
      </c>
      <c r="R3653" t="s">
        <v>8316</v>
      </c>
      <c r="S3653" s="11">
        <f t="shared" si="401"/>
        <v>41828.646319444444</v>
      </c>
      <c r="T3653">
        <f t="shared" si="402"/>
        <v>25569.000104166666</v>
      </c>
      <c r="U3653">
        <f t="shared" si="403"/>
        <v>2014</v>
      </c>
      <c r="V3653">
        <f t="shared" si="404"/>
        <v>7</v>
      </c>
      <c r="W3653" t="str">
        <f t="shared" si="405"/>
        <v>Jul</v>
      </c>
    </row>
    <row r="3654" spans="1:23" customFormat="1" ht="43.2" x14ac:dyDescent="0.3">
      <c r="A3654">
        <v>3652</v>
      </c>
      <c r="B3654" s="2" t="s">
        <v>2867</v>
      </c>
      <c r="C3654" s="2" t="s">
        <v>7762</v>
      </c>
      <c r="D3654" s="7">
        <v>300</v>
      </c>
      <c r="E3654" s="5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399"/>
        <v>251</v>
      </c>
      <c r="P3654">
        <f t="shared" si="400"/>
        <v>44.24</v>
      </c>
      <c r="Q3654" t="s">
        <v>8315</v>
      </c>
      <c r="R3654" t="s">
        <v>8316</v>
      </c>
      <c r="S3654" s="11">
        <f t="shared" si="401"/>
        <v>42596.644699074073</v>
      </c>
      <c r="T3654">
        <f t="shared" si="402"/>
        <v>25569.000196759258</v>
      </c>
      <c r="U3654">
        <f t="shared" si="403"/>
        <v>2016</v>
      </c>
      <c r="V3654">
        <f t="shared" si="404"/>
        <v>8</v>
      </c>
      <c r="W3654" t="str">
        <f t="shared" si="405"/>
        <v>Aug</v>
      </c>
    </row>
    <row r="3655" spans="1:23" customFormat="1" ht="43.2" x14ac:dyDescent="0.3">
      <c r="A3655">
        <v>3653</v>
      </c>
      <c r="B3655" s="2" t="s">
        <v>3650</v>
      </c>
      <c r="C3655" s="2" t="s">
        <v>7763</v>
      </c>
      <c r="D3655" s="7">
        <v>2000</v>
      </c>
      <c r="E3655" s="5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399"/>
        <v>101</v>
      </c>
      <c r="P3655">
        <f t="shared" si="400"/>
        <v>60.91</v>
      </c>
      <c r="Q3655" t="s">
        <v>8315</v>
      </c>
      <c r="R3655" t="s">
        <v>8316</v>
      </c>
      <c r="S3655" s="11">
        <f t="shared" si="401"/>
        <v>42191.363506944443</v>
      </c>
      <c r="T3655">
        <f t="shared" si="402"/>
        <v>25569.000381944443</v>
      </c>
      <c r="U3655">
        <f t="shared" si="403"/>
        <v>2015</v>
      </c>
      <c r="V3655">
        <f t="shared" si="404"/>
        <v>7</v>
      </c>
      <c r="W3655" t="str">
        <f t="shared" si="405"/>
        <v>Jul</v>
      </c>
    </row>
    <row r="3656" spans="1:23" customFormat="1" ht="57.6" x14ac:dyDescent="0.3">
      <c r="A3656">
        <v>3654</v>
      </c>
      <c r="B3656" s="2" t="s">
        <v>3651</v>
      </c>
      <c r="C3656" s="2" t="s">
        <v>7764</v>
      </c>
      <c r="D3656" s="7">
        <v>1500</v>
      </c>
      <c r="E3656" s="5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399"/>
        <v>174</v>
      </c>
      <c r="P3656">
        <f t="shared" si="400"/>
        <v>68.84</v>
      </c>
      <c r="Q3656" t="s">
        <v>8315</v>
      </c>
      <c r="R3656" t="s">
        <v>8316</v>
      </c>
      <c r="S3656" s="11">
        <f t="shared" si="401"/>
        <v>42440.416504629626</v>
      </c>
      <c r="T3656">
        <f t="shared" si="402"/>
        <v>25569.000439814816</v>
      </c>
      <c r="U3656">
        <f t="shared" si="403"/>
        <v>2016</v>
      </c>
      <c r="V3656">
        <f t="shared" si="404"/>
        <v>3</v>
      </c>
      <c r="W3656" t="str">
        <f t="shared" si="405"/>
        <v>Mar</v>
      </c>
    </row>
    <row r="3657" spans="1:23" customFormat="1" ht="57.6" x14ac:dyDescent="0.3">
      <c r="A3657">
        <v>3655</v>
      </c>
      <c r="B3657" s="2" t="s">
        <v>3652</v>
      </c>
      <c r="C3657" s="2" t="s">
        <v>7765</v>
      </c>
      <c r="D3657" s="7">
        <v>5000</v>
      </c>
      <c r="E3657" s="5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399"/>
        <v>116</v>
      </c>
      <c r="P3657">
        <f t="shared" si="400"/>
        <v>73.58</v>
      </c>
      <c r="Q3657" t="s">
        <v>8315</v>
      </c>
      <c r="R3657" t="s">
        <v>8316</v>
      </c>
      <c r="S3657" s="11">
        <f t="shared" si="401"/>
        <v>42173.803217592591</v>
      </c>
      <c r="T3657">
        <f t="shared" si="402"/>
        <v>25569.000914351851</v>
      </c>
      <c r="U3657">
        <f t="shared" si="403"/>
        <v>2015</v>
      </c>
      <c r="V3657">
        <f t="shared" si="404"/>
        <v>6</v>
      </c>
      <c r="W3657" t="str">
        <f t="shared" si="405"/>
        <v>Jun</v>
      </c>
    </row>
    <row r="3658" spans="1:23" customFormat="1" ht="43.2" x14ac:dyDescent="0.3">
      <c r="A3658">
        <v>3656</v>
      </c>
      <c r="B3658" s="2" t="s">
        <v>3653</v>
      </c>
      <c r="C3658" s="2" t="s">
        <v>7766</v>
      </c>
      <c r="D3658" s="7">
        <v>5000</v>
      </c>
      <c r="E3658" s="5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399"/>
        <v>106</v>
      </c>
      <c r="P3658">
        <f t="shared" si="400"/>
        <v>115.02</v>
      </c>
      <c r="Q3658" t="s">
        <v>8315</v>
      </c>
      <c r="R3658" t="s">
        <v>8316</v>
      </c>
      <c r="S3658" s="11">
        <f t="shared" si="401"/>
        <v>42737.910138888896</v>
      </c>
      <c r="T3658">
        <f t="shared" si="402"/>
        <v>25569.000532407408</v>
      </c>
      <c r="U3658">
        <f t="shared" si="403"/>
        <v>2017</v>
      </c>
      <c r="V3658">
        <f t="shared" si="404"/>
        <v>1</v>
      </c>
      <c r="W3658" t="str">
        <f t="shared" si="405"/>
        <v>Jan</v>
      </c>
    </row>
    <row r="3659" spans="1:23" customFormat="1" ht="43.2" x14ac:dyDescent="0.3">
      <c r="A3659">
        <v>3657</v>
      </c>
      <c r="B3659" s="2" t="s">
        <v>3654</v>
      </c>
      <c r="C3659" s="2" t="s">
        <v>7767</v>
      </c>
      <c r="D3659" s="7">
        <v>2000</v>
      </c>
      <c r="E3659" s="5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399"/>
        <v>111</v>
      </c>
      <c r="P3659">
        <f t="shared" si="400"/>
        <v>110.75</v>
      </c>
      <c r="Q3659" t="s">
        <v>8315</v>
      </c>
      <c r="R3659" t="s">
        <v>8316</v>
      </c>
      <c r="S3659" s="11">
        <f t="shared" si="401"/>
        <v>42499.629849537043</v>
      </c>
      <c r="T3659">
        <f t="shared" si="402"/>
        <v>25569.000231481481</v>
      </c>
      <c r="U3659">
        <f t="shared" si="403"/>
        <v>2016</v>
      </c>
      <c r="V3659">
        <f t="shared" si="404"/>
        <v>5</v>
      </c>
      <c r="W3659" t="str">
        <f t="shared" si="405"/>
        <v>May</v>
      </c>
    </row>
    <row r="3660" spans="1:23" customFormat="1" ht="28.8" x14ac:dyDescent="0.3">
      <c r="A3660">
        <v>3658</v>
      </c>
      <c r="B3660" s="2" t="s">
        <v>3655</v>
      </c>
      <c r="C3660" s="2" t="s">
        <v>7768</v>
      </c>
      <c r="D3660" s="7">
        <v>1500</v>
      </c>
      <c r="E3660" s="5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399"/>
        <v>101</v>
      </c>
      <c r="P3660">
        <f t="shared" si="400"/>
        <v>75.5</v>
      </c>
      <c r="Q3660" t="s">
        <v>8315</v>
      </c>
      <c r="R3660" t="s">
        <v>8316</v>
      </c>
      <c r="S3660" s="11">
        <f t="shared" si="401"/>
        <v>41775.858564814815</v>
      </c>
      <c r="T3660">
        <f t="shared" si="402"/>
        <v>25569.000231481481</v>
      </c>
      <c r="U3660">
        <f t="shared" si="403"/>
        <v>2014</v>
      </c>
      <c r="V3660">
        <f t="shared" si="404"/>
        <v>5</v>
      </c>
      <c r="W3660" t="str">
        <f t="shared" si="405"/>
        <v>May</v>
      </c>
    </row>
    <row r="3661" spans="1:23" customFormat="1" ht="43.2" x14ac:dyDescent="0.3">
      <c r="A3661">
        <v>3659</v>
      </c>
      <c r="B3661" s="2" t="s">
        <v>3656</v>
      </c>
      <c r="C3661" s="2" t="s">
        <v>7769</v>
      </c>
      <c r="D3661" s="7">
        <v>3000</v>
      </c>
      <c r="E3661" s="5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399"/>
        <v>102</v>
      </c>
      <c r="P3661">
        <f t="shared" si="400"/>
        <v>235.46</v>
      </c>
      <c r="Q3661" t="s">
        <v>8315</v>
      </c>
      <c r="R3661" t="s">
        <v>8316</v>
      </c>
      <c r="S3661" s="11">
        <f t="shared" si="401"/>
        <v>42055.277199074073</v>
      </c>
      <c r="T3661">
        <f t="shared" si="402"/>
        <v>25569.000150462962</v>
      </c>
      <c r="U3661">
        <f t="shared" si="403"/>
        <v>2015</v>
      </c>
      <c r="V3661">
        <f t="shared" si="404"/>
        <v>2</v>
      </c>
      <c r="W3661" t="str">
        <f t="shared" si="405"/>
        <v>Feb</v>
      </c>
    </row>
    <row r="3662" spans="1:23" customFormat="1" ht="57.6" x14ac:dyDescent="0.3">
      <c r="A3662">
        <v>3660</v>
      </c>
      <c r="B3662" s="2" t="s">
        <v>3657</v>
      </c>
      <c r="C3662" s="2" t="s">
        <v>7770</v>
      </c>
      <c r="D3662" s="7">
        <v>250</v>
      </c>
      <c r="E3662" s="5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399"/>
        <v>100</v>
      </c>
      <c r="P3662">
        <f t="shared" si="400"/>
        <v>11.36</v>
      </c>
      <c r="Q3662" t="s">
        <v>8315</v>
      </c>
      <c r="R3662" t="s">
        <v>8316</v>
      </c>
      <c r="S3662" s="11">
        <f t="shared" si="401"/>
        <v>41971.881076388891</v>
      </c>
      <c r="T3662">
        <f t="shared" si="402"/>
        <v>25569.000254629631</v>
      </c>
      <c r="U3662">
        <f t="shared" si="403"/>
        <v>2014</v>
      </c>
      <c r="V3662">
        <f t="shared" si="404"/>
        <v>11</v>
      </c>
      <c r="W3662" t="str">
        <f t="shared" si="405"/>
        <v>Nov</v>
      </c>
    </row>
    <row r="3663" spans="1:23" customFormat="1" ht="43.2" x14ac:dyDescent="0.3">
      <c r="A3663">
        <v>3661</v>
      </c>
      <c r="B3663" s="2" t="s">
        <v>3658</v>
      </c>
      <c r="C3663" s="2" t="s">
        <v>7771</v>
      </c>
      <c r="D3663" s="7">
        <v>3000</v>
      </c>
      <c r="E3663" s="5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399"/>
        <v>111</v>
      </c>
      <c r="P3663">
        <f t="shared" si="400"/>
        <v>92.5</v>
      </c>
      <c r="Q3663" t="s">
        <v>8315</v>
      </c>
      <c r="R3663" t="s">
        <v>8316</v>
      </c>
      <c r="S3663" s="11">
        <f t="shared" si="401"/>
        <v>42447.896666666667</v>
      </c>
      <c r="T3663">
        <f t="shared" si="402"/>
        <v>25569.000416666666</v>
      </c>
      <c r="U3663">
        <f t="shared" si="403"/>
        <v>2016</v>
      </c>
      <c r="V3663">
        <f t="shared" si="404"/>
        <v>3</v>
      </c>
      <c r="W3663" t="str">
        <f t="shared" si="405"/>
        <v>Mar</v>
      </c>
    </row>
    <row r="3664" spans="1:23" customFormat="1" ht="43.2" x14ac:dyDescent="0.3">
      <c r="A3664">
        <v>3662</v>
      </c>
      <c r="B3664" s="2" t="s">
        <v>3659</v>
      </c>
      <c r="C3664" s="2" t="s">
        <v>7772</v>
      </c>
      <c r="D3664" s="7">
        <v>8000</v>
      </c>
      <c r="E3664" s="5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399"/>
        <v>101</v>
      </c>
      <c r="P3664">
        <f t="shared" si="400"/>
        <v>202.85</v>
      </c>
      <c r="Q3664" t="s">
        <v>8315</v>
      </c>
      <c r="R3664" t="s">
        <v>8316</v>
      </c>
      <c r="S3664" s="11">
        <f t="shared" si="401"/>
        <v>42064.220069444447</v>
      </c>
      <c r="T3664">
        <f t="shared" si="402"/>
        <v>25569.000462962962</v>
      </c>
      <c r="U3664">
        <f t="shared" si="403"/>
        <v>2015</v>
      </c>
      <c r="V3664">
        <f t="shared" si="404"/>
        <v>3</v>
      </c>
      <c r="W3664" t="str">
        <f t="shared" si="405"/>
        <v>Mar</v>
      </c>
    </row>
    <row r="3665" spans="1:23" customFormat="1" ht="43.2" x14ac:dyDescent="0.3">
      <c r="A3665">
        <v>3663</v>
      </c>
      <c r="B3665" s="2" t="s">
        <v>3660</v>
      </c>
      <c r="C3665" s="2" t="s">
        <v>7773</v>
      </c>
      <c r="D3665" s="7">
        <v>225</v>
      </c>
      <c r="E3665" s="5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399"/>
        <v>104</v>
      </c>
      <c r="P3665">
        <f t="shared" si="400"/>
        <v>26</v>
      </c>
      <c r="Q3665" t="s">
        <v>8315</v>
      </c>
      <c r="R3665" t="s">
        <v>8316</v>
      </c>
      <c r="S3665" s="11">
        <f t="shared" si="401"/>
        <v>42665.451736111107</v>
      </c>
      <c r="T3665">
        <f t="shared" si="402"/>
        <v>25569.000104166666</v>
      </c>
      <c r="U3665">
        <f t="shared" si="403"/>
        <v>2016</v>
      </c>
      <c r="V3665">
        <f t="shared" si="404"/>
        <v>10</v>
      </c>
      <c r="W3665" t="str">
        <f t="shared" si="405"/>
        <v>Oct</v>
      </c>
    </row>
    <row r="3666" spans="1:23" customFormat="1" ht="43.2" x14ac:dyDescent="0.3">
      <c r="A3666">
        <v>3664</v>
      </c>
      <c r="B3666" s="2" t="s">
        <v>3661</v>
      </c>
      <c r="C3666" s="2" t="s">
        <v>7774</v>
      </c>
      <c r="D3666" s="7">
        <v>800</v>
      </c>
      <c r="E3666" s="5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399"/>
        <v>109</v>
      </c>
      <c r="P3666">
        <f t="shared" si="400"/>
        <v>46.05</v>
      </c>
      <c r="Q3666" t="s">
        <v>8315</v>
      </c>
      <c r="R3666" t="s">
        <v>8316</v>
      </c>
      <c r="S3666" s="11">
        <f t="shared" si="401"/>
        <v>42523.248715277776</v>
      </c>
      <c r="T3666">
        <f t="shared" si="402"/>
        <v>25569.000219907408</v>
      </c>
      <c r="U3666">
        <f t="shared" si="403"/>
        <v>2016</v>
      </c>
      <c r="V3666">
        <f t="shared" si="404"/>
        <v>6</v>
      </c>
      <c r="W3666" t="str">
        <f t="shared" si="405"/>
        <v>Jun</v>
      </c>
    </row>
    <row r="3667" spans="1:23" customFormat="1" ht="43.2" x14ac:dyDescent="0.3">
      <c r="A3667">
        <v>3665</v>
      </c>
      <c r="B3667" s="2" t="s">
        <v>3662</v>
      </c>
      <c r="C3667" s="2" t="s">
        <v>7775</v>
      </c>
      <c r="D3667" s="7">
        <v>620</v>
      </c>
      <c r="E3667" s="5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399"/>
        <v>115</v>
      </c>
      <c r="P3667">
        <f t="shared" si="400"/>
        <v>51</v>
      </c>
      <c r="Q3667" t="s">
        <v>8315</v>
      </c>
      <c r="R3667" t="s">
        <v>8316</v>
      </c>
      <c r="S3667" s="11">
        <f t="shared" si="401"/>
        <v>42294.808124999996</v>
      </c>
      <c r="T3667">
        <f t="shared" si="402"/>
        <v>25569.000162037039</v>
      </c>
      <c r="U3667">
        <f t="shared" si="403"/>
        <v>2015</v>
      </c>
      <c r="V3667">
        <f t="shared" si="404"/>
        <v>10</v>
      </c>
      <c r="W3667" t="str">
        <f t="shared" si="405"/>
        <v>Oct</v>
      </c>
    </row>
    <row r="3668" spans="1:23" customFormat="1" ht="28.8" x14ac:dyDescent="0.3">
      <c r="A3668">
        <v>3666</v>
      </c>
      <c r="B3668" s="2" t="s">
        <v>3663</v>
      </c>
      <c r="C3668" s="2" t="s">
        <v>7776</v>
      </c>
      <c r="D3668" s="7">
        <v>1200</v>
      </c>
      <c r="E3668" s="5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399"/>
        <v>100</v>
      </c>
      <c r="P3668">
        <f t="shared" si="400"/>
        <v>31.58</v>
      </c>
      <c r="Q3668" t="s">
        <v>8315</v>
      </c>
      <c r="R3668" t="s">
        <v>8316</v>
      </c>
      <c r="S3668" s="11">
        <f t="shared" si="401"/>
        <v>41822.90488425926</v>
      </c>
      <c r="T3668">
        <f t="shared" si="402"/>
        <v>25569.000439814816</v>
      </c>
      <c r="U3668">
        <f t="shared" si="403"/>
        <v>2014</v>
      </c>
      <c r="V3668">
        <f t="shared" si="404"/>
        <v>7</v>
      </c>
      <c r="W3668" t="str">
        <f t="shared" si="405"/>
        <v>Jul</v>
      </c>
    </row>
    <row r="3669" spans="1:23" customFormat="1" ht="43.2" x14ac:dyDescent="0.3">
      <c r="A3669">
        <v>3667</v>
      </c>
      <c r="B3669" s="2" t="s">
        <v>3664</v>
      </c>
      <c r="C3669" s="2" t="s">
        <v>7777</v>
      </c>
      <c r="D3669" s="7">
        <v>3000</v>
      </c>
      <c r="E3669" s="5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399"/>
        <v>103</v>
      </c>
      <c r="P3669">
        <f t="shared" si="400"/>
        <v>53.36</v>
      </c>
      <c r="Q3669" t="s">
        <v>8315</v>
      </c>
      <c r="R3669" t="s">
        <v>8316</v>
      </c>
      <c r="S3669" s="11">
        <f t="shared" si="401"/>
        <v>42173.970127314817</v>
      </c>
      <c r="T3669">
        <f t="shared" si="402"/>
        <v>25569.000671296297</v>
      </c>
      <c r="U3669">
        <f t="shared" si="403"/>
        <v>2015</v>
      </c>
      <c r="V3669">
        <f t="shared" si="404"/>
        <v>6</v>
      </c>
      <c r="W3669" t="str">
        <f t="shared" si="405"/>
        <v>Jun</v>
      </c>
    </row>
    <row r="3670" spans="1:23" customFormat="1" ht="43.2" x14ac:dyDescent="0.3">
      <c r="A3670">
        <v>3668</v>
      </c>
      <c r="B3670" s="2" t="s">
        <v>3665</v>
      </c>
      <c r="C3670" s="2" t="s">
        <v>7778</v>
      </c>
      <c r="D3670" s="7">
        <v>1000</v>
      </c>
      <c r="E3670" s="5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399"/>
        <v>104</v>
      </c>
      <c r="P3670">
        <f t="shared" si="400"/>
        <v>36.96</v>
      </c>
      <c r="Q3670" t="s">
        <v>8315</v>
      </c>
      <c r="R3670" t="s">
        <v>8316</v>
      </c>
      <c r="S3670" s="11">
        <f t="shared" si="401"/>
        <v>42185.556157407409</v>
      </c>
      <c r="T3670">
        <f t="shared" si="402"/>
        <v>25569.000324074073</v>
      </c>
      <c r="U3670">
        <f t="shared" si="403"/>
        <v>2015</v>
      </c>
      <c r="V3670">
        <f t="shared" si="404"/>
        <v>6</v>
      </c>
      <c r="W3670" t="str">
        <f t="shared" si="405"/>
        <v>Jun</v>
      </c>
    </row>
    <row r="3671" spans="1:23" customFormat="1" ht="43.2" x14ac:dyDescent="0.3">
      <c r="A3671">
        <v>3669</v>
      </c>
      <c r="B3671" s="2" t="s">
        <v>3666</v>
      </c>
      <c r="C3671" s="2" t="s">
        <v>7779</v>
      </c>
      <c r="D3671" s="7">
        <v>1000</v>
      </c>
      <c r="E3671" s="5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399"/>
        <v>138</v>
      </c>
      <c r="P3671">
        <f t="shared" si="400"/>
        <v>81.290000000000006</v>
      </c>
      <c r="Q3671" t="s">
        <v>8315</v>
      </c>
      <c r="R3671" t="s">
        <v>8316</v>
      </c>
      <c r="S3671" s="11">
        <f t="shared" si="401"/>
        <v>42136.675196759257</v>
      </c>
      <c r="T3671">
        <f t="shared" si="402"/>
        <v>25569.000196759258</v>
      </c>
      <c r="U3671">
        <f t="shared" si="403"/>
        <v>2015</v>
      </c>
      <c r="V3671">
        <f t="shared" si="404"/>
        <v>5</v>
      </c>
      <c r="W3671" t="str">
        <f t="shared" si="405"/>
        <v>May</v>
      </c>
    </row>
    <row r="3672" spans="1:23" customFormat="1" ht="43.2" x14ac:dyDescent="0.3">
      <c r="A3672">
        <v>3670</v>
      </c>
      <c r="B3672" s="2" t="s">
        <v>3667</v>
      </c>
      <c r="C3672" s="2" t="s">
        <v>7780</v>
      </c>
      <c r="D3672" s="7">
        <v>220</v>
      </c>
      <c r="E3672" s="5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399"/>
        <v>110</v>
      </c>
      <c r="P3672">
        <f t="shared" si="400"/>
        <v>20.079999999999998</v>
      </c>
      <c r="Q3672" t="s">
        <v>8315</v>
      </c>
      <c r="R3672" t="s">
        <v>8316</v>
      </c>
      <c r="S3672" s="11">
        <f t="shared" si="401"/>
        <v>42142.514016203699</v>
      </c>
      <c r="T3672">
        <f t="shared" si="402"/>
        <v>25569.000138888889</v>
      </c>
      <c r="U3672">
        <f t="shared" si="403"/>
        <v>2015</v>
      </c>
      <c r="V3672">
        <f t="shared" si="404"/>
        <v>5</v>
      </c>
      <c r="W3672" t="str">
        <f t="shared" si="405"/>
        <v>May</v>
      </c>
    </row>
    <row r="3673" spans="1:23" customFormat="1" ht="43.2" x14ac:dyDescent="0.3">
      <c r="A3673">
        <v>3671</v>
      </c>
      <c r="B3673" s="2" t="s">
        <v>3668</v>
      </c>
      <c r="C3673" s="2" t="s">
        <v>7781</v>
      </c>
      <c r="D3673" s="7">
        <v>3500</v>
      </c>
      <c r="E3673" s="5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399"/>
        <v>101</v>
      </c>
      <c r="P3673">
        <f t="shared" si="400"/>
        <v>88.25</v>
      </c>
      <c r="Q3673" t="s">
        <v>8315</v>
      </c>
      <c r="R3673" t="s">
        <v>8316</v>
      </c>
      <c r="S3673" s="11">
        <f t="shared" si="401"/>
        <v>41820.62809027778</v>
      </c>
      <c r="T3673">
        <f t="shared" si="402"/>
        <v>25569.000462962962</v>
      </c>
      <c r="U3673">
        <f t="shared" si="403"/>
        <v>2014</v>
      </c>
      <c r="V3673">
        <f t="shared" si="404"/>
        <v>6</v>
      </c>
      <c r="W3673" t="str">
        <f t="shared" si="405"/>
        <v>Jun</v>
      </c>
    </row>
    <row r="3674" spans="1:23" customFormat="1" ht="57.6" x14ac:dyDescent="0.3">
      <c r="A3674">
        <v>3672</v>
      </c>
      <c r="B3674" s="2" t="s">
        <v>3669</v>
      </c>
      <c r="C3674" s="2" t="s">
        <v>7782</v>
      </c>
      <c r="D3674" s="7">
        <v>3000</v>
      </c>
      <c r="E3674" s="5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399"/>
        <v>102</v>
      </c>
      <c r="P3674">
        <f t="shared" si="400"/>
        <v>53.44</v>
      </c>
      <c r="Q3674" t="s">
        <v>8315</v>
      </c>
      <c r="R3674" t="s">
        <v>8316</v>
      </c>
      <c r="S3674" s="11">
        <f t="shared" si="401"/>
        <v>41878.946574074071</v>
      </c>
      <c r="T3674">
        <f t="shared" si="402"/>
        <v>25569.000659722224</v>
      </c>
      <c r="U3674">
        <f t="shared" si="403"/>
        <v>2014</v>
      </c>
      <c r="V3674">
        <f t="shared" si="404"/>
        <v>8</v>
      </c>
      <c r="W3674" t="str">
        <f t="shared" si="405"/>
        <v>Aug</v>
      </c>
    </row>
    <row r="3675" spans="1:23" customFormat="1" ht="43.2" x14ac:dyDescent="0.3">
      <c r="A3675">
        <v>3673</v>
      </c>
      <c r="B3675" s="2" t="s">
        <v>3670</v>
      </c>
      <c r="C3675" s="2" t="s">
        <v>7783</v>
      </c>
      <c r="D3675" s="7">
        <v>4000</v>
      </c>
      <c r="E3675" s="5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399"/>
        <v>114</v>
      </c>
      <c r="P3675">
        <f t="shared" si="400"/>
        <v>39.869999999999997</v>
      </c>
      <c r="Q3675" t="s">
        <v>8315</v>
      </c>
      <c r="R3675" t="s">
        <v>8316</v>
      </c>
      <c r="S3675" s="11">
        <f t="shared" si="401"/>
        <v>41914.295104166667</v>
      </c>
      <c r="T3675">
        <f t="shared" si="402"/>
        <v>25569.001319444444</v>
      </c>
      <c r="U3675">
        <f t="shared" si="403"/>
        <v>2014</v>
      </c>
      <c r="V3675">
        <f t="shared" si="404"/>
        <v>10</v>
      </c>
      <c r="W3675" t="str">
        <f t="shared" si="405"/>
        <v>Oct</v>
      </c>
    </row>
    <row r="3676" spans="1:23" customFormat="1" ht="43.2" x14ac:dyDescent="0.3">
      <c r="A3676">
        <v>3674</v>
      </c>
      <c r="B3676" s="2" t="s">
        <v>3671</v>
      </c>
      <c r="C3676" s="2" t="s">
        <v>7784</v>
      </c>
      <c r="D3676" s="7">
        <v>4500</v>
      </c>
      <c r="E3676" s="5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399"/>
        <v>100</v>
      </c>
      <c r="P3676">
        <f t="shared" si="400"/>
        <v>145.16</v>
      </c>
      <c r="Q3676" t="s">
        <v>8315</v>
      </c>
      <c r="R3676" t="s">
        <v>8316</v>
      </c>
      <c r="S3676" s="11">
        <f t="shared" si="401"/>
        <v>42556.873020833329</v>
      </c>
      <c r="T3676">
        <f t="shared" si="402"/>
        <v>25569.000358796296</v>
      </c>
      <c r="U3676">
        <f t="shared" si="403"/>
        <v>2016</v>
      </c>
      <c r="V3676">
        <f t="shared" si="404"/>
        <v>7</v>
      </c>
      <c r="W3676" t="str">
        <f t="shared" si="405"/>
        <v>Jul</v>
      </c>
    </row>
    <row r="3677" spans="1:23" customFormat="1" ht="43.2" x14ac:dyDescent="0.3">
      <c r="A3677">
        <v>3675</v>
      </c>
      <c r="B3677" s="2" t="s">
        <v>3672</v>
      </c>
      <c r="C3677" s="2" t="s">
        <v>7785</v>
      </c>
      <c r="D3677" s="7">
        <v>50</v>
      </c>
      <c r="E3677" s="5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399"/>
        <v>140</v>
      </c>
      <c r="P3677">
        <f t="shared" si="400"/>
        <v>23.33</v>
      </c>
      <c r="Q3677" t="s">
        <v>8315</v>
      </c>
      <c r="R3677" t="s">
        <v>8316</v>
      </c>
      <c r="S3677" s="11">
        <f t="shared" si="401"/>
        <v>42493.597013888888</v>
      </c>
      <c r="T3677">
        <f t="shared" si="402"/>
        <v>25569.000034722223</v>
      </c>
      <c r="U3677">
        <f t="shared" si="403"/>
        <v>2016</v>
      </c>
      <c r="V3677">
        <f t="shared" si="404"/>
        <v>5</v>
      </c>
      <c r="W3677" t="str">
        <f t="shared" si="405"/>
        <v>May</v>
      </c>
    </row>
    <row r="3678" spans="1:23" customFormat="1" ht="43.2" x14ac:dyDescent="0.3">
      <c r="A3678">
        <v>3676</v>
      </c>
      <c r="B3678" s="2" t="s">
        <v>3673</v>
      </c>
      <c r="C3678" s="2" t="s">
        <v>7786</v>
      </c>
      <c r="D3678" s="7">
        <v>800</v>
      </c>
      <c r="E3678" s="5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399"/>
        <v>129</v>
      </c>
      <c r="P3678">
        <f t="shared" si="400"/>
        <v>64.38</v>
      </c>
      <c r="Q3678" t="s">
        <v>8315</v>
      </c>
      <c r="R3678" t="s">
        <v>8316</v>
      </c>
      <c r="S3678" s="11">
        <f t="shared" si="401"/>
        <v>41876.815787037034</v>
      </c>
      <c r="T3678">
        <f t="shared" si="402"/>
        <v>25569.000185185185</v>
      </c>
      <c r="U3678">
        <f t="shared" si="403"/>
        <v>2014</v>
      </c>
      <c r="V3678">
        <f t="shared" si="404"/>
        <v>8</v>
      </c>
      <c r="W3678" t="str">
        <f t="shared" si="405"/>
        <v>Aug</v>
      </c>
    </row>
    <row r="3679" spans="1:23" customFormat="1" ht="43.2" x14ac:dyDescent="0.3">
      <c r="A3679">
        <v>3677</v>
      </c>
      <c r="B3679" s="2" t="s">
        <v>3674</v>
      </c>
      <c r="C3679" s="2" t="s">
        <v>7787</v>
      </c>
      <c r="D3679" s="7">
        <v>12000</v>
      </c>
      <c r="E3679" s="5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399"/>
        <v>103</v>
      </c>
      <c r="P3679">
        <f t="shared" si="400"/>
        <v>62.05</v>
      </c>
      <c r="Q3679" t="s">
        <v>8315</v>
      </c>
      <c r="R3679" t="s">
        <v>8316</v>
      </c>
      <c r="S3679" s="11">
        <f t="shared" si="401"/>
        <v>41802.574282407404</v>
      </c>
      <c r="T3679">
        <f t="shared" si="402"/>
        <v>25569.002303240741</v>
      </c>
      <c r="U3679">
        <f t="shared" si="403"/>
        <v>2014</v>
      </c>
      <c r="V3679">
        <f t="shared" si="404"/>
        <v>6</v>
      </c>
      <c r="W3679" t="str">
        <f t="shared" si="405"/>
        <v>Jun</v>
      </c>
    </row>
    <row r="3680" spans="1:23" customFormat="1" ht="43.2" x14ac:dyDescent="0.3">
      <c r="A3680">
        <v>3678</v>
      </c>
      <c r="B3680" s="2" t="s">
        <v>3675</v>
      </c>
      <c r="C3680" s="2" t="s">
        <v>7788</v>
      </c>
      <c r="D3680" s="7">
        <v>2000</v>
      </c>
      <c r="E3680" s="5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399"/>
        <v>103</v>
      </c>
      <c r="P3680">
        <f t="shared" si="400"/>
        <v>66.13</v>
      </c>
      <c r="Q3680" t="s">
        <v>8315</v>
      </c>
      <c r="R3680" t="s">
        <v>8316</v>
      </c>
      <c r="S3680" s="11">
        <f t="shared" si="401"/>
        <v>42120.531226851846</v>
      </c>
      <c r="T3680">
        <f t="shared" si="402"/>
        <v>25569.000358796296</v>
      </c>
      <c r="U3680">
        <f t="shared" si="403"/>
        <v>2015</v>
      </c>
      <c r="V3680">
        <f t="shared" si="404"/>
        <v>4</v>
      </c>
      <c r="W3680" t="str">
        <f t="shared" si="405"/>
        <v>Apr</v>
      </c>
    </row>
    <row r="3681" spans="1:23" customFormat="1" ht="43.2" x14ac:dyDescent="0.3">
      <c r="A3681">
        <v>3679</v>
      </c>
      <c r="B3681" s="2" t="s">
        <v>3676</v>
      </c>
      <c r="C3681" s="2" t="s">
        <v>7789</v>
      </c>
      <c r="D3681" s="7">
        <v>2000</v>
      </c>
      <c r="E3681" s="5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399"/>
        <v>110</v>
      </c>
      <c r="P3681">
        <f t="shared" si="400"/>
        <v>73.400000000000006</v>
      </c>
      <c r="Q3681" t="s">
        <v>8315</v>
      </c>
      <c r="R3681" t="s">
        <v>8316</v>
      </c>
      <c r="S3681" s="11">
        <f t="shared" si="401"/>
        <v>41786.761354166665</v>
      </c>
      <c r="T3681">
        <f t="shared" si="402"/>
        <v>25569.000347222223</v>
      </c>
      <c r="U3681">
        <f t="shared" si="403"/>
        <v>2014</v>
      </c>
      <c r="V3681">
        <f t="shared" si="404"/>
        <v>5</v>
      </c>
      <c r="W3681" t="str">
        <f t="shared" si="405"/>
        <v>May</v>
      </c>
    </row>
    <row r="3682" spans="1:23" customFormat="1" ht="43.2" x14ac:dyDescent="0.3">
      <c r="A3682">
        <v>3680</v>
      </c>
      <c r="B3682" s="2" t="s">
        <v>3677</v>
      </c>
      <c r="C3682" s="2" t="s">
        <v>7790</v>
      </c>
      <c r="D3682" s="7">
        <v>3000</v>
      </c>
      <c r="E3682" s="5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399"/>
        <v>113</v>
      </c>
      <c r="P3682">
        <f t="shared" si="400"/>
        <v>99.5</v>
      </c>
      <c r="Q3682" t="s">
        <v>8315</v>
      </c>
      <c r="R3682" t="s">
        <v>8316</v>
      </c>
      <c r="S3682" s="11">
        <f t="shared" si="401"/>
        <v>42627.454097222217</v>
      </c>
      <c r="T3682">
        <f t="shared" si="402"/>
        <v>25569.00039351852</v>
      </c>
      <c r="U3682">
        <f t="shared" si="403"/>
        <v>2016</v>
      </c>
      <c r="V3682">
        <f t="shared" si="404"/>
        <v>9</v>
      </c>
      <c r="W3682" t="str">
        <f t="shared" si="405"/>
        <v>Sep</v>
      </c>
    </row>
    <row r="3683" spans="1:23" customFormat="1" ht="57.6" x14ac:dyDescent="0.3">
      <c r="A3683">
        <v>3681</v>
      </c>
      <c r="B3683" s="2" t="s">
        <v>3678</v>
      </c>
      <c r="C3683" s="2" t="s">
        <v>7791</v>
      </c>
      <c r="D3683" s="7">
        <v>1000</v>
      </c>
      <c r="E3683" s="5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399"/>
        <v>112</v>
      </c>
      <c r="P3683">
        <f t="shared" si="400"/>
        <v>62.17</v>
      </c>
      <c r="Q3683" t="s">
        <v>8315</v>
      </c>
      <c r="R3683" t="s">
        <v>8316</v>
      </c>
      <c r="S3683" s="11">
        <f t="shared" si="401"/>
        <v>42374.651504629626</v>
      </c>
      <c r="T3683">
        <f t="shared" si="402"/>
        <v>25569.000208333335</v>
      </c>
      <c r="U3683">
        <f t="shared" si="403"/>
        <v>2016</v>
      </c>
      <c r="V3683">
        <f t="shared" si="404"/>
        <v>1</v>
      </c>
      <c r="W3683" t="str">
        <f t="shared" si="405"/>
        <v>Jan</v>
      </c>
    </row>
    <row r="3684" spans="1:23" customFormat="1" ht="43.2" x14ac:dyDescent="0.3">
      <c r="A3684">
        <v>3682</v>
      </c>
      <c r="B3684" s="2" t="s">
        <v>3679</v>
      </c>
      <c r="C3684" s="2" t="s">
        <v>7792</v>
      </c>
      <c r="D3684" s="7">
        <v>3000</v>
      </c>
      <c r="E3684" s="5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399"/>
        <v>139</v>
      </c>
      <c r="P3684">
        <f t="shared" si="400"/>
        <v>62.33</v>
      </c>
      <c r="Q3684" t="s">
        <v>8315</v>
      </c>
      <c r="R3684" t="s">
        <v>8316</v>
      </c>
      <c r="S3684" s="11">
        <f t="shared" si="401"/>
        <v>41772.685393518521</v>
      </c>
      <c r="T3684">
        <f t="shared" si="402"/>
        <v>25569.000775462962</v>
      </c>
      <c r="U3684">
        <f t="shared" si="403"/>
        <v>2014</v>
      </c>
      <c r="V3684">
        <f t="shared" si="404"/>
        <v>5</v>
      </c>
      <c r="W3684" t="str">
        <f t="shared" si="405"/>
        <v>May</v>
      </c>
    </row>
    <row r="3685" spans="1:23" customFormat="1" ht="43.2" x14ac:dyDescent="0.3">
      <c r="A3685">
        <v>3683</v>
      </c>
      <c r="B3685" s="2" t="s">
        <v>3680</v>
      </c>
      <c r="C3685" s="2" t="s">
        <v>7793</v>
      </c>
      <c r="D3685" s="7">
        <v>3500</v>
      </c>
      <c r="E3685" s="5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399"/>
        <v>111</v>
      </c>
      <c r="P3685">
        <f t="shared" si="400"/>
        <v>58.79</v>
      </c>
      <c r="Q3685" t="s">
        <v>8315</v>
      </c>
      <c r="R3685" t="s">
        <v>8316</v>
      </c>
      <c r="S3685" s="11">
        <f t="shared" si="401"/>
        <v>42633.116851851853</v>
      </c>
      <c r="T3685">
        <f t="shared" si="402"/>
        <v>25569.000763888889</v>
      </c>
      <c r="U3685">
        <f t="shared" si="403"/>
        <v>2016</v>
      </c>
      <c r="V3685">
        <f t="shared" si="404"/>
        <v>9</v>
      </c>
      <c r="W3685" t="str">
        <f t="shared" si="405"/>
        <v>Sep</v>
      </c>
    </row>
    <row r="3686" spans="1:23" customFormat="1" ht="43.2" x14ac:dyDescent="0.3">
      <c r="A3686">
        <v>3684</v>
      </c>
      <c r="B3686" s="2" t="s">
        <v>3681</v>
      </c>
      <c r="C3686" s="2" t="s">
        <v>7794</v>
      </c>
      <c r="D3686" s="7">
        <v>750</v>
      </c>
      <c r="E3686" s="5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399"/>
        <v>139</v>
      </c>
      <c r="P3686">
        <f t="shared" si="400"/>
        <v>45.35</v>
      </c>
      <c r="Q3686" t="s">
        <v>8315</v>
      </c>
      <c r="R3686" t="s">
        <v>8316</v>
      </c>
      <c r="S3686" s="11">
        <f t="shared" si="401"/>
        <v>42219.180393518516</v>
      </c>
      <c r="T3686">
        <f t="shared" si="402"/>
        <v>25569.000266203704</v>
      </c>
      <c r="U3686">
        <f t="shared" si="403"/>
        <v>2015</v>
      </c>
      <c r="V3686">
        <f t="shared" si="404"/>
        <v>8</v>
      </c>
      <c r="W3686" t="str">
        <f t="shared" si="405"/>
        <v>Aug</v>
      </c>
    </row>
    <row r="3687" spans="1:23" customFormat="1" ht="43.2" x14ac:dyDescent="0.3">
      <c r="A3687">
        <v>3685</v>
      </c>
      <c r="B3687" s="2" t="s">
        <v>3682</v>
      </c>
      <c r="C3687" s="2" t="s">
        <v>7795</v>
      </c>
      <c r="D3687" s="7">
        <v>5000</v>
      </c>
      <c r="E3687" s="5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399"/>
        <v>106</v>
      </c>
      <c r="P3687">
        <f t="shared" si="400"/>
        <v>41.94</v>
      </c>
      <c r="Q3687" t="s">
        <v>8315</v>
      </c>
      <c r="R3687" t="s">
        <v>8316</v>
      </c>
      <c r="S3687" s="11">
        <f t="shared" si="401"/>
        <v>41753.593275462961</v>
      </c>
      <c r="T3687">
        <f t="shared" si="402"/>
        <v>25569.001458333332</v>
      </c>
      <c r="U3687">
        <f t="shared" si="403"/>
        <v>2014</v>
      </c>
      <c r="V3687">
        <f t="shared" si="404"/>
        <v>4</v>
      </c>
      <c r="W3687" t="str">
        <f t="shared" si="405"/>
        <v>Apr</v>
      </c>
    </row>
    <row r="3688" spans="1:23" customFormat="1" ht="43.2" x14ac:dyDescent="0.3">
      <c r="A3688">
        <v>3686</v>
      </c>
      <c r="B3688" s="2" t="s">
        <v>3683</v>
      </c>
      <c r="C3688" s="2" t="s">
        <v>7796</v>
      </c>
      <c r="D3688" s="7">
        <v>350</v>
      </c>
      <c r="E3688" s="5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399"/>
        <v>101</v>
      </c>
      <c r="P3688">
        <f t="shared" si="400"/>
        <v>59.17</v>
      </c>
      <c r="Q3688" t="s">
        <v>8315</v>
      </c>
      <c r="R3688" t="s">
        <v>8316</v>
      </c>
      <c r="S3688" s="11">
        <f t="shared" si="401"/>
        <v>42230.662731481483</v>
      </c>
      <c r="T3688">
        <f t="shared" si="402"/>
        <v>25569.000069444446</v>
      </c>
      <c r="U3688">
        <f t="shared" si="403"/>
        <v>2015</v>
      </c>
      <c r="V3688">
        <f t="shared" si="404"/>
        <v>8</v>
      </c>
      <c r="W3688" t="str">
        <f t="shared" si="405"/>
        <v>Aug</v>
      </c>
    </row>
    <row r="3689" spans="1:23" customFormat="1" ht="43.2" x14ac:dyDescent="0.3">
      <c r="A3689">
        <v>3687</v>
      </c>
      <c r="B3689" s="2" t="s">
        <v>3684</v>
      </c>
      <c r="C3689" s="2" t="s">
        <v>7797</v>
      </c>
      <c r="D3689" s="7">
        <v>5000</v>
      </c>
      <c r="E3689" s="5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399"/>
        <v>100</v>
      </c>
      <c r="P3689">
        <f t="shared" si="400"/>
        <v>200.49</v>
      </c>
      <c r="Q3689" t="s">
        <v>8315</v>
      </c>
      <c r="R3689" t="s">
        <v>8316</v>
      </c>
      <c r="S3689" s="11">
        <f t="shared" si="401"/>
        <v>41787.218229166669</v>
      </c>
      <c r="T3689">
        <f t="shared" si="402"/>
        <v>25569.00028935185</v>
      </c>
      <c r="U3689">
        <f t="shared" si="403"/>
        <v>2014</v>
      </c>
      <c r="V3689">
        <f t="shared" si="404"/>
        <v>5</v>
      </c>
      <c r="W3689" t="str">
        <f t="shared" si="405"/>
        <v>May</v>
      </c>
    </row>
    <row r="3690" spans="1:23" customFormat="1" ht="43.2" x14ac:dyDescent="0.3">
      <c r="A3690">
        <v>3688</v>
      </c>
      <c r="B3690" s="2" t="s">
        <v>3685</v>
      </c>
      <c r="C3690" s="2" t="s">
        <v>7798</v>
      </c>
      <c r="D3690" s="7">
        <v>3000</v>
      </c>
      <c r="E3690" s="5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399"/>
        <v>109</v>
      </c>
      <c r="P3690">
        <f t="shared" si="400"/>
        <v>83.97</v>
      </c>
      <c r="Q3690" t="s">
        <v>8315</v>
      </c>
      <c r="R3690" t="s">
        <v>8316</v>
      </c>
      <c r="S3690" s="11">
        <f t="shared" si="401"/>
        <v>41829.787083333329</v>
      </c>
      <c r="T3690">
        <f t="shared" si="402"/>
        <v>25569.000451388889</v>
      </c>
      <c r="U3690">
        <f t="shared" si="403"/>
        <v>2014</v>
      </c>
      <c r="V3690">
        <f t="shared" si="404"/>
        <v>7</v>
      </c>
      <c r="W3690" t="str">
        <f t="shared" si="405"/>
        <v>Jul</v>
      </c>
    </row>
    <row r="3691" spans="1:23" customFormat="1" ht="43.2" x14ac:dyDescent="0.3">
      <c r="A3691">
        <v>3689</v>
      </c>
      <c r="B3691" s="2" t="s">
        <v>3686</v>
      </c>
      <c r="C3691" s="2" t="s">
        <v>7799</v>
      </c>
      <c r="D3691" s="7">
        <v>3000</v>
      </c>
      <c r="E3691" s="5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399"/>
        <v>118</v>
      </c>
      <c r="P3691">
        <f t="shared" si="400"/>
        <v>57.26</v>
      </c>
      <c r="Q3691" t="s">
        <v>8315</v>
      </c>
      <c r="R3691" t="s">
        <v>8316</v>
      </c>
      <c r="S3691" s="11">
        <f t="shared" si="401"/>
        <v>42147.826840277776</v>
      </c>
      <c r="T3691">
        <f t="shared" si="402"/>
        <v>25569.000717592593</v>
      </c>
      <c r="U3691">
        <f t="shared" si="403"/>
        <v>2015</v>
      </c>
      <c r="V3691">
        <f t="shared" si="404"/>
        <v>5</v>
      </c>
      <c r="W3691" t="str">
        <f t="shared" si="405"/>
        <v>May</v>
      </c>
    </row>
    <row r="3692" spans="1:23" customFormat="1" ht="43.2" x14ac:dyDescent="0.3">
      <c r="A3692">
        <v>3690</v>
      </c>
      <c r="B3692" s="2" t="s">
        <v>3687</v>
      </c>
      <c r="C3692" s="2" t="s">
        <v>7800</v>
      </c>
      <c r="D3692" s="7">
        <v>1500</v>
      </c>
      <c r="E3692" s="5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399"/>
        <v>120</v>
      </c>
      <c r="P3692">
        <f t="shared" si="400"/>
        <v>58.06</v>
      </c>
      <c r="Q3692" t="s">
        <v>8315</v>
      </c>
      <c r="R3692" t="s">
        <v>8316</v>
      </c>
      <c r="S3692" s="11">
        <f t="shared" si="401"/>
        <v>41940.598182870373</v>
      </c>
      <c r="T3692">
        <f t="shared" si="402"/>
        <v>25569.000358796296</v>
      </c>
      <c r="U3692">
        <f t="shared" si="403"/>
        <v>2014</v>
      </c>
      <c r="V3692">
        <f t="shared" si="404"/>
        <v>10</v>
      </c>
      <c r="W3692" t="str">
        <f t="shared" si="405"/>
        <v>Oct</v>
      </c>
    </row>
    <row r="3693" spans="1:23" customFormat="1" ht="28.8" x14ac:dyDescent="0.3">
      <c r="A3693">
        <v>3691</v>
      </c>
      <c r="B3693" s="2" t="s">
        <v>3688</v>
      </c>
      <c r="C3693" s="2" t="s">
        <v>7801</v>
      </c>
      <c r="D3693" s="7">
        <v>40000</v>
      </c>
      <c r="E3693" s="5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399"/>
        <v>128</v>
      </c>
      <c r="P3693">
        <f t="shared" si="400"/>
        <v>186.8</v>
      </c>
      <c r="Q3693" t="s">
        <v>8315</v>
      </c>
      <c r="R3693" t="s">
        <v>8316</v>
      </c>
      <c r="S3693" s="11">
        <f t="shared" si="401"/>
        <v>42020.700567129628</v>
      </c>
      <c r="T3693">
        <f t="shared" si="402"/>
        <v>25569.003171296295</v>
      </c>
      <c r="U3693">
        <f t="shared" si="403"/>
        <v>2015</v>
      </c>
      <c r="V3693">
        <f t="shared" si="404"/>
        <v>1</v>
      </c>
      <c r="W3693" t="str">
        <f t="shared" si="405"/>
        <v>Jan</v>
      </c>
    </row>
    <row r="3694" spans="1:23" customFormat="1" ht="28.8" x14ac:dyDescent="0.3">
      <c r="A3694">
        <v>3692</v>
      </c>
      <c r="B3694" s="2" t="s">
        <v>3689</v>
      </c>
      <c r="C3694" s="2" t="s">
        <v>7802</v>
      </c>
      <c r="D3694" s="7">
        <v>1000</v>
      </c>
      <c r="E3694" s="5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399"/>
        <v>126</v>
      </c>
      <c r="P3694">
        <f t="shared" si="400"/>
        <v>74.12</v>
      </c>
      <c r="Q3694" t="s">
        <v>8315</v>
      </c>
      <c r="R3694" t="s">
        <v>8316</v>
      </c>
      <c r="S3694" s="11">
        <f t="shared" si="401"/>
        <v>41891.96503472222</v>
      </c>
      <c r="T3694">
        <f t="shared" si="402"/>
        <v>25569.000196759258</v>
      </c>
      <c r="U3694">
        <f t="shared" si="403"/>
        <v>2014</v>
      </c>
      <c r="V3694">
        <f t="shared" si="404"/>
        <v>9</v>
      </c>
      <c r="W3694" t="str">
        <f t="shared" si="405"/>
        <v>Sep</v>
      </c>
    </row>
    <row r="3695" spans="1:23" customFormat="1" ht="43.2" x14ac:dyDescent="0.3">
      <c r="A3695">
        <v>3693</v>
      </c>
      <c r="B3695" s="2" t="s">
        <v>3690</v>
      </c>
      <c r="C3695" s="2" t="s">
        <v>7803</v>
      </c>
      <c r="D3695" s="7">
        <v>333</v>
      </c>
      <c r="E3695" s="5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399"/>
        <v>129</v>
      </c>
      <c r="P3695">
        <f t="shared" si="400"/>
        <v>30.71</v>
      </c>
      <c r="Q3695" t="s">
        <v>8315</v>
      </c>
      <c r="R3695" t="s">
        <v>8316</v>
      </c>
      <c r="S3695" s="11">
        <f t="shared" si="401"/>
        <v>42309.191307870366</v>
      </c>
      <c r="T3695">
        <f t="shared" si="402"/>
        <v>25569.000162037039</v>
      </c>
      <c r="U3695">
        <f t="shared" si="403"/>
        <v>2015</v>
      </c>
      <c r="V3695">
        <f t="shared" si="404"/>
        <v>11</v>
      </c>
      <c r="W3695" t="str">
        <f t="shared" si="405"/>
        <v>Nov</v>
      </c>
    </row>
    <row r="3696" spans="1:23" customFormat="1" ht="57.6" x14ac:dyDescent="0.3">
      <c r="A3696">
        <v>3694</v>
      </c>
      <c r="B3696" s="2" t="s">
        <v>3691</v>
      </c>
      <c r="C3696" s="2" t="s">
        <v>7804</v>
      </c>
      <c r="D3696" s="7">
        <v>3500</v>
      </c>
      <c r="E3696" s="5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399"/>
        <v>107</v>
      </c>
      <c r="P3696">
        <f t="shared" si="400"/>
        <v>62.67</v>
      </c>
      <c r="Q3696" t="s">
        <v>8315</v>
      </c>
      <c r="R3696" t="s">
        <v>8316</v>
      </c>
      <c r="S3696" s="11">
        <f t="shared" si="401"/>
        <v>42490.133877314816</v>
      </c>
      <c r="T3696">
        <f t="shared" si="402"/>
        <v>25569.000694444443</v>
      </c>
      <c r="U3696">
        <f t="shared" si="403"/>
        <v>2016</v>
      </c>
      <c r="V3696">
        <f t="shared" si="404"/>
        <v>4</v>
      </c>
      <c r="W3696" t="str">
        <f t="shared" si="405"/>
        <v>Apr</v>
      </c>
    </row>
    <row r="3697" spans="1:23" customFormat="1" ht="57.6" x14ac:dyDescent="0.3">
      <c r="A3697">
        <v>3695</v>
      </c>
      <c r="B3697" s="2" t="s">
        <v>3692</v>
      </c>
      <c r="C3697" s="2" t="s">
        <v>7805</v>
      </c>
      <c r="D3697" s="7">
        <v>4000</v>
      </c>
      <c r="E3697" s="5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399"/>
        <v>100</v>
      </c>
      <c r="P3697">
        <f t="shared" si="400"/>
        <v>121.36</v>
      </c>
      <c r="Q3697" t="s">
        <v>8315</v>
      </c>
      <c r="R3697" t="s">
        <v>8316</v>
      </c>
      <c r="S3697" s="11">
        <f t="shared" si="401"/>
        <v>41995.870486111111</v>
      </c>
      <c r="T3697">
        <f t="shared" si="402"/>
        <v>25569.000381944443</v>
      </c>
      <c r="U3697">
        <f t="shared" si="403"/>
        <v>2014</v>
      </c>
      <c r="V3697">
        <f t="shared" si="404"/>
        <v>12</v>
      </c>
      <c r="W3697" t="str">
        <f t="shared" si="405"/>
        <v>Dec</v>
      </c>
    </row>
    <row r="3698" spans="1:23" customFormat="1" ht="43.2" x14ac:dyDescent="0.3">
      <c r="A3698">
        <v>3696</v>
      </c>
      <c r="B3698" s="2" t="s">
        <v>3693</v>
      </c>
      <c r="C3698" s="2" t="s">
        <v>7806</v>
      </c>
      <c r="D3698" s="7">
        <v>2000</v>
      </c>
      <c r="E3698" s="5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399"/>
        <v>155</v>
      </c>
      <c r="P3698">
        <f t="shared" si="400"/>
        <v>39.74</v>
      </c>
      <c r="Q3698" t="s">
        <v>8315</v>
      </c>
      <c r="R3698" t="s">
        <v>8316</v>
      </c>
      <c r="S3698" s="11">
        <f t="shared" si="401"/>
        <v>41988.617083333331</v>
      </c>
      <c r="T3698">
        <f t="shared" si="402"/>
        <v>25569.000902777778</v>
      </c>
      <c r="U3698">
        <f t="shared" si="403"/>
        <v>2014</v>
      </c>
      <c r="V3698">
        <f t="shared" si="404"/>
        <v>12</v>
      </c>
      <c r="W3698" t="str">
        <f t="shared" si="405"/>
        <v>Dec</v>
      </c>
    </row>
    <row r="3699" spans="1:23" customFormat="1" ht="43.2" x14ac:dyDescent="0.3">
      <c r="A3699">
        <v>3697</v>
      </c>
      <c r="B3699" s="2" t="s">
        <v>3694</v>
      </c>
      <c r="C3699" s="2" t="s">
        <v>7807</v>
      </c>
      <c r="D3699" s="7">
        <v>2000</v>
      </c>
      <c r="E3699" s="5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399"/>
        <v>108</v>
      </c>
      <c r="P3699">
        <f t="shared" si="400"/>
        <v>72</v>
      </c>
      <c r="Q3699" t="s">
        <v>8315</v>
      </c>
      <c r="R3699" t="s">
        <v>8316</v>
      </c>
      <c r="S3699" s="11">
        <f t="shared" si="401"/>
        <v>42479.465833333335</v>
      </c>
      <c r="T3699">
        <f t="shared" si="402"/>
        <v>25569.000347222223</v>
      </c>
      <c r="U3699">
        <f t="shared" si="403"/>
        <v>2016</v>
      </c>
      <c r="V3699">
        <f t="shared" si="404"/>
        <v>4</v>
      </c>
      <c r="W3699" t="str">
        <f t="shared" si="405"/>
        <v>Apr</v>
      </c>
    </row>
    <row r="3700" spans="1:23" customFormat="1" ht="43.2" x14ac:dyDescent="0.3">
      <c r="A3700">
        <v>3698</v>
      </c>
      <c r="B3700" s="2" t="s">
        <v>3695</v>
      </c>
      <c r="C3700" s="2" t="s">
        <v>7808</v>
      </c>
      <c r="D3700" s="7">
        <v>5000</v>
      </c>
      <c r="E3700" s="5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399"/>
        <v>111</v>
      </c>
      <c r="P3700">
        <f t="shared" si="400"/>
        <v>40.630000000000003</v>
      </c>
      <c r="Q3700" t="s">
        <v>8315</v>
      </c>
      <c r="R3700" t="s">
        <v>8316</v>
      </c>
      <c r="S3700" s="11">
        <f t="shared" si="401"/>
        <v>42401.806562500002</v>
      </c>
      <c r="T3700">
        <f t="shared" si="402"/>
        <v>25569.001574074075</v>
      </c>
      <c r="U3700">
        <f t="shared" si="403"/>
        <v>2016</v>
      </c>
      <c r="V3700">
        <f t="shared" si="404"/>
        <v>2</v>
      </c>
      <c r="W3700" t="str">
        <f t="shared" si="405"/>
        <v>Feb</v>
      </c>
    </row>
    <row r="3701" spans="1:23" customFormat="1" ht="43.2" x14ac:dyDescent="0.3">
      <c r="A3701">
        <v>3699</v>
      </c>
      <c r="B3701" s="2" t="s">
        <v>3696</v>
      </c>
      <c r="C3701" s="2" t="s">
        <v>7809</v>
      </c>
      <c r="D3701" s="7">
        <v>2500</v>
      </c>
      <c r="E3701" s="5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399"/>
        <v>101</v>
      </c>
      <c r="P3701">
        <f t="shared" si="400"/>
        <v>63</v>
      </c>
      <c r="Q3701" t="s">
        <v>8315</v>
      </c>
      <c r="R3701" t="s">
        <v>8316</v>
      </c>
      <c r="S3701" s="11">
        <f t="shared" si="401"/>
        <v>41897.602037037039</v>
      </c>
      <c r="T3701">
        <f t="shared" si="402"/>
        <v>25569.000462962962</v>
      </c>
      <c r="U3701">
        <f t="shared" si="403"/>
        <v>2014</v>
      </c>
      <c r="V3701">
        <f t="shared" si="404"/>
        <v>9</v>
      </c>
      <c r="W3701" t="str">
        <f t="shared" si="405"/>
        <v>Sep</v>
      </c>
    </row>
    <row r="3702" spans="1:23" customFormat="1" ht="28.8" x14ac:dyDescent="0.3">
      <c r="A3702">
        <v>3700</v>
      </c>
      <c r="B3702" s="2" t="s">
        <v>3697</v>
      </c>
      <c r="C3702" s="2" t="s">
        <v>7810</v>
      </c>
      <c r="D3702" s="7">
        <v>500</v>
      </c>
      <c r="E3702" s="5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399"/>
        <v>121</v>
      </c>
      <c r="P3702">
        <f t="shared" si="400"/>
        <v>33.67</v>
      </c>
      <c r="Q3702" t="s">
        <v>8315</v>
      </c>
      <c r="R3702" t="s">
        <v>8316</v>
      </c>
      <c r="S3702" s="11">
        <f t="shared" si="401"/>
        <v>41882.585648148146</v>
      </c>
      <c r="T3702">
        <f t="shared" si="402"/>
        <v>25569.000208333335</v>
      </c>
      <c r="U3702">
        <f t="shared" si="403"/>
        <v>2014</v>
      </c>
      <c r="V3702">
        <f t="shared" si="404"/>
        <v>8</v>
      </c>
      <c r="W3702" t="str">
        <f t="shared" si="405"/>
        <v>Aug</v>
      </c>
    </row>
    <row r="3703" spans="1:23" customFormat="1" ht="43.2" x14ac:dyDescent="0.3">
      <c r="A3703">
        <v>3701</v>
      </c>
      <c r="B3703" s="2" t="s">
        <v>3698</v>
      </c>
      <c r="C3703" s="2" t="s">
        <v>7811</v>
      </c>
      <c r="D3703" s="7">
        <v>1500</v>
      </c>
      <c r="E3703" s="5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399"/>
        <v>100</v>
      </c>
      <c r="P3703">
        <f t="shared" si="400"/>
        <v>38.590000000000003</v>
      </c>
      <c r="Q3703" t="s">
        <v>8315</v>
      </c>
      <c r="R3703" t="s">
        <v>8316</v>
      </c>
      <c r="S3703" s="11">
        <f t="shared" si="401"/>
        <v>42129.541585648149</v>
      </c>
      <c r="T3703">
        <f t="shared" si="402"/>
        <v>25569.000451388889</v>
      </c>
      <c r="U3703">
        <f t="shared" si="403"/>
        <v>2015</v>
      </c>
      <c r="V3703">
        <f t="shared" si="404"/>
        <v>5</v>
      </c>
      <c r="W3703" t="str">
        <f t="shared" si="405"/>
        <v>May</v>
      </c>
    </row>
    <row r="3704" spans="1:23" customFormat="1" ht="57.6" x14ac:dyDescent="0.3">
      <c r="A3704">
        <v>3702</v>
      </c>
      <c r="B3704" s="2" t="s">
        <v>3699</v>
      </c>
      <c r="C3704" s="2" t="s">
        <v>7812</v>
      </c>
      <c r="D3704" s="7">
        <v>3000</v>
      </c>
      <c r="E3704" s="5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399"/>
        <v>109</v>
      </c>
      <c r="P3704">
        <f t="shared" si="400"/>
        <v>155.94999999999999</v>
      </c>
      <c r="Q3704" t="s">
        <v>8315</v>
      </c>
      <c r="R3704" t="s">
        <v>8316</v>
      </c>
      <c r="S3704" s="11">
        <f t="shared" si="401"/>
        <v>42524.53800925926</v>
      </c>
      <c r="T3704">
        <f t="shared" si="402"/>
        <v>25569.000243055554</v>
      </c>
      <c r="U3704">
        <f t="shared" si="403"/>
        <v>2016</v>
      </c>
      <c r="V3704">
        <f t="shared" si="404"/>
        <v>6</v>
      </c>
      <c r="W3704" t="str">
        <f t="shared" si="405"/>
        <v>Jun</v>
      </c>
    </row>
    <row r="3705" spans="1:23" customFormat="1" ht="43.2" x14ac:dyDescent="0.3">
      <c r="A3705">
        <v>3703</v>
      </c>
      <c r="B3705" s="2" t="s">
        <v>3700</v>
      </c>
      <c r="C3705" s="2" t="s">
        <v>7813</v>
      </c>
      <c r="D3705" s="7">
        <v>1050</v>
      </c>
      <c r="E3705" s="5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399"/>
        <v>123</v>
      </c>
      <c r="P3705">
        <f t="shared" si="400"/>
        <v>43.2</v>
      </c>
      <c r="Q3705" t="s">
        <v>8315</v>
      </c>
      <c r="R3705" t="s">
        <v>8316</v>
      </c>
      <c r="S3705" s="11">
        <f t="shared" si="401"/>
        <v>42556.504490740743</v>
      </c>
      <c r="T3705">
        <f t="shared" si="402"/>
        <v>25569.000347222223</v>
      </c>
      <c r="U3705">
        <f t="shared" si="403"/>
        <v>2016</v>
      </c>
      <c r="V3705">
        <f t="shared" si="404"/>
        <v>7</v>
      </c>
      <c r="W3705" t="str">
        <f t="shared" si="405"/>
        <v>Jul</v>
      </c>
    </row>
    <row r="3706" spans="1:23" customFormat="1" ht="43.2" x14ac:dyDescent="0.3">
      <c r="A3706">
        <v>3704</v>
      </c>
      <c r="B3706" s="2" t="s">
        <v>3701</v>
      </c>
      <c r="C3706" s="2" t="s">
        <v>7814</v>
      </c>
      <c r="D3706" s="7">
        <v>300</v>
      </c>
      <c r="E3706" s="5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399"/>
        <v>136</v>
      </c>
      <c r="P3706">
        <f t="shared" si="400"/>
        <v>15.15</v>
      </c>
      <c r="Q3706" t="s">
        <v>8315</v>
      </c>
      <c r="R3706" t="s">
        <v>8316</v>
      </c>
      <c r="S3706" s="11">
        <f t="shared" si="401"/>
        <v>42461.689745370371</v>
      </c>
      <c r="T3706">
        <f t="shared" si="402"/>
        <v>25569.0003125</v>
      </c>
      <c r="U3706">
        <f t="shared" si="403"/>
        <v>2016</v>
      </c>
      <c r="V3706">
        <f t="shared" si="404"/>
        <v>4</v>
      </c>
      <c r="W3706" t="str">
        <f t="shared" si="405"/>
        <v>Apr</v>
      </c>
    </row>
    <row r="3707" spans="1:23" customFormat="1" ht="43.2" x14ac:dyDescent="0.3">
      <c r="A3707">
        <v>3705</v>
      </c>
      <c r="B3707" s="2" t="s">
        <v>3702</v>
      </c>
      <c r="C3707" s="2" t="s">
        <v>7815</v>
      </c>
      <c r="D3707" s="7">
        <v>2827</v>
      </c>
      <c r="E3707" s="5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399"/>
        <v>103</v>
      </c>
      <c r="P3707">
        <f t="shared" si="400"/>
        <v>83.57</v>
      </c>
      <c r="Q3707" t="s">
        <v>8315</v>
      </c>
      <c r="R3707" t="s">
        <v>8316</v>
      </c>
      <c r="S3707" s="11">
        <f t="shared" si="401"/>
        <v>41792.542986111112</v>
      </c>
      <c r="T3707">
        <f t="shared" si="402"/>
        <v>25569.000405092593</v>
      </c>
      <c r="U3707">
        <f t="shared" si="403"/>
        <v>2014</v>
      </c>
      <c r="V3707">
        <f t="shared" si="404"/>
        <v>6</v>
      </c>
      <c r="W3707" t="str">
        <f t="shared" si="405"/>
        <v>Jun</v>
      </c>
    </row>
    <row r="3708" spans="1:23" customFormat="1" ht="43.2" x14ac:dyDescent="0.3">
      <c r="A3708">
        <v>3706</v>
      </c>
      <c r="B3708" s="2" t="s">
        <v>3703</v>
      </c>
      <c r="C3708" s="2" t="s">
        <v>7816</v>
      </c>
      <c r="D3708" s="7">
        <v>1500</v>
      </c>
      <c r="E3708" s="5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399"/>
        <v>121</v>
      </c>
      <c r="P3708">
        <f t="shared" si="400"/>
        <v>140</v>
      </c>
      <c r="Q3708" t="s">
        <v>8315</v>
      </c>
      <c r="R3708" t="s">
        <v>8316</v>
      </c>
      <c r="S3708" s="11">
        <f t="shared" si="401"/>
        <v>41879.913761574076</v>
      </c>
      <c r="T3708">
        <f t="shared" si="402"/>
        <v>25569.000150462962</v>
      </c>
      <c r="U3708">
        <f t="shared" si="403"/>
        <v>2014</v>
      </c>
      <c r="V3708">
        <f t="shared" si="404"/>
        <v>8</v>
      </c>
      <c r="W3708" t="str">
        <f t="shared" si="405"/>
        <v>Aug</v>
      </c>
    </row>
    <row r="3709" spans="1:23" customFormat="1" ht="43.2" x14ac:dyDescent="0.3">
      <c r="A3709">
        <v>3707</v>
      </c>
      <c r="B3709" s="2" t="s">
        <v>3704</v>
      </c>
      <c r="C3709" s="2" t="s">
        <v>7817</v>
      </c>
      <c r="D3709" s="7">
        <v>1000</v>
      </c>
      <c r="E3709" s="5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399"/>
        <v>186</v>
      </c>
      <c r="P3709">
        <f t="shared" si="400"/>
        <v>80.87</v>
      </c>
      <c r="Q3709" t="s">
        <v>8315</v>
      </c>
      <c r="R3709" t="s">
        <v>8316</v>
      </c>
      <c r="S3709" s="11">
        <f t="shared" si="401"/>
        <v>42552.048356481479</v>
      </c>
      <c r="T3709">
        <f t="shared" si="402"/>
        <v>25569.000266203704</v>
      </c>
      <c r="U3709">
        <f t="shared" si="403"/>
        <v>2016</v>
      </c>
      <c r="V3709">
        <f t="shared" si="404"/>
        <v>7</v>
      </c>
      <c r="W3709" t="str">
        <f t="shared" si="405"/>
        <v>Jul</v>
      </c>
    </row>
    <row r="3710" spans="1:23" customFormat="1" ht="57.6" x14ac:dyDescent="0.3">
      <c r="A3710">
        <v>3708</v>
      </c>
      <c r="B3710" s="2" t="s">
        <v>3705</v>
      </c>
      <c r="C3710" s="2" t="s">
        <v>7818</v>
      </c>
      <c r="D3710" s="7">
        <v>700</v>
      </c>
      <c r="E3710" s="5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399"/>
        <v>300</v>
      </c>
      <c r="P3710">
        <f t="shared" si="400"/>
        <v>53.85</v>
      </c>
      <c r="Q3710" t="s">
        <v>8315</v>
      </c>
      <c r="R3710" t="s">
        <v>8316</v>
      </c>
      <c r="S3710" s="11">
        <f t="shared" si="401"/>
        <v>41810.142199074071</v>
      </c>
      <c r="T3710">
        <f t="shared" si="402"/>
        <v>25569.000451388889</v>
      </c>
      <c r="U3710">
        <f t="shared" si="403"/>
        <v>2014</v>
      </c>
      <c r="V3710">
        <f t="shared" si="404"/>
        <v>6</v>
      </c>
      <c r="W3710" t="str">
        <f t="shared" si="405"/>
        <v>Jun</v>
      </c>
    </row>
    <row r="3711" spans="1:23" customFormat="1" ht="43.2" x14ac:dyDescent="0.3">
      <c r="A3711">
        <v>3709</v>
      </c>
      <c r="B3711" s="2" t="s">
        <v>3706</v>
      </c>
      <c r="C3711" s="2" t="s">
        <v>7819</v>
      </c>
      <c r="D3711" s="7">
        <v>1000</v>
      </c>
      <c r="E3711" s="5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399"/>
        <v>108</v>
      </c>
      <c r="P3711">
        <f t="shared" si="400"/>
        <v>30.93</v>
      </c>
      <c r="Q3711" t="s">
        <v>8315</v>
      </c>
      <c r="R3711" t="s">
        <v>8316</v>
      </c>
      <c r="S3711" s="11">
        <f t="shared" si="401"/>
        <v>41785.707708333335</v>
      </c>
      <c r="T3711">
        <f t="shared" si="402"/>
        <v>25569.000405092593</v>
      </c>
      <c r="U3711">
        <f t="shared" si="403"/>
        <v>2014</v>
      </c>
      <c r="V3711">
        <f t="shared" si="404"/>
        <v>5</v>
      </c>
      <c r="W3711" t="str">
        <f t="shared" si="405"/>
        <v>May</v>
      </c>
    </row>
    <row r="3712" spans="1:23" customFormat="1" ht="28.8" x14ac:dyDescent="0.3">
      <c r="A3712">
        <v>3710</v>
      </c>
      <c r="B3712" s="2" t="s">
        <v>3707</v>
      </c>
      <c r="C3712" s="2" t="s">
        <v>7820</v>
      </c>
      <c r="D3712" s="7">
        <v>1300</v>
      </c>
      <c r="E3712" s="5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399"/>
        <v>141</v>
      </c>
      <c r="P3712">
        <f t="shared" si="400"/>
        <v>67.959999999999994</v>
      </c>
      <c r="Q3712" t="s">
        <v>8315</v>
      </c>
      <c r="R3712" t="s">
        <v>8316</v>
      </c>
      <c r="S3712" s="11">
        <f t="shared" si="401"/>
        <v>42072.576249999998</v>
      </c>
      <c r="T3712">
        <f t="shared" si="402"/>
        <v>25569.0003125</v>
      </c>
      <c r="U3712">
        <f t="shared" si="403"/>
        <v>2015</v>
      </c>
      <c r="V3712">
        <f t="shared" si="404"/>
        <v>3</v>
      </c>
      <c r="W3712" t="str">
        <f t="shared" si="405"/>
        <v>Mar</v>
      </c>
    </row>
    <row r="3713" spans="1:23" customFormat="1" ht="28.8" x14ac:dyDescent="0.3">
      <c r="A3713">
        <v>3711</v>
      </c>
      <c r="B3713" s="2" t="s">
        <v>3708</v>
      </c>
      <c r="C3713" s="2" t="s">
        <v>7821</v>
      </c>
      <c r="D3713" s="7">
        <v>500</v>
      </c>
      <c r="E3713" s="5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399"/>
        <v>114</v>
      </c>
      <c r="P3713">
        <f t="shared" si="400"/>
        <v>27.14</v>
      </c>
      <c r="Q3713" t="s">
        <v>8315</v>
      </c>
      <c r="R3713" t="s">
        <v>8316</v>
      </c>
      <c r="S3713" s="11">
        <f t="shared" si="401"/>
        <v>41779.724224537036</v>
      </c>
      <c r="T3713">
        <f t="shared" si="402"/>
        <v>25569.000243055554</v>
      </c>
      <c r="U3713">
        <f t="shared" si="403"/>
        <v>2014</v>
      </c>
      <c r="V3713">
        <f t="shared" si="404"/>
        <v>5</v>
      </c>
      <c r="W3713" t="str">
        <f t="shared" si="405"/>
        <v>May</v>
      </c>
    </row>
    <row r="3714" spans="1:23" customFormat="1" ht="57.6" x14ac:dyDescent="0.3">
      <c r="A3714">
        <v>3712</v>
      </c>
      <c r="B3714" s="2" t="s">
        <v>3709</v>
      </c>
      <c r="C3714" s="2" t="s">
        <v>7822</v>
      </c>
      <c r="D3714" s="7">
        <v>7500</v>
      </c>
      <c r="E3714" s="5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406">ROUND(E3714/D3714*100,0)</f>
        <v>154</v>
      </c>
      <c r="P3714">
        <f t="shared" si="400"/>
        <v>110.87</v>
      </c>
      <c r="Q3714" t="s">
        <v>8315</v>
      </c>
      <c r="R3714" t="s">
        <v>8316</v>
      </c>
      <c r="S3714" s="11">
        <f t="shared" si="401"/>
        <v>42134.172071759262</v>
      </c>
      <c r="T3714">
        <f t="shared" si="402"/>
        <v>25569.001203703705</v>
      </c>
      <c r="U3714">
        <f t="shared" si="403"/>
        <v>2015</v>
      </c>
      <c r="V3714">
        <f t="shared" si="404"/>
        <v>5</v>
      </c>
      <c r="W3714" t="str">
        <f t="shared" si="405"/>
        <v>May</v>
      </c>
    </row>
    <row r="3715" spans="1:23" customFormat="1" ht="43.2" x14ac:dyDescent="0.3">
      <c r="A3715">
        <v>3713</v>
      </c>
      <c r="B3715" s="2" t="s">
        <v>3710</v>
      </c>
      <c r="C3715" s="2" t="s">
        <v>7823</v>
      </c>
      <c r="D3715" s="7">
        <v>2000</v>
      </c>
      <c r="E3715" s="5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406"/>
        <v>102</v>
      </c>
      <c r="P3715">
        <f t="shared" ref="P3715:P3778" si="407">IFERROR(ROUND(E3715/L3715,2),0)</f>
        <v>106.84</v>
      </c>
      <c r="Q3715" t="s">
        <v>8315</v>
      </c>
      <c r="R3715" t="s">
        <v>8316</v>
      </c>
      <c r="S3715" s="11">
        <f t="shared" ref="S3715:S3778" si="408">(((J3715/60)/60)/24)+DATE(1970,1,1)</f>
        <v>42505.738032407404</v>
      </c>
      <c r="T3715">
        <f t="shared" ref="T3715:T3778" si="409">(((L3715/60)/60)/24)+DATE(1970,1,1)</f>
        <v>25569.000219907408</v>
      </c>
      <c r="U3715">
        <f t="shared" ref="U3715:U3778" si="410">YEAR(S3715)</f>
        <v>2016</v>
      </c>
      <c r="V3715">
        <f t="shared" ref="V3715:V3778" si="411">MONTH(S3715)</f>
        <v>5</v>
      </c>
      <c r="W3715" t="str">
        <f t="shared" ref="W3715:W3778" si="412">IF(V3715=1,"Jan",IF(V3715=2,"Feb",IF(V3715=3,"Mar",IF(V3715=4,"Apr",IF(V3715=5,"May",IF(V3715=6,"Jun",IF(V3715=7,"Jul",IF(V3715=8,"Aug",IF(V3715=9,"Sep",IF(V3715=10,"Oct",IF(V3715=11,"Nov",IF(V3715=12,"Dec"))))))))))))</f>
        <v>May</v>
      </c>
    </row>
    <row r="3716" spans="1:23" customFormat="1" ht="43.2" x14ac:dyDescent="0.3">
      <c r="A3716">
        <v>3714</v>
      </c>
      <c r="B3716" s="2" t="s">
        <v>3711</v>
      </c>
      <c r="C3716" s="2" t="s">
        <v>7824</v>
      </c>
      <c r="D3716" s="7">
        <v>10000</v>
      </c>
      <c r="E3716" s="5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406"/>
        <v>102</v>
      </c>
      <c r="P3716">
        <f t="shared" si="407"/>
        <v>105.52</v>
      </c>
      <c r="Q3716" t="s">
        <v>8315</v>
      </c>
      <c r="R3716" t="s">
        <v>8316</v>
      </c>
      <c r="S3716" s="11">
        <f t="shared" si="408"/>
        <v>42118.556331018524</v>
      </c>
      <c r="T3716">
        <f t="shared" si="409"/>
        <v>25569.001122685186</v>
      </c>
      <c r="U3716">
        <f t="shared" si="410"/>
        <v>2015</v>
      </c>
      <c r="V3716">
        <f t="shared" si="411"/>
        <v>4</v>
      </c>
      <c r="W3716" t="str">
        <f t="shared" si="412"/>
        <v>Apr</v>
      </c>
    </row>
    <row r="3717" spans="1:23" customFormat="1" ht="43.2" x14ac:dyDescent="0.3">
      <c r="A3717">
        <v>3715</v>
      </c>
      <c r="B3717" s="2" t="s">
        <v>3712</v>
      </c>
      <c r="C3717" s="2" t="s">
        <v>7825</v>
      </c>
      <c r="D3717" s="7">
        <v>3500</v>
      </c>
      <c r="E3717" s="5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406"/>
        <v>103</v>
      </c>
      <c r="P3717">
        <f t="shared" si="407"/>
        <v>132.96</v>
      </c>
      <c r="Q3717" t="s">
        <v>8315</v>
      </c>
      <c r="R3717" t="s">
        <v>8316</v>
      </c>
      <c r="S3717" s="11">
        <f t="shared" si="408"/>
        <v>42036.995590277773</v>
      </c>
      <c r="T3717">
        <f t="shared" si="409"/>
        <v>25569.0003125</v>
      </c>
      <c r="U3717">
        <f t="shared" si="410"/>
        <v>2015</v>
      </c>
      <c r="V3717">
        <f t="shared" si="411"/>
        <v>2</v>
      </c>
      <c r="W3717" t="str">
        <f t="shared" si="412"/>
        <v>Feb</v>
      </c>
    </row>
    <row r="3718" spans="1:23" customFormat="1" ht="43.2" x14ac:dyDescent="0.3">
      <c r="A3718">
        <v>3716</v>
      </c>
      <c r="B3718" s="2" t="s">
        <v>3713</v>
      </c>
      <c r="C3718" s="2" t="s">
        <v>7826</v>
      </c>
      <c r="D3718" s="7">
        <v>800</v>
      </c>
      <c r="E3718" s="5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406"/>
        <v>156</v>
      </c>
      <c r="P3718">
        <f t="shared" si="407"/>
        <v>51.92</v>
      </c>
      <c r="Q3718" t="s">
        <v>8315</v>
      </c>
      <c r="R3718" t="s">
        <v>8316</v>
      </c>
      <c r="S3718" s="11">
        <f t="shared" si="408"/>
        <v>42360.887835648144</v>
      </c>
      <c r="T3718">
        <f t="shared" si="409"/>
        <v>25569.000277777777</v>
      </c>
      <c r="U3718">
        <f t="shared" si="410"/>
        <v>2015</v>
      </c>
      <c r="V3718">
        <f t="shared" si="411"/>
        <v>12</v>
      </c>
      <c r="W3718" t="str">
        <f t="shared" si="412"/>
        <v>Dec</v>
      </c>
    </row>
    <row r="3719" spans="1:23" customFormat="1" ht="43.2" x14ac:dyDescent="0.3">
      <c r="A3719">
        <v>3717</v>
      </c>
      <c r="B3719" s="2" t="s">
        <v>3714</v>
      </c>
      <c r="C3719" s="2" t="s">
        <v>7827</v>
      </c>
      <c r="D3719" s="7">
        <v>4000</v>
      </c>
      <c r="E3719" s="5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406"/>
        <v>101</v>
      </c>
      <c r="P3719">
        <f t="shared" si="407"/>
        <v>310</v>
      </c>
      <c r="Q3719" t="s">
        <v>8315</v>
      </c>
      <c r="R3719" t="s">
        <v>8316</v>
      </c>
      <c r="S3719" s="11">
        <f t="shared" si="408"/>
        <v>42102.866307870368</v>
      </c>
      <c r="T3719">
        <f t="shared" si="409"/>
        <v>25569.000150462962</v>
      </c>
      <c r="U3719">
        <f t="shared" si="410"/>
        <v>2015</v>
      </c>
      <c r="V3719">
        <f t="shared" si="411"/>
        <v>4</v>
      </c>
      <c r="W3719" t="str">
        <f t="shared" si="412"/>
        <v>Apr</v>
      </c>
    </row>
    <row r="3720" spans="1:23" customFormat="1" ht="43.2" x14ac:dyDescent="0.3">
      <c r="A3720">
        <v>3718</v>
      </c>
      <c r="B3720" s="2" t="s">
        <v>3715</v>
      </c>
      <c r="C3720" s="2" t="s">
        <v>7828</v>
      </c>
      <c r="D3720" s="7">
        <v>500</v>
      </c>
      <c r="E3720" s="5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406"/>
        <v>239</v>
      </c>
      <c r="P3720">
        <f t="shared" si="407"/>
        <v>26.02</v>
      </c>
      <c r="Q3720" t="s">
        <v>8315</v>
      </c>
      <c r="R3720" t="s">
        <v>8316</v>
      </c>
      <c r="S3720" s="11">
        <f t="shared" si="408"/>
        <v>42032.716145833328</v>
      </c>
      <c r="T3720">
        <f t="shared" si="409"/>
        <v>25569.000532407408</v>
      </c>
      <c r="U3720">
        <f t="shared" si="410"/>
        <v>2015</v>
      </c>
      <c r="V3720">
        <f t="shared" si="411"/>
        <v>1</v>
      </c>
      <c r="W3720" t="str">
        <f t="shared" si="412"/>
        <v>Jan</v>
      </c>
    </row>
    <row r="3721" spans="1:23" customFormat="1" ht="28.8" x14ac:dyDescent="0.3">
      <c r="A3721">
        <v>3719</v>
      </c>
      <c r="B3721" s="2" t="s">
        <v>3716</v>
      </c>
      <c r="C3721" s="2" t="s">
        <v>7829</v>
      </c>
      <c r="D3721" s="7">
        <v>200</v>
      </c>
      <c r="E3721" s="5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406"/>
        <v>210</v>
      </c>
      <c r="P3721">
        <f t="shared" si="407"/>
        <v>105</v>
      </c>
      <c r="Q3721" t="s">
        <v>8315</v>
      </c>
      <c r="R3721" t="s">
        <v>8316</v>
      </c>
      <c r="S3721" s="11">
        <f t="shared" si="408"/>
        <v>42147.729930555557</v>
      </c>
      <c r="T3721">
        <f t="shared" si="409"/>
        <v>25569.000046296296</v>
      </c>
      <c r="U3721">
        <f t="shared" si="410"/>
        <v>2015</v>
      </c>
      <c r="V3721">
        <f t="shared" si="411"/>
        <v>5</v>
      </c>
      <c r="W3721" t="str">
        <f t="shared" si="412"/>
        <v>May</v>
      </c>
    </row>
    <row r="3722" spans="1:23" customFormat="1" ht="28.8" x14ac:dyDescent="0.3">
      <c r="A3722">
        <v>3720</v>
      </c>
      <c r="B3722" s="2" t="s">
        <v>3717</v>
      </c>
      <c r="C3722" s="2" t="s">
        <v>7830</v>
      </c>
      <c r="D3722" s="7">
        <v>3300</v>
      </c>
      <c r="E3722" s="5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406"/>
        <v>105</v>
      </c>
      <c r="P3722">
        <f t="shared" si="407"/>
        <v>86.23</v>
      </c>
      <c r="Q3722" t="s">
        <v>8315</v>
      </c>
      <c r="R3722" t="s">
        <v>8316</v>
      </c>
      <c r="S3722" s="11">
        <f t="shared" si="408"/>
        <v>42165.993125000001</v>
      </c>
      <c r="T3722">
        <f t="shared" si="409"/>
        <v>25569.000462962962</v>
      </c>
      <c r="U3722">
        <f t="shared" si="410"/>
        <v>2015</v>
      </c>
      <c r="V3722">
        <f t="shared" si="411"/>
        <v>6</v>
      </c>
      <c r="W3722" t="str">
        <f t="shared" si="412"/>
        <v>Jun</v>
      </c>
    </row>
    <row r="3723" spans="1:23" customFormat="1" ht="57.6" x14ac:dyDescent="0.3">
      <c r="A3723">
        <v>3721</v>
      </c>
      <c r="B3723" s="2" t="s">
        <v>3718</v>
      </c>
      <c r="C3723" s="2" t="s">
        <v>7831</v>
      </c>
      <c r="D3723" s="7">
        <v>5000</v>
      </c>
      <c r="E3723" s="5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406"/>
        <v>101</v>
      </c>
      <c r="P3723">
        <f t="shared" si="407"/>
        <v>114.55</v>
      </c>
      <c r="Q3723" t="s">
        <v>8315</v>
      </c>
      <c r="R3723" t="s">
        <v>8316</v>
      </c>
      <c r="S3723" s="11">
        <f t="shared" si="408"/>
        <v>41927.936157407406</v>
      </c>
      <c r="T3723">
        <f t="shared" si="409"/>
        <v>25569.000509259258</v>
      </c>
      <c r="U3723">
        <f t="shared" si="410"/>
        <v>2014</v>
      </c>
      <c r="V3723">
        <f t="shared" si="411"/>
        <v>10</v>
      </c>
      <c r="W3723" t="str">
        <f t="shared" si="412"/>
        <v>Oct</v>
      </c>
    </row>
    <row r="3724" spans="1:23" customFormat="1" ht="57.6" x14ac:dyDescent="0.3">
      <c r="A3724">
        <v>3722</v>
      </c>
      <c r="B3724" s="2" t="s">
        <v>3719</v>
      </c>
      <c r="C3724" s="2" t="s">
        <v>7832</v>
      </c>
      <c r="D3724" s="7">
        <v>1500</v>
      </c>
      <c r="E3724" s="5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406"/>
        <v>111</v>
      </c>
      <c r="P3724">
        <f t="shared" si="407"/>
        <v>47.66</v>
      </c>
      <c r="Q3724" t="s">
        <v>8315</v>
      </c>
      <c r="R3724" t="s">
        <v>8316</v>
      </c>
      <c r="S3724" s="11">
        <f t="shared" si="408"/>
        <v>42381.671840277777</v>
      </c>
      <c r="T3724">
        <f t="shared" si="409"/>
        <v>25569.000405092593</v>
      </c>
      <c r="U3724">
        <f t="shared" si="410"/>
        <v>2016</v>
      </c>
      <c r="V3724">
        <f t="shared" si="411"/>
        <v>1</v>
      </c>
      <c r="W3724" t="str">
        <f t="shared" si="412"/>
        <v>Jan</v>
      </c>
    </row>
    <row r="3725" spans="1:23" customFormat="1" ht="28.8" x14ac:dyDescent="0.3">
      <c r="A3725">
        <v>3723</v>
      </c>
      <c r="B3725" s="2" t="s">
        <v>3720</v>
      </c>
      <c r="C3725" s="2" t="s">
        <v>7833</v>
      </c>
      <c r="D3725" s="7">
        <v>4500</v>
      </c>
      <c r="E3725" s="5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406"/>
        <v>102</v>
      </c>
      <c r="P3725">
        <f t="shared" si="407"/>
        <v>72.89</v>
      </c>
      <c r="Q3725" t="s">
        <v>8315</v>
      </c>
      <c r="R3725" t="s">
        <v>8316</v>
      </c>
      <c r="S3725" s="11">
        <f t="shared" si="408"/>
        <v>41943.753032407411</v>
      </c>
      <c r="T3725">
        <f t="shared" si="409"/>
        <v>25569.000729166666</v>
      </c>
      <c r="U3725">
        <f t="shared" si="410"/>
        <v>2014</v>
      </c>
      <c r="V3725">
        <f t="shared" si="411"/>
        <v>10</v>
      </c>
      <c r="W3725" t="str">
        <f t="shared" si="412"/>
        <v>Oct</v>
      </c>
    </row>
    <row r="3726" spans="1:23" customFormat="1" ht="43.2" x14ac:dyDescent="0.3">
      <c r="A3726">
        <v>3724</v>
      </c>
      <c r="B3726" s="2" t="s">
        <v>3721</v>
      </c>
      <c r="C3726" s="2" t="s">
        <v>7834</v>
      </c>
      <c r="D3726" s="7">
        <v>4300</v>
      </c>
      <c r="E3726" s="5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406"/>
        <v>103</v>
      </c>
      <c r="P3726">
        <f t="shared" si="407"/>
        <v>49.55</v>
      </c>
      <c r="Q3726" t="s">
        <v>8315</v>
      </c>
      <c r="R3726" t="s">
        <v>8316</v>
      </c>
      <c r="S3726" s="11">
        <f t="shared" si="408"/>
        <v>42465.491435185191</v>
      </c>
      <c r="T3726">
        <f t="shared" si="409"/>
        <v>25569.001030092593</v>
      </c>
      <c r="U3726">
        <f t="shared" si="410"/>
        <v>2016</v>
      </c>
      <c r="V3726">
        <f t="shared" si="411"/>
        <v>4</v>
      </c>
      <c r="W3726" t="str">
        <f t="shared" si="412"/>
        <v>Apr</v>
      </c>
    </row>
    <row r="3727" spans="1:23" customFormat="1" ht="43.2" x14ac:dyDescent="0.3">
      <c r="A3727">
        <v>3725</v>
      </c>
      <c r="B3727" s="2" t="s">
        <v>3722</v>
      </c>
      <c r="C3727" s="2" t="s">
        <v>7835</v>
      </c>
      <c r="D3727" s="7">
        <v>300</v>
      </c>
      <c r="E3727" s="5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406"/>
        <v>127</v>
      </c>
      <c r="P3727">
        <f t="shared" si="407"/>
        <v>25.4</v>
      </c>
      <c r="Q3727" t="s">
        <v>8315</v>
      </c>
      <c r="R3727" t="s">
        <v>8316</v>
      </c>
      <c r="S3727" s="11">
        <f t="shared" si="408"/>
        <v>42401.945219907408</v>
      </c>
      <c r="T3727">
        <f t="shared" si="409"/>
        <v>25569.000173611112</v>
      </c>
      <c r="U3727">
        <f t="shared" si="410"/>
        <v>2016</v>
      </c>
      <c r="V3727">
        <f t="shared" si="411"/>
        <v>2</v>
      </c>
      <c r="W3727" t="str">
        <f t="shared" si="412"/>
        <v>Feb</v>
      </c>
    </row>
    <row r="3728" spans="1:23" customFormat="1" ht="43.2" x14ac:dyDescent="0.3">
      <c r="A3728">
        <v>3726</v>
      </c>
      <c r="B3728" s="2" t="s">
        <v>3723</v>
      </c>
      <c r="C3728" s="2" t="s">
        <v>7836</v>
      </c>
      <c r="D3728" s="7">
        <v>850</v>
      </c>
      <c r="E3728" s="5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406"/>
        <v>339</v>
      </c>
      <c r="P3728">
        <f t="shared" si="407"/>
        <v>62.59</v>
      </c>
      <c r="Q3728" t="s">
        <v>8315</v>
      </c>
      <c r="R3728" t="s">
        <v>8316</v>
      </c>
      <c r="S3728" s="11">
        <f t="shared" si="408"/>
        <v>42462.140868055561</v>
      </c>
      <c r="T3728">
        <f t="shared" si="409"/>
        <v>25569.000532407408</v>
      </c>
      <c r="U3728">
        <f t="shared" si="410"/>
        <v>2016</v>
      </c>
      <c r="V3728">
        <f t="shared" si="411"/>
        <v>4</v>
      </c>
      <c r="W3728" t="str">
        <f t="shared" si="412"/>
        <v>Apr</v>
      </c>
    </row>
    <row r="3729" spans="1:23" customFormat="1" ht="43.2" x14ac:dyDescent="0.3">
      <c r="A3729">
        <v>3727</v>
      </c>
      <c r="B3729" s="2" t="s">
        <v>3724</v>
      </c>
      <c r="C3729" s="2" t="s">
        <v>7837</v>
      </c>
      <c r="D3729" s="7">
        <v>2000</v>
      </c>
      <c r="E3729" s="5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406"/>
        <v>101</v>
      </c>
      <c r="P3729">
        <f t="shared" si="407"/>
        <v>61.06</v>
      </c>
      <c r="Q3729" t="s">
        <v>8315</v>
      </c>
      <c r="R3729" t="s">
        <v>8316</v>
      </c>
      <c r="S3729" s="11">
        <f t="shared" si="408"/>
        <v>42632.348310185189</v>
      </c>
      <c r="T3729">
        <f t="shared" si="409"/>
        <v>25569.000381944443</v>
      </c>
      <c r="U3729">
        <f t="shared" si="410"/>
        <v>2016</v>
      </c>
      <c r="V3729">
        <f t="shared" si="411"/>
        <v>9</v>
      </c>
      <c r="W3729" t="str">
        <f t="shared" si="412"/>
        <v>Sep</v>
      </c>
    </row>
    <row r="3730" spans="1:23" customFormat="1" ht="43.2" x14ac:dyDescent="0.3">
      <c r="A3730">
        <v>3728</v>
      </c>
      <c r="B3730" s="2" t="s">
        <v>3725</v>
      </c>
      <c r="C3730" s="2" t="s">
        <v>7838</v>
      </c>
      <c r="D3730" s="7">
        <v>20000</v>
      </c>
      <c r="E3730" s="5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406"/>
        <v>9</v>
      </c>
      <c r="P3730">
        <f t="shared" si="407"/>
        <v>60.06</v>
      </c>
      <c r="Q3730" t="s">
        <v>8315</v>
      </c>
      <c r="R3730" t="s">
        <v>8316</v>
      </c>
      <c r="S3730" s="11">
        <f t="shared" si="408"/>
        <v>42205.171018518522</v>
      </c>
      <c r="T3730">
        <f t="shared" si="409"/>
        <v>25569.000358796296</v>
      </c>
      <c r="U3730">
        <f t="shared" si="410"/>
        <v>2015</v>
      </c>
      <c r="V3730">
        <f t="shared" si="411"/>
        <v>7</v>
      </c>
      <c r="W3730" t="str">
        <f t="shared" si="412"/>
        <v>Jul</v>
      </c>
    </row>
    <row r="3731" spans="1:23" customFormat="1" ht="43.2" x14ac:dyDescent="0.3">
      <c r="A3731">
        <v>3729</v>
      </c>
      <c r="B3731" s="2" t="s">
        <v>3726</v>
      </c>
      <c r="C3731" s="2" t="s">
        <v>7839</v>
      </c>
      <c r="D3731" s="7">
        <v>5000</v>
      </c>
      <c r="E3731" s="5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406"/>
        <v>7</v>
      </c>
      <c r="P3731">
        <f t="shared" si="407"/>
        <v>72.400000000000006</v>
      </c>
      <c r="Q3731" t="s">
        <v>8315</v>
      </c>
      <c r="R3731" t="s">
        <v>8316</v>
      </c>
      <c r="S3731" s="11">
        <f t="shared" si="408"/>
        <v>42041.205000000002</v>
      </c>
      <c r="T3731">
        <f t="shared" si="409"/>
        <v>25569.000057870369</v>
      </c>
      <c r="U3731">
        <f t="shared" si="410"/>
        <v>2015</v>
      </c>
      <c r="V3731">
        <f t="shared" si="411"/>
        <v>2</v>
      </c>
      <c r="W3731" t="str">
        <f t="shared" si="412"/>
        <v>Feb</v>
      </c>
    </row>
    <row r="3732" spans="1:23" customFormat="1" ht="43.2" x14ac:dyDescent="0.3">
      <c r="A3732">
        <v>3730</v>
      </c>
      <c r="B3732" s="2" t="s">
        <v>3727</v>
      </c>
      <c r="C3732" s="2" t="s">
        <v>7840</v>
      </c>
      <c r="D3732" s="7">
        <v>1000</v>
      </c>
      <c r="E3732" s="5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406"/>
        <v>10</v>
      </c>
      <c r="P3732">
        <f t="shared" si="407"/>
        <v>100</v>
      </c>
      <c r="Q3732" t="s">
        <v>8315</v>
      </c>
      <c r="R3732" t="s">
        <v>8316</v>
      </c>
      <c r="S3732" s="11">
        <f t="shared" si="408"/>
        <v>42203.677766203706</v>
      </c>
      <c r="T3732">
        <f t="shared" si="409"/>
        <v>25569.000011574073</v>
      </c>
      <c r="U3732">
        <f t="shared" si="410"/>
        <v>2015</v>
      </c>
      <c r="V3732">
        <f t="shared" si="411"/>
        <v>7</v>
      </c>
      <c r="W3732" t="str">
        <f t="shared" si="412"/>
        <v>Jul</v>
      </c>
    </row>
    <row r="3733" spans="1:23" customFormat="1" ht="43.2" x14ac:dyDescent="0.3">
      <c r="A3733">
        <v>3731</v>
      </c>
      <c r="B3733" s="2" t="s">
        <v>3728</v>
      </c>
      <c r="C3733" s="2" t="s">
        <v>7841</v>
      </c>
      <c r="D3733" s="7">
        <v>5500</v>
      </c>
      <c r="E3733" s="5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406"/>
        <v>11</v>
      </c>
      <c r="P3733">
        <f t="shared" si="407"/>
        <v>51.67</v>
      </c>
      <c r="Q3733" t="s">
        <v>8315</v>
      </c>
      <c r="R3733" t="s">
        <v>8316</v>
      </c>
      <c r="S3733" s="11">
        <f t="shared" si="408"/>
        <v>41983.752847222218</v>
      </c>
      <c r="T3733">
        <f t="shared" si="409"/>
        <v>25569.000138888889</v>
      </c>
      <c r="U3733">
        <f t="shared" si="410"/>
        <v>2014</v>
      </c>
      <c r="V3733">
        <f t="shared" si="411"/>
        <v>12</v>
      </c>
      <c r="W3733" t="str">
        <f t="shared" si="412"/>
        <v>Dec</v>
      </c>
    </row>
    <row r="3734" spans="1:23" customFormat="1" ht="43.2" x14ac:dyDescent="0.3">
      <c r="A3734">
        <v>3732</v>
      </c>
      <c r="B3734" s="2" t="s">
        <v>3729</v>
      </c>
      <c r="C3734" s="2" t="s">
        <v>7842</v>
      </c>
      <c r="D3734" s="7">
        <v>850</v>
      </c>
      <c r="E3734" s="5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406"/>
        <v>15</v>
      </c>
      <c r="P3734">
        <f t="shared" si="407"/>
        <v>32.75</v>
      </c>
      <c r="Q3734" t="s">
        <v>8315</v>
      </c>
      <c r="R3734" t="s">
        <v>8316</v>
      </c>
      <c r="S3734" s="11">
        <f t="shared" si="408"/>
        <v>41968.677465277782</v>
      </c>
      <c r="T3734">
        <f t="shared" si="409"/>
        <v>25569.000046296296</v>
      </c>
      <c r="U3734">
        <f t="shared" si="410"/>
        <v>2014</v>
      </c>
      <c r="V3734">
        <f t="shared" si="411"/>
        <v>11</v>
      </c>
      <c r="W3734" t="str">
        <f t="shared" si="412"/>
        <v>Nov</v>
      </c>
    </row>
    <row r="3735" spans="1:23" customFormat="1" ht="43.2" x14ac:dyDescent="0.3">
      <c r="A3735">
        <v>3733</v>
      </c>
      <c r="B3735" s="2" t="s">
        <v>3730</v>
      </c>
      <c r="C3735" s="2" t="s">
        <v>7843</v>
      </c>
      <c r="D3735" s="7">
        <v>1500</v>
      </c>
      <c r="E3735" s="5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406"/>
        <v>0</v>
      </c>
      <c r="P3735">
        <f t="shared" si="407"/>
        <v>0</v>
      </c>
      <c r="Q3735" t="s">
        <v>8315</v>
      </c>
      <c r="R3735" t="s">
        <v>8316</v>
      </c>
      <c r="S3735" s="11">
        <f t="shared" si="408"/>
        <v>42103.024398148147</v>
      </c>
      <c r="T3735">
        <f t="shared" si="409"/>
        <v>25569</v>
      </c>
      <c r="U3735">
        <f t="shared" si="410"/>
        <v>2015</v>
      </c>
      <c r="V3735">
        <f t="shared" si="411"/>
        <v>4</v>
      </c>
      <c r="W3735" t="str">
        <f t="shared" si="412"/>
        <v>Apr</v>
      </c>
    </row>
    <row r="3736" spans="1:23" customFormat="1" ht="43.2" x14ac:dyDescent="0.3">
      <c r="A3736">
        <v>3734</v>
      </c>
      <c r="B3736" s="2" t="s">
        <v>3731</v>
      </c>
      <c r="C3736" s="2" t="s">
        <v>7844</v>
      </c>
      <c r="D3736" s="7">
        <v>1500</v>
      </c>
      <c r="E3736" s="5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406"/>
        <v>28</v>
      </c>
      <c r="P3736">
        <f t="shared" si="407"/>
        <v>61</v>
      </c>
      <c r="Q3736" t="s">
        <v>8315</v>
      </c>
      <c r="R3736" t="s">
        <v>8316</v>
      </c>
      <c r="S3736" s="11">
        <f t="shared" si="408"/>
        <v>42089.901574074072</v>
      </c>
      <c r="T3736">
        <f t="shared" si="409"/>
        <v>25569.000081018519</v>
      </c>
      <c r="U3736">
        <f t="shared" si="410"/>
        <v>2015</v>
      </c>
      <c r="V3736">
        <f t="shared" si="411"/>
        <v>3</v>
      </c>
      <c r="W3736" t="str">
        <f t="shared" si="412"/>
        <v>Mar</v>
      </c>
    </row>
    <row r="3737" spans="1:23" customFormat="1" ht="28.8" x14ac:dyDescent="0.3">
      <c r="A3737">
        <v>3735</v>
      </c>
      <c r="B3737" s="2" t="s">
        <v>3732</v>
      </c>
      <c r="C3737" s="2" t="s">
        <v>7845</v>
      </c>
      <c r="D3737" s="7">
        <v>150</v>
      </c>
      <c r="E3737" s="5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406"/>
        <v>13</v>
      </c>
      <c r="P3737">
        <f t="shared" si="407"/>
        <v>10</v>
      </c>
      <c r="Q3737" t="s">
        <v>8315</v>
      </c>
      <c r="R3737" t="s">
        <v>8316</v>
      </c>
      <c r="S3737" s="11">
        <f t="shared" si="408"/>
        <v>42122.693159722221</v>
      </c>
      <c r="T3737">
        <f t="shared" si="409"/>
        <v>25569.00002314815</v>
      </c>
      <c r="U3737">
        <f t="shared" si="410"/>
        <v>2015</v>
      </c>
      <c r="V3737">
        <f t="shared" si="411"/>
        <v>4</v>
      </c>
      <c r="W3737" t="str">
        <f t="shared" si="412"/>
        <v>Apr</v>
      </c>
    </row>
    <row r="3738" spans="1:23" customFormat="1" ht="43.2" x14ac:dyDescent="0.3">
      <c r="A3738">
        <v>3736</v>
      </c>
      <c r="B3738" s="2" t="s">
        <v>3733</v>
      </c>
      <c r="C3738" s="2" t="s">
        <v>7846</v>
      </c>
      <c r="D3738" s="7">
        <v>1500</v>
      </c>
      <c r="E3738" s="5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406"/>
        <v>1</v>
      </c>
      <c r="P3738">
        <f t="shared" si="407"/>
        <v>10</v>
      </c>
      <c r="Q3738" t="s">
        <v>8315</v>
      </c>
      <c r="R3738" t="s">
        <v>8316</v>
      </c>
      <c r="S3738" s="11">
        <f t="shared" si="408"/>
        <v>42048.711724537032</v>
      </c>
      <c r="T3738">
        <f t="shared" si="409"/>
        <v>25569.000011574073</v>
      </c>
      <c r="U3738">
        <f t="shared" si="410"/>
        <v>2015</v>
      </c>
      <c r="V3738">
        <f t="shared" si="411"/>
        <v>2</v>
      </c>
      <c r="W3738" t="str">
        <f t="shared" si="412"/>
        <v>Feb</v>
      </c>
    </row>
    <row r="3739" spans="1:23" customFormat="1" ht="43.2" x14ac:dyDescent="0.3">
      <c r="A3739">
        <v>3737</v>
      </c>
      <c r="B3739" s="2" t="s">
        <v>3734</v>
      </c>
      <c r="C3739" s="2" t="s">
        <v>7847</v>
      </c>
      <c r="D3739" s="7">
        <v>700</v>
      </c>
      <c r="E3739" s="5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406"/>
        <v>21</v>
      </c>
      <c r="P3739">
        <f t="shared" si="407"/>
        <v>37.5</v>
      </c>
      <c r="Q3739" t="s">
        <v>8315</v>
      </c>
      <c r="R3739" t="s">
        <v>8316</v>
      </c>
      <c r="S3739" s="11">
        <f t="shared" si="408"/>
        <v>42297.691006944442</v>
      </c>
      <c r="T3739">
        <f t="shared" si="409"/>
        <v>25569.000046296296</v>
      </c>
      <c r="U3739">
        <f t="shared" si="410"/>
        <v>2015</v>
      </c>
      <c r="V3739">
        <f t="shared" si="411"/>
        <v>10</v>
      </c>
      <c r="W3739" t="str">
        <f t="shared" si="412"/>
        <v>Oct</v>
      </c>
    </row>
    <row r="3740" spans="1:23" customFormat="1" ht="28.8" x14ac:dyDescent="0.3">
      <c r="A3740">
        <v>3738</v>
      </c>
      <c r="B3740" s="2" t="s">
        <v>3735</v>
      </c>
      <c r="C3740" s="2" t="s">
        <v>7848</v>
      </c>
      <c r="D3740" s="7">
        <v>1500</v>
      </c>
      <c r="E3740" s="5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406"/>
        <v>18</v>
      </c>
      <c r="P3740">
        <f t="shared" si="407"/>
        <v>45</v>
      </c>
      <c r="Q3740" t="s">
        <v>8315</v>
      </c>
      <c r="R3740" t="s">
        <v>8316</v>
      </c>
      <c r="S3740" s="11">
        <f t="shared" si="408"/>
        <v>41813.938715277778</v>
      </c>
      <c r="T3740">
        <f t="shared" si="409"/>
        <v>25569.000069444446</v>
      </c>
      <c r="U3740">
        <f t="shared" si="410"/>
        <v>2014</v>
      </c>
      <c r="V3740">
        <f t="shared" si="411"/>
        <v>6</v>
      </c>
      <c r="W3740" t="str">
        <f t="shared" si="412"/>
        <v>Jun</v>
      </c>
    </row>
    <row r="3741" spans="1:23" customFormat="1" ht="43.2" x14ac:dyDescent="0.3">
      <c r="A3741">
        <v>3739</v>
      </c>
      <c r="B3741" s="2" t="s">
        <v>3736</v>
      </c>
      <c r="C3741" s="2" t="s">
        <v>7849</v>
      </c>
      <c r="D3741" s="7">
        <v>4000</v>
      </c>
      <c r="E3741" s="5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406"/>
        <v>20</v>
      </c>
      <c r="P3741">
        <f t="shared" si="407"/>
        <v>100.63</v>
      </c>
      <c r="Q3741" t="s">
        <v>8315</v>
      </c>
      <c r="R3741" t="s">
        <v>8316</v>
      </c>
      <c r="S3741" s="11">
        <f t="shared" si="408"/>
        <v>42548.449861111112</v>
      </c>
      <c r="T3741">
        <f t="shared" si="409"/>
        <v>25569.000092592592</v>
      </c>
      <c r="U3741">
        <f t="shared" si="410"/>
        <v>2016</v>
      </c>
      <c r="V3741">
        <f t="shared" si="411"/>
        <v>6</v>
      </c>
      <c r="W3741" t="str">
        <f t="shared" si="412"/>
        <v>Jun</v>
      </c>
    </row>
    <row r="3742" spans="1:23" customFormat="1" ht="43.2" x14ac:dyDescent="0.3">
      <c r="A3742">
        <v>3740</v>
      </c>
      <c r="B3742" s="2" t="s">
        <v>3737</v>
      </c>
      <c r="C3742" s="2" t="s">
        <v>7850</v>
      </c>
      <c r="D3742" s="7">
        <v>2000</v>
      </c>
      <c r="E3742" s="5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406"/>
        <v>18</v>
      </c>
      <c r="P3742">
        <f t="shared" si="407"/>
        <v>25.57</v>
      </c>
      <c r="Q3742" t="s">
        <v>8315</v>
      </c>
      <c r="R3742" t="s">
        <v>8316</v>
      </c>
      <c r="S3742" s="11">
        <f t="shared" si="408"/>
        <v>41833.089756944442</v>
      </c>
      <c r="T3742">
        <f t="shared" si="409"/>
        <v>25569.000162037039</v>
      </c>
      <c r="U3742">
        <f t="shared" si="410"/>
        <v>2014</v>
      </c>
      <c r="V3742">
        <f t="shared" si="411"/>
        <v>7</v>
      </c>
      <c r="W3742" t="str">
        <f t="shared" si="412"/>
        <v>Jul</v>
      </c>
    </row>
    <row r="3743" spans="1:23" customFormat="1" ht="43.2" x14ac:dyDescent="0.3">
      <c r="A3743">
        <v>3741</v>
      </c>
      <c r="B3743" s="2" t="s">
        <v>3738</v>
      </c>
      <c r="C3743" s="2" t="s">
        <v>7851</v>
      </c>
      <c r="D3743" s="7">
        <v>20000</v>
      </c>
      <c r="E3743" s="5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406"/>
        <v>0</v>
      </c>
      <c r="P3743">
        <f t="shared" si="407"/>
        <v>0</v>
      </c>
      <c r="Q3743" t="s">
        <v>8315</v>
      </c>
      <c r="R3743" t="s">
        <v>8316</v>
      </c>
      <c r="S3743" s="11">
        <f t="shared" si="408"/>
        <v>42325.920717592591</v>
      </c>
      <c r="T3743">
        <f t="shared" si="409"/>
        <v>25569</v>
      </c>
      <c r="U3743">
        <f t="shared" si="410"/>
        <v>2015</v>
      </c>
      <c r="V3743">
        <f t="shared" si="411"/>
        <v>11</v>
      </c>
      <c r="W3743" t="str">
        <f t="shared" si="412"/>
        <v>Nov</v>
      </c>
    </row>
    <row r="3744" spans="1:23" customFormat="1" ht="43.2" x14ac:dyDescent="0.3">
      <c r="A3744">
        <v>3742</v>
      </c>
      <c r="B3744" s="2" t="s">
        <v>3739</v>
      </c>
      <c r="C3744" s="2" t="s">
        <v>7852</v>
      </c>
      <c r="D3744" s="7">
        <v>5000</v>
      </c>
      <c r="E3744" s="5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406"/>
        <v>2</v>
      </c>
      <c r="P3744">
        <f t="shared" si="407"/>
        <v>25</v>
      </c>
      <c r="Q3744" t="s">
        <v>8315</v>
      </c>
      <c r="R3744" t="s">
        <v>8316</v>
      </c>
      <c r="S3744" s="11">
        <f t="shared" si="408"/>
        <v>41858.214629629627</v>
      </c>
      <c r="T3744">
        <f t="shared" si="409"/>
        <v>25569.000046296296</v>
      </c>
      <c r="U3744">
        <f t="shared" si="410"/>
        <v>2014</v>
      </c>
      <c r="V3744">
        <f t="shared" si="411"/>
        <v>8</v>
      </c>
      <c r="W3744" t="str">
        <f t="shared" si="412"/>
        <v>Aug</v>
      </c>
    </row>
    <row r="3745" spans="1:23" customFormat="1" ht="28.8" x14ac:dyDescent="0.3">
      <c r="A3745">
        <v>3743</v>
      </c>
      <c r="B3745" s="2" t="s">
        <v>3740</v>
      </c>
      <c r="C3745" s="2" t="s">
        <v>7853</v>
      </c>
      <c r="D3745" s="7">
        <v>2200</v>
      </c>
      <c r="E3745" s="5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406"/>
        <v>0</v>
      </c>
      <c r="P3745">
        <f t="shared" si="407"/>
        <v>0</v>
      </c>
      <c r="Q3745" t="s">
        <v>8315</v>
      </c>
      <c r="R3745" t="s">
        <v>8316</v>
      </c>
      <c r="S3745" s="11">
        <f t="shared" si="408"/>
        <v>41793.710231481484</v>
      </c>
      <c r="T3745">
        <f t="shared" si="409"/>
        <v>25569</v>
      </c>
      <c r="U3745">
        <f t="shared" si="410"/>
        <v>2014</v>
      </c>
      <c r="V3745">
        <f t="shared" si="411"/>
        <v>6</v>
      </c>
      <c r="W3745" t="str">
        <f t="shared" si="412"/>
        <v>Jun</v>
      </c>
    </row>
    <row r="3746" spans="1:23" customFormat="1" ht="57.6" x14ac:dyDescent="0.3">
      <c r="A3746">
        <v>3744</v>
      </c>
      <c r="B3746" s="2" t="s">
        <v>3741</v>
      </c>
      <c r="C3746" s="2" t="s">
        <v>7854</v>
      </c>
      <c r="D3746" s="7">
        <v>1200</v>
      </c>
      <c r="E3746" s="5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406"/>
        <v>0</v>
      </c>
      <c r="P3746">
        <f t="shared" si="407"/>
        <v>0</v>
      </c>
      <c r="Q3746" t="s">
        <v>8315</v>
      </c>
      <c r="R3746" t="s">
        <v>8316</v>
      </c>
      <c r="S3746" s="11">
        <f t="shared" si="408"/>
        <v>41793.814259259263</v>
      </c>
      <c r="T3746">
        <f t="shared" si="409"/>
        <v>25569</v>
      </c>
      <c r="U3746">
        <f t="shared" si="410"/>
        <v>2014</v>
      </c>
      <c r="V3746">
        <f t="shared" si="411"/>
        <v>6</v>
      </c>
      <c r="W3746" t="str">
        <f t="shared" si="412"/>
        <v>Jun</v>
      </c>
    </row>
    <row r="3747" spans="1:23" customFormat="1" ht="43.2" x14ac:dyDescent="0.3">
      <c r="A3747">
        <v>3745</v>
      </c>
      <c r="B3747" s="2" t="s">
        <v>3742</v>
      </c>
      <c r="C3747" s="2" t="s">
        <v>7855</v>
      </c>
      <c r="D3747" s="7">
        <v>100</v>
      </c>
      <c r="E3747" s="5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406"/>
        <v>10</v>
      </c>
      <c r="P3747">
        <f t="shared" si="407"/>
        <v>10</v>
      </c>
      <c r="Q3747" t="s">
        <v>8315</v>
      </c>
      <c r="R3747" t="s">
        <v>8316</v>
      </c>
      <c r="S3747" s="11">
        <f t="shared" si="408"/>
        <v>41831.697939814818</v>
      </c>
      <c r="T3747">
        <f t="shared" si="409"/>
        <v>25569.000011574073</v>
      </c>
      <c r="U3747">
        <f t="shared" si="410"/>
        <v>2014</v>
      </c>
      <c r="V3747">
        <f t="shared" si="411"/>
        <v>7</v>
      </c>
      <c r="W3747" t="str">
        <f t="shared" si="412"/>
        <v>Jul</v>
      </c>
    </row>
    <row r="3748" spans="1:23" customFormat="1" x14ac:dyDescent="0.3">
      <c r="A3748">
        <v>3746</v>
      </c>
      <c r="B3748" s="2" t="s">
        <v>3743</v>
      </c>
      <c r="C3748" s="2" t="s">
        <v>7856</v>
      </c>
      <c r="D3748" s="7">
        <v>8500</v>
      </c>
      <c r="E3748" s="5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406"/>
        <v>2</v>
      </c>
      <c r="P3748">
        <f t="shared" si="407"/>
        <v>202</v>
      </c>
      <c r="Q3748" t="s">
        <v>8315</v>
      </c>
      <c r="R3748" t="s">
        <v>8316</v>
      </c>
      <c r="S3748" s="11">
        <f t="shared" si="408"/>
        <v>42621.389340277776</v>
      </c>
      <c r="T3748">
        <f t="shared" si="409"/>
        <v>25569.000011574073</v>
      </c>
      <c r="U3748">
        <f t="shared" si="410"/>
        <v>2016</v>
      </c>
      <c r="V3748">
        <f t="shared" si="411"/>
        <v>9</v>
      </c>
      <c r="W3748" t="str">
        <f t="shared" si="412"/>
        <v>Sep</v>
      </c>
    </row>
    <row r="3749" spans="1:23" customFormat="1" ht="28.8" x14ac:dyDescent="0.3">
      <c r="A3749">
        <v>3747</v>
      </c>
      <c r="B3749" s="2" t="s">
        <v>3744</v>
      </c>
      <c r="C3749" s="2" t="s">
        <v>7857</v>
      </c>
      <c r="D3749" s="7">
        <v>2500</v>
      </c>
      <c r="E3749" s="5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406"/>
        <v>1</v>
      </c>
      <c r="P3749">
        <f t="shared" si="407"/>
        <v>25</v>
      </c>
      <c r="Q3749" t="s">
        <v>8315</v>
      </c>
      <c r="R3749" t="s">
        <v>8316</v>
      </c>
      <c r="S3749" s="11">
        <f t="shared" si="408"/>
        <v>42164.299722222218</v>
      </c>
      <c r="T3749">
        <f t="shared" si="409"/>
        <v>25569.000011574073</v>
      </c>
      <c r="U3749">
        <f t="shared" si="410"/>
        <v>2015</v>
      </c>
      <c r="V3749">
        <f t="shared" si="411"/>
        <v>6</v>
      </c>
      <c r="W3749" t="str">
        <f t="shared" si="412"/>
        <v>Jun</v>
      </c>
    </row>
    <row r="3750" spans="1:23" customFormat="1" ht="43.2" hidden="1" x14ac:dyDescent="0.3">
      <c r="A3750">
        <v>3748</v>
      </c>
      <c r="B3750" s="2" t="s">
        <v>3745</v>
      </c>
      <c r="C3750" s="2" t="s">
        <v>7858</v>
      </c>
      <c r="D3750" s="7">
        <v>5000</v>
      </c>
      <c r="E3750" s="5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406"/>
        <v>104</v>
      </c>
      <c r="P3750">
        <f t="shared" si="407"/>
        <v>99.54</v>
      </c>
      <c r="Q3750" t="s">
        <v>8315</v>
      </c>
      <c r="R3750" t="s">
        <v>8357</v>
      </c>
      <c r="S3750" s="11">
        <f t="shared" si="408"/>
        <v>42395.706435185188</v>
      </c>
      <c r="T3750">
        <f t="shared" si="409"/>
        <v>25569.000601851851</v>
      </c>
      <c r="U3750">
        <f t="shared" si="410"/>
        <v>2016</v>
      </c>
      <c r="V3750">
        <f t="shared" si="411"/>
        <v>1</v>
      </c>
      <c r="W3750" t="str">
        <f t="shared" si="412"/>
        <v>Jan</v>
      </c>
    </row>
    <row r="3751" spans="1:23" customFormat="1" ht="43.2" hidden="1" x14ac:dyDescent="0.3">
      <c r="A3751">
        <v>3749</v>
      </c>
      <c r="B3751" s="2" t="s">
        <v>3746</v>
      </c>
      <c r="C3751" s="2" t="s">
        <v>7859</v>
      </c>
      <c r="D3751" s="7">
        <v>500</v>
      </c>
      <c r="E3751" s="5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406"/>
        <v>105</v>
      </c>
      <c r="P3751">
        <f t="shared" si="407"/>
        <v>75</v>
      </c>
      <c r="Q3751" t="s">
        <v>8315</v>
      </c>
      <c r="R3751" t="s">
        <v>8357</v>
      </c>
      <c r="S3751" s="11">
        <f t="shared" si="408"/>
        <v>42458.127175925925</v>
      </c>
      <c r="T3751">
        <f t="shared" si="409"/>
        <v>25569.000081018519</v>
      </c>
      <c r="U3751">
        <f t="shared" si="410"/>
        <v>2016</v>
      </c>
      <c r="V3751">
        <f t="shared" si="411"/>
        <v>3</v>
      </c>
      <c r="W3751" t="str">
        <f t="shared" si="412"/>
        <v>Mar</v>
      </c>
    </row>
    <row r="3752" spans="1:23" customFormat="1" ht="86.4" hidden="1" x14ac:dyDescent="0.3">
      <c r="A3752">
        <v>3750</v>
      </c>
      <c r="B3752" s="2" t="s">
        <v>3747</v>
      </c>
      <c r="C3752" s="2" t="s">
        <v>7860</v>
      </c>
      <c r="D3752" s="7">
        <v>6000</v>
      </c>
      <c r="E3752" s="5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406"/>
        <v>100</v>
      </c>
      <c r="P3752">
        <f t="shared" si="407"/>
        <v>215.25</v>
      </c>
      <c r="Q3752" t="s">
        <v>8315</v>
      </c>
      <c r="R3752" t="s">
        <v>8357</v>
      </c>
      <c r="S3752" s="11">
        <f t="shared" si="408"/>
        <v>42016.981574074074</v>
      </c>
      <c r="T3752">
        <f t="shared" si="409"/>
        <v>25569.000324074073</v>
      </c>
      <c r="U3752">
        <f t="shared" si="410"/>
        <v>2015</v>
      </c>
      <c r="V3752">
        <f t="shared" si="411"/>
        <v>1</v>
      </c>
      <c r="W3752" t="str">
        <f t="shared" si="412"/>
        <v>Jan</v>
      </c>
    </row>
    <row r="3753" spans="1:23" customFormat="1" ht="43.2" hidden="1" x14ac:dyDescent="0.3">
      <c r="A3753">
        <v>3751</v>
      </c>
      <c r="B3753" s="2" t="s">
        <v>3748</v>
      </c>
      <c r="C3753" s="2" t="s">
        <v>7861</v>
      </c>
      <c r="D3753" s="7">
        <v>1000</v>
      </c>
      <c r="E3753" s="5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406"/>
        <v>133</v>
      </c>
      <c r="P3753">
        <f t="shared" si="407"/>
        <v>120.55</v>
      </c>
      <c r="Q3753" t="s">
        <v>8315</v>
      </c>
      <c r="R3753" t="s">
        <v>8357</v>
      </c>
      <c r="S3753" s="11">
        <f t="shared" si="408"/>
        <v>42403.035567129627</v>
      </c>
      <c r="T3753">
        <f t="shared" si="409"/>
        <v>25569.000127314815</v>
      </c>
      <c r="U3753">
        <f t="shared" si="410"/>
        <v>2016</v>
      </c>
      <c r="V3753">
        <f t="shared" si="411"/>
        <v>2</v>
      </c>
      <c r="W3753" t="str">
        <f t="shared" si="412"/>
        <v>Feb</v>
      </c>
    </row>
    <row r="3754" spans="1:23" customFormat="1" ht="57.6" hidden="1" x14ac:dyDescent="0.3">
      <c r="A3754">
        <v>3752</v>
      </c>
      <c r="B3754" s="2" t="s">
        <v>3749</v>
      </c>
      <c r="C3754" s="2" t="s">
        <v>7862</v>
      </c>
      <c r="D3754" s="7">
        <v>500</v>
      </c>
      <c r="E3754" s="5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406"/>
        <v>113</v>
      </c>
      <c r="P3754">
        <f t="shared" si="407"/>
        <v>37.67</v>
      </c>
      <c r="Q3754" t="s">
        <v>8315</v>
      </c>
      <c r="R3754" t="s">
        <v>8357</v>
      </c>
      <c r="S3754" s="11">
        <f t="shared" si="408"/>
        <v>42619.802488425921</v>
      </c>
      <c r="T3754">
        <f t="shared" si="409"/>
        <v>25569.000173611112</v>
      </c>
      <c r="U3754">
        <f t="shared" si="410"/>
        <v>2016</v>
      </c>
      <c r="V3754">
        <f t="shared" si="411"/>
        <v>9</v>
      </c>
      <c r="W3754" t="str">
        <f t="shared" si="412"/>
        <v>Sep</v>
      </c>
    </row>
    <row r="3755" spans="1:23" customFormat="1" ht="43.2" hidden="1" x14ac:dyDescent="0.3">
      <c r="A3755">
        <v>3753</v>
      </c>
      <c r="B3755" s="2" t="s">
        <v>3750</v>
      </c>
      <c r="C3755" s="2" t="s">
        <v>7863</v>
      </c>
      <c r="D3755" s="7">
        <v>5000</v>
      </c>
      <c r="E3755" s="5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406"/>
        <v>103</v>
      </c>
      <c r="P3755">
        <f t="shared" si="407"/>
        <v>172.23</v>
      </c>
      <c r="Q3755" t="s">
        <v>8315</v>
      </c>
      <c r="R3755" t="s">
        <v>8357</v>
      </c>
      <c r="S3755" s="11">
        <f t="shared" si="408"/>
        <v>42128.824074074073</v>
      </c>
      <c r="T3755">
        <f t="shared" si="409"/>
        <v>25569.000347222223</v>
      </c>
      <c r="U3755">
        <f t="shared" si="410"/>
        <v>2015</v>
      </c>
      <c r="V3755">
        <f t="shared" si="411"/>
        <v>5</v>
      </c>
      <c r="W3755" t="str">
        <f t="shared" si="412"/>
        <v>May</v>
      </c>
    </row>
    <row r="3756" spans="1:23" customFormat="1" ht="43.2" hidden="1" x14ac:dyDescent="0.3">
      <c r="A3756">
        <v>3754</v>
      </c>
      <c r="B3756" s="2" t="s">
        <v>3751</v>
      </c>
      <c r="C3756" s="2" t="s">
        <v>7864</v>
      </c>
      <c r="D3756" s="7">
        <v>2500</v>
      </c>
      <c r="E3756" s="5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406"/>
        <v>120</v>
      </c>
      <c r="P3756">
        <f t="shared" si="407"/>
        <v>111.11</v>
      </c>
      <c r="Q3756" t="s">
        <v>8315</v>
      </c>
      <c r="R3756" t="s">
        <v>8357</v>
      </c>
      <c r="S3756" s="11">
        <f t="shared" si="408"/>
        <v>41808.881215277775</v>
      </c>
      <c r="T3756">
        <f t="shared" si="409"/>
        <v>25569.0003125</v>
      </c>
      <c r="U3756">
        <f t="shared" si="410"/>
        <v>2014</v>
      </c>
      <c r="V3756">
        <f t="shared" si="411"/>
        <v>6</v>
      </c>
      <c r="W3756" t="str">
        <f t="shared" si="412"/>
        <v>Jun</v>
      </c>
    </row>
    <row r="3757" spans="1:23" customFormat="1" ht="43.2" hidden="1" x14ac:dyDescent="0.3">
      <c r="A3757">
        <v>3755</v>
      </c>
      <c r="B3757" s="2" t="s">
        <v>3752</v>
      </c>
      <c r="C3757" s="2" t="s">
        <v>7865</v>
      </c>
      <c r="D3757" s="7">
        <v>550</v>
      </c>
      <c r="E3757" s="5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406"/>
        <v>130</v>
      </c>
      <c r="P3757">
        <f t="shared" si="407"/>
        <v>25.46</v>
      </c>
      <c r="Q3757" t="s">
        <v>8315</v>
      </c>
      <c r="R3757" t="s">
        <v>8357</v>
      </c>
      <c r="S3757" s="11">
        <f t="shared" si="408"/>
        <v>42445.866979166662</v>
      </c>
      <c r="T3757">
        <f t="shared" si="409"/>
        <v>25569.000324074073</v>
      </c>
      <c r="U3757">
        <f t="shared" si="410"/>
        <v>2016</v>
      </c>
      <c r="V3757">
        <f t="shared" si="411"/>
        <v>3</v>
      </c>
      <c r="W3757" t="str">
        <f t="shared" si="412"/>
        <v>Mar</v>
      </c>
    </row>
    <row r="3758" spans="1:23" customFormat="1" ht="43.2" hidden="1" x14ac:dyDescent="0.3">
      <c r="A3758">
        <v>3756</v>
      </c>
      <c r="B3758" s="2" t="s">
        <v>3753</v>
      </c>
      <c r="C3758" s="2" t="s">
        <v>7866</v>
      </c>
      <c r="D3758" s="7">
        <v>4500</v>
      </c>
      <c r="E3758" s="5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406"/>
        <v>101</v>
      </c>
      <c r="P3758">
        <f t="shared" si="407"/>
        <v>267.64999999999998</v>
      </c>
      <c r="Q3758" t="s">
        <v>8315</v>
      </c>
      <c r="R3758" t="s">
        <v>8357</v>
      </c>
      <c r="S3758" s="11">
        <f t="shared" si="408"/>
        <v>41771.814791666664</v>
      </c>
      <c r="T3758">
        <f t="shared" si="409"/>
        <v>25569.000196759258</v>
      </c>
      <c r="U3758">
        <f t="shared" si="410"/>
        <v>2014</v>
      </c>
      <c r="V3758">
        <f t="shared" si="411"/>
        <v>5</v>
      </c>
      <c r="W3758" t="str">
        <f t="shared" si="412"/>
        <v>May</v>
      </c>
    </row>
    <row r="3759" spans="1:23" customFormat="1" ht="43.2" hidden="1" x14ac:dyDescent="0.3">
      <c r="A3759">
        <v>3757</v>
      </c>
      <c r="B3759" s="2" t="s">
        <v>3754</v>
      </c>
      <c r="C3759" s="2" t="s">
        <v>7867</v>
      </c>
      <c r="D3759" s="7">
        <v>3500</v>
      </c>
      <c r="E3759" s="5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406"/>
        <v>109</v>
      </c>
      <c r="P3759">
        <f t="shared" si="407"/>
        <v>75.959999999999994</v>
      </c>
      <c r="Q3759" t="s">
        <v>8315</v>
      </c>
      <c r="R3759" t="s">
        <v>8357</v>
      </c>
      <c r="S3759" s="11">
        <f t="shared" si="408"/>
        <v>41954.850868055553</v>
      </c>
      <c r="T3759">
        <f t="shared" si="409"/>
        <v>25569.000578703704</v>
      </c>
      <c r="U3759">
        <f t="shared" si="410"/>
        <v>2014</v>
      </c>
      <c r="V3759">
        <f t="shared" si="411"/>
        <v>11</v>
      </c>
      <c r="W3759" t="str">
        <f t="shared" si="412"/>
        <v>Nov</v>
      </c>
    </row>
    <row r="3760" spans="1:23" customFormat="1" ht="28.8" hidden="1" x14ac:dyDescent="0.3">
      <c r="A3760">
        <v>3758</v>
      </c>
      <c r="B3760" s="2" t="s">
        <v>3755</v>
      </c>
      <c r="C3760" s="2" t="s">
        <v>7868</v>
      </c>
      <c r="D3760" s="7">
        <v>1500</v>
      </c>
      <c r="E3760" s="5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406"/>
        <v>102</v>
      </c>
      <c r="P3760">
        <f t="shared" si="407"/>
        <v>59.04</v>
      </c>
      <c r="Q3760" t="s">
        <v>8315</v>
      </c>
      <c r="R3760" t="s">
        <v>8357</v>
      </c>
      <c r="S3760" s="11">
        <f t="shared" si="408"/>
        <v>41747.471504629626</v>
      </c>
      <c r="T3760">
        <f t="shared" si="409"/>
        <v>25569.000300925927</v>
      </c>
      <c r="U3760">
        <f t="shared" si="410"/>
        <v>2014</v>
      </c>
      <c r="V3760">
        <f t="shared" si="411"/>
        <v>4</v>
      </c>
      <c r="W3760" t="str">
        <f t="shared" si="412"/>
        <v>Apr</v>
      </c>
    </row>
    <row r="3761" spans="1:23" customFormat="1" ht="28.8" hidden="1" x14ac:dyDescent="0.3">
      <c r="A3761">
        <v>3759</v>
      </c>
      <c r="B3761" s="2" t="s">
        <v>3756</v>
      </c>
      <c r="C3761" s="2" t="s">
        <v>7869</v>
      </c>
      <c r="D3761" s="7">
        <v>4000</v>
      </c>
      <c r="E3761" s="5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406"/>
        <v>110</v>
      </c>
      <c r="P3761">
        <f t="shared" si="407"/>
        <v>50.11</v>
      </c>
      <c r="Q3761" t="s">
        <v>8315</v>
      </c>
      <c r="R3761" t="s">
        <v>8357</v>
      </c>
      <c r="S3761" s="11">
        <f t="shared" si="408"/>
        <v>42182.108252314814</v>
      </c>
      <c r="T3761">
        <f t="shared" si="409"/>
        <v>25569.00101851852</v>
      </c>
      <c r="U3761">
        <f t="shared" si="410"/>
        <v>2015</v>
      </c>
      <c r="V3761">
        <f t="shared" si="411"/>
        <v>6</v>
      </c>
      <c r="W3761" t="str">
        <f t="shared" si="412"/>
        <v>Jun</v>
      </c>
    </row>
    <row r="3762" spans="1:23" customFormat="1" ht="43.2" hidden="1" x14ac:dyDescent="0.3">
      <c r="A3762">
        <v>3760</v>
      </c>
      <c r="B3762" s="2" t="s">
        <v>3757</v>
      </c>
      <c r="C3762" s="2" t="s">
        <v>7870</v>
      </c>
      <c r="D3762" s="7">
        <v>5000</v>
      </c>
      <c r="E3762" s="5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406"/>
        <v>101</v>
      </c>
      <c r="P3762">
        <f t="shared" si="407"/>
        <v>55.5</v>
      </c>
      <c r="Q3762" t="s">
        <v>8315</v>
      </c>
      <c r="R3762" t="s">
        <v>8357</v>
      </c>
      <c r="S3762" s="11">
        <f t="shared" si="408"/>
        <v>41739.525300925925</v>
      </c>
      <c r="T3762">
        <f t="shared" si="409"/>
        <v>25569.00105324074</v>
      </c>
      <c r="U3762">
        <f t="shared" si="410"/>
        <v>2014</v>
      </c>
      <c r="V3762">
        <f t="shared" si="411"/>
        <v>4</v>
      </c>
      <c r="W3762" t="str">
        <f t="shared" si="412"/>
        <v>Apr</v>
      </c>
    </row>
    <row r="3763" spans="1:23" customFormat="1" ht="57.6" hidden="1" x14ac:dyDescent="0.3">
      <c r="A3763">
        <v>3761</v>
      </c>
      <c r="B3763" s="2" t="s">
        <v>3758</v>
      </c>
      <c r="C3763" s="2" t="s">
        <v>7871</v>
      </c>
      <c r="D3763" s="7">
        <v>500</v>
      </c>
      <c r="E3763" s="5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406"/>
        <v>100</v>
      </c>
      <c r="P3763">
        <f t="shared" si="407"/>
        <v>166.67</v>
      </c>
      <c r="Q3763" t="s">
        <v>8315</v>
      </c>
      <c r="R3763" t="s">
        <v>8357</v>
      </c>
      <c r="S3763" s="11">
        <f t="shared" si="408"/>
        <v>42173.466863425929</v>
      </c>
      <c r="T3763">
        <f t="shared" si="409"/>
        <v>25569.000034722223</v>
      </c>
      <c r="U3763">
        <f t="shared" si="410"/>
        <v>2015</v>
      </c>
      <c r="V3763">
        <f t="shared" si="411"/>
        <v>6</v>
      </c>
      <c r="W3763" t="str">
        <f t="shared" si="412"/>
        <v>Jun</v>
      </c>
    </row>
    <row r="3764" spans="1:23" customFormat="1" ht="43.2" hidden="1" x14ac:dyDescent="0.3">
      <c r="A3764">
        <v>3762</v>
      </c>
      <c r="B3764" s="2" t="s">
        <v>3759</v>
      </c>
      <c r="C3764" s="2" t="s">
        <v>7872</v>
      </c>
      <c r="D3764" s="7">
        <v>1250</v>
      </c>
      <c r="E3764" s="5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406"/>
        <v>106</v>
      </c>
      <c r="P3764">
        <f t="shared" si="407"/>
        <v>47.43</v>
      </c>
      <c r="Q3764" t="s">
        <v>8315</v>
      </c>
      <c r="R3764" t="s">
        <v>8357</v>
      </c>
      <c r="S3764" s="11">
        <f t="shared" si="408"/>
        <v>42193.813530092593</v>
      </c>
      <c r="T3764">
        <f t="shared" si="409"/>
        <v>25569.000324074073</v>
      </c>
      <c r="U3764">
        <f t="shared" si="410"/>
        <v>2015</v>
      </c>
      <c r="V3764">
        <f t="shared" si="411"/>
        <v>7</v>
      </c>
      <c r="W3764" t="str">
        <f t="shared" si="412"/>
        <v>Jul</v>
      </c>
    </row>
    <row r="3765" spans="1:23" customFormat="1" ht="28.8" hidden="1" x14ac:dyDescent="0.3">
      <c r="A3765">
        <v>3763</v>
      </c>
      <c r="B3765" s="2" t="s">
        <v>3760</v>
      </c>
      <c r="C3765" s="2" t="s">
        <v>7873</v>
      </c>
      <c r="D3765" s="7">
        <v>5000</v>
      </c>
      <c r="E3765" s="5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406"/>
        <v>100</v>
      </c>
      <c r="P3765">
        <f t="shared" si="407"/>
        <v>64.94</v>
      </c>
      <c r="Q3765" t="s">
        <v>8315</v>
      </c>
      <c r="R3765" t="s">
        <v>8357</v>
      </c>
      <c r="S3765" s="11">
        <f t="shared" si="408"/>
        <v>42065.750300925924</v>
      </c>
      <c r="T3765">
        <f t="shared" si="409"/>
        <v>25569.000891203705</v>
      </c>
      <c r="U3765">
        <f t="shared" si="410"/>
        <v>2015</v>
      </c>
      <c r="V3765">
        <f t="shared" si="411"/>
        <v>3</v>
      </c>
      <c r="W3765" t="str">
        <f t="shared" si="412"/>
        <v>Mar</v>
      </c>
    </row>
    <row r="3766" spans="1:23" customFormat="1" ht="43.2" hidden="1" x14ac:dyDescent="0.3">
      <c r="A3766">
        <v>3764</v>
      </c>
      <c r="B3766" s="2" t="s">
        <v>3761</v>
      </c>
      <c r="C3766" s="2" t="s">
        <v>7874</v>
      </c>
      <c r="D3766" s="7">
        <v>1500</v>
      </c>
      <c r="E3766" s="5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406"/>
        <v>100</v>
      </c>
      <c r="P3766">
        <f t="shared" si="407"/>
        <v>55.56</v>
      </c>
      <c r="Q3766" t="s">
        <v>8315</v>
      </c>
      <c r="R3766" t="s">
        <v>8357</v>
      </c>
      <c r="S3766" s="11">
        <f t="shared" si="408"/>
        <v>42499.842962962968</v>
      </c>
      <c r="T3766">
        <f t="shared" si="409"/>
        <v>25569.0003125</v>
      </c>
      <c r="U3766">
        <f t="shared" si="410"/>
        <v>2016</v>
      </c>
      <c r="V3766">
        <f t="shared" si="411"/>
        <v>5</v>
      </c>
      <c r="W3766" t="str">
        <f t="shared" si="412"/>
        <v>May</v>
      </c>
    </row>
    <row r="3767" spans="1:23" customFormat="1" ht="43.2" hidden="1" x14ac:dyDescent="0.3">
      <c r="A3767">
        <v>3765</v>
      </c>
      <c r="B3767" s="2" t="s">
        <v>3762</v>
      </c>
      <c r="C3767" s="2" t="s">
        <v>7875</v>
      </c>
      <c r="D3767" s="7">
        <v>7000</v>
      </c>
      <c r="E3767" s="5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406"/>
        <v>113</v>
      </c>
      <c r="P3767">
        <f t="shared" si="407"/>
        <v>74.22</v>
      </c>
      <c r="Q3767" t="s">
        <v>8315</v>
      </c>
      <c r="R3767" t="s">
        <v>8357</v>
      </c>
      <c r="S3767" s="11">
        <f t="shared" si="408"/>
        <v>41820.776412037041</v>
      </c>
      <c r="T3767">
        <f t="shared" si="409"/>
        <v>25569.001238425924</v>
      </c>
      <c r="U3767">
        <f t="shared" si="410"/>
        <v>2014</v>
      </c>
      <c r="V3767">
        <f t="shared" si="411"/>
        <v>6</v>
      </c>
      <c r="W3767" t="str">
        <f t="shared" si="412"/>
        <v>Jun</v>
      </c>
    </row>
    <row r="3768" spans="1:23" customFormat="1" ht="43.2" hidden="1" x14ac:dyDescent="0.3">
      <c r="A3768">
        <v>3766</v>
      </c>
      <c r="B3768" s="2" t="s">
        <v>3763</v>
      </c>
      <c r="C3768" s="2" t="s">
        <v>7876</v>
      </c>
      <c r="D3768" s="7">
        <v>10000</v>
      </c>
      <c r="E3768" s="5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406"/>
        <v>103</v>
      </c>
      <c r="P3768">
        <f t="shared" si="407"/>
        <v>106.93</v>
      </c>
      <c r="Q3768" t="s">
        <v>8315</v>
      </c>
      <c r="R3768" t="s">
        <v>8357</v>
      </c>
      <c r="S3768" s="11">
        <f t="shared" si="408"/>
        <v>41788.167187500003</v>
      </c>
      <c r="T3768">
        <f t="shared" si="409"/>
        <v>25569.001111111113</v>
      </c>
      <c r="U3768">
        <f t="shared" si="410"/>
        <v>2014</v>
      </c>
      <c r="V3768">
        <f t="shared" si="411"/>
        <v>5</v>
      </c>
      <c r="W3768" t="str">
        <f t="shared" si="412"/>
        <v>May</v>
      </c>
    </row>
    <row r="3769" spans="1:23" customFormat="1" ht="43.2" hidden="1" x14ac:dyDescent="0.3">
      <c r="A3769">
        <v>3767</v>
      </c>
      <c r="B3769" s="2" t="s">
        <v>3764</v>
      </c>
      <c r="C3769" s="2" t="s">
        <v>7877</v>
      </c>
      <c r="D3769" s="7">
        <v>2000</v>
      </c>
      <c r="E3769" s="5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406"/>
        <v>117</v>
      </c>
      <c r="P3769">
        <f t="shared" si="407"/>
        <v>41.7</v>
      </c>
      <c r="Q3769" t="s">
        <v>8315</v>
      </c>
      <c r="R3769" t="s">
        <v>8357</v>
      </c>
      <c r="S3769" s="11">
        <f t="shared" si="408"/>
        <v>42050.019641203704</v>
      </c>
      <c r="T3769">
        <f t="shared" si="409"/>
        <v>25569.000648148147</v>
      </c>
      <c r="U3769">
        <f t="shared" si="410"/>
        <v>2015</v>
      </c>
      <c r="V3769">
        <f t="shared" si="411"/>
        <v>2</v>
      </c>
      <c r="W3769" t="str">
        <f t="shared" si="412"/>
        <v>Feb</v>
      </c>
    </row>
    <row r="3770" spans="1:23" customFormat="1" ht="43.2" hidden="1" x14ac:dyDescent="0.3">
      <c r="A3770">
        <v>3768</v>
      </c>
      <c r="B3770" s="2" t="s">
        <v>3765</v>
      </c>
      <c r="C3770" s="2" t="s">
        <v>7878</v>
      </c>
      <c r="D3770" s="7">
        <v>4000</v>
      </c>
      <c r="E3770" s="5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406"/>
        <v>108</v>
      </c>
      <c r="P3770">
        <f t="shared" si="407"/>
        <v>74.239999999999995</v>
      </c>
      <c r="Q3770" t="s">
        <v>8315</v>
      </c>
      <c r="R3770" t="s">
        <v>8357</v>
      </c>
      <c r="S3770" s="11">
        <f t="shared" si="408"/>
        <v>41772.727893518517</v>
      </c>
      <c r="T3770">
        <f t="shared" si="409"/>
        <v>25569.000671296297</v>
      </c>
      <c r="U3770">
        <f t="shared" si="410"/>
        <v>2014</v>
      </c>
      <c r="V3770">
        <f t="shared" si="411"/>
        <v>5</v>
      </c>
      <c r="W3770" t="str">
        <f t="shared" si="412"/>
        <v>May</v>
      </c>
    </row>
    <row r="3771" spans="1:23" customFormat="1" ht="43.2" hidden="1" x14ac:dyDescent="0.3">
      <c r="A3771">
        <v>3769</v>
      </c>
      <c r="B3771" s="2" t="s">
        <v>3766</v>
      </c>
      <c r="C3771" s="2" t="s">
        <v>7879</v>
      </c>
      <c r="D3771" s="7">
        <v>1100</v>
      </c>
      <c r="E3771" s="5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406"/>
        <v>100</v>
      </c>
      <c r="P3771">
        <f t="shared" si="407"/>
        <v>73.33</v>
      </c>
      <c r="Q3771" t="s">
        <v>8315</v>
      </c>
      <c r="R3771" t="s">
        <v>8357</v>
      </c>
      <c r="S3771" s="11">
        <f t="shared" si="408"/>
        <v>42445.598136574074</v>
      </c>
      <c r="T3771">
        <f t="shared" si="409"/>
        <v>25569.000173611112</v>
      </c>
      <c r="U3771">
        <f t="shared" si="410"/>
        <v>2016</v>
      </c>
      <c r="V3771">
        <f t="shared" si="411"/>
        <v>3</v>
      </c>
      <c r="W3771" t="str">
        <f t="shared" si="412"/>
        <v>Mar</v>
      </c>
    </row>
    <row r="3772" spans="1:23" customFormat="1" ht="43.2" hidden="1" x14ac:dyDescent="0.3">
      <c r="A3772">
        <v>3770</v>
      </c>
      <c r="B3772" s="2" t="s">
        <v>3767</v>
      </c>
      <c r="C3772" s="2" t="s">
        <v>7880</v>
      </c>
      <c r="D3772" s="7">
        <v>2000</v>
      </c>
      <c r="E3772" s="5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406"/>
        <v>100</v>
      </c>
      <c r="P3772">
        <f t="shared" si="407"/>
        <v>100</v>
      </c>
      <c r="Q3772" t="s">
        <v>8315</v>
      </c>
      <c r="R3772" t="s">
        <v>8357</v>
      </c>
      <c r="S3772" s="11">
        <f t="shared" si="408"/>
        <v>42138.930671296301</v>
      </c>
      <c r="T3772">
        <f t="shared" si="409"/>
        <v>25569.000231481481</v>
      </c>
      <c r="U3772">
        <f t="shared" si="410"/>
        <v>2015</v>
      </c>
      <c r="V3772">
        <f t="shared" si="411"/>
        <v>5</v>
      </c>
      <c r="W3772" t="str">
        <f t="shared" si="412"/>
        <v>May</v>
      </c>
    </row>
    <row r="3773" spans="1:23" customFormat="1" ht="28.8" hidden="1" x14ac:dyDescent="0.3">
      <c r="A3773">
        <v>3771</v>
      </c>
      <c r="B3773" s="2" t="s">
        <v>3768</v>
      </c>
      <c r="C3773" s="2" t="s">
        <v>7881</v>
      </c>
      <c r="D3773" s="7">
        <v>1000</v>
      </c>
      <c r="E3773" s="5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406"/>
        <v>146</v>
      </c>
      <c r="P3773">
        <f t="shared" si="407"/>
        <v>38.42</v>
      </c>
      <c r="Q3773" t="s">
        <v>8315</v>
      </c>
      <c r="R3773" t="s">
        <v>8357</v>
      </c>
      <c r="S3773" s="11">
        <f t="shared" si="408"/>
        <v>42493.857083333336</v>
      </c>
      <c r="T3773">
        <f t="shared" si="409"/>
        <v>25569.000439814816</v>
      </c>
      <c r="U3773">
        <f t="shared" si="410"/>
        <v>2016</v>
      </c>
      <c r="V3773">
        <f t="shared" si="411"/>
        <v>5</v>
      </c>
      <c r="W3773" t="str">
        <f t="shared" si="412"/>
        <v>May</v>
      </c>
    </row>
    <row r="3774" spans="1:23" customFormat="1" ht="43.2" hidden="1" x14ac:dyDescent="0.3">
      <c r="A3774">
        <v>3772</v>
      </c>
      <c r="B3774" s="2" t="s">
        <v>3769</v>
      </c>
      <c r="C3774" s="2" t="s">
        <v>7882</v>
      </c>
      <c r="D3774" s="7">
        <v>5000</v>
      </c>
      <c r="E3774" s="5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406"/>
        <v>110</v>
      </c>
      <c r="P3774">
        <f t="shared" si="407"/>
        <v>166.97</v>
      </c>
      <c r="Q3774" t="s">
        <v>8315</v>
      </c>
      <c r="R3774" t="s">
        <v>8357</v>
      </c>
      <c r="S3774" s="11">
        <f t="shared" si="408"/>
        <v>42682.616967592592</v>
      </c>
      <c r="T3774">
        <f t="shared" si="409"/>
        <v>25569.000381944443</v>
      </c>
      <c r="U3774">
        <f t="shared" si="410"/>
        <v>2016</v>
      </c>
      <c r="V3774">
        <f t="shared" si="411"/>
        <v>11</v>
      </c>
      <c r="W3774" t="str">
        <f t="shared" si="412"/>
        <v>Nov</v>
      </c>
    </row>
    <row r="3775" spans="1:23" customFormat="1" ht="28.8" hidden="1" x14ac:dyDescent="0.3">
      <c r="A3775">
        <v>3773</v>
      </c>
      <c r="B3775" s="2" t="s">
        <v>3770</v>
      </c>
      <c r="C3775" s="2" t="s">
        <v>7883</v>
      </c>
      <c r="D3775" s="7">
        <v>5000</v>
      </c>
      <c r="E3775" s="5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406"/>
        <v>108</v>
      </c>
      <c r="P3775">
        <f t="shared" si="407"/>
        <v>94.91</v>
      </c>
      <c r="Q3775" t="s">
        <v>8315</v>
      </c>
      <c r="R3775" t="s">
        <v>8357</v>
      </c>
      <c r="S3775" s="11">
        <f t="shared" si="408"/>
        <v>42656.005173611105</v>
      </c>
      <c r="T3775">
        <f t="shared" si="409"/>
        <v>25569.000659722224</v>
      </c>
      <c r="U3775">
        <f t="shared" si="410"/>
        <v>2016</v>
      </c>
      <c r="V3775">
        <f t="shared" si="411"/>
        <v>10</v>
      </c>
      <c r="W3775" t="str">
        <f t="shared" si="412"/>
        <v>Oct</v>
      </c>
    </row>
    <row r="3776" spans="1:23" customFormat="1" ht="57.6" hidden="1" x14ac:dyDescent="0.3">
      <c r="A3776">
        <v>3774</v>
      </c>
      <c r="B3776" s="2" t="s">
        <v>3771</v>
      </c>
      <c r="C3776" s="2" t="s">
        <v>7884</v>
      </c>
      <c r="D3776" s="7">
        <v>2500</v>
      </c>
      <c r="E3776" s="5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406"/>
        <v>100</v>
      </c>
      <c r="P3776">
        <f t="shared" si="407"/>
        <v>100</v>
      </c>
      <c r="Q3776" t="s">
        <v>8315</v>
      </c>
      <c r="R3776" t="s">
        <v>8357</v>
      </c>
      <c r="S3776" s="11">
        <f t="shared" si="408"/>
        <v>42087.792303240742</v>
      </c>
      <c r="T3776">
        <f t="shared" si="409"/>
        <v>25569.00028935185</v>
      </c>
      <c r="U3776">
        <f t="shared" si="410"/>
        <v>2015</v>
      </c>
      <c r="V3776">
        <f t="shared" si="411"/>
        <v>3</v>
      </c>
      <c r="W3776" t="str">
        <f t="shared" si="412"/>
        <v>Mar</v>
      </c>
    </row>
    <row r="3777" spans="1:23" customFormat="1" ht="43.2" hidden="1" x14ac:dyDescent="0.3">
      <c r="A3777">
        <v>3775</v>
      </c>
      <c r="B3777" s="2" t="s">
        <v>3772</v>
      </c>
      <c r="C3777" s="2" t="s">
        <v>7885</v>
      </c>
      <c r="D3777" s="7">
        <v>2000</v>
      </c>
      <c r="E3777" s="5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406"/>
        <v>100</v>
      </c>
      <c r="P3777">
        <f t="shared" si="407"/>
        <v>143.21</v>
      </c>
      <c r="Q3777" t="s">
        <v>8315</v>
      </c>
      <c r="R3777" t="s">
        <v>8357</v>
      </c>
      <c r="S3777" s="11">
        <f t="shared" si="408"/>
        <v>42075.942627314813</v>
      </c>
      <c r="T3777">
        <f t="shared" si="409"/>
        <v>25569.000162037039</v>
      </c>
      <c r="U3777">
        <f t="shared" si="410"/>
        <v>2015</v>
      </c>
      <c r="V3777">
        <f t="shared" si="411"/>
        <v>3</v>
      </c>
      <c r="W3777" t="str">
        <f t="shared" si="412"/>
        <v>Mar</v>
      </c>
    </row>
    <row r="3778" spans="1:23" customFormat="1" ht="57.6" hidden="1" x14ac:dyDescent="0.3">
      <c r="A3778">
        <v>3776</v>
      </c>
      <c r="B3778" s="2" t="s">
        <v>3773</v>
      </c>
      <c r="C3778" s="2" t="s">
        <v>7886</v>
      </c>
      <c r="D3778" s="7">
        <v>8000</v>
      </c>
      <c r="E3778" s="5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413">ROUND(E3778/D3778*100,0)</f>
        <v>107</v>
      </c>
      <c r="P3778">
        <f t="shared" si="407"/>
        <v>90.82</v>
      </c>
      <c r="Q3778" t="s">
        <v>8315</v>
      </c>
      <c r="R3778" t="s">
        <v>8357</v>
      </c>
      <c r="S3778" s="11">
        <f t="shared" si="408"/>
        <v>41814.367800925924</v>
      </c>
      <c r="T3778">
        <f t="shared" si="409"/>
        <v>25569.001087962963</v>
      </c>
      <c r="U3778">
        <f t="shared" si="410"/>
        <v>2014</v>
      </c>
      <c r="V3778">
        <f t="shared" si="411"/>
        <v>6</v>
      </c>
      <c r="W3778" t="str">
        <f t="shared" si="412"/>
        <v>Jun</v>
      </c>
    </row>
    <row r="3779" spans="1:23" customFormat="1" ht="43.2" hidden="1" x14ac:dyDescent="0.3">
      <c r="A3779">
        <v>3777</v>
      </c>
      <c r="B3779" s="2" t="s">
        <v>3774</v>
      </c>
      <c r="C3779" s="2" t="s">
        <v>7887</v>
      </c>
      <c r="D3779" s="7">
        <v>2000</v>
      </c>
      <c r="E3779" s="5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413"/>
        <v>143</v>
      </c>
      <c r="P3779">
        <f t="shared" ref="P3779:P3842" si="414">IFERROR(ROUND(E3779/L3779,2),0)</f>
        <v>48.54</v>
      </c>
      <c r="Q3779" t="s">
        <v>8315</v>
      </c>
      <c r="R3779" t="s">
        <v>8357</v>
      </c>
      <c r="S3779" s="11">
        <f t="shared" ref="S3779:S3842" si="415">(((J3779/60)/60)/24)+DATE(1970,1,1)</f>
        <v>41887.111354166671</v>
      </c>
      <c r="T3779">
        <f t="shared" ref="T3779:T3842" si="416">(((L3779/60)/60)/24)+DATE(1970,1,1)</f>
        <v>25569.00068287037</v>
      </c>
      <c r="U3779">
        <f t="shared" ref="U3779:U3842" si="417">YEAR(S3779)</f>
        <v>2014</v>
      </c>
      <c r="V3779">
        <f t="shared" ref="V3779:V3842" si="418">MONTH(S3779)</f>
        <v>9</v>
      </c>
      <c r="W3779" t="str">
        <f t="shared" ref="W3779:W3842" si="419">IF(V3779=1,"Jan",IF(V3779=2,"Feb",IF(V3779=3,"Mar",IF(V3779=4,"Apr",IF(V3779=5,"May",IF(V3779=6,"Jun",IF(V3779=7,"Jul",IF(V3779=8,"Aug",IF(V3779=9,"Sep",IF(V3779=10,"Oct",IF(V3779=11,"Nov",IF(V3779=12,"Dec"))))))))))))</f>
        <v>Sep</v>
      </c>
    </row>
    <row r="3780" spans="1:23" customFormat="1" ht="28.8" hidden="1" x14ac:dyDescent="0.3">
      <c r="A3780">
        <v>3778</v>
      </c>
      <c r="B3780" s="2" t="s">
        <v>3775</v>
      </c>
      <c r="C3780" s="2" t="s">
        <v>7888</v>
      </c>
      <c r="D3780" s="7">
        <v>2400</v>
      </c>
      <c r="E3780" s="5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413"/>
        <v>105</v>
      </c>
      <c r="P3780">
        <f t="shared" si="414"/>
        <v>70.03</v>
      </c>
      <c r="Q3780" t="s">
        <v>8315</v>
      </c>
      <c r="R3780" t="s">
        <v>8357</v>
      </c>
      <c r="S3780" s="11">
        <f t="shared" si="415"/>
        <v>41989.819212962961</v>
      </c>
      <c r="T3780">
        <f t="shared" si="416"/>
        <v>25569.000416666666</v>
      </c>
      <c r="U3780">
        <f t="shared" si="417"/>
        <v>2014</v>
      </c>
      <c r="V3780">
        <f t="shared" si="418"/>
        <v>12</v>
      </c>
      <c r="W3780" t="str">
        <f t="shared" si="419"/>
        <v>Dec</v>
      </c>
    </row>
    <row r="3781" spans="1:23" customFormat="1" ht="28.8" hidden="1" x14ac:dyDescent="0.3">
      <c r="A3781">
        <v>3779</v>
      </c>
      <c r="B3781" s="2" t="s">
        <v>3776</v>
      </c>
      <c r="C3781" s="2" t="s">
        <v>7889</v>
      </c>
      <c r="D3781" s="7">
        <v>15000</v>
      </c>
      <c r="E3781" s="5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413"/>
        <v>104</v>
      </c>
      <c r="P3781">
        <f t="shared" si="414"/>
        <v>135.63</v>
      </c>
      <c r="Q3781" t="s">
        <v>8315</v>
      </c>
      <c r="R3781" t="s">
        <v>8357</v>
      </c>
      <c r="S3781" s="11">
        <f t="shared" si="415"/>
        <v>42425.735416666663</v>
      </c>
      <c r="T3781">
        <f t="shared" si="416"/>
        <v>25569.001331018517</v>
      </c>
      <c r="U3781">
        <f t="shared" si="417"/>
        <v>2016</v>
      </c>
      <c r="V3781">
        <f t="shared" si="418"/>
        <v>2</v>
      </c>
      <c r="W3781" t="str">
        <f t="shared" si="419"/>
        <v>Feb</v>
      </c>
    </row>
    <row r="3782" spans="1:23" customFormat="1" ht="43.2" hidden="1" x14ac:dyDescent="0.3">
      <c r="A3782">
        <v>3780</v>
      </c>
      <c r="B3782" s="2" t="s">
        <v>3777</v>
      </c>
      <c r="C3782" s="2" t="s">
        <v>7890</v>
      </c>
      <c r="D3782" s="7">
        <v>2500</v>
      </c>
      <c r="E3782" s="5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413"/>
        <v>120</v>
      </c>
      <c r="P3782">
        <f t="shared" si="414"/>
        <v>100</v>
      </c>
      <c r="Q3782" t="s">
        <v>8315</v>
      </c>
      <c r="R3782" t="s">
        <v>8357</v>
      </c>
      <c r="S3782" s="11">
        <f t="shared" si="415"/>
        <v>42166.219733796301</v>
      </c>
      <c r="T3782">
        <f t="shared" si="416"/>
        <v>25569.000347222223</v>
      </c>
      <c r="U3782">
        <f t="shared" si="417"/>
        <v>2015</v>
      </c>
      <c r="V3782">
        <f t="shared" si="418"/>
        <v>6</v>
      </c>
      <c r="W3782" t="str">
        <f t="shared" si="419"/>
        <v>Jun</v>
      </c>
    </row>
    <row r="3783" spans="1:23" customFormat="1" ht="57.6" hidden="1" x14ac:dyDescent="0.3">
      <c r="A3783">
        <v>3781</v>
      </c>
      <c r="B3783" s="2" t="s">
        <v>3778</v>
      </c>
      <c r="C3783" s="2" t="s">
        <v>7891</v>
      </c>
      <c r="D3783" s="7">
        <v>4500</v>
      </c>
      <c r="E3783" s="5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413"/>
        <v>110</v>
      </c>
      <c r="P3783">
        <f t="shared" si="414"/>
        <v>94.9</v>
      </c>
      <c r="Q3783" t="s">
        <v>8315</v>
      </c>
      <c r="R3783" t="s">
        <v>8357</v>
      </c>
      <c r="S3783" s="11">
        <f t="shared" si="415"/>
        <v>41865.882928240739</v>
      </c>
      <c r="T3783">
        <f t="shared" si="416"/>
        <v>25569.000601851851</v>
      </c>
      <c r="U3783">
        <f t="shared" si="417"/>
        <v>2014</v>
      </c>
      <c r="V3783">
        <f t="shared" si="418"/>
        <v>8</v>
      </c>
      <c r="W3783" t="str">
        <f t="shared" si="419"/>
        <v>Aug</v>
      </c>
    </row>
    <row r="3784" spans="1:23" customFormat="1" ht="43.2" hidden="1" x14ac:dyDescent="0.3">
      <c r="A3784">
        <v>3782</v>
      </c>
      <c r="B3784" s="2" t="s">
        <v>3779</v>
      </c>
      <c r="C3784" s="2" t="s">
        <v>7892</v>
      </c>
      <c r="D3784" s="7">
        <v>2000</v>
      </c>
      <c r="E3784" s="5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413"/>
        <v>102</v>
      </c>
      <c r="P3784">
        <f t="shared" si="414"/>
        <v>75.37</v>
      </c>
      <c r="Q3784" t="s">
        <v>8315</v>
      </c>
      <c r="R3784" t="s">
        <v>8357</v>
      </c>
      <c r="S3784" s="11">
        <f t="shared" si="415"/>
        <v>42546.862233796302</v>
      </c>
      <c r="T3784">
        <f t="shared" si="416"/>
        <v>25569.0003125</v>
      </c>
      <c r="U3784">
        <f t="shared" si="417"/>
        <v>2016</v>
      </c>
      <c r="V3784">
        <f t="shared" si="418"/>
        <v>6</v>
      </c>
      <c r="W3784" t="str">
        <f t="shared" si="419"/>
        <v>Jun</v>
      </c>
    </row>
    <row r="3785" spans="1:23" customFormat="1" ht="43.2" hidden="1" x14ac:dyDescent="0.3">
      <c r="A3785">
        <v>3783</v>
      </c>
      <c r="B3785" s="2" t="s">
        <v>3780</v>
      </c>
      <c r="C3785" s="2" t="s">
        <v>7893</v>
      </c>
      <c r="D3785" s="7">
        <v>1200</v>
      </c>
      <c r="E3785" s="5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413"/>
        <v>129</v>
      </c>
      <c r="P3785">
        <f t="shared" si="414"/>
        <v>64.459999999999994</v>
      </c>
      <c r="Q3785" t="s">
        <v>8315</v>
      </c>
      <c r="R3785" t="s">
        <v>8357</v>
      </c>
      <c r="S3785" s="11">
        <f t="shared" si="415"/>
        <v>42420.140277777777</v>
      </c>
      <c r="T3785">
        <f t="shared" si="416"/>
        <v>25569.000277777777</v>
      </c>
      <c r="U3785">
        <f t="shared" si="417"/>
        <v>2016</v>
      </c>
      <c r="V3785">
        <f t="shared" si="418"/>
        <v>2</v>
      </c>
      <c r="W3785" t="str">
        <f t="shared" si="419"/>
        <v>Feb</v>
      </c>
    </row>
    <row r="3786" spans="1:23" customFormat="1" ht="43.2" hidden="1" x14ac:dyDescent="0.3">
      <c r="A3786">
        <v>3784</v>
      </c>
      <c r="B3786" s="2" t="s">
        <v>3781</v>
      </c>
      <c r="C3786" s="2" t="s">
        <v>7894</v>
      </c>
      <c r="D3786" s="7">
        <v>1000</v>
      </c>
      <c r="E3786" s="5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413"/>
        <v>115</v>
      </c>
      <c r="P3786">
        <f t="shared" si="414"/>
        <v>115</v>
      </c>
      <c r="Q3786" t="s">
        <v>8315</v>
      </c>
      <c r="R3786" t="s">
        <v>8357</v>
      </c>
      <c r="S3786" s="11">
        <f t="shared" si="415"/>
        <v>42531.980694444443</v>
      </c>
      <c r="T3786">
        <f t="shared" si="416"/>
        <v>25569.000115740742</v>
      </c>
      <c r="U3786">
        <f t="shared" si="417"/>
        <v>2016</v>
      </c>
      <c r="V3786">
        <f t="shared" si="418"/>
        <v>6</v>
      </c>
      <c r="W3786" t="str">
        <f t="shared" si="419"/>
        <v>Jun</v>
      </c>
    </row>
    <row r="3787" spans="1:23" customFormat="1" ht="43.2" hidden="1" x14ac:dyDescent="0.3">
      <c r="A3787">
        <v>3785</v>
      </c>
      <c r="B3787" s="2" t="s">
        <v>3782</v>
      </c>
      <c r="C3787" s="2" t="s">
        <v>7895</v>
      </c>
      <c r="D3787" s="7">
        <v>2000</v>
      </c>
      <c r="E3787" s="5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413"/>
        <v>151</v>
      </c>
      <c r="P3787">
        <f t="shared" si="414"/>
        <v>100.5</v>
      </c>
      <c r="Q3787" t="s">
        <v>8315</v>
      </c>
      <c r="R3787" t="s">
        <v>8357</v>
      </c>
      <c r="S3787" s="11">
        <f t="shared" si="415"/>
        <v>42548.63853009259</v>
      </c>
      <c r="T3787">
        <f t="shared" si="416"/>
        <v>25569.000347222223</v>
      </c>
      <c r="U3787">
        <f t="shared" si="417"/>
        <v>2016</v>
      </c>
      <c r="V3787">
        <f t="shared" si="418"/>
        <v>6</v>
      </c>
      <c r="W3787" t="str">
        <f t="shared" si="419"/>
        <v>Jun</v>
      </c>
    </row>
    <row r="3788" spans="1:23" customFormat="1" ht="43.2" hidden="1" x14ac:dyDescent="0.3">
      <c r="A3788">
        <v>3786</v>
      </c>
      <c r="B3788" s="2" t="s">
        <v>3783</v>
      </c>
      <c r="C3788" s="2" t="s">
        <v>7896</v>
      </c>
      <c r="D3788" s="7">
        <v>6000</v>
      </c>
      <c r="E3788" s="5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413"/>
        <v>111</v>
      </c>
      <c r="P3788">
        <f t="shared" si="414"/>
        <v>93.77</v>
      </c>
      <c r="Q3788" t="s">
        <v>8315</v>
      </c>
      <c r="R3788" t="s">
        <v>8357</v>
      </c>
      <c r="S3788" s="11">
        <f t="shared" si="415"/>
        <v>42487.037905092591</v>
      </c>
      <c r="T3788">
        <f t="shared" si="416"/>
        <v>25569.000821759259</v>
      </c>
      <c r="U3788">
        <f t="shared" si="417"/>
        <v>2016</v>
      </c>
      <c r="V3788">
        <f t="shared" si="418"/>
        <v>4</v>
      </c>
      <c r="W3788" t="str">
        <f t="shared" si="419"/>
        <v>Apr</v>
      </c>
    </row>
    <row r="3789" spans="1:23" customFormat="1" ht="43.2" hidden="1" x14ac:dyDescent="0.3">
      <c r="A3789">
        <v>3787</v>
      </c>
      <c r="B3789" s="2" t="s">
        <v>3784</v>
      </c>
      <c r="C3789" s="2" t="s">
        <v>7897</v>
      </c>
      <c r="D3789" s="7">
        <v>350</v>
      </c>
      <c r="E3789" s="5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413"/>
        <v>100</v>
      </c>
      <c r="P3789">
        <f t="shared" si="414"/>
        <v>35.1</v>
      </c>
      <c r="Q3789" t="s">
        <v>8315</v>
      </c>
      <c r="R3789" t="s">
        <v>8357</v>
      </c>
      <c r="S3789" s="11">
        <f t="shared" si="415"/>
        <v>42167.534791666665</v>
      </c>
      <c r="T3789">
        <f t="shared" si="416"/>
        <v>25569.000115740742</v>
      </c>
      <c r="U3789">
        <f t="shared" si="417"/>
        <v>2015</v>
      </c>
      <c r="V3789">
        <f t="shared" si="418"/>
        <v>6</v>
      </c>
      <c r="W3789" t="str">
        <f t="shared" si="419"/>
        <v>Jun</v>
      </c>
    </row>
    <row r="3790" spans="1:23" customFormat="1" ht="72" hidden="1" x14ac:dyDescent="0.3">
      <c r="A3790">
        <v>3788</v>
      </c>
      <c r="B3790" s="2" t="s">
        <v>3785</v>
      </c>
      <c r="C3790" s="2" t="s">
        <v>7898</v>
      </c>
      <c r="D3790" s="7">
        <v>75000</v>
      </c>
      <c r="E3790" s="5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413"/>
        <v>1</v>
      </c>
      <c r="P3790">
        <f t="shared" si="414"/>
        <v>500</v>
      </c>
      <c r="Q3790" t="s">
        <v>8315</v>
      </c>
      <c r="R3790" t="s">
        <v>8357</v>
      </c>
      <c r="S3790" s="11">
        <f t="shared" si="415"/>
        <v>42333.695821759262</v>
      </c>
      <c r="T3790">
        <f t="shared" si="416"/>
        <v>25569.000011574073</v>
      </c>
      <c r="U3790">
        <f t="shared" si="417"/>
        <v>2015</v>
      </c>
      <c r="V3790">
        <f t="shared" si="418"/>
        <v>11</v>
      </c>
      <c r="W3790" t="str">
        <f t="shared" si="419"/>
        <v>Nov</v>
      </c>
    </row>
    <row r="3791" spans="1:23" customFormat="1" ht="43.2" hidden="1" x14ac:dyDescent="0.3">
      <c r="A3791">
        <v>3789</v>
      </c>
      <c r="B3791" s="2" t="s">
        <v>3786</v>
      </c>
      <c r="C3791" s="2" t="s">
        <v>7899</v>
      </c>
      <c r="D3791" s="7">
        <v>3550</v>
      </c>
      <c r="E3791" s="5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413"/>
        <v>3</v>
      </c>
      <c r="P3791">
        <f t="shared" si="414"/>
        <v>29</v>
      </c>
      <c r="Q3791" t="s">
        <v>8315</v>
      </c>
      <c r="R3791" t="s">
        <v>8357</v>
      </c>
      <c r="S3791" s="11">
        <f t="shared" si="415"/>
        <v>42138.798819444448</v>
      </c>
      <c r="T3791">
        <f t="shared" si="416"/>
        <v>25569.000046296296</v>
      </c>
      <c r="U3791">
        <f t="shared" si="417"/>
        <v>2015</v>
      </c>
      <c r="V3791">
        <f t="shared" si="418"/>
        <v>5</v>
      </c>
      <c r="W3791" t="str">
        <f t="shared" si="419"/>
        <v>May</v>
      </c>
    </row>
    <row r="3792" spans="1:23" customFormat="1" ht="43.2" hidden="1" x14ac:dyDescent="0.3">
      <c r="A3792">
        <v>3790</v>
      </c>
      <c r="B3792" s="2" t="s">
        <v>3787</v>
      </c>
      <c r="C3792" s="2" t="s">
        <v>7900</v>
      </c>
      <c r="D3792" s="7">
        <v>15000</v>
      </c>
      <c r="E3792" s="5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413"/>
        <v>0</v>
      </c>
      <c r="P3792">
        <f t="shared" si="414"/>
        <v>0</v>
      </c>
      <c r="Q3792" t="s">
        <v>8315</v>
      </c>
      <c r="R3792" t="s">
        <v>8357</v>
      </c>
      <c r="S3792" s="11">
        <f t="shared" si="415"/>
        <v>42666.666932870372</v>
      </c>
      <c r="T3792">
        <f t="shared" si="416"/>
        <v>25569</v>
      </c>
      <c r="U3792">
        <f t="shared" si="417"/>
        <v>2016</v>
      </c>
      <c r="V3792">
        <f t="shared" si="418"/>
        <v>10</v>
      </c>
      <c r="W3792" t="str">
        <f t="shared" si="419"/>
        <v>Oct</v>
      </c>
    </row>
    <row r="3793" spans="1:23" customFormat="1" ht="28.8" hidden="1" x14ac:dyDescent="0.3">
      <c r="A3793">
        <v>3791</v>
      </c>
      <c r="B3793" s="2" t="s">
        <v>3788</v>
      </c>
      <c r="C3793" s="2" t="s">
        <v>7901</v>
      </c>
      <c r="D3793" s="7">
        <v>1500</v>
      </c>
      <c r="E3793" s="5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413"/>
        <v>0</v>
      </c>
      <c r="P3793">
        <f t="shared" si="414"/>
        <v>0</v>
      </c>
      <c r="Q3793" t="s">
        <v>8315</v>
      </c>
      <c r="R3793" t="s">
        <v>8357</v>
      </c>
      <c r="S3793" s="11">
        <f t="shared" si="415"/>
        <v>41766.692037037035</v>
      </c>
      <c r="T3793">
        <f t="shared" si="416"/>
        <v>25569</v>
      </c>
      <c r="U3793">
        <f t="shared" si="417"/>
        <v>2014</v>
      </c>
      <c r="V3793">
        <f t="shared" si="418"/>
        <v>5</v>
      </c>
      <c r="W3793" t="str">
        <f t="shared" si="419"/>
        <v>May</v>
      </c>
    </row>
    <row r="3794" spans="1:23" customFormat="1" ht="28.8" hidden="1" x14ac:dyDescent="0.3">
      <c r="A3794">
        <v>3792</v>
      </c>
      <c r="B3794" s="2" t="s">
        <v>3789</v>
      </c>
      <c r="C3794" s="2" t="s">
        <v>7902</v>
      </c>
      <c r="D3794" s="7">
        <v>12500</v>
      </c>
      <c r="E3794" s="5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413"/>
        <v>0</v>
      </c>
      <c r="P3794">
        <f t="shared" si="414"/>
        <v>17.5</v>
      </c>
      <c r="Q3794" t="s">
        <v>8315</v>
      </c>
      <c r="R3794" t="s">
        <v>8357</v>
      </c>
      <c r="S3794" s="11">
        <f t="shared" si="415"/>
        <v>42170.447013888886</v>
      </c>
      <c r="T3794">
        <f t="shared" si="416"/>
        <v>25569.00002314815</v>
      </c>
      <c r="U3794">
        <f t="shared" si="417"/>
        <v>2015</v>
      </c>
      <c r="V3794">
        <f t="shared" si="418"/>
        <v>6</v>
      </c>
      <c r="W3794" t="str">
        <f t="shared" si="419"/>
        <v>Jun</v>
      </c>
    </row>
    <row r="3795" spans="1:23" customFormat="1" ht="43.2" hidden="1" x14ac:dyDescent="0.3">
      <c r="A3795">
        <v>3793</v>
      </c>
      <c r="B3795" s="2" t="s">
        <v>3790</v>
      </c>
      <c r="C3795" s="2" t="s">
        <v>7903</v>
      </c>
      <c r="D3795" s="7">
        <v>7000</v>
      </c>
      <c r="E3795" s="5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413"/>
        <v>60</v>
      </c>
      <c r="P3795">
        <f t="shared" si="414"/>
        <v>174</v>
      </c>
      <c r="Q3795" t="s">
        <v>8315</v>
      </c>
      <c r="R3795" t="s">
        <v>8357</v>
      </c>
      <c r="S3795" s="11">
        <f t="shared" si="415"/>
        <v>41968.938993055555</v>
      </c>
      <c r="T3795">
        <f t="shared" si="416"/>
        <v>25569.000277777777</v>
      </c>
      <c r="U3795">
        <f t="shared" si="417"/>
        <v>2014</v>
      </c>
      <c r="V3795">
        <f t="shared" si="418"/>
        <v>11</v>
      </c>
      <c r="W3795" t="str">
        <f t="shared" si="419"/>
        <v>Nov</v>
      </c>
    </row>
    <row r="3796" spans="1:23" customFormat="1" ht="43.2" hidden="1" x14ac:dyDescent="0.3">
      <c r="A3796">
        <v>3794</v>
      </c>
      <c r="B3796" s="2" t="s">
        <v>3791</v>
      </c>
      <c r="C3796" s="2" t="s">
        <v>7904</v>
      </c>
      <c r="D3796" s="7">
        <v>5000</v>
      </c>
      <c r="E3796" s="5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413"/>
        <v>1</v>
      </c>
      <c r="P3796">
        <f t="shared" si="414"/>
        <v>50</v>
      </c>
      <c r="Q3796" t="s">
        <v>8315</v>
      </c>
      <c r="R3796" t="s">
        <v>8357</v>
      </c>
      <c r="S3796" s="11">
        <f t="shared" si="415"/>
        <v>42132.58048611111</v>
      </c>
      <c r="T3796">
        <f t="shared" si="416"/>
        <v>25569.000011574073</v>
      </c>
      <c r="U3796">
        <f t="shared" si="417"/>
        <v>2015</v>
      </c>
      <c r="V3796">
        <f t="shared" si="418"/>
        <v>5</v>
      </c>
      <c r="W3796" t="str">
        <f t="shared" si="419"/>
        <v>May</v>
      </c>
    </row>
    <row r="3797" spans="1:23" customFormat="1" ht="43.2" hidden="1" x14ac:dyDescent="0.3">
      <c r="A3797">
        <v>3795</v>
      </c>
      <c r="B3797" s="2" t="s">
        <v>3792</v>
      </c>
      <c r="C3797" s="2" t="s">
        <v>7905</v>
      </c>
      <c r="D3797" s="7">
        <v>600</v>
      </c>
      <c r="E3797" s="5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413"/>
        <v>2</v>
      </c>
      <c r="P3797">
        <f t="shared" si="414"/>
        <v>5</v>
      </c>
      <c r="Q3797" t="s">
        <v>8315</v>
      </c>
      <c r="R3797" t="s">
        <v>8357</v>
      </c>
      <c r="S3797" s="11">
        <f t="shared" si="415"/>
        <v>42201.436226851853</v>
      </c>
      <c r="T3797">
        <f t="shared" si="416"/>
        <v>25569.00002314815</v>
      </c>
      <c r="U3797">
        <f t="shared" si="417"/>
        <v>2015</v>
      </c>
      <c r="V3797">
        <f t="shared" si="418"/>
        <v>7</v>
      </c>
      <c r="W3797" t="str">
        <f t="shared" si="419"/>
        <v>Jul</v>
      </c>
    </row>
    <row r="3798" spans="1:23" customFormat="1" ht="43.2" hidden="1" x14ac:dyDescent="0.3">
      <c r="A3798">
        <v>3796</v>
      </c>
      <c r="B3798" s="2" t="s">
        <v>3793</v>
      </c>
      <c r="C3798" s="2" t="s">
        <v>7906</v>
      </c>
      <c r="D3798" s="7">
        <v>22500</v>
      </c>
      <c r="E3798" s="5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413"/>
        <v>0</v>
      </c>
      <c r="P3798">
        <f t="shared" si="414"/>
        <v>1</v>
      </c>
      <c r="Q3798" t="s">
        <v>8315</v>
      </c>
      <c r="R3798" t="s">
        <v>8357</v>
      </c>
      <c r="S3798" s="11">
        <f t="shared" si="415"/>
        <v>42689.029583333337</v>
      </c>
      <c r="T3798">
        <f t="shared" si="416"/>
        <v>25569.000011574073</v>
      </c>
      <c r="U3798">
        <f t="shared" si="417"/>
        <v>2016</v>
      </c>
      <c r="V3798">
        <f t="shared" si="418"/>
        <v>11</v>
      </c>
      <c r="W3798" t="str">
        <f t="shared" si="419"/>
        <v>Nov</v>
      </c>
    </row>
    <row r="3799" spans="1:23" customFormat="1" ht="57.6" hidden="1" x14ac:dyDescent="0.3">
      <c r="A3799">
        <v>3797</v>
      </c>
      <c r="B3799" s="2" t="s">
        <v>3794</v>
      </c>
      <c r="C3799" s="2" t="s">
        <v>7907</v>
      </c>
      <c r="D3799" s="7">
        <v>6000</v>
      </c>
      <c r="E3799" s="5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413"/>
        <v>90</v>
      </c>
      <c r="P3799">
        <f t="shared" si="414"/>
        <v>145.41</v>
      </c>
      <c r="Q3799" t="s">
        <v>8315</v>
      </c>
      <c r="R3799" t="s">
        <v>8357</v>
      </c>
      <c r="S3799" s="11">
        <f t="shared" si="415"/>
        <v>42084.881539351853</v>
      </c>
      <c r="T3799">
        <f t="shared" si="416"/>
        <v>25569.000428240739</v>
      </c>
      <c r="U3799">
        <f t="shared" si="417"/>
        <v>2015</v>
      </c>
      <c r="V3799">
        <f t="shared" si="418"/>
        <v>3</v>
      </c>
      <c r="W3799" t="str">
        <f t="shared" si="419"/>
        <v>Mar</v>
      </c>
    </row>
    <row r="3800" spans="1:23" customFormat="1" ht="43.2" hidden="1" x14ac:dyDescent="0.3">
      <c r="A3800">
        <v>3798</v>
      </c>
      <c r="B3800" s="2" t="s">
        <v>3795</v>
      </c>
      <c r="C3800" s="2" t="s">
        <v>7908</v>
      </c>
      <c r="D3800" s="7">
        <v>70000</v>
      </c>
      <c r="E3800" s="5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413"/>
        <v>1</v>
      </c>
      <c r="P3800">
        <f t="shared" si="414"/>
        <v>205</v>
      </c>
      <c r="Q3800" t="s">
        <v>8315</v>
      </c>
      <c r="R3800" t="s">
        <v>8357</v>
      </c>
      <c r="S3800" s="11">
        <f t="shared" si="415"/>
        <v>41831.722777777781</v>
      </c>
      <c r="T3800">
        <f t="shared" si="416"/>
        <v>25569.000057870369</v>
      </c>
      <c r="U3800">
        <f t="shared" si="417"/>
        <v>2014</v>
      </c>
      <c r="V3800">
        <f t="shared" si="418"/>
        <v>7</v>
      </c>
      <c r="W3800" t="str">
        <f t="shared" si="419"/>
        <v>Jul</v>
      </c>
    </row>
    <row r="3801" spans="1:23" customFormat="1" ht="43.2" hidden="1" x14ac:dyDescent="0.3">
      <c r="A3801">
        <v>3799</v>
      </c>
      <c r="B3801" s="2" t="s">
        <v>3796</v>
      </c>
      <c r="C3801" s="2" t="s">
        <v>7909</v>
      </c>
      <c r="D3801" s="7">
        <v>10000</v>
      </c>
      <c r="E3801" s="5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413"/>
        <v>4</v>
      </c>
      <c r="P3801">
        <f t="shared" si="414"/>
        <v>100.5</v>
      </c>
      <c r="Q3801" t="s">
        <v>8315</v>
      </c>
      <c r="R3801" t="s">
        <v>8357</v>
      </c>
      <c r="S3801" s="11">
        <f t="shared" si="415"/>
        <v>42410.93105324074</v>
      </c>
      <c r="T3801">
        <f t="shared" si="416"/>
        <v>25569.000046296296</v>
      </c>
      <c r="U3801">
        <f t="shared" si="417"/>
        <v>2016</v>
      </c>
      <c r="V3801">
        <f t="shared" si="418"/>
        <v>2</v>
      </c>
      <c r="W3801" t="str">
        <f t="shared" si="419"/>
        <v>Feb</v>
      </c>
    </row>
    <row r="3802" spans="1:23" customFormat="1" ht="43.2" hidden="1" x14ac:dyDescent="0.3">
      <c r="A3802">
        <v>3800</v>
      </c>
      <c r="B3802" s="2" t="s">
        <v>3797</v>
      </c>
      <c r="C3802" s="2" t="s">
        <v>7910</v>
      </c>
      <c r="D3802" s="7">
        <v>22000</v>
      </c>
      <c r="E3802" s="5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413"/>
        <v>4</v>
      </c>
      <c r="P3802">
        <f t="shared" si="414"/>
        <v>55.06</v>
      </c>
      <c r="Q3802" t="s">
        <v>8315</v>
      </c>
      <c r="R3802" t="s">
        <v>8357</v>
      </c>
      <c r="S3802" s="11">
        <f t="shared" si="415"/>
        <v>41982.737071759257</v>
      </c>
      <c r="T3802">
        <f t="shared" si="416"/>
        <v>25569.000185185185</v>
      </c>
      <c r="U3802">
        <f t="shared" si="417"/>
        <v>2014</v>
      </c>
      <c r="V3802">
        <f t="shared" si="418"/>
        <v>12</v>
      </c>
      <c r="W3802" t="str">
        <f t="shared" si="419"/>
        <v>Dec</v>
      </c>
    </row>
    <row r="3803" spans="1:23" customFormat="1" ht="43.2" hidden="1" x14ac:dyDescent="0.3">
      <c r="A3803">
        <v>3801</v>
      </c>
      <c r="B3803" s="2" t="s">
        <v>3798</v>
      </c>
      <c r="C3803" s="2" t="s">
        <v>7911</v>
      </c>
      <c r="D3803" s="7">
        <v>5000</v>
      </c>
      <c r="E3803" s="5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413"/>
        <v>9</v>
      </c>
      <c r="P3803">
        <f t="shared" si="414"/>
        <v>47.33</v>
      </c>
      <c r="Q3803" t="s">
        <v>8315</v>
      </c>
      <c r="R3803" t="s">
        <v>8357</v>
      </c>
      <c r="S3803" s="11">
        <f t="shared" si="415"/>
        <v>41975.676111111112</v>
      </c>
      <c r="T3803">
        <f t="shared" si="416"/>
        <v>25569.000104166666</v>
      </c>
      <c r="U3803">
        <f t="shared" si="417"/>
        <v>2014</v>
      </c>
      <c r="V3803">
        <f t="shared" si="418"/>
        <v>12</v>
      </c>
      <c r="W3803" t="str">
        <f t="shared" si="419"/>
        <v>Dec</v>
      </c>
    </row>
    <row r="3804" spans="1:23" customFormat="1" ht="43.2" hidden="1" x14ac:dyDescent="0.3">
      <c r="A3804">
        <v>3802</v>
      </c>
      <c r="B3804" s="2" t="s">
        <v>3799</v>
      </c>
      <c r="C3804" s="2" t="s">
        <v>7912</v>
      </c>
      <c r="D3804" s="7">
        <v>3000</v>
      </c>
      <c r="E3804" s="5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413"/>
        <v>0</v>
      </c>
      <c r="P3804">
        <f t="shared" si="414"/>
        <v>0</v>
      </c>
      <c r="Q3804" t="s">
        <v>8315</v>
      </c>
      <c r="R3804" t="s">
        <v>8357</v>
      </c>
      <c r="S3804" s="11">
        <f t="shared" si="415"/>
        <v>42269.126226851848</v>
      </c>
      <c r="T3804">
        <f t="shared" si="416"/>
        <v>25569</v>
      </c>
      <c r="U3804">
        <f t="shared" si="417"/>
        <v>2015</v>
      </c>
      <c r="V3804">
        <f t="shared" si="418"/>
        <v>9</v>
      </c>
      <c r="W3804" t="str">
        <f t="shared" si="419"/>
        <v>Sep</v>
      </c>
    </row>
    <row r="3805" spans="1:23" customFormat="1" ht="28.8" hidden="1" x14ac:dyDescent="0.3">
      <c r="A3805">
        <v>3803</v>
      </c>
      <c r="B3805" s="2" t="s">
        <v>3800</v>
      </c>
      <c r="C3805" s="2" t="s">
        <v>7913</v>
      </c>
      <c r="D3805" s="7">
        <v>12000</v>
      </c>
      <c r="E3805" s="5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413"/>
        <v>20</v>
      </c>
      <c r="P3805">
        <f t="shared" si="414"/>
        <v>58.95</v>
      </c>
      <c r="Q3805" t="s">
        <v>8315</v>
      </c>
      <c r="R3805" t="s">
        <v>8357</v>
      </c>
      <c r="S3805" s="11">
        <f t="shared" si="415"/>
        <v>42403.971851851849</v>
      </c>
      <c r="T3805">
        <f t="shared" si="416"/>
        <v>25569.000462962962</v>
      </c>
      <c r="U3805">
        <f t="shared" si="417"/>
        <v>2016</v>
      </c>
      <c r="V3805">
        <f t="shared" si="418"/>
        <v>2</v>
      </c>
      <c r="W3805" t="str">
        <f t="shared" si="419"/>
        <v>Feb</v>
      </c>
    </row>
    <row r="3806" spans="1:23" customFormat="1" ht="43.2" hidden="1" x14ac:dyDescent="0.3">
      <c r="A3806">
        <v>3804</v>
      </c>
      <c r="B3806" s="2" t="s">
        <v>3801</v>
      </c>
      <c r="C3806" s="2" t="s">
        <v>7914</v>
      </c>
      <c r="D3806" s="7">
        <v>8000</v>
      </c>
      <c r="E3806" s="5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413"/>
        <v>0</v>
      </c>
      <c r="P3806">
        <f t="shared" si="414"/>
        <v>0</v>
      </c>
      <c r="Q3806" t="s">
        <v>8315</v>
      </c>
      <c r="R3806" t="s">
        <v>8357</v>
      </c>
      <c r="S3806" s="11">
        <f t="shared" si="415"/>
        <v>42527.00953703704</v>
      </c>
      <c r="T3806">
        <f t="shared" si="416"/>
        <v>25569</v>
      </c>
      <c r="U3806">
        <f t="shared" si="417"/>
        <v>2016</v>
      </c>
      <c r="V3806">
        <f t="shared" si="418"/>
        <v>6</v>
      </c>
      <c r="W3806" t="str">
        <f t="shared" si="419"/>
        <v>Jun</v>
      </c>
    </row>
    <row r="3807" spans="1:23" customFormat="1" ht="43.2" hidden="1" x14ac:dyDescent="0.3">
      <c r="A3807">
        <v>3805</v>
      </c>
      <c r="B3807" s="2" t="s">
        <v>3802</v>
      </c>
      <c r="C3807" s="2" t="s">
        <v>7915</v>
      </c>
      <c r="D3807" s="7">
        <v>150000</v>
      </c>
      <c r="E3807" s="5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413"/>
        <v>0</v>
      </c>
      <c r="P3807">
        <f t="shared" si="414"/>
        <v>1.5</v>
      </c>
      <c r="Q3807" t="s">
        <v>8315</v>
      </c>
      <c r="R3807" t="s">
        <v>8357</v>
      </c>
      <c r="S3807" s="11">
        <f t="shared" si="415"/>
        <v>41849.887037037035</v>
      </c>
      <c r="T3807">
        <f t="shared" si="416"/>
        <v>25569.00002314815</v>
      </c>
      <c r="U3807">
        <f t="shared" si="417"/>
        <v>2014</v>
      </c>
      <c r="V3807">
        <f t="shared" si="418"/>
        <v>7</v>
      </c>
      <c r="W3807" t="str">
        <f t="shared" si="419"/>
        <v>Jul</v>
      </c>
    </row>
    <row r="3808" spans="1:23" customFormat="1" ht="57.6" hidden="1" x14ac:dyDescent="0.3">
      <c r="A3808">
        <v>3806</v>
      </c>
      <c r="B3808" s="2" t="s">
        <v>3803</v>
      </c>
      <c r="C3808" s="2" t="s">
        <v>7916</v>
      </c>
      <c r="D3808" s="7">
        <v>7500</v>
      </c>
      <c r="E3808" s="5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413"/>
        <v>0</v>
      </c>
      <c r="P3808">
        <f t="shared" si="414"/>
        <v>5</v>
      </c>
      <c r="Q3808" t="s">
        <v>8315</v>
      </c>
      <c r="R3808" t="s">
        <v>8357</v>
      </c>
      <c r="S3808" s="11">
        <f t="shared" si="415"/>
        <v>41799.259039351848</v>
      </c>
      <c r="T3808">
        <f t="shared" si="416"/>
        <v>25569.000011574073</v>
      </c>
      <c r="U3808">
        <f t="shared" si="417"/>
        <v>2014</v>
      </c>
      <c r="V3808">
        <f t="shared" si="418"/>
        <v>6</v>
      </c>
      <c r="W3808" t="str">
        <f t="shared" si="419"/>
        <v>Jun</v>
      </c>
    </row>
    <row r="3809" spans="1:23" customFormat="1" ht="43.2" hidden="1" x14ac:dyDescent="0.3">
      <c r="A3809">
        <v>3807</v>
      </c>
      <c r="B3809" s="2" t="s">
        <v>3804</v>
      </c>
      <c r="C3809" s="2" t="s">
        <v>7917</v>
      </c>
      <c r="D3809" s="7">
        <v>1500</v>
      </c>
      <c r="E3809" s="5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413"/>
        <v>30</v>
      </c>
      <c r="P3809">
        <f t="shared" si="414"/>
        <v>50.56</v>
      </c>
      <c r="Q3809" t="s">
        <v>8315</v>
      </c>
      <c r="R3809" t="s">
        <v>8357</v>
      </c>
      <c r="S3809" s="11">
        <f t="shared" si="415"/>
        <v>42090.909016203703</v>
      </c>
      <c r="T3809">
        <f t="shared" si="416"/>
        <v>25569.000104166666</v>
      </c>
      <c r="U3809">
        <f t="shared" si="417"/>
        <v>2015</v>
      </c>
      <c r="V3809">
        <f t="shared" si="418"/>
        <v>3</v>
      </c>
      <c r="W3809" t="str">
        <f t="shared" si="419"/>
        <v>Mar</v>
      </c>
    </row>
    <row r="3810" spans="1:23" customFormat="1" ht="43.2" x14ac:dyDescent="0.3">
      <c r="A3810">
        <v>3808</v>
      </c>
      <c r="B3810" s="2" t="s">
        <v>3805</v>
      </c>
      <c r="C3810" s="2" t="s">
        <v>7918</v>
      </c>
      <c r="D3810" s="7">
        <v>1000</v>
      </c>
      <c r="E3810" s="5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413"/>
        <v>100</v>
      </c>
      <c r="P3810">
        <f t="shared" si="414"/>
        <v>41.67</v>
      </c>
      <c r="Q3810" t="s">
        <v>8315</v>
      </c>
      <c r="R3810" t="s">
        <v>8316</v>
      </c>
      <c r="S3810" s="11">
        <f t="shared" si="415"/>
        <v>42059.453923611116</v>
      </c>
      <c r="T3810">
        <f t="shared" si="416"/>
        <v>25569.000277777777</v>
      </c>
      <c r="U3810">
        <f t="shared" si="417"/>
        <v>2015</v>
      </c>
      <c r="V3810">
        <f t="shared" si="418"/>
        <v>2</v>
      </c>
      <c r="W3810" t="str">
        <f t="shared" si="419"/>
        <v>Feb</v>
      </c>
    </row>
    <row r="3811" spans="1:23" customFormat="1" ht="43.2" x14ac:dyDescent="0.3">
      <c r="A3811">
        <v>3809</v>
      </c>
      <c r="B3811" s="2" t="s">
        <v>3806</v>
      </c>
      <c r="C3811" s="2" t="s">
        <v>7919</v>
      </c>
      <c r="D3811" s="7">
        <v>2000</v>
      </c>
      <c r="E3811" s="5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413"/>
        <v>101</v>
      </c>
      <c r="P3811">
        <f t="shared" si="414"/>
        <v>53.29</v>
      </c>
      <c r="Q3811" t="s">
        <v>8315</v>
      </c>
      <c r="R3811" t="s">
        <v>8316</v>
      </c>
      <c r="S3811" s="11">
        <f t="shared" si="415"/>
        <v>41800.526701388888</v>
      </c>
      <c r="T3811">
        <f t="shared" si="416"/>
        <v>25569.000439814816</v>
      </c>
      <c r="U3811">
        <f t="shared" si="417"/>
        <v>2014</v>
      </c>
      <c r="V3811">
        <f t="shared" si="418"/>
        <v>6</v>
      </c>
      <c r="W3811" t="str">
        <f t="shared" si="419"/>
        <v>Jun</v>
      </c>
    </row>
    <row r="3812" spans="1:23" customFormat="1" ht="43.2" x14ac:dyDescent="0.3">
      <c r="A3812">
        <v>3810</v>
      </c>
      <c r="B3812" s="2" t="s">
        <v>3807</v>
      </c>
      <c r="C3812" s="2" t="s">
        <v>7920</v>
      </c>
      <c r="D3812" s="7">
        <v>1500</v>
      </c>
      <c r="E3812" s="5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413"/>
        <v>122</v>
      </c>
      <c r="P3812">
        <f t="shared" si="414"/>
        <v>70.23</v>
      </c>
      <c r="Q3812" t="s">
        <v>8315</v>
      </c>
      <c r="R3812" t="s">
        <v>8316</v>
      </c>
      <c r="S3812" s="11">
        <f t="shared" si="415"/>
        <v>42054.849050925928</v>
      </c>
      <c r="T3812">
        <f t="shared" si="416"/>
        <v>25569.000300925927</v>
      </c>
      <c r="U3812">
        <f t="shared" si="417"/>
        <v>2015</v>
      </c>
      <c r="V3812">
        <f t="shared" si="418"/>
        <v>2</v>
      </c>
      <c r="W3812" t="str">
        <f t="shared" si="419"/>
        <v>Feb</v>
      </c>
    </row>
    <row r="3813" spans="1:23" customFormat="1" ht="43.2" x14ac:dyDescent="0.3">
      <c r="A3813">
        <v>3811</v>
      </c>
      <c r="B3813" s="2" t="s">
        <v>3808</v>
      </c>
      <c r="C3813" s="2" t="s">
        <v>7921</v>
      </c>
      <c r="D3813" s="7">
        <v>250</v>
      </c>
      <c r="E3813" s="5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413"/>
        <v>330</v>
      </c>
      <c r="P3813">
        <f t="shared" si="414"/>
        <v>43.42</v>
      </c>
      <c r="Q3813" t="s">
        <v>8315</v>
      </c>
      <c r="R3813" t="s">
        <v>8316</v>
      </c>
      <c r="S3813" s="11">
        <f t="shared" si="415"/>
        <v>42487.62700231481</v>
      </c>
      <c r="T3813">
        <f t="shared" si="416"/>
        <v>25569.000219907408</v>
      </c>
      <c r="U3813">
        <f t="shared" si="417"/>
        <v>2016</v>
      </c>
      <c r="V3813">
        <f t="shared" si="418"/>
        <v>4</v>
      </c>
      <c r="W3813" t="str">
        <f t="shared" si="419"/>
        <v>Apr</v>
      </c>
    </row>
    <row r="3814" spans="1:23" customFormat="1" ht="43.2" x14ac:dyDescent="0.3">
      <c r="A3814">
        <v>3812</v>
      </c>
      <c r="B3814" s="2" t="s">
        <v>3809</v>
      </c>
      <c r="C3814" s="2" t="s">
        <v>7922</v>
      </c>
      <c r="D3814" s="7">
        <v>2000</v>
      </c>
      <c r="E3814" s="5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413"/>
        <v>110</v>
      </c>
      <c r="P3814">
        <f t="shared" si="414"/>
        <v>199.18</v>
      </c>
      <c r="Q3814" t="s">
        <v>8315</v>
      </c>
      <c r="R3814" t="s">
        <v>8316</v>
      </c>
      <c r="S3814" s="11">
        <f t="shared" si="415"/>
        <v>42109.751250000001</v>
      </c>
      <c r="T3814">
        <f t="shared" si="416"/>
        <v>25569.000127314815</v>
      </c>
      <c r="U3814">
        <f t="shared" si="417"/>
        <v>2015</v>
      </c>
      <c r="V3814">
        <f t="shared" si="418"/>
        <v>4</v>
      </c>
      <c r="W3814" t="str">
        <f t="shared" si="419"/>
        <v>Apr</v>
      </c>
    </row>
    <row r="3815" spans="1:23" customFormat="1" ht="43.2" x14ac:dyDescent="0.3">
      <c r="A3815">
        <v>3813</v>
      </c>
      <c r="B3815" s="2" t="s">
        <v>3810</v>
      </c>
      <c r="C3815" s="2" t="s">
        <v>7923</v>
      </c>
      <c r="D3815" s="7">
        <v>2100</v>
      </c>
      <c r="E3815" s="5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413"/>
        <v>101</v>
      </c>
      <c r="P3815">
        <f t="shared" si="414"/>
        <v>78.52</v>
      </c>
      <c r="Q3815" t="s">
        <v>8315</v>
      </c>
      <c r="R3815" t="s">
        <v>8316</v>
      </c>
      <c r="S3815" s="11">
        <f t="shared" si="415"/>
        <v>42497.275706018518</v>
      </c>
      <c r="T3815">
        <f t="shared" si="416"/>
        <v>25569.0003125</v>
      </c>
      <c r="U3815">
        <f t="shared" si="417"/>
        <v>2016</v>
      </c>
      <c r="V3815">
        <f t="shared" si="418"/>
        <v>5</v>
      </c>
      <c r="W3815" t="str">
        <f t="shared" si="419"/>
        <v>May</v>
      </c>
    </row>
    <row r="3816" spans="1:23" customFormat="1" ht="43.2" x14ac:dyDescent="0.3">
      <c r="A3816">
        <v>3814</v>
      </c>
      <c r="B3816" s="2" t="s">
        <v>3811</v>
      </c>
      <c r="C3816" s="2" t="s">
        <v>7924</v>
      </c>
      <c r="D3816" s="7">
        <v>1500</v>
      </c>
      <c r="E3816" s="5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413"/>
        <v>140</v>
      </c>
      <c r="P3816">
        <f t="shared" si="414"/>
        <v>61.82</v>
      </c>
      <c r="Q3816" t="s">
        <v>8315</v>
      </c>
      <c r="R3816" t="s">
        <v>8316</v>
      </c>
      <c r="S3816" s="11">
        <f t="shared" si="415"/>
        <v>42058.904074074075</v>
      </c>
      <c r="T3816">
        <f t="shared" si="416"/>
        <v>25569.00039351852</v>
      </c>
      <c r="U3816">
        <f t="shared" si="417"/>
        <v>2015</v>
      </c>
      <c r="V3816">
        <f t="shared" si="418"/>
        <v>2</v>
      </c>
      <c r="W3816" t="str">
        <f t="shared" si="419"/>
        <v>Feb</v>
      </c>
    </row>
    <row r="3817" spans="1:23" customFormat="1" ht="28.8" x14ac:dyDescent="0.3">
      <c r="A3817">
        <v>3815</v>
      </c>
      <c r="B3817" s="2" t="s">
        <v>3812</v>
      </c>
      <c r="C3817" s="2" t="s">
        <v>7925</v>
      </c>
      <c r="D3817" s="7">
        <v>1000</v>
      </c>
      <c r="E3817" s="5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413"/>
        <v>100</v>
      </c>
      <c r="P3817">
        <f t="shared" si="414"/>
        <v>50</v>
      </c>
      <c r="Q3817" t="s">
        <v>8315</v>
      </c>
      <c r="R3817" t="s">
        <v>8316</v>
      </c>
      <c r="S3817" s="11">
        <f t="shared" si="415"/>
        <v>42207.259918981479</v>
      </c>
      <c r="T3817">
        <f t="shared" si="416"/>
        <v>25569.000231481481</v>
      </c>
      <c r="U3817">
        <f t="shared" si="417"/>
        <v>2015</v>
      </c>
      <c r="V3817">
        <f t="shared" si="418"/>
        <v>7</v>
      </c>
      <c r="W3817" t="str">
        <f t="shared" si="419"/>
        <v>Jul</v>
      </c>
    </row>
    <row r="3818" spans="1:23" customFormat="1" ht="57.6" x14ac:dyDescent="0.3">
      <c r="A3818">
        <v>3816</v>
      </c>
      <c r="B3818" s="2" t="s">
        <v>3813</v>
      </c>
      <c r="C3818" s="2" t="s">
        <v>7926</v>
      </c>
      <c r="D3818" s="7">
        <v>1500</v>
      </c>
      <c r="E3818" s="5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413"/>
        <v>119</v>
      </c>
      <c r="P3818">
        <f t="shared" si="414"/>
        <v>48.34</v>
      </c>
      <c r="Q3818" t="s">
        <v>8315</v>
      </c>
      <c r="R3818" t="s">
        <v>8316</v>
      </c>
      <c r="S3818" s="11">
        <f t="shared" si="415"/>
        <v>41807.690081018518</v>
      </c>
      <c r="T3818">
        <f t="shared" si="416"/>
        <v>25569.000428240739</v>
      </c>
      <c r="U3818">
        <f t="shared" si="417"/>
        <v>2014</v>
      </c>
      <c r="V3818">
        <f t="shared" si="418"/>
        <v>6</v>
      </c>
      <c r="W3818" t="str">
        <f t="shared" si="419"/>
        <v>Jun</v>
      </c>
    </row>
    <row r="3819" spans="1:23" customFormat="1" ht="43.2" x14ac:dyDescent="0.3">
      <c r="A3819">
        <v>3817</v>
      </c>
      <c r="B3819" s="2" t="s">
        <v>3814</v>
      </c>
      <c r="C3819" s="2" t="s">
        <v>7927</v>
      </c>
      <c r="D3819" s="7">
        <v>2000</v>
      </c>
      <c r="E3819" s="5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413"/>
        <v>107</v>
      </c>
      <c r="P3819">
        <f t="shared" si="414"/>
        <v>107.25</v>
      </c>
      <c r="Q3819" t="s">
        <v>8315</v>
      </c>
      <c r="R3819" t="s">
        <v>8316</v>
      </c>
      <c r="S3819" s="11">
        <f t="shared" si="415"/>
        <v>42284.69694444444</v>
      </c>
      <c r="T3819">
        <f t="shared" si="416"/>
        <v>25569.000231481481</v>
      </c>
      <c r="U3819">
        <f t="shared" si="417"/>
        <v>2015</v>
      </c>
      <c r="V3819">
        <f t="shared" si="418"/>
        <v>10</v>
      </c>
      <c r="W3819" t="str">
        <f t="shared" si="419"/>
        <v>Oct</v>
      </c>
    </row>
    <row r="3820" spans="1:23" customFormat="1" ht="43.2" x14ac:dyDescent="0.3">
      <c r="A3820">
        <v>3818</v>
      </c>
      <c r="B3820" s="2" t="s">
        <v>3815</v>
      </c>
      <c r="C3820" s="2" t="s">
        <v>7928</v>
      </c>
      <c r="D3820" s="7">
        <v>250</v>
      </c>
      <c r="E3820" s="5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413"/>
        <v>228</v>
      </c>
      <c r="P3820">
        <f t="shared" si="414"/>
        <v>57</v>
      </c>
      <c r="Q3820" t="s">
        <v>8315</v>
      </c>
      <c r="R3820" t="s">
        <v>8316</v>
      </c>
      <c r="S3820" s="11">
        <f t="shared" si="415"/>
        <v>42045.84238425926</v>
      </c>
      <c r="T3820">
        <f t="shared" si="416"/>
        <v>25569.000115740742</v>
      </c>
      <c r="U3820">
        <f t="shared" si="417"/>
        <v>2015</v>
      </c>
      <c r="V3820">
        <f t="shared" si="418"/>
        <v>2</v>
      </c>
      <c r="W3820" t="str">
        <f t="shared" si="419"/>
        <v>Feb</v>
      </c>
    </row>
    <row r="3821" spans="1:23" customFormat="1" ht="43.2" x14ac:dyDescent="0.3">
      <c r="A3821">
        <v>3819</v>
      </c>
      <c r="B3821" s="2" t="s">
        <v>3816</v>
      </c>
      <c r="C3821" s="2" t="s">
        <v>7817</v>
      </c>
      <c r="D3821" s="7">
        <v>1000</v>
      </c>
      <c r="E3821" s="5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413"/>
        <v>106</v>
      </c>
      <c r="P3821">
        <f t="shared" si="414"/>
        <v>40.92</v>
      </c>
      <c r="Q3821" t="s">
        <v>8315</v>
      </c>
      <c r="R3821" t="s">
        <v>8316</v>
      </c>
      <c r="S3821" s="11">
        <f t="shared" si="415"/>
        <v>42184.209537037037</v>
      </c>
      <c r="T3821">
        <f t="shared" si="416"/>
        <v>25569.000300925927</v>
      </c>
      <c r="U3821">
        <f t="shared" si="417"/>
        <v>2015</v>
      </c>
      <c r="V3821">
        <f t="shared" si="418"/>
        <v>6</v>
      </c>
      <c r="W3821" t="str">
        <f t="shared" si="419"/>
        <v>Jun</v>
      </c>
    </row>
    <row r="3822" spans="1:23" customFormat="1" ht="43.2" x14ac:dyDescent="0.3">
      <c r="A3822">
        <v>3820</v>
      </c>
      <c r="B3822" s="2" t="s">
        <v>3817</v>
      </c>
      <c r="C3822" s="2" t="s">
        <v>7929</v>
      </c>
      <c r="D3822" s="7">
        <v>300</v>
      </c>
      <c r="E3822" s="5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413"/>
        <v>143</v>
      </c>
      <c r="P3822">
        <f t="shared" si="414"/>
        <v>21.5</v>
      </c>
      <c r="Q3822" t="s">
        <v>8315</v>
      </c>
      <c r="R3822" t="s">
        <v>8316</v>
      </c>
      <c r="S3822" s="11">
        <f t="shared" si="415"/>
        <v>42160.651817129634</v>
      </c>
      <c r="T3822">
        <f t="shared" si="416"/>
        <v>25569.000231481481</v>
      </c>
      <c r="U3822">
        <f t="shared" si="417"/>
        <v>2015</v>
      </c>
      <c r="V3822">
        <f t="shared" si="418"/>
        <v>6</v>
      </c>
      <c r="W3822" t="str">
        <f t="shared" si="419"/>
        <v>Jun</v>
      </c>
    </row>
    <row r="3823" spans="1:23" customFormat="1" ht="43.2" x14ac:dyDescent="0.3">
      <c r="A3823">
        <v>3821</v>
      </c>
      <c r="B3823" s="2" t="s">
        <v>3818</v>
      </c>
      <c r="C3823" s="2" t="s">
        <v>7930</v>
      </c>
      <c r="D3823" s="7">
        <v>3500</v>
      </c>
      <c r="E3823" s="5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413"/>
        <v>105</v>
      </c>
      <c r="P3823">
        <f t="shared" si="414"/>
        <v>79.540000000000006</v>
      </c>
      <c r="Q3823" t="s">
        <v>8315</v>
      </c>
      <c r="R3823" t="s">
        <v>8316</v>
      </c>
      <c r="S3823" s="11">
        <f t="shared" si="415"/>
        <v>42341.180636574078</v>
      </c>
      <c r="T3823">
        <f t="shared" si="416"/>
        <v>25569.000532407408</v>
      </c>
      <c r="U3823">
        <f t="shared" si="417"/>
        <v>2015</v>
      </c>
      <c r="V3823">
        <f t="shared" si="418"/>
        <v>12</v>
      </c>
      <c r="W3823" t="str">
        <f t="shared" si="419"/>
        <v>Dec</v>
      </c>
    </row>
    <row r="3824" spans="1:23" customFormat="1" ht="57.6" x14ac:dyDescent="0.3">
      <c r="A3824">
        <v>3822</v>
      </c>
      <c r="B3824" s="2" t="s">
        <v>3819</v>
      </c>
      <c r="C3824" s="2" t="s">
        <v>7931</v>
      </c>
      <c r="D3824" s="7">
        <v>5000</v>
      </c>
      <c r="E3824" s="5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413"/>
        <v>110</v>
      </c>
      <c r="P3824">
        <f t="shared" si="414"/>
        <v>72.38</v>
      </c>
      <c r="Q3824" t="s">
        <v>8315</v>
      </c>
      <c r="R3824" t="s">
        <v>8316</v>
      </c>
      <c r="S3824" s="11">
        <f t="shared" si="415"/>
        <v>42329.838159722218</v>
      </c>
      <c r="T3824">
        <f t="shared" si="416"/>
        <v>25569.000879629628</v>
      </c>
      <c r="U3824">
        <f t="shared" si="417"/>
        <v>2015</v>
      </c>
      <c r="V3824">
        <f t="shared" si="418"/>
        <v>11</v>
      </c>
      <c r="W3824" t="str">
        <f t="shared" si="419"/>
        <v>Nov</v>
      </c>
    </row>
    <row r="3825" spans="1:23" customFormat="1" ht="43.2" x14ac:dyDescent="0.3">
      <c r="A3825">
        <v>3823</v>
      </c>
      <c r="B3825" s="2" t="s">
        <v>3820</v>
      </c>
      <c r="C3825" s="2" t="s">
        <v>7932</v>
      </c>
      <c r="D3825" s="7">
        <v>2500</v>
      </c>
      <c r="E3825" s="5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413"/>
        <v>106</v>
      </c>
      <c r="P3825">
        <f t="shared" si="414"/>
        <v>64.63</v>
      </c>
      <c r="Q3825" t="s">
        <v>8315</v>
      </c>
      <c r="R3825" t="s">
        <v>8316</v>
      </c>
      <c r="S3825" s="11">
        <f t="shared" si="415"/>
        <v>42170.910231481481</v>
      </c>
      <c r="T3825">
        <f t="shared" si="416"/>
        <v>25569.000474537039</v>
      </c>
      <c r="U3825">
        <f t="shared" si="417"/>
        <v>2015</v>
      </c>
      <c r="V3825">
        <f t="shared" si="418"/>
        <v>6</v>
      </c>
      <c r="W3825" t="str">
        <f t="shared" si="419"/>
        <v>Jun</v>
      </c>
    </row>
    <row r="3826" spans="1:23" customFormat="1" ht="43.2" x14ac:dyDescent="0.3">
      <c r="A3826">
        <v>3824</v>
      </c>
      <c r="B3826" s="2" t="s">
        <v>3821</v>
      </c>
      <c r="C3826" s="2" t="s">
        <v>7933</v>
      </c>
      <c r="D3826" s="7">
        <v>250</v>
      </c>
      <c r="E3826" s="5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413"/>
        <v>108</v>
      </c>
      <c r="P3826">
        <f t="shared" si="414"/>
        <v>38.57</v>
      </c>
      <c r="Q3826" t="s">
        <v>8315</v>
      </c>
      <c r="R3826" t="s">
        <v>8316</v>
      </c>
      <c r="S3826" s="11">
        <f t="shared" si="415"/>
        <v>42571.626192129625</v>
      </c>
      <c r="T3826">
        <f t="shared" si="416"/>
        <v>25569.000081018519</v>
      </c>
      <c r="U3826">
        <f t="shared" si="417"/>
        <v>2016</v>
      </c>
      <c r="V3826">
        <f t="shared" si="418"/>
        <v>7</v>
      </c>
      <c r="W3826" t="str">
        <f t="shared" si="419"/>
        <v>Jul</v>
      </c>
    </row>
    <row r="3827" spans="1:23" customFormat="1" ht="43.2" x14ac:dyDescent="0.3">
      <c r="A3827">
        <v>3825</v>
      </c>
      <c r="B3827" s="2" t="s">
        <v>3822</v>
      </c>
      <c r="C3827" s="2" t="s">
        <v>7934</v>
      </c>
      <c r="D3827" s="7">
        <v>5000</v>
      </c>
      <c r="E3827" s="5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413"/>
        <v>105</v>
      </c>
      <c r="P3827">
        <f t="shared" si="414"/>
        <v>107.57</v>
      </c>
      <c r="Q3827" t="s">
        <v>8315</v>
      </c>
      <c r="R3827" t="s">
        <v>8316</v>
      </c>
      <c r="S3827" s="11">
        <f t="shared" si="415"/>
        <v>42151.069606481484</v>
      </c>
      <c r="T3827">
        <f t="shared" si="416"/>
        <v>25569.000567129631</v>
      </c>
      <c r="U3827">
        <f t="shared" si="417"/>
        <v>2015</v>
      </c>
      <c r="V3827">
        <f t="shared" si="418"/>
        <v>5</v>
      </c>
      <c r="W3827" t="str">
        <f t="shared" si="419"/>
        <v>May</v>
      </c>
    </row>
    <row r="3828" spans="1:23" customFormat="1" ht="28.8" x14ac:dyDescent="0.3">
      <c r="A3828">
        <v>3826</v>
      </c>
      <c r="B3828" s="2" t="s">
        <v>3823</v>
      </c>
      <c r="C3828" s="2" t="s">
        <v>7935</v>
      </c>
      <c r="D3828" s="7">
        <v>600</v>
      </c>
      <c r="E3828" s="5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413"/>
        <v>119</v>
      </c>
      <c r="P3828">
        <f t="shared" si="414"/>
        <v>27.5</v>
      </c>
      <c r="Q3828" t="s">
        <v>8315</v>
      </c>
      <c r="R3828" t="s">
        <v>8316</v>
      </c>
      <c r="S3828" s="11">
        <f t="shared" si="415"/>
        <v>42101.423541666663</v>
      </c>
      <c r="T3828">
        <f t="shared" si="416"/>
        <v>25569.000300925927</v>
      </c>
      <c r="U3828">
        <f t="shared" si="417"/>
        <v>2015</v>
      </c>
      <c r="V3828">
        <f t="shared" si="418"/>
        <v>4</v>
      </c>
      <c r="W3828" t="str">
        <f t="shared" si="419"/>
        <v>Apr</v>
      </c>
    </row>
    <row r="3829" spans="1:23" customFormat="1" ht="57.6" x14ac:dyDescent="0.3">
      <c r="A3829">
        <v>3827</v>
      </c>
      <c r="B3829" s="2" t="s">
        <v>3824</v>
      </c>
      <c r="C3829" s="2" t="s">
        <v>7936</v>
      </c>
      <c r="D3829" s="7">
        <v>3000</v>
      </c>
      <c r="E3829" s="5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413"/>
        <v>153</v>
      </c>
      <c r="P3829">
        <f t="shared" si="414"/>
        <v>70.459999999999994</v>
      </c>
      <c r="Q3829" t="s">
        <v>8315</v>
      </c>
      <c r="R3829" t="s">
        <v>8316</v>
      </c>
      <c r="S3829" s="11">
        <f t="shared" si="415"/>
        <v>42034.928252314814</v>
      </c>
      <c r="T3829">
        <f t="shared" si="416"/>
        <v>25569.000752314816</v>
      </c>
      <c r="U3829">
        <f t="shared" si="417"/>
        <v>2015</v>
      </c>
      <c r="V3829">
        <f t="shared" si="418"/>
        <v>1</v>
      </c>
      <c r="W3829" t="str">
        <f t="shared" si="419"/>
        <v>Jan</v>
      </c>
    </row>
    <row r="3830" spans="1:23" customFormat="1" ht="43.2" x14ac:dyDescent="0.3">
      <c r="A3830">
        <v>3828</v>
      </c>
      <c r="B3830" s="2" t="s">
        <v>3825</v>
      </c>
      <c r="C3830" s="2" t="s">
        <v>7937</v>
      </c>
      <c r="D3830" s="7">
        <v>5000</v>
      </c>
      <c r="E3830" s="5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413"/>
        <v>100</v>
      </c>
      <c r="P3830">
        <f t="shared" si="414"/>
        <v>178.57</v>
      </c>
      <c r="Q3830" t="s">
        <v>8315</v>
      </c>
      <c r="R3830" t="s">
        <v>8316</v>
      </c>
      <c r="S3830" s="11">
        <f t="shared" si="415"/>
        <v>41944.527627314819</v>
      </c>
      <c r="T3830">
        <f t="shared" si="416"/>
        <v>25569.000324074073</v>
      </c>
      <c r="U3830">
        <f t="shared" si="417"/>
        <v>2014</v>
      </c>
      <c r="V3830">
        <f t="shared" si="418"/>
        <v>11</v>
      </c>
      <c r="W3830" t="str">
        <f t="shared" si="419"/>
        <v>Nov</v>
      </c>
    </row>
    <row r="3831" spans="1:23" customFormat="1" ht="43.2" x14ac:dyDescent="0.3">
      <c r="A3831">
        <v>3829</v>
      </c>
      <c r="B3831" s="2" t="s">
        <v>3826</v>
      </c>
      <c r="C3831" s="2" t="s">
        <v>7938</v>
      </c>
      <c r="D3831" s="7">
        <v>500</v>
      </c>
      <c r="E3831" s="5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413"/>
        <v>100</v>
      </c>
      <c r="P3831">
        <f t="shared" si="414"/>
        <v>62.63</v>
      </c>
      <c r="Q3831" t="s">
        <v>8315</v>
      </c>
      <c r="R3831" t="s">
        <v>8316</v>
      </c>
      <c r="S3831" s="11">
        <f t="shared" si="415"/>
        <v>42593.865405092598</v>
      </c>
      <c r="T3831">
        <f t="shared" si="416"/>
        <v>25569.000092592592</v>
      </c>
      <c r="U3831">
        <f t="shared" si="417"/>
        <v>2016</v>
      </c>
      <c r="V3831">
        <f t="shared" si="418"/>
        <v>8</v>
      </c>
      <c r="W3831" t="str">
        <f t="shared" si="419"/>
        <v>Aug</v>
      </c>
    </row>
    <row r="3832" spans="1:23" customFormat="1" ht="43.2" x14ac:dyDescent="0.3">
      <c r="A3832">
        <v>3830</v>
      </c>
      <c r="B3832" s="2" t="s">
        <v>3827</v>
      </c>
      <c r="C3832" s="2" t="s">
        <v>7939</v>
      </c>
      <c r="D3832" s="7">
        <v>100</v>
      </c>
      <c r="E3832" s="5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413"/>
        <v>225</v>
      </c>
      <c r="P3832">
        <f t="shared" si="414"/>
        <v>75</v>
      </c>
      <c r="Q3832" t="s">
        <v>8315</v>
      </c>
      <c r="R3832" t="s">
        <v>8316</v>
      </c>
      <c r="S3832" s="11">
        <f t="shared" si="415"/>
        <v>42503.740868055553</v>
      </c>
      <c r="T3832">
        <f t="shared" si="416"/>
        <v>25569.000034722223</v>
      </c>
      <c r="U3832">
        <f t="shared" si="417"/>
        <v>2016</v>
      </c>
      <c r="V3832">
        <f t="shared" si="418"/>
        <v>5</v>
      </c>
      <c r="W3832" t="str">
        <f t="shared" si="419"/>
        <v>May</v>
      </c>
    </row>
    <row r="3833" spans="1:23" customFormat="1" ht="57.6" x14ac:dyDescent="0.3">
      <c r="A3833">
        <v>3831</v>
      </c>
      <c r="B3833" s="2" t="s">
        <v>3828</v>
      </c>
      <c r="C3833" s="2" t="s">
        <v>7940</v>
      </c>
      <c r="D3833" s="7">
        <v>500</v>
      </c>
      <c r="E3833" s="5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413"/>
        <v>106</v>
      </c>
      <c r="P3833">
        <f t="shared" si="414"/>
        <v>58.9</v>
      </c>
      <c r="Q3833" t="s">
        <v>8315</v>
      </c>
      <c r="R3833" t="s">
        <v>8316</v>
      </c>
      <c r="S3833" s="11">
        <f t="shared" si="415"/>
        <v>41927.848900462966</v>
      </c>
      <c r="T3833">
        <f t="shared" si="416"/>
        <v>25569.000104166666</v>
      </c>
      <c r="U3833">
        <f t="shared" si="417"/>
        <v>2014</v>
      </c>
      <c r="V3833">
        <f t="shared" si="418"/>
        <v>10</v>
      </c>
      <c r="W3833" t="str">
        <f t="shared" si="419"/>
        <v>Oct</v>
      </c>
    </row>
    <row r="3834" spans="1:23" customFormat="1" ht="43.2" x14ac:dyDescent="0.3">
      <c r="A3834">
        <v>3832</v>
      </c>
      <c r="B3834" s="2" t="s">
        <v>3829</v>
      </c>
      <c r="C3834" s="2" t="s">
        <v>7941</v>
      </c>
      <c r="D3834" s="7">
        <v>1200</v>
      </c>
      <c r="E3834" s="5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413"/>
        <v>105</v>
      </c>
      <c r="P3834">
        <f t="shared" si="414"/>
        <v>139.56</v>
      </c>
      <c r="Q3834" t="s">
        <v>8315</v>
      </c>
      <c r="R3834" t="s">
        <v>8316</v>
      </c>
      <c r="S3834" s="11">
        <f t="shared" si="415"/>
        <v>42375.114988425921</v>
      </c>
      <c r="T3834">
        <f t="shared" si="416"/>
        <v>25569.000104166666</v>
      </c>
      <c r="U3834">
        <f t="shared" si="417"/>
        <v>2016</v>
      </c>
      <c r="V3834">
        <f t="shared" si="418"/>
        <v>1</v>
      </c>
      <c r="W3834" t="str">
        <f t="shared" si="419"/>
        <v>Jan</v>
      </c>
    </row>
    <row r="3835" spans="1:23" customFormat="1" ht="57.6" x14ac:dyDescent="0.3">
      <c r="A3835">
        <v>3833</v>
      </c>
      <c r="B3835" s="2" t="s">
        <v>3830</v>
      </c>
      <c r="C3835" s="2" t="s">
        <v>7942</v>
      </c>
      <c r="D3835" s="7">
        <v>1200</v>
      </c>
      <c r="E3835" s="5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413"/>
        <v>117</v>
      </c>
      <c r="P3835">
        <f t="shared" si="414"/>
        <v>70</v>
      </c>
      <c r="Q3835" t="s">
        <v>8315</v>
      </c>
      <c r="R3835" t="s">
        <v>8316</v>
      </c>
      <c r="S3835" s="11">
        <f t="shared" si="415"/>
        <v>41963.872361111105</v>
      </c>
      <c r="T3835">
        <f t="shared" si="416"/>
        <v>25569.000231481481</v>
      </c>
      <c r="U3835">
        <f t="shared" si="417"/>
        <v>2014</v>
      </c>
      <c r="V3835">
        <f t="shared" si="418"/>
        <v>11</v>
      </c>
      <c r="W3835" t="str">
        <f t="shared" si="419"/>
        <v>Nov</v>
      </c>
    </row>
    <row r="3836" spans="1:23" customFormat="1" ht="43.2" x14ac:dyDescent="0.3">
      <c r="A3836">
        <v>3834</v>
      </c>
      <c r="B3836" s="2" t="s">
        <v>3831</v>
      </c>
      <c r="C3836" s="2" t="s">
        <v>7943</v>
      </c>
      <c r="D3836" s="7">
        <v>3000</v>
      </c>
      <c r="E3836" s="5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413"/>
        <v>109</v>
      </c>
      <c r="P3836">
        <f t="shared" si="414"/>
        <v>57.39</v>
      </c>
      <c r="Q3836" t="s">
        <v>8315</v>
      </c>
      <c r="R3836" t="s">
        <v>8316</v>
      </c>
      <c r="S3836" s="11">
        <f t="shared" si="415"/>
        <v>42143.445219907408</v>
      </c>
      <c r="T3836">
        <f t="shared" si="416"/>
        <v>25569.000659722224</v>
      </c>
      <c r="U3836">
        <f t="shared" si="417"/>
        <v>2015</v>
      </c>
      <c r="V3836">
        <f t="shared" si="418"/>
        <v>5</v>
      </c>
      <c r="W3836" t="str">
        <f t="shared" si="419"/>
        <v>May</v>
      </c>
    </row>
    <row r="3837" spans="1:23" customFormat="1" ht="43.2" x14ac:dyDescent="0.3">
      <c r="A3837">
        <v>3835</v>
      </c>
      <c r="B3837" s="2" t="s">
        <v>3832</v>
      </c>
      <c r="C3837" s="2" t="s">
        <v>7944</v>
      </c>
      <c r="D3837" s="7">
        <v>200</v>
      </c>
      <c r="E3837" s="5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413"/>
        <v>160</v>
      </c>
      <c r="P3837">
        <f t="shared" si="414"/>
        <v>40</v>
      </c>
      <c r="Q3837" t="s">
        <v>8315</v>
      </c>
      <c r="R3837" t="s">
        <v>8316</v>
      </c>
      <c r="S3837" s="11">
        <f t="shared" si="415"/>
        <v>42460.94222222222</v>
      </c>
      <c r="T3837">
        <f t="shared" si="416"/>
        <v>25569.000092592592</v>
      </c>
      <c r="U3837">
        <f t="shared" si="417"/>
        <v>2016</v>
      </c>
      <c r="V3837">
        <f t="shared" si="418"/>
        <v>3</v>
      </c>
      <c r="W3837" t="str">
        <f t="shared" si="419"/>
        <v>Mar</v>
      </c>
    </row>
    <row r="3838" spans="1:23" customFormat="1" ht="43.2" x14ac:dyDescent="0.3">
      <c r="A3838">
        <v>3836</v>
      </c>
      <c r="B3838" s="2" t="s">
        <v>3833</v>
      </c>
      <c r="C3838" s="2" t="s">
        <v>7945</v>
      </c>
      <c r="D3838" s="7">
        <v>800</v>
      </c>
      <c r="E3838" s="5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413"/>
        <v>113</v>
      </c>
      <c r="P3838">
        <f t="shared" si="414"/>
        <v>64.290000000000006</v>
      </c>
      <c r="Q3838" t="s">
        <v>8315</v>
      </c>
      <c r="R3838" t="s">
        <v>8316</v>
      </c>
      <c r="S3838" s="11">
        <f t="shared" si="415"/>
        <v>42553.926527777774</v>
      </c>
      <c r="T3838">
        <f t="shared" si="416"/>
        <v>25569.000162037039</v>
      </c>
      <c r="U3838">
        <f t="shared" si="417"/>
        <v>2016</v>
      </c>
      <c r="V3838">
        <f t="shared" si="418"/>
        <v>7</v>
      </c>
      <c r="W3838" t="str">
        <f t="shared" si="419"/>
        <v>Jul</v>
      </c>
    </row>
    <row r="3839" spans="1:23" customFormat="1" ht="28.8" x14ac:dyDescent="0.3">
      <c r="A3839">
        <v>3837</v>
      </c>
      <c r="B3839" s="2" t="s">
        <v>3834</v>
      </c>
      <c r="C3839" s="2" t="s">
        <v>7946</v>
      </c>
      <c r="D3839" s="7">
        <v>2000</v>
      </c>
      <c r="E3839" s="5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413"/>
        <v>102</v>
      </c>
      <c r="P3839">
        <f t="shared" si="414"/>
        <v>120.12</v>
      </c>
      <c r="Q3839" t="s">
        <v>8315</v>
      </c>
      <c r="R3839" t="s">
        <v>8316</v>
      </c>
      <c r="S3839" s="11">
        <f t="shared" si="415"/>
        <v>42152.765717592592</v>
      </c>
      <c r="T3839">
        <f t="shared" si="416"/>
        <v>25569.000196759258</v>
      </c>
      <c r="U3839">
        <f t="shared" si="417"/>
        <v>2015</v>
      </c>
      <c r="V3839">
        <f t="shared" si="418"/>
        <v>5</v>
      </c>
      <c r="W3839" t="str">
        <f t="shared" si="419"/>
        <v>May</v>
      </c>
    </row>
    <row r="3840" spans="1:23" x14ac:dyDescent="0.3">
      <c r="A3840" s="25">
        <v>3838</v>
      </c>
      <c r="B3840" s="25" t="s">
        <v>3835</v>
      </c>
      <c r="C3840" s="25" t="s">
        <v>7947</v>
      </c>
      <c r="D3840" s="26">
        <v>100000</v>
      </c>
      <c r="E3840" s="27">
        <v>100824</v>
      </c>
      <c r="F3840" s="25" t="s">
        <v>8218</v>
      </c>
      <c r="G3840" s="25" t="s">
        <v>8234</v>
      </c>
      <c r="H3840" s="25" t="s">
        <v>8254</v>
      </c>
      <c r="I3840" s="25">
        <v>1432314209</v>
      </c>
      <c r="J3840" s="25">
        <v>1429722209</v>
      </c>
      <c r="K3840" s="25" t="b">
        <v>0</v>
      </c>
      <c r="L3840" s="25">
        <v>100</v>
      </c>
      <c r="M3840" s="25" t="b">
        <v>1</v>
      </c>
      <c r="N3840" s="25" t="s">
        <v>8269</v>
      </c>
      <c r="O3840" s="25">
        <f t="shared" si="413"/>
        <v>101</v>
      </c>
      <c r="P3840" s="25">
        <f t="shared" si="414"/>
        <v>1008.24</v>
      </c>
      <c r="Q3840" s="25" t="s">
        <v>8315</v>
      </c>
      <c r="R3840" s="25" t="s">
        <v>8316</v>
      </c>
      <c r="S3840" s="28">
        <f t="shared" si="415"/>
        <v>42116.710752314815</v>
      </c>
      <c r="T3840" s="25">
        <f t="shared" si="416"/>
        <v>25569.001157407409</v>
      </c>
      <c r="U3840" s="25">
        <f t="shared" si="417"/>
        <v>2015</v>
      </c>
      <c r="V3840" s="25">
        <f t="shared" si="418"/>
        <v>4</v>
      </c>
      <c r="W3840" s="25" t="str">
        <f t="shared" si="419"/>
        <v>Apr</v>
      </c>
    </row>
    <row r="3841" spans="1:23" customFormat="1" ht="43.2" x14ac:dyDescent="0.3">
      <c r="A3841">
        <v>3839</v>
      </c>
      <c r="B3841" s="2" t="s">
        <v>3836</v>
      </c>
      <c r="C3841" s="2" t="s">
        <v>7948</v>
      </c>
      <c r="D3841" s="7">
        <v>2000</v>
      </c>
      <c r="E3841" s="5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413"/>
        <v>101</v>
      </c>
      <c r="P3841">
        <f t="shared" si="414"/>
        <v>63.28</v>
      </c>
      <c r="Q3841" t="s">
        <v>8315</v>
      </c>
      <c r="R3841" t="s">
        <v>8316</v>
      </c>
      <c r="S3841" s="11">
        <f t="shared" si="415"/>
        <v>42155.142638888887</v>
      </c>
      <c r="T3841">
        <f t="shared" si="416"/>
        <v>25569.00037037037</v>
      </c>
      <c r="U3841">
        <f t="shared" si="417"/>
        <v>2015</v>
      </c>
      <c r="V3841">
        <f t="shared" si="418"/>
        <v>5</v>
      </c>
      <c r="W3841" t="str">
        <f t="shared" si="419"/>
        <v>May</v>
      </c>
    </row>
    <row r="3842" spans="1:23" customFormat="1" ht="43.2" x14ac:dyDescent="0.3">
      <c r="A3842">
        <v>3840</v>
      </c>
      <c r="B3842" s="2" t="s">
        <v>3837</v>
      </c>
      <c r="C3842" s="2" t="s">
        <v>7949</v>
      </c>
      <c r="D3842" s="7">
        <v>1</v>
      </c>
      <c r="E3842" s="5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420">ROUND(E3842/D3842*100,0)</f>
        <v>6500</v>
      </c>
      <c r="P3842">
        <f t="shared" si="414"/>
        <v>21.67</v>
      </c>
      <c r="Q3842" t="s">
        <v>8315</v>
      </c>
      <c r="R3842" t="s">
        <v>8316</v>
      </c>
      <c r="S3842" s="11">
        <f t="shared" si="415"/>
        <v>42432.701724537037</v>
      </c>
      <c r="T3842">
        <f t="shared" si="416"/>
        <v>25569.000034722223</v>
      </c>
      <c r="U3842">
        <f t="shared" si="417"/>
        <v>2016</v>
      </c>
      <c r="V3842">
        <f t="shared" si="418"/>
        <v>3</v>
      </c>
      <c r="W3842" t="str">
        <f t="shared" si="419"/>
        <v>Mar</v>
      </c>
    </row>
    <row r="3843" spans="1:23" customFormat="1" ht="43.2" x14ac:dyDescent="0.3">
      <c r="A3843">
        <v>3841</v>
      </c>
      <c r="B3843" s="2" t="s">
        <v>3838</v>
      </c>
      <c r="C3843" s="2" t="s">
        <v>7950</v>
      </c>
      <c r="D3843" s="7">
        <v>10000</v>
      </c>
      <c r="E3843" s="5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420"/>
        <v>9</v>
      </c>
      <c r="P3843">
        <f t="shared" ref="P3843:P3906" si="421">IFERROR(ROUND(E3843/L3843,2),0)</f>
        <v>25.65</v>
      </c>
      <c r="Q3843" t="s">
        <v>8315</v>
      </c>
      <c r="R3843" t="s">
        <v>8316</v>
      </c>
      <c r="S3843" s="11">
        <f t="shared" ref="S3843:S3906" si="422">(((J3843/60)/60)/24)+DATE(1970,1,1)</f>
        <v>41780.785729166666</v>
      </c>
      <c r="T3843">
        <f t="shared" ref="T3843:T3906" si="423">(((L3843/60)/60)/24)+DATE(1970,1,1)</f>
        <v>25569.00039351852</v>
      </c>
      <c r="U3843">
        <f t="shared" ref="U3843:U3906" si="424">YEAR(S3843)</f>
        <v>2014</v>
      </c>
      <c r="V3843">
        <f t="shared" ref="V3843:V3906" si="425">MONTH(S3843)</f>
        <v>5</v>
      </c>
      <c r="W3843" t="str">
        <f t="shared" ref="W3843:W3906" si="426">IF(V3843=1,"Jan",IF(V3843=2,"Feb",IF(V3843=3,"Mar",IF(V3843=4,"Apr",IF(V3843=5,"May",IF(V3843=6,"Jun",IF(V3843=7,"Jul",IF(V3843=8,"Aug",IF(V3843=9,"Sep",IF(V3843=10,"Oct",IF(V3843=11,"Nov",IF(V3843=12,"Dec"))))))))))))</f>
        <v>May</v>
      </c>
    </row>
    <row r="3844" spans="1:23" customFormat="1" ht="43.2" x14ac:dyDescent="0.3">
      <c r="A3844">
        <v>3842</v>
      </c>
      <c r="B3844" s="2" t="s">
        <v>3839</v>
      </c>
      <c r="C3844" s="2" t="s">
        <v>7951</v>
      </c>
      <c r="D3844" s="7">
        <v>5000</v>
      </c>
      <c r="E3844" s="5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420"/>
        <v>22</v>
      </c>
      <c r="P3844">
        <f t="shared" si="421"/>
        <v>47.7</v>
      </c>
      <c r="Q3844" t="s">
        <v>8315</v>
      </c>
      <c r="R3844" t="s">
        <v>8316</v>
      </c>
      <c r="S3844" s="11">
        <f t="shared" si="422"/>
        <v>41740.493657407409</v>
      </c>
      <c r="T3844">
        <f t="shared" si="423"/>
        <v>25569.000266203704</v>
      </c>
      <c r="U3844">
        <f t="shared" si="424"/>
        <v>2014</v>
      </c>
      <c r="V3844">
        <f t="shared" si="425"/>
        <v>4</v>
      </c>
      <c r="W3844" t="str">
        <f t="shared" si="426"/>
        <v>Apr</v>
      </c>
    </row>
    <row r="3845" spans="1:23" customFormat="1" ht="43.2" x14ac:dyDescent="0.3">
      <c r="A3845">
        <v>3843</v>
      </c>
      <c r="B3845" s="2" t="s">
        <v>3840</v>
      </c>
      <c r="C3845" s="2" t="s">
        <v>7952</v>
      </c>
      <c r="D3845" s="7">
        <v>5000</v>
      </c>
      <c r="E3845" s="5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420"/>
        <v>21</v>
      </c>
      <c r="P3845">
        <f t="shared" si="421"/>
        <v>56.05</v>
      </c>
      <c r="Q3845" t="s">
        <v>8315</v>
      </c>
      <c r="R3845" t="s">
        <v>8316</v>
      </c>
      <c r="S3845" s="11">
        <f t="shared" si="422"/>
        <v>41766.072500000002</v>
      </c>
      <c r="T3845">
        <f t="shared" si="423"/>
        <v>25569.000219907408</v>
      </c>
      <c r="U3845">
        <f t="shared" si="424"/>
        <v>2014</v>
      </c>
      <c r="V3845">
        <f t="shared" si="425"/>
        <v>5</v>
      </c>
      <c r="W3845" t="str">
        <f t="shared" si="426"/>
        <v>May</v>
      </c>
    </row>
    <row r="3846" spans="1:23" customFormat="1" ht="43.2" x14ac:dyDescent="0.3">
      <c r="A3846">
        <v>3844</v>
      </c>
      <c r="B3846" s="2" t="s">
        <v>3841</v>
      </c>
      <c r="C3846" s="2" t="s">
        <v>7953</v>
      </c>
      <c r="D3846" s="7">
        <v>9800</v>
      </c>
      <c r="E3846" s="5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420"/>
        <v>41</v>
      </c>
      <c r="P3846">
        <f t="shared" si="421"/>
        <v>81.319999999999993</v>
      </c>
      <c r="Q3846" t="s">
        <v>8315</v>
      </c>
      <c r="R3846" t="s">
        <v>8316</v>
      </c>
      <c r="S3846" s="11">
        <f t="shared" si="422"/>
        <v>41766.617291666669</v>
      </c>
      <c r="T3846">
        <f t="shared" si="423"/>
        <v>25569.000578703704</v>
      </c>
      <c r="U3846">
        <f t="shared" si="424"/>
        <v>2014</v>
      </c>
      <c r="V3846">
        <f t="shared" si="425"/>
        <v>5</v>
      </c>
      <c r="W3846" t="str">
        <f t="shared" si="426"/>
        <v>May</v>
      </c>
    </row>
    <row r="3847" spans="1:23" customFormat="1" ht="57.6" x14ac:dyDescent="0.3">
      <c r="A3847">
        <v>3845</v>
      </c>
      <c r="B3847" s="2" t="s">
        <v>3842</v>
      </c>
      <c r="C3847" s="2" t="s">
        <v>7954</v>
      </c>
      <c r="D3847" s="7">
        <v>40000</v>
      </c>
      <c r="E3847" s="5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420"/>
        <v>2</v>
      </c>
      <c r="P3847">
        <f t="shared" si="421"/>
        <v>70.17</v>
      </c>
      <c r="Q3847" t="s">
        <v>8315</v>
      </c>
      <c r="R3847" t="s">
        <v>8316</v>
      </c>
      <c r="S3847" s="11">
        <f t="shared" si="422"/>
        <v>42248.627013888887</v>
      </c>
      <c r="T3847">
        <f t="shared" si="423"/>
        <v>25569.000138888889</v>
      </c>
      <c r="U3847">
        <f t="shared" si="424"/>
        <v>2015</v>
      </c>
      <c r="V3847">
        <f t="shared" si="425"/>
        <v>9</v>
      </c>
      <c r="W3847" t="str">
        <f t="shared" si="426"/>
        <v>Sep</v>
      </c>
    </row>
    <row r="3848" spans="1:23" customFormat="1" ht="43.2" x14ac:dyDescent="0.3">
      <c r="A3848">
        <v>3846</v>
      </c>
      <c r="B3848" s="2" t="s">
        <v>3843</v>
      </c>
      <c r="C3848" s="2" t="s">
        <v>7955</v>
      </c>
      <c r="D3848" s="7">
        <v>7000</v>
      </c>
      <c r="E3848" s="5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420"/>
        <v>3</v>
      </c>
      <c r="P3848">
        <f t="shared" si="421"/>
        <v>23.63</v>
      </c>
      <c r="Q3848" t="s">
        <v>8315</v>
      </c>
      <c r="R3848" t="s">
        <v>8316</v>
      </c>
      <c r="S3848" s="11">
        <f t="shared" si="422"/>
        <v>41885.221550925926</v>
      </c>
      <c r="T3848">
        <f t="shared" si="423"/>
        <v>25569.000092592592</v>
      </c>
      <c r="U3848">
        <f t="shared" si="424"/>
        <v>2014</v>
      </c>
      <c r="V3848">
        <f t="shared" si="425"/>
        <v>9</v>
      </c>
      <c r="W3848" t="str">
        <f t="shared" si="426"/>
        <v>Sep</v>
      </c>
    </row>
    <row r="3849" spans="1:23" customFormat="1" ht="43.2" x14ac:dyDescent="0.3">
      <c r="A3849">
        <v>3847</v>
      </c>
      <c r="B3849" s="2" t="s">
        <v>3844</v>
      </c>
      <c r="C3849" s="2" t="s">
        <v>7956</v>
      </c>
      <c r="D3849" s="7">
        <v>10500</v>
      </c>
      <c r="E3849" s="5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420"/>
        <v>16</v>
      </c>
      <c r="P3849">
        <f t="shared" si="421"/>
        <v>188.56</v>
      </c>
      <c r="Q3849" t="s">
        <v>8315</v>
      </c>
      <c r="R3849" t="s">
        <v>8316</v>
      </c>
      <c r="S3849" s="11">
        <f t="shared" si="422"/>
        <v>42159.224432870367</v>
      </c>
      <c r="T3849">
        <f t="shared" si="423"/>
        <v>25569.000104166666</v>
      </c>
      <c r="U3849">
        <f t="shared" si="424"/>
        <v>2015</v>
      </c>
      <c r="V3849">
        <f t="shared" si="425"/>
        <v>6</v>
      </c>
      <c r="W3849" t="str">
        <f t="shared" si="426"/>
        <v>Jun</v>
      </c>
    </row>
    <row r="3850" spans="1:23" customFormat="1" ht="43.2" x14ac:dyDescent="0.3">
      <c r="A3850">
        <v>3848</v>
      </c>
      <c r="B3850" s="2" t="s">
        <v>3845</v>
      </c>
      <c r="C3850" s="2" t="s">
        <v>7957</v>
      </c>
      <c r="D3850" s="7">
        <v>13000</v>
      </c>
      <c r="E3850" s="5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420"/>
        <v>16</v>
      </c>
      <c r="P3850">
        <f t="shared" si="421"/>
        <v>49.51</v>
      </c>
      <c r="Q3850" t="s">
        <v>8315</v>
      </c>
      <c r="R3850" t="s">
        <v>8316</v>
      </c>
      <c r="S3850" s="11">
        <f t="shared" si="422"/>
        <v>42265.817002314812</v>
      </c>
      <c r="T3850">
        <f t="shared" si="423"/>
        <v>25569.000497685185</v>
      </c>
      <c r="U3850">
        <f t="shared" si="424"/>
        <v>2015</v>
      </c>
      <c r="V3850">
        <f t="shared" si="425"/>
        <v>9</v>
      </c>
      <c r="W3850" t="str">
        <f t="shared" si="426"/>
        <v>Sep</v>
      </c>
    </row>
    <row r="3851" spans="1:23" customFormat="1" ht="57.6" x14ac:dyDescent="0.3">
      <c r="A3851">
        <v>3849</v>
      </c>
      <c r="B3851" s="2" t="s">
        <v>3846</v>
      </c>
      <c r="C3851" s="2" t="s">
        <v>7958</v>
      </c>
      <c r="D3851" s="7">
        <v>30000</v>
      </c>
      <c r="E3851" s="5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420"/>
        <v>7</v>
      </c>
      <c r="P3851">
        <f t="shared" si="421"/>
        <v>75.459999999999994</v>
      </c>
      <c r="Q3851" t="s">
        <v>8315</v>
      </c>
      <c r="R3851" t="s">
        <v>8316</v>
      </c>
      <c r="S3851" s="11">
        <f t="shared" si="422"/>
        <v>42136.767175925925</v>
      </c>
      <c r="T3851">
        <f t="shared" si="423"/>
        <v>25569.000324074073</v>
      </c>
      <c r="U3851">
        <f t="shared" si="424"/>
        <v>2015</v>
      </c>
      <c r="V3851">
        <f t="shared" si="425"/>
        <v>5</v>
      </c>
      <c r="W3851" t="str">
        <f t="shared" si="426"/>
        <v>May</v>
      </c>
    </row>
    <row r="3852" spans="1:23" customFormat="1" ht="28.8" x14ac:dyDescent="0.3">
      <c r="A3852">
        <v>3850</v>
      </c>
      <c r="B3852" s="2" t="s">
        <v>3847</v>
      </c>
      <c r="C3852" s="2" t="s">
        <v>7959</v>
      </c>
      <c r="D3852" s="7">
        <v>1000</v>
      </c>
      <c r="E3852" s="5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420"/>
        <v>4</v>
      </c>
      <c r="P3852">
        <f t="shared" si="421"/>
        <v>9.5</v>
      </c>
      <c r="Q3852" t="s">
        <v>8315</v>
      </c>
      <c r="R3852" t="s">
        <v>8316</v>
      </c>
      <c r="S3852" s="11">
        <f t="shared" si="422"/>
        <v>41975.124340277776</v>
      </c>
      <c r="T3852">
        <f t="shared" si="423"/>
        <v>25569.000046296296</v>
      </c>
      <c r="U3852">
        <f t="shared" si="424"/>
        <v>2014</v>
      </c>
      <c r="V3852">
        <f t="shared" si="425"/>
        <v>12</v>
      </c>
      <c r="W3852" t="str">
        <f t="shared" si="426"/>
        <v>Dec</v>
      </c>
    </row>
    <row r="3853" spans="1:23" customFormat="1" ht="43.2" x14ac:dyDescent="0.3">
      <c r="A3853">
        <v>3851</v>
      </c>
      <c r="B3853" s="2" t="s">
        <v>3848</v>
      </c>
      <c r="C3853" s="2" t="s">
        <v>7960</v>
      </c>
      <c r="D3853" s="7">
        <v>2500</v>
      </c>
      <c r="E3853" s="5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420"/>
        <v>34</v>
      </c>
      <c r="P3853">
        <f t="shared" si="421"/>
        <v>35.5</v>
      </c>
      <c r="Q3853" t="s">
        <v>8315</v>
      </c>
      <c r="R3853" t="s">
        <v>8316</v>
      </c>
      <c r="S3853" s="11">
        <f t="shared" si="422"/>
        <v>42172.439571759256</v>
      </c>
      <c r="T3853">
        <f t="shared" si="423"/>
        <v>25569.000277777777</v>
      </c>
      <c r="U3853">
        <f t="shared" si="424"/>
        <v>2015</v>
      </c>
      <c r="V3853">
        <f t="shared" si="425"/>
        <v>6</v>
      </c>
      <c r="W3853" t="str">
        <f t="shared" si="426"/>
        <v>Jun</v>
      </c>
    </row>
    <row r="3854" spans="1:23" customFormat="1" ht="43.2" x14ac:dyDescent="0.3">
      <c r="A3854">
        <v>3852</v>
      </c>
      <c r="B3854" s="2" t="s">
        <v>3849</v>
      </c>
      <c r="C3854" s="2" t="s">
        <v>7961</v>
      </c>
      <c r="D3854" s="7">
        <v>10000</v>
      </c>
      <c r="E3854" s="5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420"/>
        <v>0</v>
      </c>
      <c r="P3854">
        <f t="shared" si="421"/>
        <v>10</v>
      </c>
      <c r="Q3854" t="s">
        <v>8315</v>
      </c>
      <c r="R3854" t="s">
        <v>8316</v>
      </c>
      <c r="S3854" s="11">
        <f t="shared" si="422"/>
        <v>42065.190694444449</v>
      </c>
      <c r="T3854">
        <f t="shared" si="423"/>
        <v>25569.00002314815</v>
      </c>
      <c r="U3854">
        <f t="shared" si="424"/>
        <v>2015</v>
      </c>
      <c r="V3854">
        <f t="shared" si="425"/>
        <v>3</v>
      </c>
      <c r="W3854" t="str">
        <f t="shared" si="426"/>
        <v>Mar</v>
      </c>
    </row>
    <row r="3855" spans="1:23" x14ac:dyDescent="0.3">
      <c r="A3855" s="25">
        <v>3853</v>
      </c>
      <c r="B3855" s="25" t="s">
        <v>3850</v>
      </c>
      <c r="C3855" s="25" t="s">
        <v>7962</v>
      </c>
      <c r="D3855" s="26">
        <v>100000</v>
      </c>
      <c r="E3855" s="27">
        <v>26</v>
      </c>
      <c r="F3855" s="25" t="s">
        <v>8220</v>
      </c>
      <c r="G3855" s="25" t="s">
        <v>8223</v>
      </c>
      <c r="H3855" s="25" t="s">
        <v>8245</v>
      </c>
      <c r="I3855" s="25">
        <v>1409602178</v>
      </c>
      <c r="J3855" s="25">
        <v>1406578178</v>
      </c>
      <c r="K3855" s="25" t="b">
        <v>0</v>
      </c>
      <c r="L3855" s="25">
        <v>2</v>
      </c>
      <c r="M3855" s="25" t="b">
        <v>0</v>
      </c>
      <c r="N3855" s="25" t="s">
        <v>8269</v>
      </c>
      <c r="O3855" s="25">
        <f t="shared" si="420"/>
        <v>0</v>
      </c>
      <c r="P3855" s="25">
        <f t="shared" si="421"/>
        <v>13</v>
      </c>
      <c r="Q3855" s="25" t="s">
        <v>8315</v>
      </c>
      <c r="R3855" s="25" t="s">
        <v>8316</v>
      </c>
      <c r="S3855" s="28">
        <f t="shared" si="422"/>
        <v>41848.84002314815</v>
      </c>
      <c r="T3855" s="25">
        <f t="shared" si="423"/>
        <v>25569.00002314815</v>
      </c>
      <c r="U3855" s="25">
        <f t="shared" si="424"/>
        <v>2014</v>
      </c>
      <c r="V3855" s="25">
        <f t="shared" si="425"/>
        <v>7</v>
      </c>
      <c r="W3855" s="25" t="str">
        <f t="shared" si="426"/>
        <v>Jul</v>
      </c>
    </row>
    <row r="3856" spans="1:23" customFormat="1" ht="28.8" x14ac:dyDescent="0.3">
      <c r="A3856">
        <v>3854</v>
      </c>
      <c r="B3856" s="2" t="s">
        <v>3851</v>
      </c>
      <c r="C3856" s="2" t="s">
        <v>7963</v>
      </c>
      <c r="D3856" s="7">
        <v>11000</v>
      </c>
      <c r="E3856" s="5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420"/>
        <v>16</v>
      </c>
      <c r="P3856">
        <f t="shared" si="421"/>
        <v>89.4</v>
      </c>
      <c r="Q3856" t="s">
        <v>8315</v>
      </c>
      <c r="R3856" t="s">
        <v>8316</v>
      </c>
      <c r="S3856" s="11">
        <f t="shared" si="422"/>
        <v>42103.884930555556</v>
      </c>
      <c r="T3856">
        <f t="shared" si="423"/>
        <v>25569.000231481481</v>
      </c>
      <c r="U3856">
        <f t="shared" si="424"/>
        <v>2015</v>
      </c>
      <c r="V3856">
        <f t="shared" si="425"/>
        <v>4</v>
      </c>
      <c r="W3856" t="str">
        <f t="shared" si="426"/>
        <v>Apr</v>
      </c>
    </row>
    <row r="3857" spans="1:23" customFormat="1" ht="57.6" x14ac:dyDescent="0.3">
      <c r="A3857">
        <v>3855</v>
      </c>
      <c r="B3857" s="2" t="s">
        <v>3852</v>
      </c>
      <c r="C3857" s="2" t="s">
        <v>7964</v>
      </c>
      <c r="D3857" s="7">
        <v>1000</v>
      </c>
      <c r="E3857" s="5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420"/>
        <v>3</v>
      </c>
      <c r="P3857">
        <f t="shared" si="421"/>
        <v>25</v>
      </c>
      <c r="Q3857" t="s">
        <v>8315</v>
      </c>
      <c r="R3857" t="s">
        <v>8316</v>
      </c>
      <c r="S3857" s="11">
        <f t="shared" si="422"/>
        <v>42059.970729166671</v>
      </c>
      <c r="T3857">
        <f t="shared" si="423"/>
        <v>25569.000011574073</v>
      </c>
      <c r="U3857">
        <f t="shared" si="424"/>
        <v>2015</v>
      </c>
      <c r="V3857">
        <f t="shared" si="425"/>
        <v>2</v>
      </c>
      <c r="W3857" t="str">
        <f t="shared" si="426"/>
        <v>Feb</v>
      </c>
    </row>
    <row r="3858" spans="1:23" customFormat="1" ht="57.6" x14ac:dyDescent="0.3">
      <c r="A3858">
        <v>3856</v>
      </c>
      <c r="B3858" s="2" t="s">
        <v>3853</v>
      </c>
      <c r="C3858" s="2" t="s">
        <v>7965</v>
      </c>
      <c r="D3858" s="7">
        <v>5000</v>
      </c>
      <c r="E3858" s="5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420"/>
        <v>0</v>
      </c>
      <c r="P3858">
        <f t="shared" si="421"/>
        <v>1</v>
      </c>
      <c r="Q3858" t="s">
        <v>8315</v>
      </c>
      <c r="R3858" t="s">
        <v>8316</v>
      </c>
      <c r="S3858" s="11">
        <f t="shared" si="422"/>
        <v>42041.743090277778</v>
      </c>
      <c r="T3858">
        <f t="shared" si="423"/>
        <v>25569.000011574073</v>
      </c>
      <c r="U3858">
        <f t="shared" si="424"/>
        <v>2015</v>
      </c>
      <c r="V3858">
        <f t="shared" si="425"/>
        <v>2</v>
      </c>
      <c r="W3858" t="str">
        <f t="shared" si="426"/>
        <v>Feb</v>
      </c>
    </row>
    <row r="3859" spans="1:23" customFormat="1" ht="43.2" x14ac:dyDescent="0.3">
      <c r="A3859">
        <v>3857</v>
      </c>
      <c r="B3859" s="2" t="s">
        <v>3854</v>
      </c>
      <c r="C3859" s="2" t="s">
        <v>7966</v>
      </c>
      <c r="D3859" s="7">
        <v>5000</v>
      </c>
      <c r="E3859" s="5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420"/>
        <v>5</v>
      </c>
      <c r="P3859">
        <f t="shared" si="421"/>
        <v>65</v>
      </c>
      <c r="Q3859" t="s">
        <v>8315</v>
      </c>
      <c r="R3859" t="s">
        <v>8316</v>
      </c>
      <c r="S3859" s="11">
        <f t="shared" si="422"/>
        <v>41829.73715277778</v>
      </c>
      <c r="T3859">
        <f t="shared" si="423"/>
        <v>25569.000046296296</v>
      </c>
      <c r="U3859">
        <f t="shared" si="424"/>
        <v>2014</v>
      </c>
      <c r="V3859">
        <f t="shared" si="425"/>
        <v>7</v>
      </c>
      <c r="W3859" t="str">
        <f t="shared" si="426"/>
        <v>Jul</v>
      </c>
    </row>
    <row r="3860" spans="1:23" customFormat="1" ht="57.6" x14ac:dyDescent="0.3">
      <c r="A3860">
        <v>3858</v>
      </c>
      <c r="B3860" s="2" t="s">
        <v>3855</v>
      </c>
      <c r="C3860" s="2" t="s">
        <v>7967</v>
      </c>
      <c r="D3860" s="7">
        <v>500</v>
      </c>
      <c r="E3860" s="5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420"/>
        <v>2</v>
      </c>
      <c r="P3860">
        <f t="shared" si="421"/>
        <v>10</v>
      </c>
      <c r="Q3860" t="s">
        <v>8315</v>
      </c>
      <c r="R3860" t="s">
        <v>8316</v>
      </c>
      <c r="S3860" s="11">
        <f t="shared" si="422"/>
        <v>42128.431064814817</v>
      </c>
      <c r="T3860">
        <f t="shared" si="423"/>
        <v>25569.000011574073</v>
      </c>
      <c r="U3860">
        <f t="shared" si="424"/>
        <v>2015</v>
      </c>
      <c r="V3860">
        <f t="shared" si="425"/>
        <v>5</v>
      </c>
      <c r="W3860" t="str">
        <f t="shared" si="426"/>
        <v>May</v>
      </c>
    </row>
    <row r="3861" spans="1:23" customFormat="1" ht="43.2" x14ac:dyDescent="0.3">
      <c r="A3861">
        <v>3859</v>
      </c>
      <c r="B3861" s="2" t="s">
        <v>3856</v>
      </c>
      <c r="C3861" s="2" t="s">
        <v>7968</v>
      </c>
      <c r="D3861" s="7">
        <v>2500</v>
      </c>
      <c r="E3861" s="5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420"/>
        <v>0</v>
      </c>
      <c r="P3861">
        <f t="shared" si="421"/>
        <v>1</v>
      </c>
      <c r="Q3861" t="s">
        <v>8315</v>
      </c>
      <c r="R3861" t="s">
        <v>8316</v>
      </c>
      <c r="S3861" s="11">
        <f t="shared" si="422"/>
        <v>41789.893599537041</v>
      </c>
      <c r="T3861">
        <f t="shared" si="423"/>
        <v>25569.000011574073</v>
      </c>
      <c r="U3861">
        <f t="shared" si="424"/>
        <v>2014</v>
      </c>
      <c r="V3861">
        <f t="shared" si="425"/>
        <v>5</v>
      </c>
      <c r="W3861" t="str">
        <f t="shared" si="426"/>
        <v>May</v>
      </c>
    </row>
    <row r="3862" spans="1:23" customFormat="1" ht="43.2" x14ac:dyDescent="0.3">
      <c r="A3862">
        <v>3860</v>
      </c>
      <c r="B3862" s="2" t="s">
        <v>3857</v>
      </c>
      <c r="C3862" s="2" t="s">
        <v>7969</v>
      </c>
      <c r="D3862" s="7">
        <v>6000</v>
      </c>
      <c r="E3862" s="5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420"/>
        <v>18</v>
      </c>
      <c r="P3862">
        <f t="shared" si="421"/>
        <v>81.540000000000006</v>
      </c>
      <c r="Q3862" t="s">
        <v>8315</v>
      </c>
      <c r="R3862" t="s">
        <v>8316</v>
      </c>
      <c r="S3862" s="11">
        <f t="shared" si="422"/>
        <v>41833.660995370366</v>
      </c>
      <c r="T3862">
        <f t="shared" si="423"/>
        <v>25569.000150462962</v>
      </c>
      <c r="U3862">
        <f t="shared" si="424"/>
        <v>2014</v>
      </c>
      <c r="V3862">
        <f t="shared" si="425"/>
        <v>7</v>
      </c>
      <c r="W3862" t="str">
        <f t="shared" si="426"/>
        <v>Jul</v>
      </c>
    </row>
    <row r="3863" spans="1:23" customFormat="1" x14ac:dyDescent="0.3">
      <c r="A3863">
        <v>3861</v>
      </c>
      <c r="B3863" s="2" t="s">
        <v>3858</v>
      </c>
      <c r="C3863" s="2" t="s">
        <v>7970</v>
      </c>
      <c r="D3863" s="7">
        <v>2000</v>
      </c>
      <c r="E3863" s="5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420"/>
        <v>5</v>
      </c>
      <c r="P3863">
        <f t="shared" si="421"/>
        <v>100</v>
      </c>
      <c r="Q3863" t="s">
        <v>8315</v>
      </c>
      <c r="R3863" t="s">
        <v>8316</v>
      </c>
      <c r="S3863" s="11">
        <f t="shared" si="422"/>
        <v>41914.590011574073</v>
      </c>
      <c r="T3863">
        <f t="shared" si="423"/>
        <v>25569.000011574073</v>
      </c>
      <c r="U3863">
        <f t="shared" si="424"/>
        <v>2014</v>
      </c>
      <c r="V3863">
        <f t="shared" si="425"/>
        <v>10</v>
      </c>
      <c r="W3863" t="str">
        <f t="shared" si="426"/>
        <v>Oct</v>
      </c>
    </row>
    <row r="3864" spans="1:23" customFormat="1" ht="28.8" x14ac:dyDescent="0.3">
      <c r="A3864">
        <v>3862</v>
      </c>
      <c r="B3864" s="2" t="s">
        <v>3859</v>
      </c>
      <c r="C3864" s="2" t="s">
        <v>7971</v>
      </c>
      <c r="D3864" s="7">
        <v>7500</v>
      </c>
      <c r="E3864" s="5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420"/>
        <v>0</v>
      </c>
      <c r="P3864">
        <f t="shared" si="421"/>
        <v>1</v>
      </c>
      <c r="Q3864" t="s">
        <v>8315</v>
      </c>
      <c r="R3864" t="s">
        <v>8316</v>
      </c>
      <c r="S3864" s="11">
        <f t="shared" si="422"/>
        <v>42611.261064814811</v>
      </c>
      <c r="T3864">
        <f t="shared" si="423"/>
        <v>25569.000011574073</v>
      </c>
      <c r="U3864">
        <f t="shared" si="424"/>
        <v>2016</v>
      </c>
      <c r="V3864">
        <f t="shared" si="425"/>
        <v>8</v>
      </c>
      <c r="W3864" t="str">
        <f t="shared" si="426"/>
        <v>Aug</v>
      </c>
    </row>
    <row r="3865" spans="1:23" customFormat="1" ht="43.2" x14ac:dyDescent="0.3">
      <c r="A3865">
        <v>3863</v>
      </c>
      <c r="B3865" s="2" t="s">
        <v>3860</v>
      </c>
      <c r="C3865" s="2" t="s">
        <v>7972</v>
      </c>
      <c r="D3865" s="7">
        <v>6000</v>
      </c>
      <c r="E3865" s="5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420"/>
        <v>0</v>
      </c>
      <c r="P3865">
        <f t="shared" si="421"/>
        <v>0</v>
      </c>
      <c r="Q3865" t="s">
        <v>8315</v>
      </c>
      <c r="R3865" t="s">
        <v>8316</v>
      </c>
      <c r="S3865" s="11">
        <f t="shared" si="422"/>
        <v>42253.633159722223</v>
      </c>
      <c r="T3865">
        <f t="shared" si="423"/>
        <v>25569</v>
      </c>
      <c r="U3865">
        <f t="shared" si="424"/>
        <v>2015</v>
      </c>
      <c r="V3865">
        <f t="shared" si="425"/>
        <v>9</v>
      </c>
      <c r="W3865" t="str">
        <f t="shared" si="426"/>
        <v>Sep</v>
      </c>
    </row>
    <row r="3866" spans="1:23" customFormat="1" ht="43.2" x14ac:dyDescent="0.3">
      <c r="A3866">
        <v>3864</v>
      </c>
      <c r="B3866" s="2" t="s">
        <v>3861</v>
      </c>
      <c r="C3866" s="2" t="s">
        <v>7973</v>
      </c>
      <c r="D3866" s="7">
        <v>5000</v>
      </c>
      <c r="E3866" s="5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420"/>
        <v>1</v>
      </c>
      <c r="P3866">
        <f t="shared" si="421"/>
        <v>20</v>
      </c>
      <c r="Q3866" t="s">
        <v>8315</v>
      </c>
      <c r="R3866" t="s">
        <v>8316</v>
      </c>
      <c r="S3866" s="11">
        <f t="shared" si="422"/>
        <v>42295.891828703709</v>
      </c>
      <c r="T3866">
        <f t="shared" si="423"/>
        <v>25569.000034722223</v>
      </c>
      <c r="U3866">
        <f t="shared" si="424"/>
        <v>2015</v>
      </c>
      <c r="V3866">
        <f t="shared" si="425"/>
        <v>10</v>
      </c>
      <c r="W3866" t="str">
        <f t="shared" si="426"/>
        <v>Oct</v>
      </c>
    </row>
    <row r="3867" spans="1:23" customFormat="1" ht="43.2" x14ac:dyDescent="0.3">
      <c r="A3867">
        <v>3865</v>
      </c>
      <c r="B3867" s="2" t="s">
        <v>3862</v>
      </c>
      <c r="C3867" s="2" t="s">
        <v>7974</v>
      </c>
      <c r="D3867" s="7">
        <v>2413</v>
      </c>
      <c r="E3867" s="5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420"/>
        <v>27</v>
      </c>
      <c r="P3867">
        <f t="shared" si="421"/>
        <v>46.43</v>
      </c>
      <c r="Q3867" t="s">
        <v>8315</v>
      </c>
      <c r="R3867" t="s">
        <v>8316</v>
      </c>
      <c r="S3867" s="11">
        <f t="shared" si="422"/>
        <v>41841.651597222226</v>
      </c>
      <c r="T3867">
        <f t="shared" si="423"/>
        <v>25569.000162037039</v>
      </c>
      <c r="U3867">
        <f t="shared" si="424"/>
        <v>2014</v>
      </c>
      <c r="V3867">
        <f t="shared" si="425"/>
        <v>7</v>
      </c>
      <c r="W3867" t="str">
        <f t="shared" si="426"/>
        <v>Jul</v>
      </c>
    </row>
    <row r="3868" spans="1:23" customFormat="1" ht="28.8" x14ac:dyDescent="0.3">
      <c r="A3868">
        <v>3866</v>
      </c>
      <c r="B3868" s="2" t="s">
        <v>3863</v>
      </c>
      <c r="C3868" s="2" t="s">
        <v>7975</v>
      </c>
      <c r="D3868" s="7">
        <v>2000</v>
      </c>
      <c r="E3868" s="5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420"/>
        <v>1</v>
      </c>
      <c r="P3868">
        <f t="shared" si="421"/>
        <v>5.5</v>
      </c>
      <c r="Q3868" t="s">
        <v>8315</v>
      </c>
      <c r="R3868" t="s">
        <v>8316</v>
      </c>
      <c r="S3868" s="11">
        <f t="shared" si="422"/>
        <v>42402.947002314817</v>
      </c>
      <c r="T3868">
        <f t="shared" si="423"/>
        <v>25569.00002314815</v>
      </c>
      <c r="U3868">
        <f t="shared" si="424"/>
        <v>2016</v>
      </c>
      <c r="V3868">
        <f t="shared" si="425"/>
        <v>2</v>
      </c>
      <c r="W3868" t="str">
        <f t="shared" si="426"/>
        <v>Feb</v>
      </c>
    </row>
    <row r="3869" spans="1:23" customFormat="1" ht="43.2" x14ac:dyDescent="0.3">
      <c r="A3869">
        <v>3867</v>
      </c>
      <c r="B3869" s="2" t="s">
        <v>3864</v>
      </c>
      <c r="C3869" s="2" t="s">
        <v>7976</v>
      </c>
      <c r="D3869" s="7">
        <v>2000</v>
      </c>
      <c r="E3869" s="5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420"/>
        <v>13</v>
      </c>
      <c r="P3869">
        <f t="shared" si="421"/>
        <v>50.2</v>
      </c>
      <c r="Q3869" t="s">
        <v>8315</v>
      </c>
      <c r="R3869" t="s">
        <v>8316</v>
      </c>
      <c r="S3869" s="11">
        <f t="shared" si="422"/>
        <v>42509.814108796301</v>
      </c>
      <c r="T3869">
        <f t="shared" si="423"/>
        <v>25569.000057870369</v>
      </c>
      <c r="U3869">
        <f t="shared" si="424"/>
        <v>2016</v>
      </c>
      <c r="V3869">
        <f t="shared" si="425"/>
        <v>5</v>
      </c>
      <c r="W3869" t="str">
        <f t="shared" si="426"/>
        <v>May</v>
      </c>
    </row>
    <row r="3870" spans="1:23" customFormat="1" hidden="1" x14ac:dyDescent="0.3">
      <c r="A3870">
        <v>3868</v>
      </c>
      <c r="B3870" s="2" t="s">
        <v>3865</v>
      </c>
      <c r="C3870" s="2" t="s">
        <v>7977</v>
      </c>
      <c r="D3870" s="7">
        <v>5000</v>
      </c>
      <c r="E3870" s="5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420"/>
        <v>0</v>
      </c>
      <c r="P3870">
        <f t="shared" si="421"/>
        <v>10</v>
      </c>
      <c r="Q3870" t="s">
        <v>8315</v>
      </c>
      <c r="R3870" t="s">
        <v>8357</v>
      </c>
      <c r="S3870" s="11">
        <f t="shared" si="422"/>
        <v>41865.659780092588</v>
      </c>
      <c r="T3870">
        <f t="shared" si="423"/>
        <v>25569.000011574073</v>
      </c>
      <c r="U3870">
        <f t="shared" si="424"/>
        <v>2014</v>
      </c>
      <c r="V3870">
        <f t="shared" si="425"/>
        <v>8</v>
      </c>
      <c r="W3870" t="str">
        <f t="shared" si="426"/>
        <v>Aug</v>
      </c>
    </row>
    <row r="3871" spans="1:23" customFormat="1" ht="28.8" hidden="1" x14ac:dyDescent="0.3">
      <c r="A3871">
        <v>3869</v>
      </c>
      <c r="B3871" s="2" t="s">
        <v>3866</v>
      </c>
      <c r="C3871" s="2" t="s">
        <v>7978</v>
      </c>
      <c r="D3871" s="7">
        <v>13111</v>
      </c>
      <c r="E3871" s="5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420"/>
        <v>3</v>
      </c>
      <c r="P3871">
        <f t="shared" si="421"/>
        <v>30.13</v>
      </c>
      <c r="Q3871" t="s">
        <v>8315</v>
      </c>
      <c r="R3871" t="s">
        <v>8357</v>
      </c>
      <c r="S3871" s="11">
        <f t="shared" si="422"/>
        <v>42047.724444444444</v>
      </c>
      <c r="T3871">
        <f t="shared" si="423"/>
        <v>25569.000173611112</v>
      </c>
      <c r="U3871">
        <f t="shared" si="424"/>
        <v>2015</v>
      </c>
      <c r="V3871">
        <f t="shared" si="425"/>
        <v>2</v>
      </c>
      <c r="W3871" t="str">
        <f t="shared" si="426"/>
        <v>Feb</v>
      </c>
    </row>
    <row r="3872" spans="1:23" customFormat="1" ht="43.2" hidden="1" x14ac:dyDescent="0.3">
      <c r="A3872">
        <v>3870</v>
      </c>
      <c r="B3872" s="2" t="s">
        <v>3867</v>
      </c>
      <c r="C3872" s="2" t="s">
        <v>7979</v>
      </c>
      <c r="D3872" s="7">
        <v>10000</v>
      </c>
      <c r="E3872" s="5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420"/>
        <v>15</v>
      </c>
      <c r="P3872">
        <f t="shared" si="421"/>
        <v>150</v>
      </c>
      <c r="Q3872" t="s">
        <v>8315</v>
      </c>
      <c r="R3872" t="s">
        <v>8357</v>
      </c>
      <c r="S3872" s="11">
        <f t="shared" si="422"/>
        <v>41793.17219907407</v>
      </c>
      <c r="T3872">
        <f t="shared" si="423"/>
        <v>25569.000115740742</v>
      </c>
      <c r="U3872">
        <f t="shared" si="424"/>
        <v>2014</v>
      </c>
      <c r="V3872">
        <f t="shared" si="425"/>
        <v>6</v>
      </c>
      <c r="W3872" t="str">
        <f t="shared" si="426"/>
        <v>Jun</v>
      </c>
    </row>
    <row r="3873" spans="1:23" customFormat="1" ht="28.8" hidden="1" x14ac:dyDescent="0.3">
      <c r="A3873">
        <v>3871</v>
      </c>
      <c r="B3873" s="2" t="s">
        <v>3868</v>
      </c>
      <c r="C3873" s="2" t="s">
        <v>7980</v>
      </c>
      <c r="D3873" s="7">
        <v>1500</v>
      </c>
      <c r="E3873" s="5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420"/>
        <v>3</v>
      </c>
      <c r="P3873">
        <f t="shared" si="421"/>
        <v>13.33</v>
      </c>
      <c r="Q3873" t="s">
        <v>8315</v>
      </c>
      <c r="R3873" t="s">
        <v>8357</v>
      </c>
      <c r="S3873" s="11">
        <f t="shared" si="422"/>
        <v>42763.780671296292</v>
      </c>
      <c r="T3873">
        <f t="shared" si="423"/>
        <v>25569.000034722223</v>
      </c>
      <c r="U3873">
        <f t="shared" si="424"/>
        <v>2017</v>
      </c>
      <c r="V3873">
        <f t="shared" si="425"/>
        <v>1</v>
      </c>
      <c r="W3873" t="str">
        <f t="shared" si="426"/>
        <v>Jan</v>
      </c>
    </row>
    <row r="3874" spans="1:23" customFormat="1" ht="43.2" hidden="1" x14ac:dyDescent="0.3">
      <c r="A3874">
        <v>3872</v>
      </c>
      <c r="B3874" s="2" t="s">
        <v>3869</v>
      </c>
      <c r="C3874" s="2" t="s">
        <v>7981</v>
      </c>
      <c r="D3874" s="7">
        <v>15000</v>
      </c>
      <c r="E3874" s="5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420"/>
        <v>0</v>
      </c>
      <c r="P3874">
        <f t="shared" si="421"/>
        <v>0</v>
      </c>
      <c r="Q3874" t="s">
        <v>8315</v>
      </c>
      <c r="R3874" t="s">
        <v>8357</v>
      </c>
      <c r="S3874" s="11">
        <f t="shared" si="422"/>
        <v>42180.145787037036</v>
      </c>
      <c r="T3874">
        <f t="shared" si="423"/>
        <v>25569</v>
      </c>
      <c r="U3874">
        <f t="shared" si="424"/>
        <v>2015</v>
      </c>
      <c r="V3874">
        <f t="shared" si="425"/>
        <v>6</v>
      </c>
      <c r="W3874" t="str">
        <f t="shared" si="426"/>
        <v>Jun</v>
      </c>
    </row>
    <row r="3875" spans="1:23" customFormat="1" ht="43.2" hidden="1" x14ac:dyDescent="0.3">
      <c r="A3875">
        <v>3873</v>
      </c>
      <c r="B3875" s="2" t="s">
        <v>3870</v>
      </c>
      <c r="C3875" s="2" t="s">
        <v>7982</v>
      </c>
      <c r="D3875" s="7">
        <v>5500</v>
      </c>
      <c r="E3875" s="5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420"/>
        <v>0</v>
      </c>
      <c r="P3875">
        <f t="shared" si="421"/>
        <v>0</v>
      </c>
      <c r="Q3875" t="s">
        <v>8315</v>
      </c>
      <c r="R3875" t="s">
        <v>8357</v>
      </c>
      <c r="S3875" s="11">
        <f t="shared" si="422"/>
        <v>42255.696006944447</v>
      </c>
      <c r="T3875">
        <f t="shared" si="423"/>
        <v>25569</v>
      </c>
      <c r="U3875">
        <f t="shared" si="424"/>
        <v>2015</v>
      </c>
      <c r="V3875">
        <f t="shared" si="425"/>
        <v>9</v>
      </c>
      <c r="W3875" t="str">
        <f t="shared" si="426"/>
        <v>Sep</v>
      </c>
    </row>
    <row r="3876" spans="1:23" customFormat="1" ht="57.6" hidden="1" x14ac:dyDescent="0.3">
      <c r="A3876">
        <v>3874</v>
      </c>
      <c r="B3876" s="2" t="s">
        <v>3871</v>
      </c>
      <c r="C3876" s="2" t="s">
        <v>7983</v>
      </c>
      <c r="D3876" s="7">
        <v>620</v>
      </c>
      <c r="E3876" s="5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420"/>
        <v>0</v>
      </c>
      <c r="P3876">
        <f t="shared" si="421"/>
        <v>0</v>
      </c>
      <c r="Q3876" t="s">
        <v>8315</v>
      </c>
      <c r="R3876" t="s">
        <v>8357</v>
      </c>
      <c r="S3876" s="11">
        <f t="shared" si="422"/>
        <v>42007.016458333332</v>
      </c>
      <c r="T3876">
        <f t="shared" si="423"/>
        <v>25569</v>
      </c>
      <c r="U3876">
        <f t="shared" si="424"/>
        <v>2015</v>
      </c>
      <c r="V3876">
        <f t="shared" si="425"/>
        <v>1</v>
      </c>
      <c r="W3876" t="str">
        <f t="shared" si="426"/>
        <v>Jan</v>
      </c>
    </row>
    <row r="3877" spans="1:23" customFormat="1" ht="43.2" hidden="1" x14ac:dyDescent="0.3">
      <c r="A3877">
        <v>3875</v>
      </c>
      <c r="B3877" s="2" t="s">
        <v>3872</v>
      </c>
      <c r="C3877" s="2" t="s">
        <v>7984</v>
      </c>
      <c r="D3877" s="7">
        <v>30000</v>
      </c>
      <c r="E3877" s="5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420"/>
        <v>0</v>
      </c>
      <c r="P3877">
        <f t="shared" si="421"/>
        <v>0</v>
      </c>
      <c r="Q3877" t="s">
        <v>8315</v>
      </c>
      <c r="R3877" t="s">
        <v>8357</v>
      </c>
      <c r="S3877" s="11">
        <f t="shared" si="422"/>
        <v>42615.346817129626</v>
      </c>
      <c r="T3877">
        <f t="shared" si="423"/>
        <v>25569</v>
      </c>
      <c r="U3877">
        <f t="shared" si="424"/>
        <v>2016</v>
      </c>
      <c r="V3877">
        <f t="shared" si="425"/>
        <v>9</v>
      </c>
      <c r="W3877" t="str">
        <f t="shared" si="426"/>
        <v>Sep</v>
      </c>
    </row>
    <row r="3878" spans="1:23" customFormat="1" ht="57.6" hidden="1" x14ac:dyDescent="0.3">
      <c r="A3878">
        <v>3876</v>
      </c>
      <c r="B3878" s="2" t="s">
        <v>3873</v>
      </c>
      <c r="C3878" s="2" t="s">
        <v>7985</v>
      </c>
      <c r="D3878" s="7">
        <v>3900</v>
      </c>
      <c r="E3878" s="5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420"/>
        <v>53</v>
      </c>
      <c r="P3878">
        <f t="shared" si="421"/>
        <v>44.76</v>
      </c>
      <c r="Q3878" t="s">
        <v>8315</v>
      </c>
      <c r="R3878" t="s">
        <v>8357</v>
      </c>
      <c r="S3878" s="11">
        <f t="shared" si="422"/>
        <v>42372.624166666668</v>
      </c>
      <c r="T3878">
        <f t="shared" si="423"/>
        <v>25569.000532407408</v>
      </c>
      <c r="U3878">
        <f t="shared" si="424"/>
        <v>2016</v>
      </c>
      <c r="V3878">
        <f t="shared" si="425"/>
        <v>1</v>
      </c>
      <c r="W3878" t="str">
        <f t="shared" si="426"/>
        <v>Jan</v>
      </c>
    </row>
    <row r="3879" spans="1:23" customFormat="1" ht="43.2" hidden="1" x14ac:dyDescent="0.3">
      <c r="A3879">
        <v>3877</v>
      </c>
      <c r="B3879" s="2" t="s">
        <v>3874</v>
      </c>
      <c r="C3879" s="2" t="s">
        <v>7986</v>
      </c>
      <c r="D3879" s="7">
        <v>25000</v>
      </c>
      <c r="E3879" s="5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420"/>
        <v>5</v>
      </c>
      <c r="P3879">
        <f t="shared" si="421"/>
        <v>88.64</v>
      </c>
      <c r="Q3879" t="s">
        <v>8315</v>
      </c>
      <c r="R3879" t="s">
        <v>8357</v>
      </c>
      <c r="S3879" s="11">
        <f t="shared" si="422"/>
        <v>42682.67768518519</v>
      </c>
      <c r="T3879">
        <f t="shared" si="423"/>
        <v>25569.000162037039</v>
      </c>
      <c r="U3879">
        <f t="shared" si="424"/>
        <v>2016</v>
      </c>
      <c r="V3879">
        <f t="shared" si="425"/>
        <v>11</v>
      </c>
      <c r="W3879" t="str">
        <f t="shared" si="426"/>
        <v>Nov</v>
      </c>
    </row>
    <row r="3880" spans="1:23" customFormat="1" ht="43.2" hidden="1" x14ac:dyDescent="0.3">
      <c r="A3880">
        <v>3878</v>
      </c>
      <c r="B3880" s="2" t="s">
        <v>3875</v>
      </c>
      <c r="C3880" s="2" t="s">
        <v>7987</v>
      </c>
      <c r="D3880" s="7">
        <v>18000</v>
      </c>
      <c r="E3880" s="5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420"/>
        <v>0</v>
      </c>
      <c r="P3880">
        <f t="shared" si="421"/>
        <v>10</v>
      </c>
      <c r="Q3880" t="s">
        <v>8315</v>
      </c>
      <c r="R3880" t="s">
        <v>8357</v>
      </c>
      <c r="S3880" s="11">
        <f t="shared" si="422"/>
        <v>42154.818819444445</v>
      </c>
      <c r="T3880">
        <f t="shared" si="423"/>
        <v>25569.000011574073</v>
      </c>
      <c r="U3880">
        <f t="shared" si="424"/>
        <v>2015</v>
      </c>
      <c r="V3880">
        <f t="shared" si="425"/>
        <v>5</v>
      </c>
      <c r="W3880" t="str">
        <f t="shared" si="426"/>
        <v>May</v>
      </c>
    </row>
    <row r="3881" spans="1:23" customFormat="1" ht="43.2" hidden="1" x14ac:dyDescent="0.3">
      <c r="A3881">
        <v>3879</v>
      </c>
      <c r="B3881" s="2" t="s">
        <v>3876</v>
      </c>
      <c r="C3881" s="2" t="s">
        <v>7988</v>
      </c>
      <c r="D3881" s="7">
        <v>15000</v>
      </c>
      <c r="E3881" s="5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420"/>
        <v>0</v>
      </c>
      <c r="P3881">
        <f t="shared" si="421"/>
        <v>0</v>
      </c>
      <c r="Q3881" t="s">
        <v>8315</v>
      </c>
      <c r="R3881" t="s">
        <v>8357</v>
      </c>
      <c r="S3881" s="11">
        <f t="shared" si="422"/>
        <v>41999.861064814817</v>
      </c>
      <c r="T3881">
        <f t="shared" si="423"/>
        <v>25569</v>
      </c>
      <c r="U3881">
        <f t="shared" si="424"/>
        <v>2014</v>
      </c>
      <c r="V3881">
        <f t="shared" si="425"/>
        <v>12</v>
      </c>
      <c r="W3881" t="str">
        <f t="shared" si="426"/>
        <v>Dec</v>
      </c>
    </row>
    <row r="3882" spans="1:23" customFormat="1" ht="43.2" hidden="1" x14ac:dyDescent="0.3">
      <c r="A3882">
        <v>3880</v>
      </c>
      <c r="B3882" s="2" t="s">
        <v>3877</v>
      </c>
      <c r="C3882" s="2" t="s">
        <v>7989</v>
      </c>
      <c r="D3882" s="7">
        <v>7500</v>
      </c>
      <c r="E3882" s="5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420"/>
        <v>13</v>
      </c>
      <c r="P3882">
        <f t="shared" si="421"/>
        <v>57.65</v>
      </c>
      <c r="Q3882" t="s">
        <v>8315</v>
      </c>
      <c r="R3882" t="s">
        <v>8357</v>
      </c>
      <c r="S3882" s="11">
        <f t="shared" si="422"/>
        <v>41815.815046296295</v>
      </c>
      <c r="T3882">
        <f t="shared" si="423"/>
        <v>25569.000196759258</v>
      </c>
      <c r="U3882">
        <f t="shared" si="424"/>
        <v>2014</v>
      </c>
      <c r="V3882">
        <f t="shared" si="425"/>
        <v>6</v>
      </c>
      <c r="W3882" t="str">
        <f t="shared" si="426"/>
        <v>Jun</v>
      </c>
    </row>
    <row r="3883" spans="1:23" customFormat="1" ht="28.8" hidden="1" x14ac:dyDescent="0.3">
      <c r="A3883">
        <v>3881</v>
      </c>
      <c r="B3883" s="2" t="s">
        <v>3878</v>
      </c>
      <c r="C3883" s="2" t="s">
        <v>7990</v>
      </c>
      <c r="D3883" s="7">
        <v>500</v>
      </c>
      <c r="E3883" s="5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420"/>
        <v>5</v>
      </c>
      <c r="P3883">
        <f t="shared" si="421"/>
        <v>25</v>
      </c>
      <c r="Q3883" t="s">
        <v>8315</v>
      </c>
      <c r="R3883" t="s">
        <v>8357</v>
      </c>
      <c r="S3883" s="11">
        <f t="shared" si="422"/>
        <v>42756.018506944441</v>
      </c>
      <c r="T3883">
        <f t="shared" si="423"/>
        <v>25569.000011574073</v>
      </c>
      <c r="U3883">
        <f t="shared" si="424"/>
        <v>2017</v>
      </c>
      <c r="V3883">
        <f t="shared" si="425"/>
        <v>1</v>
      </c>
      <c r="W3883" t="str">
        <f t="shared" si="426"/>
        <v>Jan</v>
      </c>
    </row>
    <row r="3884" spans="1:23" customFormat="1" ht="43.2" hidden="1" x14ac:dyDescent="0.3">
      <c r="A3884">
        <v>3882</v>
      </c>
      <c r="B3884" s="2" t="s">
        <v>3879</v>
      </c>
      <c r="C3884" s="2" t="s">
        <v>7991</v>
      </c>
      <c r="D3884" s="7">
        <v>30000</v>
      </c>
      <c r="E3884" s="5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420"/>
        <v>0</v>
      </c>
      <c r="P3884">
        <f t="shared" si="421"/>
        <v>0</v>
      </c>
      <c r="Q3884" t="s">
        <v>8315</v>
      </c>
      <c r="R3884" t="s">
        <v>8357</v>
      </c>
      <c r="S3884" s="11">
        <f t="shared" si="422"/>
        <v>42373.983449074076</v>
      </c>
      <c r="T3884">
        <f t="shared" si="423"/>
        <v>25569</v>
      </c>
      <c r="U3884">
        <f t="shared" si="424"/>
        <v>2016</v>
      </c>
      <c r="V3884">
        <f t="shared" si="425"/>
        <v>1</v>
      </c>
      <c r="W3884" t="str">
        <f t="shared" si="426"/>
        <v>Jan</v>
      </c>
    </row>
    <row r="3885" spans="1:23" customFormat="1" ht="57.6" hidden="1" x14ac:dyDescent="0.3">
      <c r="A3885">
        <v>3883</v>
      </c>
      <c r="B3885" s="2" t="s">
        <v>3880</v>
      </c>
      <c r="C3885" s="2" t="s">
        <v>7992</v>
      </c>
      <c r="D3885" s="7">
        <v>15000</v>
      </c>
      <c r="E3885" s="5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420"/>
        <v>0</v>
      </c>
      <c r="P3885">
        <f t="shared" si="421"/>
        <v>0</v>
      </c>
      <c r="Q3885" t="s">
        <v>8315</v>
      </c>
      <c r="R3885" t="s">
        <v>8357</v>
      </c>
      <c r="S3885" s="11">
        <f t="shared" si="422"/>
        <v>41854.602650462963</v>
      </c>
      <c r="T3885">
        <f t="shared" si="423"/>
        <v>25569</v>
      </c>
      <c r="U3885">
        <f t="shared" si="424"/>
        <v>2014</v>
      </c>
      <c r="V3885">
        <f t="shared" si="425"/>
        <v>8</v>
      </c>
      <c r="W3885" t="str">
        <f t="shared" si="426"/>
        <v>Aug</v>
      </c>
    </row>
    <row r="3886" spans="1:23" customFormat="1" ht="43.2" hidden="1" x14ac:dyDescent="0.3">
      <c r="A3886">
        <v>3884</v>
      </c>
      <c r="B3886" s="2" t="s">
        <v>3881</v>
      </c>
      <c r="C3886" s="2" t="s">
        <v>7993</v>
      </c>
      <c r="D3886" s="7">
        <v>10000</v>
      </c>
      <c r="E3886" s="5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420"/>
        <v>0</v>
      </c>
      <c r="P3886">
        <f t="shared" si="421"/>
        <v>0</v>
      </c>
      <c r="Q3886" t="s">
        <v>8315</v>
      </c>
      <c r="R3886" t="s">
        <v>8357</v>
      </c>
      <c r="S3886" s="11">
        <f t="shared" si="422"/>
        <v>42065.791574074072</v>
      </c>
      <c r="T3886">
        <f t="shared" si="423"/>
        <v>25569</v>
      </c>
      <c r="U3886">
        <f t="shared" si="424"/>
        <v>2015</v>
      </c>
      <c r="V3886">
        <f t="shared" si="425"/>
        <v>3</v>
      </c>
      <c r="W3886" t="str">
        <f t="shared" si="426"/>
        <v>Mar</v>
      </c>
    </row>
    <row r="3887" spans="1:23" customFormat="1" ht="43.2" hidden="1" x14ac:dyDescent="0.3">
      <c r="A3887">
        <v>3885</v>
      </c>
      <c r="B3887" s="2" t="s">
        <v>3882</v>
      </c>
      <c r="C3887" s="2" t="s">
        <v>7994</v>
      </c>
      <c r="D3887" s="7">
        <v>375000</v>
      </c>
      <c r="E3887" s="5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420"/>
        <v>0</v>
      </c>
      <c r="P3887">
        <f t="shared" si="421"/>
        <v>0</v>
      </c>
      <c r="Q3887" t="s">
        <v>8315</v>
      </c>
      <c r="R3887" t="s">
        <v>8357</v>
      </c>
      <c r="S3887" s="11">
        <f t="shared" si="422"/>
        <v>42469.951284722221</v>
      </c>
      <c r="T3887">
        <f t="shared" si="423"/>
        <v>25569</v>
      </c>
      <c r="U3887">
        <f t="shared" si="424"/>
        <v>2016</v>
      </c>
      <c r="V3887">
        <f t="shared" si="425"/>
        <v>4</v>
      </c>
      <c r="W3887" t="str">
        <f t="shared" si="426"/>
        <v>Apr</v>
      </c>
    </row>
    <row r="3888" spans="1:23" customFormat="1" hidden="1" x14ac:dyDescent="0.3">
      <c r="A3888">
        <v>3886</v>
      </c>
      <c r="B3888" s="2" t="s">
        <v>3883</v>
      </c>
      <c r="C3888" s="2">
        <v>1</v>
      </c>
      <c r="D3888" s="7">
        <v>10000</v>
      </c>
      <c r="E3888" s="5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420"/>
        <v>0</v>
      </c>
      <c r="P3888">
        <f t="shared" si="421"/>
        <v>0</v>
      </c>
      <c r="Q3888" t="s">
        <v>8315</v>
      </c>
      <c r="R3888" t="s">
        <v>8357</v>
      </c>
      <c r="S3888" s="11">
        <f t="shared" si="422"/>
        <v>41954.228032407409</v>
      </c>
      <c r="T3888">
        <f t="shared" si="423"/>
        <v>25569</v>
      </c>
      <c r="U3888">
        <f t="shared" si="424"/>
        <v>2014</v>
      </c>
      <c r="V3888">
        <f t="shared" si="425"/>
        <v>11</v>
      </c>
      <c r="W3888" t="str">
        <f t="shared" si="426"/>
        <v>Nov</v>
      </c>
    </row>
    <row r="3889" spans="1:23" customFormat="1" ht="43.2" hidden="1" x14ac:dyDescent="0.3">
      <c r="A3889">
        <v>3887</v>
      </c>
      <c r="B3889" s="2" t="s">
        <v>3884</v>
      </c>
      <c r="C3889" s="2" t="s">
        <v>7995</v>
      </c>
      <c r="D3889" s="7">
        <v>2000</v>
      </c>
      <c r="E3889" s="5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420"/>
        <v>2</v>
      </c>
      <c r="P3889">
        <f t="shared" si="421"/>
        <v>17.5</v>
      </c>
      <c r="Q3889" t="s">
        <v>8315</v>
      </c>
      <c r="R3889" t="s">
        <v>8357</v>
      </c>
      <c r="S3889" s="11">
        <f t="shared" si="422"/>
        <v>42079.857974537037</v>
      </c>
      <c r="T3889">
        <f t="shared" si="423"/>
        <v>25569.00002314815</v>
      </c>
      <c r="U3889">
        <f t="shared" si="424"/>
        <v>2015</v>
      </c>
      <c r="V3889">
        <f t="shared" si="425"/>
        <v>3</v>
      </c>
      <c r="W3889" t="str">
        <f t="shared" si="426"/>
        <v>Mar</v>
      </c>
    </row>
    <row r="3890" spans="1:23" customFormat="1" ht="43.2" x14ac:dyDescent="0.3">
      <c r="A3890">
        <v>3888</v>
      </c>
      <c r="B3890" s="2" t="s">
        <v>3885</v>
      </c>
      <c r="C3890" s="2" t="s">
        <v>7996</v>
      </c>
      <c r="D3890" s="7">
        <v>2000</v>
      </c>
      <c r="E3890" s="5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420"/>
        <v>27</v>
      </c>
      <c r="P3890">
        <f t="shared" si="421"/>
        <v>38.71</v>
      </c>
      <c r="Q3890" t="s">
        <v>8315</v>
      </c>
      <c r="R3890" t="s">
        <v>8316</v>
      </c>
      <c r="S3890" s="11">
        <f t="shared" si="422"/>
        <v>42762.545810185184</v>
      </c>
      <c r="T3890">
        <f t="shared" si="423"/>
        <v>25569.000162037039</v>
      </c>
      <c r="U3890">
        <f t="shared" si="424"/>
        <v>2017</v>
      </c>
      <c r="V3890">
        <f t="shared" si="425"/>
        <v>1</v>
      </c>
      <c r="W3890" t="str">
        <f t="shared" si="426"/>
        <v>Jan</v>
      </c>
    </row>
    <row r="3891" spans="1:23" customFormat="1" ht="43.2" x14ac:dyDescent="0.3">
      <c r="A3891">
        <v>3889</v>
      </c>
      <c r="B3891" s="2" t="s">
        <v>3886</v>
      </c>
      <c r="C3891" s="2" t="s">
        <v>7997</v>
      </c>
      <c r="D3891" s="7">
        <v>8000</v>
      </c>
      <c r="E3891" s="5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420"/>
        <v>1</v>
      </c>
      <c r="P3891">
        <f t="shared" si="421"/>
        <v>13.11</v>
      </c>
      <c r="Q3891" t="s">
        <v>8315</v>
      </c>
      <c r="R3891" t="s">
        <v>8316</v>
      </c>
      <c r="S3891" s="11">
        <f t="shared" si="422"/>
        <v>41977.004976851851</v>
      </c>
      <c r="T3891">
        <f t="shared" si="423"/>
        <v>25569.000104166666</v>
      </c>
      <c r="U3891">
        <f t="shared" si="424"/>
        <v>2014</v>
      </c>
      <c r="V3891">
        <f t="shared" si="425"/>
        <v>12</v>
      </c>
      <c r="W3891" t="str">
        <f t="shared" si="426"/>
        <v>Dec</v>
      </c>
    </row>
    <row r="3892" spans="1:23" customFormat="1" ht="43.2" x14ac:dyDescent="0.3">
      <c r="A3892">
        <v>3890</v>
      </c>
      <c r="B3892" s="2" t="s">
        <v>3887</v>
      </c>
      <c r="C3892" s="2" t="s">
        <v>7998</v>
      </c>
      <c r="D3892" s="7">
        <v>15000</v>
      </c>
      <c r="E3892" s="5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420"/>
        <v>17</v>
      </c>
      <c r="P3892">
        <f t="shared" si="421"/>
        <v>315.5</v>
      </c>
      <c r="Q3892" t="s">
        <v>8315</v>
      </c>
      <c r="R3892" t="s">
        <v>8316</v>
      </c>
      <c r="S3892" s="11">
        <f t="shared" si="422"/>
        <v>42171.758611111116</v>
      </c>
      <c r="T3892">
        <f t="shared" si="423"/>
        <v>25569.000092592592</v>
      </c>
      <c r="U3892">
        <f t="shared" si="424"/>
        <v>2015</v>
      </c>
      <c r="V3892">
        <f t="shared" si="425"/>
        <v>6</v>
      </c>
      <c r="W3892" t="str">
        <f t="shared" si="426"/>
        <v>Jun</v>
      </c>
    </row>
    <row r="3893" spans="1:23" customFormat="1" ht="28.8" x14ac:dyDescent="0.3">
      <c r="A3893">
        <v>3891</v>
      </c>
      <c r="B3893" s="2" t="s">
        <v>3888</v>
      </c>
      <c r="C3893" s="2" t="s">
        <v>7999</v>
      </c>
      <c r="D3893" s="7">
        <v>800</v>
      </c>
      <c r="E3893" s="5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420"/>
        <v>33</v>
      </c>
      <c r="P3893">
        <f t="shared" si="421"/>
        <v>37.14</v>
      </c>
      <c r="Q3893" t="s">
        <v>8315</v>
      </c>
      <c r="R3893" t="s">
        <v>8316</v>
      </c>
      <c r="S3893" s="11">
        <f t="shared" si="422"/>
        <v>42056.1324537037</v>
      </c>
      <c r="T3893">
        <f t="shared" si="423"/>
        <v>25569.000081018519</v>
      </c>
      <c r="U3893">
        <f t="shared" si="424"/>
        <v>2015</v>
      </c>
      <c r="V3893">
        <f t="shared" si="425"/>
        <v>2</v>
      </c>
      <c r="W3893" t="str">
        <f t="shared" si="426"/>
        <v>Feb</v>
      </c>
    </row>
    <row r="3894" spans="1:23" customFormat="1" ht="57.6" x14ac:dyDescent="0.3">
      <c r="A3894">
        <v>3892</v>
      </c>
      <c r="B3894" s="2" t="s">
        <v>3889</v>
      </c>
      <c r="C3894" s="2" t="s">
        <v>8000</v>
      </c>
      <c r="D3894" s="7">
        <v>1000</v>
      </c>
      <c r="E3894" s="5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420"/>
        <v>0</v>
      </c>
      <c r="P3894">
        <f t="shared" si="421"/>
        <v>0</v>
      </c>
      <c r="Q3894" t="s">
        <v>8315</v>
      </c>
      <c r="R3894" t="s">
        <v>8316</v>
      </c>
      <c r="S3894" s="11">
        <f t="shared" si="422"/>
        <v>41867.652280092596</v>
      </c>
      <c r="T3894">
        <f t="shared" si="423"/>
        <v>25569</v>
      </c>
      <c r="U3894">
        <f t="shared" si="424"/>
        <v>2014</v>
      </c>
      <c r="V3894">
        <f t="shared" si="425"/>
        <v>8</v>
      </c>
      <c r="W3894" t="str">
        <f t="shared" si="426"/>
        <v>Aug</v>
      </c>
    </row>
    <row r="3895" spans="1:23" customFormat="1" ht="57.6" x14ac:dyDescent="0.3">
      <c r="A3895">
        <v>3893</v>
      </c>
      <c r="B3895" s="2" t="s">
        <v>3890</v>
      </c>
      <c r="C3895" s="2" t="s">
        <v>8001</v>
      </c>
      <c r="D3895" s="7">
        <v>50000</v>
      </c>
      <c r="E3895" s="5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420"/>
        <v>22</v>
      </c>
      <c r="P3895">
        <f t="shared" si="421"/>
        <v>128.27000000000001</v>
      </c>
      <c r="Q3895" t="s">
        <v>8315</v>
      </c>
      <c r="R3895" t="s">
        <v>8316</v>
      </c>
      <c r="S3895" s="11">
        <f t="shared" si="422"/>
        <v>41779.657870370371</v>
      </c>
      <c r="T3895">
        <f t="shared" si="423"/>
        <v>25569.000972222224</v>
      </c>
      <c r="U3895">
        <f t="shared" si="424"/>
        <v>2014</v>
      </c>
      <c r="V3895">
        <f t="shared" si="425"/>
        <v>5</v>
      </c>
      <c r="W3895" t="str">
        <f t="shared" si="426"/>
        <v>May</v>
      </c>
    </row>
    <row r="3896" spans="1:23" customFormat="1" ht="43.2" x14ac:dyDescent="0.3">
      <c r="A3896">
        <v>3894</v>
      </c>
      <c r="B3896" s="2" t="s">
        <v>3891</v>
      </c>
      <c r="C3896" s="2" t="s">
        <v>8002</v>
      </c>
      <c r="D3896" s="7">
        <v>15000</v>
      </c>
      <c r="E3896" s="5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420"/>
        <v>3</v>
      </c>
      <c r="P3896">
        <f t="shared" si="421"/>
        <v>47.27</v>
      </c>
      <c r="Q3896" t="s">
        <v>8315</v>
      </c>
      <c r="R3896" t="s">
        <v>8316</v>
      </c>
      <c r="S3896" s="11">
        <f t="shared" si="422"/>
        <v>42679.958472222221</v>
      </c>
      <c r="T3896">
        <f t="shared" si="423"/>
        <v>25569.000127314815</v>
      </c>
      <c r="U3896">
        <f t="shared" si="424"/>
        <v>2016</v>
      </c>
      <c r="V3896">
        <f t="shared" si="425"/>
        <v>11</v>
      </c>
      <c r="W3896" t="str">
        <f t="shared" si="426"/>
        <v>Nov</v>
      </c>
    </row>
    <row r="3897" spans="1:23" customFormat="1" ht="43.2" x14ac:dyDescent="0.3">
      <c r="A3897">
        <v>3895</v>
      </c>
      <c r="B3897" s="2" t="s">
        <v>3892</v>
      </c>
      <c r="C3897" s="2" t="s">
        <v>8003</v>
      </c>
      <c r="D3897" s="7">
        <v>1000</v>
      </c>
      <c r="E3897" s="5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420"/>
        <v>5</v>
      </c>
      <c r="P3897">
        <f t="shared" si="421"/>
        <v>50</v>
      </c>
      <c r="Q3897" t="s">
        <v>8315</v>
      </c>
      <c r="R3897" t="s">
        <v>8316</v>
      </c>
      <c r="S3897" s="11">
        <f t="shared" si="422"/>
        <v>42032.250208333338</v>
      </c>
      <c r="T3897">
        <f t="shared" si="423"/>
        <v>25569.000011574073</v>
      </c>
      <c r="U3897">
        <f t="shared" si="424"/>
        <v>2015</v>
      </c>
      <c r="V3897">
        <f t="shared" si="425"/>
        <v>1</v>
      </c>
      <c r="W3897" t="str">
        <f t="shared" si="426"/>
        <v>Jan</v>
      </c>
    </row>
    <row r="3898" spans="1:23" customFormat="1" ht="43.2" x14ac:dyDescent="0.3">
      <c r="A3898">
        <v>3896</v>
      </c>
      <c r="B3898" s="2" t="s">
        <v>3893</v>
      </c>
      <c r="C3898" s="2" t="s">
        <v>8004</v>
      </c>
      <c r="D3898" s="7">
        <v>1600</v>
      </c>
      <c r="E3898" s="5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420"/>
        <v>11</v>
      </c>
      <c r="P3898">
        <f t="shared" si="421"/>
        <v>42.5</v>
      </c>
      <c r="Q3898" t="s">
        <v>8315</v>
      </c>
      <c r="R3898" t="s">
        <v>8316</v>
      </c>
      <c r="S3898" s="11">
        <f t="shared" si="422"/>
        <v>41793.191875000004</v>
      </c>
      <c r="T3898">
        <f t="shared" si="423"/>
        <v>25569.000046296296</v>
      </c>
      <c r="U3898">
        <f t="shared" si="424"/>
        <v>2014</v>
      </c>
      <c r="V3898">
        <f t="shared" si="425"/>
        <v>6</v>
      </c>
      <c r="W3898" t="str">
        <f t="shared" si="426"/>
        <v>Jun</v>
      </c>
    </row>
    <row r="3899" spans="1:23" customFormat="1" ht="43.2" x14ac:dyDescent="0.3">
      <c r="A3899">
        <v>3897</v>
      </c>
      <c r="B3899" s="2" t="s">
        <v>3894</v>
      </c>
      <c r="C3899" s="2" t="s">
        <v>8005</v>
      </c>
      <c r="D3899" s="7">
        <v>2500</v>
      </c>
      <c r="E3899" s="5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420"/>
        <v>18</v>
      </c>
      <c r="P3899">
        <f t="shared" si="421"/>
        <v>44</v>
      </c>
      <c r="Q3899" t="s">
        <v>8315</v>
      </c>
      <c r="R3899" t="s">
        <v>8316</v>
      </c>
      <c r="S3899" s="11">
        <f t="shared" si="422"/>
        <v>41982.87364583333</v>
      </c>
      <c r="T3899">
        <f t="shared" si="423"/>
        <v>25569.000115740742</v>
      </c>
      <c r="U3899">
        <f t="shared" si="424"/>
        <v>2014</v>
      </c>
      <c r="V3899">
        <f t="shared" si="425"/>
        <v>12</v>
      </c>
      <c r="W3899" t="str">
        <f t="shared" si="426"/>
        <v>Dec</v>
      </c>
    </row>
    <row r="3900" spans="1:23" customFormat="1" ht="57.6" x14ac:dyDescent="0.3">
      <c r="A3900">
        <v>3898</v>
      </c>
      <c r="B3900" s="2" t="s">
        <v>3895</v>
      </c>
      <c r="C3900" s="2" t="s">
        <v>8006</v>
      </c>
      <c r="D3900" s="7">
        <v>2500</v>
      </c>
      <c r="E3900" s="5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420"/>
        <v>33</v>
      </c>
      <c r="P3900">
        <f t="shared" si="421"/>
        <v>50.88</v>
      </c>
      <c r="Q3900" t="s">
        <v>8315</v>
      </c>
      <c r="R3900" t="s">
        <v>8316</v>
      </c>
      <c r="S3900" s="11">
        <f t="shared" si="422"/>
        <v>42193.482291666667</v>
      </c>
      <c r="T3900">
        <f t="shared" si="423"/>
        <v>25569.000185185185</v>
      </c>
      <c r="U3900">
        <f t="shared" si="424"/>
        <v>2015</v>
      </c>
      <c r="V3900">
        <f t="shared" si="425"/>
        <v>7</v>
      </c>
      <c r="W3900" t="str">
        <f t="shared" si="426"/>
        <v>Jul</v>
      </c>
    </row>
    <row r="3901" spans="1:23" customFormat="1" ht="43.2" x14ac:dyDescent="0.3">
      <c r="A3901">
        <v>3899</v>
      </c>
      <c r="B3901" s="2" t="s">
        <v>3896</v>
      </c>
      <c r="C3901" s="2" t="s">
        <v>8007</v>
      </c>
      <c r="D3901" s="7">
        <v>10000</v>
      </c>
      <c r="E3901" s="5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420"/>
        <v>1</v>
      </c>
      <c r="P3901">
        <f t="shared" si="421"/>
        <v>62.5</v>
      </c>
      <c r="Q3901" t="s">
        <v>8315</v>
      </c>
      <c r="R3901" t="s">
        <v>8316</v>
      </c>
      <c r="S3901" s="11">
        <f t="shared" si="422"/>
        <v>41843.775011574071</v>
      </c>
      <c r="T3901">
        <f t="shared" si="423"/>
        <v>25569.00002314815</v>
      </c>
      <c r="U3901">
        <f t="shared" si="424"/>
        <v>2014</v>
      </c>
      <c r="V3901">
        <f t="shared" si="425"/>
        <v>7</v>
      </c>
      <c r="W3901" t="str">
        <f t="shared" si="426"/>
        <v>Jul</v>
      </c>
    </row>
    <row r="3902" spans="1:23" customFormat="1" ht="43.2" x14ac:dyDescent="0.3">
      <c r="A3902">
        <v>3900</v>
      </c>
      <c r="B3902" s="2" t="s">
        <v>3897</v>
      </c>
      <c r="C3902" s="2" t="s">
        <v>8008</v>
      </c>
      <c r="D3902" s="7">
        <v>2500</v>
      </c>
      <c r="E3902" s="5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420"/>
        <v>5</v>
      </c>
      <c r="P3902">
        <f t="shared" si="421"/>
        <v>27</v>
      </c>
      <c r="Q3902" t="s">
        <v>8315</v>
      </c>
      <c r="R3902" t="s">
        <v>8316</v>
      </c>
      <c r="S3902" s="11">
        <f t="shared" si="422"/>
        <v>42136.092488425929</v>
      </c>
      <c r="T3902">
        <f t="shared" si="423"/>
        <v>25569.000057870369</v>
      </c>
      <c r="U3902">
        <f t="shared" si="424"/>
        <v>2015</v>
      </c>
      <c r="V3902">
        <f t="shared" si="425"/>
        <v>5</v>
      </c>
      <c r="W3902" t="str">
        <f t="shared" si="426"/>
        <v>May</v>
      </c>
    </row>
    <row r="3903" spans="1:23" customFormat="1" ht="43.2" x14ac:dyDescent="0.3">
      <c r="A3903">
        <v>3901</v>
      </c>
      <c r="B3903" s="2" t="s">
        <v>3898</v>
      </c>
      <c r="C3903" s="2" t="s">
        <v>8009</v>
      </c>
      <c r="D3903" s="7">
        <v>3000</v>
      </c>
      <c r="E3903" s="5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420"/>
        <v>1</v>
      </c>
      <c r="P3903">
        <f t="shared" si="421"/>
        <v>25</v>
      </c>
      <c r="Q3903" t="s">
        <v>8315</v>
      </c>
      <c r="R3903" t="s">
        <v>8316</v>
      </c>
      <c r="S3903" s="11">
        <f t="shared" si="422"/>
        <v>42317.826377314821</v>
      </c>
      <c r="T3903">
        <f t="shared" si="423"/>
        <v>25569.000011574073</v>
      </c>
      <c r="U3903">
        <f t="shared" si="424"/>
        <v>2015</v>
      </c>
      <c r="V3903">
        <f t="shared" si="425"/>
        <v>11</v>
      </c>
      <c r="W3903" t="str">
        <f t="shared" si="426"/>
        <v>Nov</v>
      </c>
    </row>
    <row r="3904" spans="1:23" customFormat="1" ht="43.2" x14ac:dyDescent="0.3">
      <c r="A3904">
        <v>3902</v>
      </c>
      <c r="B3904" s="2" t="s">
        <v>3899</v>
      </c>
      <c r="C3904" s="2" t="s">
        <v>8010</v>
      </c>
      <c r="D3904" s="7">
        <v>3000</v>
      </c>
      <c r="E3904" s="5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420"/>
        <v>49</v>
      </c>
      <c r="P3904">
        <f t="shared" si="421"/>
        <v>47.26</v>
      </c>
      <c r="Q3904" t="s">
        <v>8315</v>
      </c>
      <c r="R3904" t="s">
        <v>8316</v>
      </c>
      <c r="S3904" s="11">
        <f t="shared" si="422"/>
        <v>42663.468078703707</v>
      </c>
      <c r="T3904">
        <f t="shared" si="423"/>
        <v>25569.000358796296</v>
      </c>
      <c r="U3904">
        <f t="shared" si="424"/>
        <v>2016</v>
      </c>
      <c r="V3904">
        <f t="shared" si="425"/>
        <v>10</v>
      </c>
      <c r="W3904" t="str">
        <f t="shared" si="426"/>
        <v>Oct</v>
      </c>
    </row>
    <row r="3905" spans="1:23" customFormat="1" ht="57.6" x14ac:dyDescent="0.3">
      <c r="A3905">
        <v>3903</v>
      </c>
      <c r="B3905" s="2" t="s">
        <v>3900</v>
      </c>
      <c r="C3905" s="2" t="s">
        <v>8011</v>
      </c>
      <c r="D3905" s="7">
        <v>1500</v>
      </c>
      <c r="E3905" s="5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420"/>
        <v>0</v>
      </c>
      <c r="P3905">
        <f t="shared" si="421"/>
        <v>0</v>
      </c>
      <c r="Q3905" t="s">
        <v>8315</v>
      </c>
      <c r="R3905" t="s">
        <v>8316</v>
      </c>
      <c r="S3905" s="11">
        <f t="shared" si="422"/>
        <v>42186.01116898148</v>
      </c>
      <c r="T3905">
        <f t="shared" si="423"/>
        <v>25569</v>
      </c>
      <c r="U3905">
        <f t="shared" si="424"/>
        <v>2015</v>
      </c>
      <c r="V3905">
        <f t="shared" si="425"/>
        <v>7</v>
      </c>
      <c r="W3905" t="str">
        <f t="shared" si="426"/>
        <v>Jul</v>
      </c>
    </row>
    <row r="3906" spans="1:23" customFormat="1" ht="28.8" x14ac:dyDescent="0.3">
      <c r="A3906">
        <v>3904</v>
      </c>
      <c r="B3906" s="2" t="s">
        <v>3901</v>
      </c>
      <c r="C3906" s="2" t="s">
        <v>8012</v>
      </c>
      <c r="D3906" s="7">
        <v>10000</v>
      </c>
      <c r="E3906" s="5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427">ROUND(E3906/D3906*100,0)</f>
        <v>0</v>
      </c>
      <c r="P3906">
        <f t="shared" si="421"/>
        <v>1.5</v>
      </c>
      <c r="Q3906" t="s">
        <v>8315</v>
      </c>
      <c r="R3906" t="s">
        <v>8316</v>
      </c>
      <c r="S3906" s="11">
        <f t="shared" si="422"/>
        <v>42095.229166666672</v>
      </c>
      <c r="T3906">
        <f t="shared" si="423"/>
        <v>25569.00002314815</v>
      </c>
      <c r="U3906">
        <f t="shared" si="424"/>
        <v>2015</v>
      </c>
      <c r="V3906">
        <f t="shared" si="425"/>
        <v>4</v>
      </c>
      <c r="W3906" t="str">
        <f t="shared" si="426"/>
        <v>Apr</v>
      </c>
    </row>
    <row r="3907" spans="1:23" customFormat="1" ht="43.2" x14ac:dyDescent="0.3">
      <c r="A3907">
        <v>3905</v>
      </c>
      <c r="B3907" s="2" t="s">
        <v>3902</v>
      </c>
      <c r="C3907" s="2" t="s">
        <v>8013</v>
      </c>
      <c r="D3907" s="7">
        <v>1500</v>
      </c>
      <c r="E3907" s="5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427"/>
        <v>12</v>
      </c>
      <c r="P3907">
        <f t="shared" ref="P3907:P3970" si="428">IFERROR(ROUND(E3907/L3907,2),0)</f>
        <v>24.71</v>
      </c>
      <c r="Q3907" t="s">
        <v>8315</v>
      </c>
      <c r="R3907" t="s">
        <v>8316</v>
      </c>
      <c r="S3907" s="11">
        <f t="shared" ref="S3907:S3970" si="429">(((J3907/60)/60)/24)+DATE(1970,1,1)</f>
        <v>42124.623877314814</v>
      </c>
      <c r="T3907">
        <f t="shared" ref="T3907:T3970" si="430">(((L3907/60)/60)/24)+DATE(1970,1,1)</f>
        <v>25569.000081018519</v>
      </c>
      <c r="U3907">
        <f t="shared" ref="U3907:U3970" si="431">YEAR(S3907)</f>
        <v>2015</v>
      </c>
      <c r="V3907">
        <f t="shared" ref="V3907:V3970" si="432">MONTH(S3907)</f>
        <v>4</v>
      </c>
      <c r="W3907" t="str">
        <f t="shared" ref="W3907:W3970" si="433">IF(V3907=1,"Jan",IF(V3907=2,"Feb",IF(V3907=3,"Mar",IF(V3907=4,"Apr",IF(V3907=5,"May",IF(V3907=6,"Jun",IF(V3907=7,"Jul",IF(V3907=8,"Aug",IF(V3907=9,"Sep",IF(V3907=10,"Oct",IF(V3907=11,"Nov",IF(V3907=12,"Dec"))))))))))))</f>
        <v>Apr</v>
      </c>
    </row>
    <row r="3908" spans="1:23" customFormat="1" ht="43.2" x14ac:dyDescent="0.3">
      <c r="A3908">
        <v>3906</v>
      </c>
      <c r="B3908" s="2" t="s">
        <v>3903</v>
      </c>
      <c r="C3908" s="2" t="s">
        <v>8014</v>
      </c>
      <c r="D3908" s="7">
        <v>1500</v>
      </c>
      <c r="E3908" s="5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427"/>
        <v>67</v>
      </c>
      <c r="P3908">
        <f t="shared" si="428"/>
        <v>63.13</v>
      </c>
      <c r="Q3908" t="s">
        <v>8315</v>
      </c>
      <c r="R3908" t="s">
        <v>8316</v>
      </c>
      <c r="S3908" s="11">
        <f t="shared" si="429"/>
        <v>42143.917743055557</v>
      </c>
      <c r="T3908">
        <f t="shared" si="430"/>
        <v>25569.000185185185</v>
      </c>
      <c r="U3908">
        <f t="shared" si="431"/>
        <v>2015</v>
      </c>
      <c r="V3908">
        <f t="shared" si="432"/>
        <v>5</v>
      </c>
      <c r="W3908" t="str">
        <f t="shared" si="433"/>
        <v>May</v>
      </c>
    </row>
    <row r="3909" spans="1:23" customFormat="1" ht="43.2" x14ac:dyDescent="0.3">
      <c r="A3909">
        <v>3907</v>
      </c>
      <c r="B3909" s="2" t="s">
        <v>3904</v>
      </c>
      <c r="C3909" s="2" t="s">
        <v>8015</v>
      </c>
      <c r="D3909" s="7">
        <v>1000</v>
      </c>
      <c r="E3909" s="5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427"/>
        <v>15</v>
      </c>
      <c r="P3909">
        <f t="shared" si="428"/>
        <v>38.25</v>
      </c>
      <c r="Q3909" t="s">
        <v>8315</v>
      </c>
      <c r="R3909" t="s">
        <v>8316</v>
      </c>
      <c r="S3909" s="11">
        <f t="shared" si="429"/>
        <v>41906.819513888891</v>
      </c>
      <c r="T3909">
        <f t="shared" si="430"/>
        <v>25569.000046296296</v>
      </c>
      <c r="U3909">
        <f t="shared" si="431"/>
        <v>2014</v>
      </c>
      <c r="V3909">
        <f t="shared" si="432"/>
        <v>9</v>
      </c>
      <c r="W3909" t="str">
        <f t="shared" si="433"/>
        <v>Sep</v>
      </c>
    </row>
    <row r="3910" spans="1:23" customFormat="1" ht="43.2" x14ac:dyDescent="0.3">
      <c r="A3910">
        <v>3908</v>
      </c>
      <c r="B3910" s="2" t="s">
        <v>3905</v>
      </c>
      <c r="C3910" s="2" t="s">
        <v>8016</v>
      </c>
      <c r="D3910" s="7">
        <v>750</v>
      </c>
      <c r="E3910" s="5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427"/>
        <v>9</v>
      </c>
      <c r="P3910">
        <f t="shared" si="428"/>
        <v>16.25</v>
      </c>
      <c r="Q3910" t="s">
        <v>8315</v>
      </c>
      <c r="R3910" t="s">
        <v>8316</v>
      </c>
      <c r="S3910" s="11">
        <f t="shared" si="429"/>
        <v>41834.135370370372</v>
      </c>
      <c r="T3910">
        <f t="shared" si="430"/>
        <v>25569.000046296296</v>
      </c>
      <c r="U3910">
        <f t="shared" si="431"/>
        <v>2014</v>
      </c>
      <c r="V3910">
        <f t="shared" si="432"/>
        <v>7</v>
      </c>
      <c r="W3910" t="str">
        <f t="shared" si="433"/>
        <v>Jul</v>
      </c>
    </row>
    <row r="3911" spans="1:23" x14ac:dyDescent="0.3">
      <c r="A3911" s="25">
        <v>3909</v>
      </c>
      <c r="B3911" s="25" t="s">
        <v>3906</v>
      </c>
      <c r="C3911" s="25" t="s">
        <v>8017</v>
      </c>
      <c r="D3911" s="26">
        <v>60000</v>
      </c>
      <c r="E3911" s="27">
        <v>135</v>
      </c>
      <c r="F3911" s="25" t="s">
        <v>8220</v>
      </c>
      <c r="G3911" s="25" t="s">
        <v>8223</v>
      </c>
      <c r="H3911" s="25" t="s">
        <v>8245</v>
      </c>
      <c r="I3911" s="25">
        <v>1410424642</v>
      </c>
      <c r="J3911" s="25">
        <v>1407832642</v>
      </c>
      <c r="K3911" s="25" t="b">
        <v>0</v>
      </c>
      <c r="L3911" s="25">
        <v>4</v>
      </c>
      <c r="M3911" s="25" t="b">
        <v>0</v>
      </c>
      <c r="N3911" s="25" t="s">
        <v>8269</v>
      </c>
      <c r="O3911" s="25">
        <f t="shared" si="427"/>
        <v>0</v>
      </c>
      <c r="P3911" s="25">
        <f t="shared" si="428"/>
        <v>33.75</v>
      </c>
      <c r="Q3911" s="25" t="s">
        <v>8315</v>
      </c>
      <c r="R3911" s="25" t="s">
        <v>8316</v>
      </c>
      <c r="S3911" s="28">
        <f t="shared" si="429"/>
        <v>41863.359282407408</v>
      </c>
      <c r="T3911" s="25">
        <f t="shared" si="430"/>
        <v>25569.000046296296</v>
      </c>
      <c r="U3911" s="25">
        <f t="shared" si="431"/>
        <v>2014</v>
      </c>
      <c r="V3911" s="25">
        <f t="shared" si="432"/>
        <v>8</v>
      </c>
      <c r="W3911" s="25" t="str">
        <f t="shared" si="433"/>
        <v>Aug</v>
      </c>
    </row>
    <row r="3912" spans="1:23" customFormat="1" ht="43.2" x14ac:dyDescent="0.3">
      <c r="A3912">
        <v>3910</v>
      </c>
      <c r="B3912" s="2" t="s">
        <v>3907</v>
      </c>
      <c r="C3912" s="2" t="s">
        <v>8018</v>
      </c>
      <c r="D3912" s="7">
        <v>6000</v>
      </c>
      <c r="E3912" s="5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427"/>
        <v>3</v>
      </c>
      <c r="P3912">
        <f t="shared" si="428"/>
        <v>61.67</v>
      </c>
      <c r="Q3912" t="s">
        <v>8315</v>
      </c>
      <c r="R3912" t="s">
        <v>8316</v>
      </c>
      <c r="S3912" s="11">
        <f t="shared" si="429"/>
        <v>42224.756909722222</v>
      </c>
      <c r="T3912">
        <f t="shared" si="430"/>
        <v>25569.000034722223</v>
      </c>
      <c r="U3912">
        <f t="shared" si="431"/>
        <v>2015</v>
      </c>
      <c r="V3912">
        <f t="shared" si="432"/>
        <v>8</v>
      </c>
      <c r="W3912" t="str">
        <f t="shared" si="433"/>
        <v>Aug</v>
      </c>
    </row>
    <row r="3913" spans="1:23" customFormat="1" ht="43.2" x14ac:dyDescent="0.3">
      <c r="A3913">
        <v>3911</v>
      </c>
      <c r="B3913" s="2" t="s">
        <v>3908</v>
      </c>
      <c r="C3913" s="2" t="s">
        <v>8019</v>
      </c>
      <c r="D3913" s="7">
        <v>8000</v>
      </c>
      <c r="E3913" s="5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427"/>
        <v>37</v>
      </c>
      <c r="P3913">
        <f t="shared" si="428"/>
        <v>83.14</v>
      </c>
      <c r="Q3913" t="s">
        <v>8315</v>
      </c>
      <c r="R3913" t="s">
        <v>8316</v>
      </c>
      <c r="S3913" s="11">
        <f t="shared" si="429"/>
        <v>41939.8122337963</v>
      </c>
      <c r="T3913">
        <f t="shared" si="430"/>
        <v>25569.000416666666</v>
      </c>
      <c r="U3913">
        <f t="shared" si="431"/>
        <v>2014</v>
      </c>
      <c r="V3913">
        <f t="shared" si="432"/>
        <v>10</v>
      </c>
      <c r="W3913" t="str">
        <f t="shared" si="433"/>
        <v>Oct</v>
      </c>
    </row>
    <row r="3914" spans="1:23" customFormat="1" ht="43.2" x14ac:dyDescent="0.3">
      <c r="A3914">
        <v>3912</v>
      </c>
      <c r="B3914" s="2" t="s">
        <v>3909</v>
      </c>
      <c r="C3914" s="2" t="s">
        <v>8020</v>
      </c>
      <c r="D3914" s="7">
        <v>15000</v>
      </c>
      <c r="E3914" s="5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427"/>
        <v>0</v>
      </c>
      <c r="P3914">
        <f t="shared" si="428"/>
        <v>1</v>
      </c>
      <c r="Q3914" t="s">
        <v>8315</v>
      </c>
      <c r="R3914" t="s">
        <v>8316</v>
      </c>
      <c r="S3914" s="11">
        <f t="shared" si="429"/>
        <v>42059.270023148143</v>
      </c>
      <c r="T3914">
        <f t="shared" si="430"/>
        <v>25569.000011574073</v>
      </c>
      <c r="U3914">
        <f t="shared" si="431"/>
        <v>2015</v>
      </c>
      <c r="V3914">
        <f t="shared" si="432"/>
        <v>2</v>
      </c>
      <c r="W3914" t="str">
        <f t="shared" si="433"/>
        <v>Feb</v>
      </c>
    </row>
    <row r="3915" spans="1:23" customFormat="1" ht="43.2" x14ac:dyDescent="0.3">
      <c r="A3915">
        <v>3913</v>
      </c>
      <c r="B3915" s="2" t="s">
        <v>3910</v>
      </c>
      <c r="C3915" s="2" t="s">
        <v>8021</v>
      </c>
      <c r="D3915" s="7">
        <v>10000</v>
      </c>
      <c r="E3915" s="5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427"/>
        <v>10</v>
      </c>
      <c r="P3915">
        <f t="shared" si="428"/>
        <v>142.86000000000001</v>
      </c>
      <c r="Q3915" t="s">
        <v>8315</v>
      </c>
      <c r="R3915" t="s">
        <v>8316</v>
      </c>
      <c r="S3915" s="11">
        <f t="shared" si="429"/>
        <v>42308.211215277777</v>
      </c>
      <c r="T3915">
        <f t="shared" si="430"/>
        <v>25569.000081018519</v>
      </c>
      <c r="U3915">
        <f t="shared" si="431"/>
        <v>2015</v>
      </c>
      <c r="V3915">
        <f t="shared" si="432"/>
        <v>10</v>
      </c>
      <c r="W3915" t="str">
        <f t="shared" si="433"/>
        <v>Oct</v>
      </c>
    </row>
    <row r="3916" spans="1:23" customFormat="1" ht="43.2" x14ac:dyDescent="0.3">
      <c r="A3916">
        <v>3914</v>
      </c>
      <c r="B3916" s="2" t="s">
        <v>3911</v>
      </c>
      <c r="C3916" s="2" t="s">
        <v>8022</v>
      </c>
      <c r="D3916" s="7">
        <v>2500</v>
      </c>
      <c r="E3916" s="5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427"/>
        <v>36</v>
      </c>
      <c r="P3916">
        <f t="shared" si="428"/>
        <v>33.67</v>
      </c>
      <c r="Q3916" t="s">
        <v>8315</v>
      </c>
      <c r="R3916" t="s">
        <v>8316</v>
      </c>
      <c r="S3916" s="11">
        <f t="shared" si="429"/>
        <v>42114.818935185183</v>
      </c>
      <c r="T3916">
        <f t="shared" si="430"/>
        <v>25569.0003125</v>
      </c>
      <c r="U3916">
        <f t="shared" si="431"/>
        <v>2015</v>
      </c>
      <c r="V3916">
        <f t="shared" si="432"/>
        <v>4</v>
      </c>
      <c r="W3916" t="str">
        <f t="shared" si="433"/>
        <v>Apr</v>
      </c>
    </row>
    <row r="3917" spans="1:23" customFormat="1" ht="43.2" x14ac:dyDescent="0.3">
      <c r="A3917">
        <v>3915</v>
      </c>
      <c r="B3917" s="2" t="s">
        <v>3912</v>
      </c>
      <c r="C3917" s="2" t="s">
        <v>8023</v>
      </c>
      <c r="D3917" s="7">
        <v>1500</v>
      </c>
      <c r="E3917" s="5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427"/>
        <v>0</v>
      </c>
      <c r="P3917">
        <f t="shared" si="428"/>
        <v>5</v>
      </c>
      <c r="Q3917" t="s">
        <v>8315</v>
      </c>
      <c r="R3917" t="s">
        <v>8316</v>
      </c>
      <c r="S3917" s="11">
        <f t="shared" si="429"/>
        <v>42492.98505787037</v>
      </c>
      <c r="T3917">
        <f t="shared" si="430"/>
        <v>25569.000011574073</v>
      </c>
      <c r="U3917">
        <f t="shared" si="431"/>
        <v>2016</v>
      </c>
      <c r="V3917">
        <f t="shared" si="432"/>
        <v>5</v>
      </c>
      <c r="W3917" t="str">
        <f t="shared" si="433"/>
        <v>May</v>
      </c>
    </row>
    <row r="3918" spans="1:23" customFormat="1" ht="43.2" x14ac:dyDescent="0.3">
      <c r="A3918">
        <v>3916</v>
      </c>
      <c r="B3918" s="2" t="s">
        <v>3913</v>
      </c>
      <c r="C3918" s="2" t="s">
        <v>8024</v>
      </c>
      <c r="D3918" s="7">
        <v>2000</v>
      </c>
      <c r="E3918" s="5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427"/>
        <v>0</v>
      </c>
      <c r="P3918">
        <f t="shared" si="428"/>
        <v>0</v>
      </c>
      <c r="Q3918" t="s">
        <v>8315</v>
      </c>
      <c r="R3918" t="s">
        <v>8316</v>
      </c>
      <c r="S3918" s="11">
        <f t="shared" si="429"/>
        <v>42494.471666666665</v>
      </c>
      <c r="T3918">
        <f t="shared" si="430"/>
        <v>25569</v>
      </c>
      <c r="U3918">
        <f t="shared" si="431"/>
        <v>2016</v>
      </c>
      <c r="V3918">
        <f t="shared" si="432"/>
        <v>5</v>
      </c>
      <c r="W3918" t="str">
        <f t="shared" si="433"/>
        <v>May</v>
      </c>
    </row>
    <row r="3919" spans="1:23" customFormat="1" ht="43.2" x14ac:dyDescent="0.3">
      <c r="A3919">
        <v>3917</v>
      </c>
      <c r="B3919" s="2" t="s">
        <v>3914</v>
      </c>
      <c r="C3919" s="2" t="s">
        <v>8025</v>
      </c>
      <c r="D3919" s="7">
        <v>3500</v>
      </c>
      <c r="E3919" s="5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427"/>
        <v>0</v>
      </c>
      <c r="P3919">
        <f t="shared" si="428"/>
        <v>10</v>
      </c>
      <c r="Q3919" t="s">
        <v>8315</v>
      </c>
      <c r="R3919" t="s">
        <v>8316</v>
      </c>
      <c r="S3919" s="11">
        <f t="shared" si="429"/>
        <v>41863.527326388888</v>
      </c>
      <c r="T3919">
        <f t="shared" si="430"/>
        <v>25569.000011574073</v>
      </c>
      <c r="U3919">
        <f t="shared" si="431"/>
        <v>2014</v>
      </c>
      <c r="V3919">
        <f t="shared" si="432"/>
        <v>8</v>
      </c>
      <c r="W3919" t="str">
        <f t="shared" si="433"/>
        <v>Aug</v>
      </c>
    </row>
    <row r="3920" spans="1:23" x14ac:dyDescent="0.3">
      <c r="A3920" s="25">
        <v>3918</v>
      </c>
      <c r="B3920" s="25" t="s">
        <v>3915</v>
      </c>
      <c r="C3920" s="25" t="s">
        <v>8026</v>
      </c>
      <c r="D3920" s="26">
        <v>60000</v>
      </c>
      <c r="E3920" s="27">
        <v>120</v>
      </c>
      <c r="F3920" s="25" t="s">
        <v>8220</v>
      </c>
      <c r="G3920" s="25" t="s">
        <v>8224</v>
      </c>
      <c r="H3920" s="25" t="s">
        <v>8246</v>
      </c>
      <c r="I3920" s="25">
        <v>1407168000</v>
      </c>
      <c r="J3920" s="25">
        <v>1406131023</v>
      </c>
      <c r="K3920" s="25" t="b">
        <v>0</v>
      </c>
      <c r="L3920" s="25">
        <v>3</v>
      </c>
      <c r="M3920" s="25" t="b">
        <v>0</v>
      </c>
      <c r="N3920" s="25" t="s">
        <v>8269</v>
      </c>
      <c r="O3920" s="25">
        <f t="shared" si="427"/>
        <v>0</v>
      </c>
      <c r="P3920" s="25">
        <f t="shared" si="428"/>
        <v>40</v>
      </c>
      <c r="Q3920" s="25" t="s">
        <v>8315</v>
      </c>
      <c r="R3920" s="25" t="s">
        <v>8316</v>
      </c>
      <c r="S3920" s="28">
        <f t="shared" si="429"/>
        <v>41843.664618055554</v>
      </c>
      <c r="T3920" s="25">
        <f t="shared" si="430"/>
        <v>25569.000034722223</v>
      </c>
      <c r="U3920" s="25">
        <f t="shared" si="431"/>
        <v>2014</v>
      </c>
      <c r="V3920" s="25">
        <f t="shared" si="432"/>
        <v>7</v>
      </c>
      <c r="W3920" s="25" t="str">
        <f t="shared" si="433"/>
        <v>Jul</v>
      </c>
    </row>
    <row r="3921" spans="1:23" customFormat="1" ht="43.2" x14ac:dyDescent="0.3">
      <c r="A3921">
        <v>3919</v>
      </c>
      <c r="B3921" s="2" t="s">
        <v>3916</v>
      </c>
      <c r="C3921" s="2" t="s">
        <v>8027</v>
      </c>
      <c r="D3921" s="7">
        <v>5000</v>
      </c>
      <c r="E3921" s="5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427"/>
        <v>2</v>
      </c>
      <c r="P3921">
        <f t="shared" si="428"/>
        <v>30</v>
      </c>
      <c r="Q3921" t="s">
        <v>8315</v>
      </c>
      <c r="R3921" t="s">
        <v>8316</v>
      </c>
      <c r="S3921" s="11">
        <f t="shared" si="429"/>
        <v>42358.684872685189</v>
      </c>
      <c r="T3921">
        <f t="shared" si="430"/>
        <v>25569.000034722223</v>
      </c>
      <c r="U3921">
        <f t="shared" si="431"/>
        <v>2015</v>
      </c>
      <c r="V3921">
        <f t="shared" si="432"/>
        <v>12</v>
      </c>
      <c r="W3921" t="str">
        <f t="shared" si="433"/>
        <v>Dec</v>
      </c>
    </row>
    <row r="3922" spans="1:23" customFormat="1" ht="43.2" x14ac:dyDescent="0.3">
      <c r="A3922">
        <v>3920</v>
      </c>
      <c r="B3922" s="2" t="s">
        <v>3917</v>
      </c>
      <c r="C3922" s="2" t="s">
        <v>8028</v>
      </c>
      <c r="D3922" s="7">
        <v>2500</v>
      </c>
      <c r="E3922" s="5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427"/>
        <v>5</v>
      </c>
      <c r="P3922">
        <f t="shared" si="428"/>
        <v>45</v>
      </c>
      <c r="Q3922" t="s">
        <v>8315</v>
      </c>
      <c r="R3922" t="s">
        <v>8316</v>
      </c>
      <c r="S3922" s="11">
        <f t="shared" si="429"/>
        <v>42657.38726851852</v>
      </c>
      <c r="T3922">
        <f t="shared" si="430"/>
        <v>25569.000034722223</v>
      </c>
      <c r="U3922">
        <f t="shared" si="431"/>
        <v>2016</v>
      </c>
      <c r="V3922">
        <f t="shared" si="432"/>
        <v>10</v>
      </c>
      <c r="W3922" t="str">
        <f t="shared" si="433"/>
        <v>Oct</v>
      </c>
    </row>
    <row r="3923" spans="1:23" customFormat="1" ht="43.2" x14ac:dyDescent="0.3">
      <c r="A3923">
        <v>3921</v>
      </c>
      <c r="B3923" s="2" t="s">
        <v>3918</v>
      </c>
      <c r="C3923" s="2" t="s">
        <v>8029</v>
      </c>
      <c r="D3923" s="7">
        <v>3000</v>
      </c>
      <c r="E3923" s="5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427"/>
        <v>0</v>
      </c>
      <c r="P3923">
        <f t="shared" si="428"/>
        <v>0</v>
      </c>
      <c r="Q3923" t="s">
        <v>8315</v>
      </c>
      <c r="R3923" t="s">
        <v>8316</v>
      </c>
      <c r="S3923" s="11">
        <f t="shared" si="429"/>
        <v>41926.542303240742</v>
      </c>
      <c r="T3923">
        <f t="shared" si="430"/>
        <v>25569</v>
      </c>
      <c r="U3923">
        <f t="shared" si="431"/>
        <v>2014</v>
      </c>
      <c r="V3923">
        <f t="shared" si="432"/>
        <v>10</v>
      </c>
      <c r="W3923" t="str">
        <f t="shared" si="433"/>
        <v>Oct</v>
      </c>
    </row>
    <row r="3924" spans="1:23" customFormat="1" ht="43.2" x14ac:dyDescent="0.3">
      <c r="A3924">
        <v>3922</v>
      </c>
      <c r="B3924" s="2" t="s">
        <v>3919</v>
      </c>
      <c r="C3924" s="2" t="s">
        <v>8030</v>
      </c>
      <c r="D3924" s="7">
        <v>750</v>
      </c>
      <c r="E3924" s="5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427"/>
        <v>8</v>
      </c>
      <c r="P3924">
        <f t="shared" si="428"/>
        <v>10.17</v>
      </c>
      <c r="Q3924" t="s">
        <v>8315</v>
      </c>
      <c r="R3924" t="s">
        <v>8316</v>
      </c>
      <c r="S3924" s="11">
        <f t="shared" si="429"/>
        <v>42020.768634259264</v>
      </c>
      <c r="T3924">
        <f t="shared" si="430"/>
        <v>25569.000069444446</v>
      </c>
      <c r="U3924">
        <f t="shared" si="431"/>
        <v>2015</v>
      </c>
      <c r="V3924">
        <f t="shared" si="432"/>
        <v>1</v>
      </c>
      <c r="W3924" t="str">
        <f t="shared" si="433"/>
        <v>Jan</v>
      </c>
    </row>
    <row r="3925" spans="1:23" customFormat="1" ht="43.2" x14ac:dyDescent="0.3">
      <c r="A3925">
        <v>3923</v>
      </c>
      <c r="B3925" s="2" t="s">
        <v>3920</v>
      </c>
      <c r="C3925" s="2" t="s">
        <v>8031</v>
      </c>
      <c r="D3925" s="7">
        <v>11500</v>
      </c>
      <c r="E3925" s="5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427"/>
        <v>12</v>
      </c>
      <c r="P3925">
        <f t="shared" si="428"/>
        <v>81.41</v>
      </c>
      <c r="Q3925" t="s">
        <v>8315</v>
      </c>
      <c r="R3925" t="s">
        <v>8316</v>
      </c>
      <c r="S3925" s="11">
        <f t="shared" si="429"/>
        <v>42075.979988425926</v>
      </c>
      <c r="T3925">
        <f t="shared" si="430"/>
        <v>25569.000196759258</v>
      </c>
      <c r="U3925">
        <f t="shared" si="431"/>
        <v>2015</v>
      </c>
      <c r="V3925">
        <f t="shared" si="432"/>
        <v>3</v>
      </c>
      <c r="W3925" t="str">
        <f t="shared" si="433"/>
        <v>Mar</v>
      </c>
    </row>
    <row r="3926" spans="1:23" customFormat="1" ht="43.2" x14ac:dyDescent="0.3">
      <c r="A3926">
        <v>3924</v>
      </c>
      <c r="B3926" s="2" t="s">
        <v>3921</v>
      </c>
      <c r="C3926" s="2" t="s">
        <v>8032</v>
      </c>
      <c r="D3926" s="7">
        <v>15000</v>
      </c>
      <c r="E3926" s="5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427"/>
        <v>15</v>
      </c>
      <c r="P3926">
        <f t="shared" si="428"/>
        <v>57.25</v>
      </c>
      <c r="Q3926" t="s">
        <v>8315</v>
      </c>
      <c r="R3926" t="s">
        <v>8316</v>
      </c>
      <c r="S3926" s="11">
        <f t="shared" si="429"/>
        <v>41786.959745370368</v>
      </c>
      <c r="T3926">
        <f t="shared" si="430"/>
        <v>25569.000462962962</v>
      </c>
      <c r="U3926">
        <f t="shared" si="431"/>
        <v>2014</v>
      </c>
      <c r="V3926">
        <f t="shared" si="432"/>
        <v>5</v>
      </c>
      <c r="W3926" t="str">
        <f t="shared" si="433"/>
        <v>May</v>
      </c>
    </row>
    <row r="3927" spans="1:23" customFormat="1" ht="43.2" x14ac:dyDescent="0.3">
      <c r="A3927">
        <v>3925</v>
      </c>
      <c r="B3927" s="2" t="s">
        <v>3922</v>
      </c>
      <c r="C3927" s="2" t="s">
        <v>8033</v>
      </c>
      <c r="D3927" s="7">
        <v>150</v>
      </c>
      <c r="E3927" s="5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427"/>
        <v>10</v>
      </c>
      <c r="P3927">
        <f t="shared" si="428"/>
        <v>5</v>
      </c>
      <c r="Q3927" t="s">
        <v>8315</v>
      </c>
      <c r="R3927" t="s">
        <v>8316</v>
      </c>
      <c r="S3927" s="11">
        <f t="shared" si="429"/>
        <v>41820.870821759258</v>
      </c>
      <c r="T3927">
        <f t="shared" si="430"/>
        <v>25569.000034722223</v>
      </c>
      <c r="U3927">
        <f t="shared" si="431"/>
        <v>2014</v>
      </c>
      <c r="V3927">
        <f t="shared" si="432"/>
        <v>6</v>
      </c>
      <c r="W3927" t="str">
        <f t="shared" si="433"/>
        <v>Jun</v>
      </c>
    </row>
    <row r="3928" spans="1:23" customFormat="1" ht="28.8" x14ac:dyDescent="0.3">
      <c r="A3928">
        <v>3926</v>
      </c>
      <c r="B3928" s="2" t="s">
        <v>3923</v>
      </c>
      <c r="C3928" s="2" t="s">
        <v>8034</v>
      </c>
      <c r="D3928" s="7">
        <v>5000</v>
      </c>
      <c r="E3928" s="5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427"/>
        <v>0</v>
      </c>
      <c r="P3928">
        <f t="shared" si="428"/>
        <v>15</v>
      </c>
      <c r="Q3928" t="s">
        <v>8315</v>
      </c>
      <c r="R3928" t="s">
        <v>8316</v>
      </c>
      <c r="S3928" s="11">
        <f t="shared" si="429"/>
        <v>41970.085046296299</v>
      </c>
      <c r="T3928">
        <f t="shared" si="430"/>
        <v>25569.000011574073</v>
      </c>
      <c r="U3928">
        <f t="shared" si="431"/>
        <v>2014</v>
      </c>
      <c r="V3928">
        <f t="shared" si="432"/>
        <v>11</v>
      </c>
      <c r="W3928" t="str">
        <f t="shared" si="433"/>
        <v>Nov</v>
      </c>
    </row>
    <row r="3929" spans="1:23" customFormat="1" ht="43.2" x14ac:dyDescent="0.3">
      <c r="A3929">
        <v>3927</v>
      </c>
      <c r="B3929" s="2" t="s">
        <v>3924</v>
      </c>
      <c r="C3929" s="2" t="s">
        <v>8035</v>
      </c>
      <c r="D3929" s="7">
        <v>2500</v>
      </c>
      <c r="E3929" s="5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427"/>
        <v>1</v>
      </c>
      <c r="P3929">
        <f t="shared" si="428"/>
        <v>12.5</v>
      </c>
      <c r="Q3929" t="s">
        <v>8315</v>
      </c>
      <c r="R3929" t="s">
        <v>8316</v>
      </c>
      <c r="S3929" s="11">
        <f t="shared" si="429"/>
        <v>41830.267407407409</v>
      </c>
      <c r="T3929">
        <f t="shared" si="430"/>
        <v>25569.00002314815</v>
      </c>
      <c r="U3929">
        <f t="shared" si="431"/>
        <v>2014</v>
      </c>
      <c r="V3929">
        <f t="shared" si="432"/>
        <v>7</v>
      </c>
      <c r="W3929" t="str">
        <f t="shared" si="433"/>
        <v>Jul</v>
      </c>
    </row>
    <row r="3930" spans="1:23" customFormat="1" ht="43.2" x14ac:dyDescent="0.3">
      <c r="A3930">
        <v>3928</v>
      </c>
      <c r="B3930" s="2" t="s">
        <v>3925</v>
      </c>
      <c r="C3930" s="2" t="s">
        <v>8036</v>
      </c>
      <c r="D3930" s="7">
        <v>5000</v>
      </c>
      <c r="E3930" s="5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427"/>
        <v>13</v>
      </c>
      <c r="P3930">
        <f t="shared" si="428"/>
        <v>93</v>
      </c>
      <c r="Q3930" t="s">
        <v>8315</v>
      </c>
      <c r="R3930" t="s">
        <v>8316</v>
      </c>
      <c r="S3930" s="11">
        <f t="shared" si="429"/>
        <v>42265.683182870373</v>
      </c>
      <c r="T3930">
        <f t="shared" si="430"/>
        <v>25569.000081018519</v>
      </c>
      <c r="U3930">
        <f t="shared" si="431"/>
        <v>2015</v>
      </c>
      <c r="V3930">
        <f t="shared" si="432"/>
        <v>9</v>
      </c>
      <c r="W3930" t="str">
        <f t="shared" si="433"/>
        <v>Sep</v>
      </c>
    </row>
    <row r="3931" spans="1:23" customFormat="1" ht="43.2" x14ac:dyDescent="0.3">
      <c r="A3931">
        <v>3929</v>
      </c>
      <c r="B3931" s="2" t="s">
        <v>3926</v>
      </c>
      <c r="C3931" s="2" t="s">
        <v>8037</v>
      </c>
      <c r="D3931" s="7">
        <v>20000</v>
      </c>
      <c r="E3931" s="5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427"/>
        <v>2</v>
      </c>
      <c r="P3931">
        <f t="shared" si="428"/>
        <v>32.36</v>
      </c>
      <c r="Q3931" t="s">
        <v>8315</v>
      </c>
      <c r="R3931" t="s">
        <v>8316</v>
      </c>
      <c r="S3931" s="11">
        <f t="shared" si="429"/>
        <v>42601.827141203699</v>
      </c>
      <c r="T3931">
        <f t="shared" si="430"/>
        <v>25569.000162037039</v>
      </c>
      <c r="U3931">
        <f t="shared" si="431"/>
        <v>2016</v>
      </c>
      <c r="V3931">
        <f t="shared" si="432"/>
        <v>8</v>
      </c>
      <c r="W3931" t="str">
        <f t="shared" si="433"/>
        <v>Aug</v>
      </c>
    </row>
    <row r="3932" spans="1:23" customFormat="1" ht="43.2" x14ac:dyDescent="0.3">
      <c r="A3932">
        <v>3930</v>
      </c>
      <c r="B3932" s="2" t="s">
        <v>3927</v>
      </c>
      <c r="C3932" s="2" t="s">
        <v>8038</v>
      </c>
      <c r="D3932" s="7">
        <v>10000</v>
      </c>
      <c r="E3932" s="5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427"/>
        <v>0</v>
      </c>
      <c r="P3932">
        <f t="shared" si="428"/>
        <v>0</v>
      </c>
      <c r="Q3932" t="s">
        <v>8315</v>
      </c>
      <c r="R3932" t="s">
        <v>8316</v>
      </c>
      <c r="S3932" s="11">
        <f t="shared" si="429"/>
        <v>42433.338749999995</v>
      </c>
      <c r="T3932">
        <f t="shared" si="430"/>
        <v>25569</v>
      </c>
      <c r="U3932">
        <f t="shared" si="431"/>
        <v>2016</v>
      </c>
      <c r="V3932">
        <f t="shared" si="432"/>
        <v>3</v>
      </c>
      <c r="W3932" t="str">
        <f t="shared" si="433"/>
        <v>Mar</v>
      </c>
    </row>
    <row r="3933" spans="1:23" customFormat="1" ht="43.2" x14ac:dyDescent="0.3">
      <c r="A3933">
        <v>3931</v>
      </c>
      <c r="B3933" s="2" t="s">
        <v>3928</v>
      </c>
      <c r="C3933" s="2" t="s">
        <v>8039</v>
      </c>
      <c r="D3933" s="7">
        <v>8000</v>
      </c>
      <c r="E3933" s="5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427"/>
        <v>0</v>
      </c>
      <c r="P3933">
        <f t="shared" si="428"/>
        <v>0</v>
      </c>
      <c r="Q3933" t="s">
        <v>8315</v>
      </c>
      <c r="R3933" t="s">
        <v>8316</v>
      </c>
      <c r="S3933" s="11">
        <f t="shared" si="429"/>
        <v>42228.151701388888</v>
      </c>
      <c r="T3933">
        <f t="shared" si="430"/>
        <v>25569</v>
      </c>
      <c r="U3933">
        <f t="shared" si="431"/>
        <v>2015</v>
      </c>
      <c r="V3933">
        <f t="shared" si="432"/>
        <v>8</v>
      </c>
      <c r="W3933" t="str">
        <f t="shared" si="433"/>
        <v>Aug</v>
      </c>
    </row>
    <row r="3934" spans="1:23" customFormat="1" ht="43.2" x14ac:dyDescent="0.3">
      <c r="A3934">
        <v>3932</v>
      </c>
      <c r="B3934" s="2" t="s">
        <v>3929</v>
      </c>
      <c r="C3934" s="2" t="s">
        <v>8040</v>
      </c>
      <c r="D3934" s="7">
        <v>12000</v>
      </c>
      <c r="E3934" s="5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427"/>
        <v>0</v>
      </c>
      <c r="P3934">
        <f t="shared" si="428"/>
        <v>1</v>
      </c>
      <c r="Q3934" t="s">
        <v>8315</v>
      </c>
      <c r="R3934" t="s">
        <v>8316</v>
      </c>
      <c r="S3934" s="11">
        <f t="shared" si="429"/>
        <v>42415.168564814812</v>
      </c>
      <c r="T3934">
        <f t="shared" si="430"/>
        <v>25569.000011574073</v>
      </c>
      <c r="U3934">
        <f t="shared" si="431"/>
        <v>2016</v>
      </c>
      <c r="V3934">
        <f t="shared" si="432"/>
        <v>2</v>
      </c>
      <c r="W3934" t="str">
        <f t="shared" si="433"/>
        <v>Feb</v>
      </c>
    </row>
    <row r="3935" spans="1:23" customFormat="1" ht="43.2" x14ac:dyDescent="0.3">
      <c r="A3935">
        <v>3933</v>
      </c>
      <c r="B3935" s="2" t="s">
        <v>3930</v>
      </c>
      <c r="C3935" s="2" t="s">
        <v>8041</v>
      </c>
      <c r="D3935" s="7">
        <v>7000</v>
      </c>
      <c r="E3935" s="5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427"/>
        <v>16</v>
      </c>
      <c r="P3935">
        <f t="shared" si="428"/>
        <v>91.83</v>
      </c>
      <c r="Q3935" t="s">
        <v>8315</v>
      </c>
      <c r="R3935" t="s">
        <v>8316</v>
      </c>
      <c r="S3935" s="11">
        <f t="shared" si="429"/>
        <v>42538.968310185184</v>
      </c>
      <c r="T3935">
        <f t="shared" si="430"/>
        <v>25569.000138888889</v>
      </c>
      <c r="U3935">
        <f t="shared" si="431"/>
        <v>2016</v>
      </c>
      <c r="V3935">
        <f t="shared" si="432"/>
        <v>6</v>
      </c>
      <c r="W3935" t="str">
        <f t="shared" si="433"/>
        <v>Jun</v>
      </c>
    </row>
    <row r="3936" spans="1:23" customFormat="1" ht="43.2" x14ac:dyDescent="0.3">
      <c r="A3936">
        <v>3934</v>
      </c>
      <c r="B3936" s="2" t="s">
        <v>3931</v>
      </c>
      <c r="C3936" s="2" t="s">
        <v>8042</v>
      </c>
      <c r="D3936" s="7">
        <v>5000</v>
      </c>
      <c r="E3936" s="5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427"/>
        <v>11</v>
      </c>
      <c r="P3936">
        <f t="shared" si="428"/>
        <v>45.83</v>
      </c>
      <c r="Q3936" t="s">
        <v>8315</v>
      </c>
      <c r="R3936" t="s">
        <v>8316</v>
      </c>
      <c r="S3936" s="11">
        <f t="shared" si="429"/>
        <v>42233.671747685185</v>
      </c>
      <c r="T3936">
        <f t="shared" si="430"/>
        <v>25569.000138888889</v>
      </c>
      <c r="U3936">
        <f t="shared" si="431"/>
        <v>2015</v>
      </c>
      <c r="V3936">
        <f t="shared" si="432"/>
        <v>8</v>
      </c>
      <c r="W3936" t="str">
        <f t="shared" si="433"/>
        <v>Aug</v>
      </c>
    </row>
    <row r="3937" spans="1:23" customFormat="1" ht="57.6" x14ac:dyDescent="0.3">
      <c r="A3937">
        <v>3935</v>
      </c>
      <c r="B3937" s="2" t="s">
        <v>3932</v>
      </c>
      <c r="C3937" s="2" t="s">
        <v>8043</v>
      </c>
      <c r="D3937" s="7">
        <v>3000</v>
      </c>
      <c r="E3937" s="5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427"/>
        <v>44</v>
      </c>
      <c r="P3937">
        <f t="shared" si="428"/>
        <v>57.17</v>
      </c>
      <c r="Q3937" t="s">
        <v>8315</v>
      </c>
      <c r="R3937" t="s">
        <v>8316</v>
      </c>
      <c r="S3937" s="11">
        <f t="shared" si="429"/>
        <v>42221.656782407401</v>
      </c>
      <c r="T3937">
        <f t="shared" si="430"/>
        <v>25569.000266203704</v>
      </c>
      <c r="U3937">
        <f t="shared" si="431"/>
        <v>2015</v>
      </c>
      <c r="V3937">
        <f t="shared" si="432"/>
        <v>8</v>
      </c>
      <c r="W3937" t="str">
        <f t="shared" si="433"/>
        <v>Aug</v>
      </c>
    </row>
    <row r="3938" spans="1:23" customFormat="1" ht="43.2" x14ac:dyDescent="0.3">
      <c r="A3938">
        <v>3936</v>
      </c>
      <c r="B3938" s="2" t="s">
        <v>3933</v>
      </c>
      <c r="C3938" s="2" t="s">
        <v>8044</v>
      </c>
      <c r="D3938" s="7">
        <v>20000</v>
      </c>
      <c r="E3938" s="5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427"/>
        <v>0</v>
      </c>
      <c r="P3938">
        <f t="shared" si="428"/>
        <v>0</v>
      </c>
      <c r="Q3938" t="s">
        <v>8315</v>
      </c>
      <c r="R3938" t="s">
        <v>8316</v>
      </c>
      <c r="S3938" s="11">
        <f t="shared" si="429"/>
        <v>42675.262962962966</v>
      </c>
      <c r="T3938">
        <f t="shared" si="430"/>
        <v>25569</v>
      </c>
      <c r="U3938">
        <f t="shared" si="431"/>
        <v>2016</v>
      </c>
      <c r="V3938">
        <f t="shared" si="432"/>
        <v>11</v>
      </c>
      <c r="W3938" t="str">
        <f t="shared" si="433"/>
        <v>Nov</v>
      </c>
    </row>
    <row r="3939" spans="1:23" customFormat="1" ht="43.2" x14ac:dyDescent="0.3">
      <c r="A3939">
        <v>3937</v>
      </c>
      <c r="B3939" s="2" t="s">
        <v>3934</v>
      </c>
      <c r="C3939" s="2" t="s">
        <v>8045</v>
      </c>
      <c r="D3939" s="7">
        <v>2885</v>
      </c>
      <c r="E3939" s="5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427"/>
        <v>86</v>
      </c>
      <c r="P3939">
        <f t="shared" si="428"/>
        <v>248.5</v>
      </c>
      <c r="Q3939" t="s">
        <v>8315</v>
      </c>
      <c r="R3939" t="s">
        <v>8316</v>
      </c>
      <c r="S3939" s="11">
        <f t="shared" si="429"/>
        <v>42534.631481481483</v>
      </c>
      <c r="T3939">
        <f t="shared" si="430"/>
        <v>25569.000115740742</v>
      </c>
      <c r="U3939">
        <f t="shared" si="431"/>
        <v>2016</v>
      </c>
      <c r="V3939">
        <f t="shared" si="432"/>
        <v>6</v>
      </c>
      <c r="W3939" t="str">
        <f t="shared" si="433"/>
        <v>Jun</v>
      </c>
    </row>
    <row r="3940" spans="1:23" customFormat="1" ht="43.2" x14ac:dyDescent="0.3">
      <c r="A3940">
        <v>3938</v>
      </c>
      <c r="B3940" s="2" t="s">
        <v>3935</v>
      </c>
      <c r="C3940" s="2" t="s">
        <v>8046</v>
      </c>
      <c r="D3940" s="7">
        <v>3255</v>
      </c>
      <c r="E3940" s="5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427"/>
        <v>12</v>
      </c>
      <c r="P3940">
        <f t="shared" si="428"/>
        <v>79.400000000000006</v>
      </c>
      <c r="Q3940" t="s">
        <v>8315</v>
      </c>
      <c r="R3940" t="s">
        <v>8316</v>
      </c>
      <c r="S3940" s="11">
        <f t="shared" si="429"/>
        <v>42151.905717592599</v>
      </c>
      <c r="T3940">
        <f t="shared" si="430"/>
        <v>25569.000057870369</v>
      </c>
      <c r="U3940">
        <f t="shared" si="431"/>
        <v>2015</v>
      </c>
      <c r="V3940">
        <f t="shared" si="432"/>
        <v>5</v>
      </c>
      <c r="W3940" t="str">
        <f t="shared" si="433"/>
        <v>May</v>
      </c>
    </row>
    <row r="3941" spans="1:23" customFormat="1" ht="43.2" x14ac:dyDescent="0.3">
      <c r="A3941">
        <v>3939</v>
      </c>
      <c r="B3941" s="2" t="s">
        <v>3936</v>
      </c>
      <c r="C3941" s="2" t="s">
        <v>8047</v>
      </c>
      <c r="D3941" s="7">
        <v>5000</v>
      </c>
      <c r="E3941" s="5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427"/>
        <v>0</v>
      </c>
      <c r="P3941">
        <f t="shared" si="428"/>
        <v>5</v>
      </c>
      <c r="Q3941" t="s">
        <v>8315</v>
      </c>
      <c r="R3941" t="s">
        <v>8316</v>
      </c>
      <c r="S3941" s="11">
        <f t="shared" si="429"/>
        <v>41915.400219907409</v>
      </c>
      <c r="T3941">
        <f t="shared" si="430"/>
        <v>25569.000011574073</v>
      </c>
      <c r="U3941">
        <f t="shared" si="431"/>
        <v>2014</v>
      </c>
      <c r="V3941">
        <f t="shared" si="432"/>
        <v>10</v>
      </c>
      <c r="W3941" t="str">
        <f t="shared" si="433"/>
        <v>Oct</v>
      </c>
    </row>
    <row r="3942" spans="1:23" customFormat="1" ht="43.2" x14ac:dyDescent="0.3">
      <c r="A3942">
        <v>3940</v>
      </c>
      <c r="B3942" s="2" t="s">
        <v>3937</v>
      </c>
      <c r="C3942" s="2" t="s">
        <v>8048</v>
      </c>
      <c r="D3942" s="7">
        <v>5000</v>
      </c>
      <c r="E3942" s="5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427"/>
        <v>0</v>
      </c>
      <c r="P3942">
        <f t="shared" si="428"/>
        <v>5.5</v>
      </c>
      <c r="Q3942" t="s">
        <v>8315</v>
      </c>
      <c r="R3942" t="s">
        <v>8316</v>
      </c>
      <c r="S3942" s="11">
        <f t="shared" si="429"/>
        <v>41961.492488425924</v>
      </c>
      <c r="T3942">
        <f t="shared" si="430"/>
        <v>25569.00002314815</v>
      </c>
      <c r="U3942">
        <f t="shared" si="431"/>
        <v>2014</v>
      </c>
      <c r="V3942">
        <f t="shared" si="432"/>
        <v>11</v>
      </c>
      <c r="W3942" t="str">
        <f t="shared" si="433"/>
        <v>Nov</v>
      </c>
    </row>
    <row r="3943" spans="1:23" customFormat="1" ht="57.6" x14ac:dyDescent="0.3">
      <c r="A3943">
        <v>3941</v>
      </c>
      <c r="B3943" s="2" t="s">
        <v>3938</v>
      </c>
      <c r="C3943" s="2" t="s">
        <v>8049</v>
      </c>
      <c r="D3943" s="7">
        <v>5500</v>
      </c>
      <c r="E3943" s="5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427"/>
        <v>1</v>
      </c>
      <c r="P3943">
        <f t="shared" si="428"/>
        <v>25</v>
      </c>
      <c r="Q3943" t="s">
        <v>8315</v>
      </c>
      <c r="R3943" t="s">
        <v>8316</v>
      </c>
      <c r="S3943" s="11">
        <f t="shared" si="429"/>
        <v>41940.587233796294</v>
      </c>
      <c r="T3943">
        <f t="shared" si="430"/>
        <v>25569.00002314815</v>
      </c>
      <c r="U3943">
        <f t="shared" si="431"/>
        <v>2014</v>
      </c>
      <c r="V3943">
        <f t="shared" si="432"/>
        <v>10</v>
      </c>
      <c r="W3943" t="str">
        <f t="shared" si="433"/>
        <v>Oct</v>
      </c>
    </row>
    <row r="3944" spans="1:23" customFormat="1" ht="43.2" x14ac:dyDescent="0.3">
      <c r="A3944">
        <v>3942</v>
      </c>
      <c r="B3944" s="2" t="s">
        <v>3939</v>
      </c>
      <c r="C3944" s="2" t="s">
        <v>8050</v>
      </c>
      <c r="D3944" s="7">
        <v>1200</v>
      </c>
      <c r="E3944" s="5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427"/>
        <v>0</v>
      </c>
      <c r="P3944">
        <f t="shared" si="428"/>
        <v>0</v>
      </c>
      <c r="Q3944" t="s">
        <v>8315</v>
      </c>
      <c r="R3944" t="s">
        <v>8316</v>
      </c>
      <c r="S3944" s="11">
        <f t="shared" si="429"/>
        <v>42111.904097222221</v>
      </c>
      <c r="T3944">
        <f t="shared" si="430"/>
        <v>25569</v>
      </c>
      <c r="U3944">
        <f t="shared" si="431"/>
        <v>2015</v>
      </c>
      <c r="V3944">
        <f t="shared" si="432"/>
        <v>4</v>
      </c>
      <c r="W3944" t="str">
        <f t="shared" si="433"/>
        <v>Apr</v>
      </c>
    </row>
    <row r="3945" spans="1:23" customFormat="1" ht="43.2" x14ac:dyDescent="0.3">
      <c r="A3945">
        <v>3943</v>
      </c>
      <c r="B3945" s="2" t="s">
        <v>3940</v>
      </c>
      <c r="C3945" s="2" t="s">
        <v>8051</v>
      </c>
      <c r="D3945" s="7">
        <v>5000</v>
      </c>
      <c r="E3945" s="5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427"/>
        <v>36</v>
      </c>
      <c r="P3945">
        <f t="shared" si="428"/>
        <v>137.08000000000001</v>
      </c>
      <c r="Q3945" t="s">
        <v>8315</v>
      </c>
      <c r="R3945" t="s">
        <v>8316</v>
      </c>
      <c r="S3945" s="11">
        <f t="shared" si="429"/>
        <v>42279.778564814813</v>
      </c>
      <c r="T3945">
        <f t="shared" si="430"/>
        <v>25569.000150462962</v>
      </c>
      <c r="U3945">
        <f t="shared" si="431"/>
        <v>2015</v>
      </c>
      <c r="V3945">
        <f t="shared" si="432"/>
        <v>10</v>
      </c>
      <c r="W3945" t="str">
        <f t="shared" si="433"/>
        <v>Oct</v>
      </c>
    </row>
    <row r="3946" spans="1:23" customFormat="1" ht="57.6" x14ac:dyDescent="0.3">
      <c r="A3946">
        <v>3944</v>
      </c>
      <c r="B3946" s="2" t="s">
        <v>3941</v>
      </c>
      <c r="C3946" s="2" t="s">
        <v>8052</v>
      </c>
      <c r="D3946" s="7">
        <v>5000</v>
      </c>
      <c r="E3946" s="5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427"/>
        <v>0</v>
      </c>
      <c r="P3946">
        <f t="shared" si="428"/>
        <v>0</v>
      </c>
      <c r="Q3946" t="s">
        <v>8315</v>
      </c>
      <c r="R3946" t="s">
        <v>8316</v>
      </c>
      <c r="S3946" s="11">
        <f t="shared" si="429"/>
        <v>42213.662905092591</v>
      </c>
      <c r="T3946">
        <f t="shared" si="430"/>
        <v>25569</v>
      </c>
      <c r="U3946">
        <f t="shared" si="431"/>
        <v>2015</v>
      </c>
      <c r="V3946">
        <f t="shared" si="432"/>
        <v>7</v>
      </c>
      <c r="W3946" t="str">
        <f t="shared" si="433"/>
        <v>Jul</v>
      </c>
    </row>
    <row r="3947" spans="1:23" customFormat="1" ht="43.2" x14ac:dyDescent="0.3">
      <c r="A3947">
        <v>3945</v>
      </c>
      <c r="B3947" s="2" t="s">
        <v>3942</v>
      </c>
      <c r="C3947" s="2" t="s">
        <v>8053</v>
      </c>
      <c r="D3947" s="7">
        <v>2000</v>
      </c>
      <c r="E3947" s="5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427"/>
        <v>0</v>
      </c>
      <c r="P3947">
        <f t="shared" si="428"/>
        <v>5</v>
      </c>
      <c r="Q3947" t="s">
        <v>8315</v>
      </c>
      <c r="R3947" t="s">
        <v>8316</v>
      </c>
      <c r="S3947" s="11">
        <f t="shared" si="429"/>
        <v>42109.801712962959</v>
      </c>
      <c r="T3947">
        <f t="shared" si="430"/>
        <v>25569.000011574073</v>
      </c>
      <c r="U3947">
        <f t="shared" si="431"/>
        <v>2015</v>
      </c>
      <c r="V3947">
        <f t="shared" si="432"/>
        <v>4</v>
      </c>
      <c r="W3947" t="str">
        <f t="shared" si="433"/>
        <v>Apr</v>
      </c>
    </row>
    <row r="3948" spans="1:23" customFormat="1" ht="28.8" x14ac:dyDescent="0.3">
      <c r="A3948">
        <v>3946</v>
      </c>
      <c r="B3948" s="2" t="s">
        <v>3943</v>
      </c>
      <c r="C3948" s="2" t="s">
        <v>8054</v>
      </c>
      <c r="D3948" s="7">
        <v>6000</v>
      </c>
      <c r="E3948" s="5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427"/>
        <v>3</v>
      </c>
      <c r="P3948">
        <f t="shared" si="428"/>
        <v>39</v>
      </c>
      <c r="Q3948" t="s">
        <v>8315</v>
      </c>
      <c r="R3948" t="s">
        <v>8316</v>
      </c>
      <c r="S3948" s="11">
        <f t="shared" si="429"/>
        <v>42031.833587962959</v>
      </c>
      <c r="T3948">
        <f t="shared" si="430"/>
        <v>25569.000057870369</v>
      </c>
      <c r="U3948">
        <f t="shared" si="431"/>
        <v>2015</v>
      </c>
      <c r="V3948">
        <f t="shared" si="432"/>
        <v>1</v>
      </c>
      <c r="W3948" t="str">
        <f t="shared" si="433"/>
        <v>Jan</v>
      </c>
    </row>
    <row r="3949" spans="1:23" customFormat="1" ht="43.2" x14ac:dyDescent="0.3">
      <c r="A3949">
        <v>3947</v>
      </c>
      <c r="B3949" s="2" t="s">
        <v>3944</v>
      </c>
      <c r="C3949" s="2" t="s">
        <v>8055</v>
      </c>
      <c r="D3949" s="7">
        <v>3000</v>
      </c>
      <c r="E3949" s="5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427"/>
        <v>3</v>
      </c>
      <c r="P3949">
        <f t="shared" si="428"/>
        <v>50.5</v>
      </c>
      <c r="Q3949" t="s">
        <v>8315</v>
      </c>
      <c r="R3949" t="s">
        <v>8316</v>
      </c>
      <c r="S3949" s="11">
        <f t="shared" si="429"/>
        <v>42615.142870370371</v>
      </c>
      <c r="T3949">
        <f t="shared" si="430"/>
        <v>25569.00002314815</v>
      </c>
      <c r="U3949">
        <f t="shared" si="431"/>
        <v>2016</v>
      </c>
      <c r="V3949">
        <f t="shared" si="432"/>
        <v>9</v>
      </c>
      <c r="W3949" t="str">
        <f t="shared" si="433"/>
        <v>Sep</v>
      </c>
    </row>
    <row r="3950" spans="1:23" customFormat="1" ht="43.2" x14ac:dyDescent="0.3">
      <c r="A3950">
        <v>3948</v>
      </c>
      <c r="B3950" s="2" t="s">
        <v>3945</v>
      </c>
      <c r="C3950" s="2" t="s">
        <v>8056</v>
      </c>
      <c r="D3950" s="7">
        <v>30000</v>
      </c>
      <c r="E3950" s="5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427"/>
        <v>0</v>
      </c>
      <c r="P3950">
        <f t="shared" si="428"/>
        <v>0</v>
      </c>
      <c r="Q3950" t="s">
        <v>8315</v>
      </c>
      <c r="R3950" t="s">
        <v>8316</v>
      </c>
      <c r="S3950" s="11">
        <f t="shared" si="429"/>
        <v>41829.325497685182</v>
      </c>
      <c r="T3950">
        <f t="shared" si="430"/>
        <v>25569</v>
      </c>
      <c r="U3950">
        <f t="shared" si="431"/>
        <v>2014</v>
      </c>
      <c r="V3950">
        <f t="shared" si="432"/>
        <v>7</v>
      </c>
      <c r="W3950" t="str">
        <f t="shared" si="433"/>
        <v>Jul</v>
      </c>
    </row>
    <row r="3951" spans="1:23" customFormat="1" ht="43.2" x14ac:dyDescent="0.3">
      <c r="A3951">
        <v>3949</v>
      </c>
      <c r="B3951" s="2" t="s">
        <v>3946</v>
      </c>
      <c r="C3951" s="2" t="s">
        <v>8057</v>
      </c>
      <c r="D3951" s="7">
        <v>10000</v>
      </c>
      <c r="E3951" s="5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427"/>
        <v>16</v>
      </c>
      <c r="P3951">
        <f t="shared" si="428"/>
        <v>49.28</v>
      </c>
      <c r="Q3951" t="s">
        <v>8315</v>
      </c>
      <c r="R3951" t="s">
        <v>8316</v>
      </c>
      <c r="S3951" s="11">
        <f t="shared" si="429"/>
        <v>42016.120613425926</v>
      </c>
      <c r="T3951">
        <f t="shared" si="430"/>
        <v>25569.00037037037</v>
      </c>
      <c r="U3951">
        <f t="shared" si="431"/>
        <v>2015</v>
      </c>
      <c r="V3951">
        <f t="shared" si="432"/>
        <v>1</v>
      </c>
      <c r="W3951" t="str">
        <f t="shared" si="433"/>
        <v>Jan</v>
      </c>
    </row>
    <row r="3952" spans="1:23" customFormat="1" ht="57.6" x14ac:dyDescent="0.3">
      <c r="A3952">
        <v>3950</v>
      </c>
      <c r="B3952" s="2" t="s">
        <v>3947</v>
      </c>
      <c r="C3952" s="2" t="s">
        <v>8058</v>
      </c>
      <c r="D3952" s="7">
        <v>4000</v>
      </c>
      <c r="E3952" s="5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427"/>
        <v>1</v>
      </c>
      <c r="P3952">
        <f t="shared" si="428"/>
        <v>25</v>
      </c>
      <c r="Q3952" t="s">
        <v>8315</v>
      </c>
      <c r="R3952" t="s">
        <v>8316</v>
      </c>
      <c r="S3952" s="11">
        <f t="shared" si="429"/>
        <v>42439.702314814815</v>
      </c>
      <c r="T3952">
        <f t="shared" si="430"/>
        <v>25569.000011574073</v>
      </c>
      <c r="U3952">
        <f t="shared" si="431"/>
        <v>2016</v>
      </c>
      <c r="V3952">
        <f t="shared" si="432"/>
        <v>3</v>
      </c>
      <c r="W3952" t="str">
        <f t="shared" si="433"/>
        <v>Mar</v>
      </c>
    </row>
    <row r="3953" spans="1:23" x14ac:dyDescent="0.3">
      <c r="A3953" s="25">
        <v>3951</v>
      </c>
      <c r="B3953" s="25" t="s">
        <v>3948</v>
      </c>
      <c r="C3953" s="25" t="s">
        <v>6961</v>
      </c>
      <c r="D3953" s="26">
        <v>200000</v>
      </c>
      <c r="E3953" s="27">
        <v>1</v>
      </c>
      <c r="F3953" s="25" t="s">
        <v>8220</v>
      </c>
      <c r="G3953" s="25" t="s">
        <v>8240</v>
      </c>
      <c r="H3953" s="25" t="s">
        <v>8248</v>
      </c>
      <c r="I3953" s="25">
        <v>1462301342</v>
      </c>
      <c r="J3953" s="25">
        <v>1457120942</v>
      </c>
      <c r="K3953" s="25" t="b">
        <v>0</v>
      </c>
      <c r="L3953" s="25">
        <v>1</v>
      </c>
      <c r="M3953" s="25" t="b">
        <v>0</v>
      </c>
      <c r="N3953" s="25" t="s">
        <v>8269</v>
      </c>
      <c r="O3953" s="25">
        <f t="shared" si="427"/>
        <v>0</v>
      </c>
      <c r="P3953" s="25">
        <f t="shared" si="428"/>
        <v>1</v>
      </c>
      <c r="Q3953" s="25" t="s">
        <v>8315</v>
      </c>
      <c r="R3953" s="25" t="s">
        <v>8316</v>
      </c>
      <c r="S3953" s="28">
        <f t="shared" si="429"/>
        <v>42433.825717592597</v>
      </c>
      <c r="T3953" s="25">
        <f t="shared" si="430"/>
        <v>25569.000011574073</v>
      </c>
      <c r="U3953" s="25">
        <f t="shared" si="431"/>
        <v>2016</v>
      </c>
      <c r="V3953" s="25">
        <f t="shared" si="432"/>
        <v>3</v>
      </c>
      <c r="W3953" s="25" t="str">
        <f t="shared" si="433"/>
        <v>Mar</v>
      </c>
    </row>
    <row r="3954" spans="1:23" customFormat="1" ht="43.2" x14ac:dyDescent="0.3">
      <c r="A3954">
        <v>3952</v>
      </c>
      <c r="B3954" s="2" t="s">
        <v>3949</v>
      </c>
      <c r="C3954" s="2" t="s">
        <v>8059</v>
      </c>
      <c r="D3954" s="7">
        <v>26000</v>
      </c>
      <c r="E3954" s="5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427"/>
        <v>0</v>
      </c>
      <c r="P3954">
        <f t="shared" si="428"/>
        <v>25</v>
      </c>
      <c r="Q3954" t="s">
        <v>8315</v>
      </c>
      <c r="R3954" t="s">
        <v>8316</v>
      </c>
      <c r="S3954" s="11">
        <f t="shared" si="429"/>
        <v>42243.790393518517</v>
      </c>
      <c r="T3954">
        <f t="shared" si="430"/>
        <v>25569.000011574073</v>
      </c>
      <c r="U3954">
        <f t="shared" si="431"/>
        <v>2015</v>
      </c>
      <c r="V3954">
        <f t="shared" si="432"/>
        <v>8</v>
      </c>
      <c r="W3954" t="str">
        <f t="shared" si="433"/>
        <v>Aug</v>
      </c>
    </row>
    <row r="3955" spans="1:23" customFormat="1" ht="43.2" x14ac:dyDescent="0.3">
      <c r="A3955">
        <v>3953</v>
      </c>
      <c r="B3955" s="2" t="s">
        <v>3950</v>
      </c>
      <c r="C3955" s="2" t="s">
        <v>8060</v>
      </c>
      <c r="D3955" s="7">
        <v>17600</v>
      </c>
      <c r="E3955" s="5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427"/>
        <v>0</v>
      </c>
      <c r="P3955">
        <f t="shared" si="428"/>
        <v>0</v>
      </c>
      <c r="Q3955" t="s">
        <v>8315</v>
      </c>
      <c r="R3955" t="s">
        <v>8316</v>
      </c>
      <c r="S3955" s="11">
        <f t="shared" si="429"/>
        <v>42550.048449074078</v>
      </c>
      <c r="T3955">
        <f t="shared" si="430"/>
        <v>25569</v>
      </c>
      <c r="U3955">
        <f t="shared" si="431"/>
        <v>2016</v>
      </c>
      <c r="V3955">
        <f t="shared" si="432"/>
        <v>6</v>
      </c>
      <c r="W3955" t="str">
        <f t="shared" si="433"/>
        <v>Jun</v>
      </c>
    </row>
    <row r="3956" spans="1:23" customFormat="1" ht="57.6" x14ac:dyDescent="0.3">
      <c r="A3956">
        <v>3954</v>
      </c>
      <c r="B3956" s="2" t="s">
        <v>3951</v>
      </c>
      <c r="C3956" s="2" t="s">
        <v>8061</v>
      </c>
      <c r="D3956" s="7">
        <v>25000</v>
      </c>
      <c r="E3956" s="5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427"/>
        <v>0</v>
      </c>
      <c r="P3956">
        <f t="shared" si="428"/>
        <v>0</v>
      </c>
      <c r="Q3956" t="s">
        <v>8315</v>
      </c>
      <c r="R3956" t="s">
        <v>8316</v>
      </c>
      <c r="S3956" s="11">
        <f t="shared" si="429"/>
        <v>41774.651203703703</v>
      </c>
      <c r="T3956">
        <f t="shared" si="430"/>
        <v>25569</v>
      </c>
      <c r="U3956">
        <f t="shared" si="431"/>
        <v>2014</v>
      </c>
      <c r="V3956">
        <f t="shared" si="432"/>
        <v>5</v>
      </c>
      <c r="W3956" t="str">
        <f t="shared" si="433"/>
        <v>May</v>
      </c>
    </row>
    <row r="3957" spans="1:23" customFormat="1" ht="43.2" x14ac:dyDescent="0.3">
      <c r="A3957">
        <v>3955</v>
      </c>
      <c r="B3957" s="2" t="s">
        <v>3952</v>
      </c>
      <c r="C3957" s="2" t="s">
        <v>8062</v>
      </c>
      <c r="D3957" s="7">
        <v>1750</v>
      </c>
      <c r="E3957" s="5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427"/>
        <v>24</v>
      </c>
      <c r="P3957">
        <f t="shared" si="428"/>
        <v>53.13</v>
      </c>
      <c r="Q3957" t="s">
        <v>8315</v>
      </c>
      <c r="R3957" t="s">
        <v>8316</v>
      </c>
      <c r="S3957" s="11">
        <f t="shared" si="429"/>
        <v>42306.848854166667</v>
      </c>
      <c r="T3957">
        <f t="shared" si="430"/>
        <v>25569.000092592592</v>
      </c>
      <c r="U3957">
        <f t="shared" si="431"/>
        <v>2015</v>
      </c>
      <c r="V3957">
        <f t="shared" si="432"/>
        <v>10</v>
      </c>
      <c r="W3957" t="str">
        <f t="shared" si="433"/>
        <v>Oct</v>
      </c>
    </row>
    <row r="3958" spans="1:23" customFormat="1" ht="43.2" x14ac:dyDescent="0.3">
      <c r="A3958">
        <v>3956</v>
      </c>
      <c r="B3958" s="2" t="s">
        <v>3953</v>
      </c>
      <c r="C3958" s="2" t="s">
        <v>8063</v>
      </c>
      <c r="D3958" s="7">
        <v>5500</v>
      </c>
      <c r="E3958" s="5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427"/>
        <v>0</v>
      </c>
      <c r="P3958">
        <f t="shared" si="428"/>
        <v>0</v>
      </c>
      <c r="Q3958" t="s">
        <v>8315</v>
      </c>
      <c r="R3958" t="s">
        <v>8316</v>
      </c>
      <c r="S3958" s="11">
        <f t="shared" si="429"/>
        <v>42457.932025462964</v>
      </c>
      <c r="T3958">
        <f t="shared" si="430"/>
        <v>25569</v>
      </c>
      <c r="U3958">
        <f t="shared" si="431"/>
        <v>2016</v>
      </c>
      <c r="V3958">
        <f t="shared" si="432"/>
        <v>3</v>
      </c>
      <c r="W3958" t="str">
        <f t="shared" si="433"/>
        <v>Mar</v>
      </c>
    </row>
    <row r="3959" spans="1:23" customFormat="1" ht="43.2" x14ac:dyDescent="0.3">
      <c r="A3959">
        <v>3957</v>
      </c>
      <c r="B3959" s="2" t="s">
        <v>3954</v>
      </c>
      <c r="C3959" s="2" t="s">
        <v>8064</v>
      </c>
      <c r="D3959" s="7">
        <v>28000</v>
      </c>
      <c r="E3959" s="5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427"/>
        <v>0</v>
      </c>
      <c r="P3959">
        <f t="shared" si="428"/>
        <v>7</v>
      </c>
      <c r="Q3959" t="s">
        <v>8315</v>
      </c>
      <c r="R3959" t="s">
        <v>8316</v>
      </c>
      <c r="S3959" s="11">
        <f t="shared" si="429"/>
        <v>42513.976319444439</v>
      </c>
      <c r="T3959">
        <f t="shared" si="430"/>
        <v>25569.000011574073</v>
      </c>
      <c r="U3959">
        <f t="shared" si="431"/>
        <v>2016</v>
      </c>
      <c r="V3959">
        <f t="shared" si="432"/>
        <v>5</v>
      </c>
      <c r="W3959" t="str">
        <f t="shared" si="433"/>
        <v>May</v>
      </c>
    </row>
    <row r="3960" spans="1:23" customFormat="1" ht="43.2" x14ac:dyDescent="0.3">
      <c r="A3960">
        <v>3958</v>
      </c>
      <c r="B3960" s="2" t="s">
        <v>3955</v>
      </c>
      <c r="C3960" s="2" t="s">
        <v>8065</v>
      </c>
      <c r="D3960" s="7">
        <v>2000</v>
      </c>
      <c r="E3960" s="5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427"/>
        <v>32</v>
      </c>
      <c r="P3960">
        <f t="shared" si="428"/>
        <v>40.06</v>
      </c>
      <c r="Q3960" t="s">
        <v>8315</v>
      </c>
      <c r="R3960" t="s">
        <v>8316</v>
      </c>
      <c r="S3960" s="11">
        <f t="shared" si="429"/>
        <v>41816.950370370374</v>
      </c>
      <c r="T3960">
        <f t="shared" si="430"/>
        <v>25569.000185185185</v>
      </c>
      <c r="U3960">
        <f t="shared" si="431"/>
        <v>2014</v>
      </c>
      <c r="V3960">
        <f t="shared" si="432"/>
        <v>6</v>
      </c>
      <c r="W3960" t="str">
        <f t="shared" si="433"/>
        <v>Jun</v>
      </c>
    </row>
    <row r="3961" spans="1:23" customFormat="1" ht="43.2" x14ac:dyDescent="0.3">
      <c r="A3961">
        <v>3959</v>
      </c>
      <c r="B3961" s="2" t="s">
        <v>3956</v>
      </c>
      <c r="C3961" s="2" t="s">
        <v>8066</v>
      </c>
      <c r="D3961" s="7">
        <v>1200</v>
      </c>
      <c r="E3961" s="5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427"/>
        <v>24</v>
      </c>
      <c r="P3961">
        <f t="shared" si="428"/>
        <v>24.33</v>
      </c>
      <c r="Q3961" t="s">
        <v>8315</v>
      </c>
      <c r="R3961" t="s">
        <v>8316</v>
      </c>
      <c r="S3961" s="11">
        <f t="shared" si="429"/>
        <v>41880.788842592592</v>
      </c>
      <c r="T3961">
        <f t="shared" si="430"/>
        <v>25569.000138888889</v>
      </c>
      <c r="U3961">
        <f t="shared" si="431"/>
        <v>2014</v>
      </c>
      <c r="V3961">
        <f t="shared" si="432"/>
        <v>8</v>
      </c>
      <c r="W3961" t="str">
        <f t="shared" si="433"/>
        <v>Aug</v>
      </c>
    </row>
    <row r="3962" spans="1:23" customFormat="1" ht="43.2" x14ac:dyDescent="0.3">
      <c r="A3962">
        <v>3960</v>
      </c>
      <c r="B3962" s="2" t="s">
        <v>3957</v>
      </c>
      <c r="C3962" s="2" t="s">
        <v>8067</v>
      </c>
      <c r="D3962" s="7">
        <v>3000</v>
      </c>
      <c r="E3962" s="5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427"/>
        <v>2</v>
      </c>
      <c r="P3962">
        <f t="shared" si="428"/>
        <v>11.25</v>
      </c>
      <c r="Q3962" t="s">
        <v>8315</v>
      </c>
      <c r="R3962" t="s">
        <v>8316</v>
      </c>
      <c r="S3962" s="11">
        <f t="shared" si="429"/>
        <v>42342.845555555556</v>
      </c>
      <c r="T3962">
        <f t="shared" si="430"/>
        <v>25569.000046296296</v>
      </c>
      <c r="U3962">
        <f t="shared" si="431"/>
        <v>2015</v>
      </c>
      <c r="V3962">
        <f t="shared" si="432"/>
        <v>12</v>
      </c>
      <c r="W3962" t="str">
        <f t="shared" si="433"/>
        <v>Dec</v>
      </c>
    </row>
    <row r="3963" spans="1:23" customFormat="1" ht="57.6" x14ac:dyDescent="0.3">
      <c r="A3963">
        <v>3961</v>
      </c>
      <c r="B3963" s="2" t="s">
        <v>3958</v>
      </c>
      <c r="C3963" s="2" t="s">
        <v>8068</v>
      </c>
      <c r="D3963" s="7">
        <v>5000</v>
      </c>
      <c r="E3963" s="5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427"/>
        <v>0</v>
      </c>
      <c r="P3963">
        <f t="shared" si="428"/>
        <v>10.5</v>
      </c>
      <c r="Q3963" t="s">
        <v>8315</v>
      </c>
      <c r="R3963" t="s">
        <v>8316</v>
      </c>
      <c r="S3963" s="11">
        <f t="shared" si="429"/>
        <v>41745.891319444447</v>
      </c>
      <c r="T3963">
        <f t="shared" si="430"/>
        <v>25569.00002314815</v>
      </c>
      <c r="U3963">
        <f t="shared" si="431"/>
        <v>2014</v>
      </c>
      <c r="V3963">
        <f t="shared" si="432"/>
        <v>4</v>
      </c>
      <c r="W3963" t="str">
        <f t="shared" si="433"/>
        <v>Apr</v>
      </c>
    </row>
    <row r="3964" spans="1:23" customFormat="1" ht="57.6" x14ac:dyDescent="0.3">
      <c r="A3964">
        <v>3962</v>
      </c>
      <c r="B3964" s="2" t="s">
        <v>3959</v>
      </c>
      <c r="C3964" s="2" t="s">
        <v>8069</v>
      </c>
      <c r="D3964" s="7">
        <v>1400</v>
      </c>
      <c r="E3964" s="5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427"/>
        <v>3</v>
      </c>
      <c r="P3964">
        <f t="shared" si="428"/>
        <v>15</v>
      </c>
      <c r="Q3964" t="s">
        <v>8315</v>
      </c>
      <c r="R3964" t="s">
        <v>8316</v>
      </c>
      <c r="S3964" s="11">
        <f t="shared" si="429"/>
        <v>42311.621458333335</v>
      </c>
      <c r="T3964">
        <f t="shared" si="430"/>
        <v>25569.000034722223</v>
      </c>
      <c r="U3964">
        <f t="shared" si="431"/>
        <v>2015</v>
      </c>
      <c r="V3964">
        <f t="shared" si="432"/>
        <v>11</v>
      </c>
      <c r="W3964" t="str">
        <f t="shared" si="433"/>
        <v>Nov</v>
      </c>
    </row>
    <row r="3965" spans="1:23" customFormat="1" ht="43.2" x14ac:dyDescent="0.3">
      <c r="A3965">
        <v>3963</v>
      </c>
      <c r="B3965" s="2" t="s">
        <v>3960</v>
      </c>
      <c r="C3965" s="2" t="s">
        <v>8070</v>
      </c>
      <c r="D3965" s="7">
        <v>10000</v>
      </c>
      <c r="E3965" s="5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427"/>
        <v>0</v>
      </c>
      <c r="P3965">
        <f t="shared" si="428"/>
        <v>0</v>
      </c>
      <c r="Q3965" t="s">
        <v>8315</v>
      </c>
      <c r="R3965" t="s">
        <v>8316</v>
      </c>
      <c r="S3965" s="11">
        <f t="shared" si="429"/>
        <v>42296.154131944444</v>
      </c>
      <c r="T3965">
        <f t="shared" si="430"/>
        <v>25569</v>
      </c>
      <c r="U3965">
        <f t="shared" si="431"/>
        <v>2015</v>
      </c>
      <c r="V3965">
        <f t="shared" si="432"/>
        <v>10</v>
      </c>
      <c r="W3965" t="str">
        <f t="shared" si="433"/>
        <v>Oct</v>
      </c>
    </row>
    <row r="3966" spans="1:23" customFormat="1" ht="43.2" x14ac:dyDescent="0.3">
      <c r="A3966">
        <v>3964</v>
      </c>
      <c r="B3966" s="2" t="s">
        <v>3961</v>
      </c>
      <c r="C3966" s="2" t="s">
        <v>8071</v>
      </c>
      <c r="D3966" s="7">
        <v>2000</v>
      </c>
      <c r="E3966" s="5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427"/>
        <v>6</v>
      </c>
      <c r="P3966">
        <f t="shared" si="428"/>
        <v>42</v>
      </c>
      <c r="Q3966" t="s">
        <v>8315</v>
      </c>
      <c r="R3966" t="s">
        <v>8316</v>
      </c>
      <c r="S3966" s="11">
        <f t="shared" si="429"/>
        <v>42053.722060185188</v>
      </c>
      <c r="T3966">
        <f t="shared" si="430"/>
        <v>25569.000034722223</v>
      </c>
      <c r="U3966">
        <f t="shared" si="431"/>
        <v>2015</v>
      </c>
      <c r="V3966">
        <f t="shared" si="432"/>
        <v>2</v>
      </c>
      <c r="W3966" t="str">
        <f t="shared" si="433"/>
        <v>Feb</v>
      </c>
    </row>
    <row r="3967" spans="1:23" customFormat="1" ht="43.2" x14ac:dyDescent="0.3">
      <c r="A3967">
        <v>3965</v>
      </c>
      <c r="B3967" s="2" t="s">
        <v>3962</v>
      </c>
      <c r="C3967" s="2" t="s">
        <v>8072</v>
      </c>
      <c r="D3967" s="7">
        <v>2000</v>
      </c>
      <c r="E3967" s="5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427"/>
        <v>14</v>
      </c>
      <c r="P3967">
        <f t="shared" si="428"/>
        <v>71.25</v>
      </c>
      <c r="Q3967" t="s">
        <v>8315</v>
      </c>
      <c r="R3967" t="s">
        <v>8316</v>
      </c>
      <c r="S3967" s="11">
        <f t="shared" si="429"/>
        <v>42414.235879629632</v>
      </c>
      <c r="T3967">
        <f t="shared" si="430"/>
        <v>25569.000046296296</v>
      </c>
      <c r="U3967">
        <f t="shared" si="431"/>
        <v>2016</v>
      </c>
      <c r="V3967">
        <f t="shared" si="432"/>
        <v>2</v>
      </c>
      <c r="W3967" t="str">
        <f t="shared" si="433"/>
        <v>Feb</v>
      </c>
    </row>
    <row r="3968" spans="1:23" customFormat="1" ht="57.6" x14ac:dyDescent="0.3">
      <c r="A3968">
        <v>3966</v>
      </c>
      <c r="B3968" s="2" t="s">
        <v>3963</v>
      </c>
      <c r="C3968" s="2" t="s">
        <v>8073</v>
      </c>
      <c r="D3968" s="7">
        <v>7500</v>
      </c>
      <c r="E3968" s="5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427"/>
        <v>1</v>
      </c>
      <c r="P3968">
        <f t="shared" si="428"/>
        <v>22.5</v>
      </c>
      <c r="Q3968" t="s">
        <v>8315</v>
      </c>
      <c r="R3968" t="s">
        <v>8316</v>
      </c>
      <c r="S3968" s="11">
        <f t="shared" si="429"/>
        <v>41801.711550925924</v>
      </c>
      <c r="T3968">
        <f t="shared" si="430"/>
        <v>25569.00002314815</v>
      </c>
      <c r="U3968">
        <f t="shared" si="431"/>
        <v>2014</v>
      </c>
      <c r="V3968">
        <f t="shared" si="432"/>
        <v>6</v>
      </c>
      <c r="W3968" t="str">
        <f t="shared" si="433"/>
        <v>Jun</v>
      </c>
    </row>
    <row r="3969" spans="1:23" customFormat="1" ht="43.2" x14ac:dyDescent="0.3">
      <c r="A3969">
        <v>3967</v>
      </c>
      <c r="B3969" s="2" t="s">
        <v>3964</v>
      </c>
      <c r="C3969" s="2" t="s">
        <v>8074</v>
      </c>
      <c r="D3969" s="7">
        <v>1700</v>
      </c>
      <c r="E3969" s="5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427"/>
        <v>24</v>
      </c>
      <c r="P3969">
        <f t="shared" si="428"/>
        <v>41</v>
      </c>
      <c r="Q3969" t="s">
        <v>8315</v>
      </c>
      <c r="R3969" t="s">
        <v>8316</v>
      </c>
      <c r="S3969" s="11">
        <f t="shared" si="429"/>
        <v>42770.290590277778</v>
      </c>
      <c r="T3969">
        <f t="shared" si="430"/>
        <v>25569.000115740742</v>
      </c>
      <c r="U3969">
        <f t="shared" si="431"/>
        <v>2017</v>
      </c>
      <c r="V3969">
        <f t="shared" si="432"/>
        <v>2</v>
      </c>
      <c r="W3969" t="str">
        <f t="shared" si="433"/>
        <v>Feb</v>
      </c>
    </row>
    <row r="3970" spans="1:23" customFormat="1" ht="43.2" x14ac:dyDescent="0.3">
      <c r="A3970">
        <v>3968</v>
      </c>
      <c r="B3970" s="2" t="s">
        <v>3965</v>
      </c>
      <c r="C3970" s="2" t="s">
        <v>8075</v>
      </c>
      <c r="D3970" s="7">
        <v>5000</v>
      </c>
      <c r="E3970" s="5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434">ROUND(E3970/D3970*100,0)</f>
        <v>11</v>
      </c>
      <c r="P3970">
        <f t="shared" si="428"/>
        <v>47.91</v>
      </c>
      <c r="Q3970" t="s">
        <v>8315</v>
      </c>
      <c r="R3970" t="s">
        <v>8316</v>
      </c>
      <c r="S3970" s="11">
        <f t="shared" si="429"/>
        <v>42452.815659722226</v>
      </c>
      <c r="T3970">
        <f t="shared" si="430"/>
        <v>25569.000127314815</v>
      </c>
      <c r="U3970">
        <f t="shared" si="431"/>
        <v>2016</v>
      </c>
      <c r="V3970">
        <f t="shared" si="432"/>
        <v>3</v>
      </c>
      <c r="W3970" t="str">
        <f t="shared" si="433"/>
        <v>Mar</v>
      </c>
    </row>
    <row r="3971" spans="1:23" customFormat="1" ht="57.6" x14ac:dyDescent="0.3">
      <c r="A3971">
        <v>3969</v>
      </c>
      <c r="B3971" s="2" t="s">
        <v>3966</v>
      </c>
      <c r="C3971" s="2" t="s">
        <v>8076</v>
      </c>
      <c r="D3971" s="7">
        <v>2825</v>
      </c>
      <c r="E3971" s="5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434"/>
        <v>7</v>
      </c>
      <c r="P3971">
        <f t="shared" ref="P3971:P4034" si="435">IFERROR(ROUND(E3971/L3971,2),0)</f>
        <v>35.17</v>
      </c>
      <c r="Q3971" t="s">
        <v>8315</v>
      </c>
      <c r="R3971" t="s">
        <v>8316</v>
      </c>
      <c r="S3971" s="11">
        <f t="shared" ref="S3971:S4034" si="436">(((J3971/60)/60)/24)+DATE(1970,1,1)</f>
        <v>42601.854699074072</v>
      </c>
      <c r="T3971">
        <f t="shared" ref="T3971:T4034" si="437">(((L3971/60)/60)/24)+DATE(1970,1,1)</f>
        <v>25569.000069444446</v>
      </c>
      <c r="U3971">
        <f t="shared" ref="U3971:U4034" si="438">YEAR(S3971)</f>
        <v>2016</v>
      </c>
      <c r="V3971">
        <f t="shared" ref="V3971:V4034" si="439">MONTH(S3971)</f>
        <v>8</v>
      </c>
      <c r="W3971" t="str">
        <f t="shared" ref="W3971:W4034" si="440">IF(V3971=1,"Jan",IF(V3971=2,"Feb",IF(V3971=3,"Mar",IF(V3971=4,"Apr",IF(V3971=5,"May",IF(V3971=6,"Jun",IF(V3971=7,"Jul",IF(V3971=8,"Aug",IF(V3971=9,"Sep",IF(V3971=10,"Oct",IF(V3971=11,"Nov",IF(V3971=12,"Dec"))))))))))))</f>
        <v>Aug</v>
      </c>
    </row>
    <row r="3972" spans="1:23" customFormat="1" ht="57.6" x14ac:dyDescent="0.3">
      <c r="A3972">
        <v>3970</v>
      </c>
      <c r="B3972" s="2" t="s">
        <v>3967</v>
      </c>
      <c r="C3972" s="2" t="s">
        <v>8077</v>
      </c>
      <c r="D3972" s="7">
        <v>15000</v>
      </c>
      <c r="E3972" s="5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434"/>
        <v>0</v>
      </c>
      <c r="P3972">
        <f t="shared" si="435"/>
        <v>5.5</v>
      </c>
      <c r="Q3972" t="s">
        <v>8315</v>
      </c>
      <c r="R3972" t="s">
        <v>8316</v>
      </c>
      <c r="S3972" s="11">
        <f t="shared" si="436"/>
        <v>42447.863553240735</v>
      </c>
      <c r="T3972">
        <f t="shared" si="437"/>
        <v>25569.00002314815</v>
      </c>
      <c r="U3972">
        <f t="shared" si="438"/>
        <v>2016</v>
      </c>
      <c r="V3972">
        <f t="shared" si="439"/>
        <v>3</v>
      </c>
      <c r="W3972" t="str">
        <f t="shared" si="440"/>
        <v>Mar</v>
      </c>
    </row>
    <row r="3973" spans="1:23" customFormat="1" ht="43.2" x14ac:dyDescent="0.3">
      <c r="A3973">
        <v>3971</v>
      </c>
      <c r="B3973" s="2" t="s">
        <v>3968</v>
      </c>
      <c r="C3973" s="2" t="s">
        <v>8078</v>
      </c>
      <c r="D3973" s="7">
        <v>14000</v>
      </c>
      <c r="E3973" s="5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434"/>
        <v>1</v>
      </c>
      <c r="P3973">
        <f t="shared" si="435"/>
        <v>22.67</v>
      </c>
      <c r="Q3973" t="s">
        <v>8315</v>
      </c>
      <c r="R3973" t="s">
        <v>8316</v>
      </c>
      <c r="S3973" s="11">
        <f t="shared" si="436"/>
        <v>41811.536180555559</v>
      </c>
      <c r="T3973">
        <f t="shared" si="437"/>
        <v>25569.000069444446</v>
      </c>
      <c r="U3973">
        <f t="shared" si="438"/>
        <v>2014</v>
      </c>
      <c r="V3973">
        <f t="shared" si="439"/>
        <v>6</v>
      </c>
      <c r="W3973" t="str">
        <f t="shared" si="440"/>
        <v>Jun</v>
      </c>
    </row>
    <row r="3974" spans="1:23" customFormat="1" ht="43.2" x14ac:dyDescent="0.3">
      <c r="A3974">
        <v>3972</v>
      </c>
      <c r="B3974" s="2" t="s">
        <v>3969</v>
      </c>
      <c r="C3974" s="2" t="s">
        <v>8079</v>
      </c>
      <c r="D3974" s="7">
        <v>1000</v>
      </c>
      <c r="E3974" s="5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434"/>
        <v>21</v>
      </c>
      <c r="P3974">
        <f t="shared" si="435"/>
        <v>26.38</v>
      </c>
      <c r="Q3974" t="s">
        <v>8315</v>
      </c>
      <c r="R3974" t="s">
        <v>8316</v>
      </c>
      <c r="S3974" s="11">
        <f t="shared" si="436"/>
        <v>41981.067523148144</v>
      </c>
      <c r="T3974">
        <f t="shared" si="437"/>
        <v>25569.000092592592</v>
      </c>
      <c r="U3974">
        <f t="shared" si="438"/>
        <v>2014</v>
      </c>
      <c r="V3974">
        <f t="shared" si="439"/>
        <v>12</v>
      </c>
      <c r="W3974" t="str">
        <f t="shared" si="440"/>
        <v>Dec</v>
      </c>
    </row>
    <row r="3975" spans="1:23" customFormat="1" ht="43.2" x14ac:dyDescent="0.3">
      <c r="A3975">
        <v>3973</v>
      </c>
      <c r="B3975" s="2" t="s">
        <v>3970</v>
      </c>
      <c r="C3975" s="2" t="s">
        <v>8080</v>
      </c>
      <c r="D3975" s="7">
        <v>5000</v>
      </c>
      <c r="E3975" s="5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434"/>
        <v>78</v>
      </c>
      <c r="P3975">
        <f t="shared" si="435"/>
        <v>105.54</v>
      </c>
      <c r="Q3975" t="s">
        <v>8315</v>
      </c>
      <c r="R3975" t="s">
        <v>8316</v>
      </c>
      <c r="S3975" s="11">
        <f t="shared" si="436"/>
        <v>42469.68414351852</v>
      </c>
      <c r="T3975">
        <f t="shared" si="437"/>
        <v>25569.000428240739</v>
      </c>
      <c r="U3975">
        <f t="shared" si="438"/>
        <v>2016</v>
      </c>
      <c r="V3975">
        <f t="shared" si="439"/>
        <v>4</v>
      </c>
      <c r="W3975" t="str">
        <f t="shared" si="440"/>
        <v>Apr</v>
      </c>
    </row>
    <row r="3976" spans="1:23" customFormat="1" ht="43.2" x14ac:dyDescent="0.3">
      <c r="A3976">
        <v>3974</v>
      </c>
      <c r="B3976" s="2" t="s">
        <v>3971</v>
      </c>
      <c r="C3976" s="2" t="s">
        <v>8081</v>
      </c>
      <c r="D3976" s="7">
        <v>1000</v>
      </c>
      <c r="E3976" s="5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434"/>
        <v>32</v>
      </c>
      <c r="P3976">
        <f t="shared" si="435"/>
        <v>29.09</v>
      </c>
      <c r="Q3976" t="s">
        <v>8315</v>
      </c>
      <c r="R3976" t="s">
        <v>8316</v>
      </c>
      <c r="S3976" s="11">
        <f t="shared" si="436"/>
        <v>42493.546851851846</v>
      </c>
      <c r="T3976">
        <f t="shared" si="437"/>
        <v>25569.000127314815</v>
      </c>
      <c r="U3976">
        <f t="shared" si="438"/>
        <v>2016</v>
      </c>
      <c r="V3976">
        <f t="shared" si="439"/>
        <v>5</v>
      </c>
      <c r="W3976" t="str">
        <f t="shared" si="440"/>
        <v>May</v>
      </c>
    </row>
    <row r="3977" spans="1:23" customFormat="1" ht="43.2" x14ac:dyDescent="0.3">
      <c r="A3977">
        <v>3975</v>
      </c>
      <c r="B3977" s="2" t="s">
        <v>3972</v>
      </c>
      <c r="C3977" s="2" t="s">
        <v>8082</v>
      </c>
      <c r="D3977" s="7">
        <v>678</v>
      </c>
      <c r="E3977" s="5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434"/>
        <v>0</v>
      </c>
      <c r="P3977">
        <f t="shared" si="435"/>
        <v>0</v>
      </c>
      <c r="Q3977" t="s">
        <v>8315</v>
      </c>
      <c r="R3977" t="s">
        <v>8316</v>
      </c>
      <c r="S3977" s="11">
        <f t="shared" si="436"/>
        <v>42534.866875</v>
      </c>
      <c r="T3977">
        <f t="shared" si="437"/>
        <v>25569</v>
      </c>
      <c r="U3977">
        <f t="shared" si="438"/>
        <v>2016</v>
      </c>
      <c r="V3977">
        <f t="shared" si="439"/>
        <v>6</v>
      </c>
      <c r="W3977" t="str">
        <f t="shared" si="440"/>
        <v>Jun</v>
      </c>
    </row>
    <row r="3978" spans="1:23" customFormat="1" ht="43.2" x14ac:dyDescent="0.3">
      <c r="A3978">
        <v>3976</v>
      </c>
      <c r="B3978" s="2" t="s">
        <v>3973</v>
      </c>
      <c r="C3978" s="2" t="s">
        <v>8083</v>
      </c>
      <c r="D3978" s="7">
        <v>1300</v>
      </c>
      <c r="E3978" s="5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434"/>
        <v>48</v>
      </c>
      <c r="P3978">
        <f t="shared" si="435"/>
        <v>62</v>
      </c>
      <c r="Q3978" t="s">
        <v>8315</v>
      </c>
      <c r="R3978" t="s">
        <v>8316</v>
      </c>
      <c r="S3978" s="11">
        <f t="shared" si="436"/>
        <v>41830.858344907407</v>
      </c>
      <c r="T3978">
        <f t="shared" si="437"/>
        <v>25569.000115740742</v>
      </c>
      <c r="U3978">
        <f t="shared" si="438"/>
        <v>2014</v>
      </c>
      <c r="V3978">
        <f t="shared" si="439"/>
        <v>7</v>
      </c>
      <c r="W3978" t="str">
        <f t="shared" si="440"/>
        <v>Jul</v>
      </c>
    </row>
    <row r="3979" spans="1:23" x14ac:dyDescent="0.3">
      <c r="A3979" s="25">
        <v>3977</v>
      </c>
      <c r="B3979" s="25" t="s">
        <v>3974</v>
      </c>
      <c r="C3979" s="25" t="s">
        <v>8084</v>
      </c>
      <c r="D3979" s="26">
        <v>90000</v>
      </c>
      <c r="E3979" s="27">
        <v>1305</v>
      </c>
      <c r="F3979" s="25" t="s">
        <v>8220</v>
      </c>
      <c r="G3979" s="25" t="s">
        <v>8223</v>
      </c>
      <c r="H3979" s="25" t="s">
        <v>8245</v>
      </c>
      <c r="I3979" s="25">
        <v>1469213732</v>
      </c>
      <c r="J3979" s="25">
        <v>1466621732</v>
      </c>
      <c r="K3979" s="25" t="b">
        <v>0</v>
      </c>
      <c r="L3979" s="25">
        <v>6</v>
      </c>
      <c r="M3979" s="25" t="b">
        <v>0</v>
      </c>
      <c r="N3979" s="25" t="s">
        <v>8269</v>
      </c>
      <c r="O3979" s="25">
        <f t="shared" si="434"/>
        <v>1</v>
      </c>
      <c r="P3979" s="25">
        <f t="shared" si="435"/>
        <v>217.5</v>
      </c>
      <c r="Q3979" s="25" t="s">
        <v>8315</v>
      </c>
      <c r="R3979" s="25" t="s">
        <v>8316</v>
      </c>
      <c r="S3979" s="28">
        <f t="shared" si="436"/>
        <v>42543.788564814815</v>
      </c>
      <c r="T3979" s="25">
        <f t="shared" si="437"/>
        <v>25569.000069444446</v>
      </c>
      <c r="U3979" s="25">
        <f t="shared" si="438"/>
        <v>2016</v>
      </c>
      <c r="V3979" s="25">
        <f t="shared" si="439"/>
        <v>6</v>
      </c>
      <c r="W3979" s="25" t="str">
        <f t="shared" si="440"/>
        <v>Jun</v>
      </c>
    </row>
    <row r="3980" spans="1:23" customFormat="1" ht="43.2" x14ac:dyDescent="0.3">
      <c r="A3980">
        <v>3978</v>
      </c>
      <c r="B3980" s="2" t="s">
        <v>3975</v>
      </c>
      <c r="C3980" s="2" t="s">
        <v>8085</v>
      </c>
      <c r="D3980" s="7">
        <v>2000</v>
      </c>
      <c r="E3980" s="5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434"/>
        <v>11</v>
      </c>
      <c r="P3980">
        <f t="shared" si="435"/>
        <v>26.75</v>
      </c>
      <c r="Q3980" t="s">
        <v>8315</v>
      </c>
      <c r="R3980" t="s">
        <v>8316</v>
      </c>
      <c r="S3980" s="11">
        <f t="shared" si="436"/>
        <v>41975.642974537041</v>
      </c>
      <c r="T3980">
        <f t="shared" si="437"/>
        <v>25569.000092592592</v>
      </c>
      <c r="U3980">
        <f t="shared" si="438"/>
        <v>2014</v>
      </c>
      <c r="V3980">
        <f t="shared" si="439"/>
        <v>12</v>
      </c>
      <c r="W3980" t="str">
        <f t="shared" si="440"/>
        <v>Dec</v>
      </c>
    </row>
    <row r="3981" spans="1:23" customFormat="1" ht="43.2" x14ac:dyDescent="0.3">
      <c r="A3981">
        <v>3979</v>
      </c>
      <c r="B3981" s="2" t="s">
        <v>3976</v>
      </c>
      <c r="C3981" s="2" t="s">
        <v>8086</v>
      </c>
      <c r="D3981" s="7">
        <v>6000</v>
      </c>
      <c r="E3981" s="5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434"/>
        <v>2</v>
      </c>
      <c r="P3981">
        <f t="shared" si="435"/>
        <v>18.329999999999998</v>
      </c>
      <c r="Q3981" t="s">
        <v>8315</v>
      </c>
      <c r="R3981" t="s">
        <v>8316</v>
      </c>
      <c r="S3981" s="11">
        <f t="shared" si="436"/>
        <v>42069.903437500005</v>
      </c>
      <c r="T3981">
        <f t="shared" si="437"/>
        <v>25569.000069444446</v>
      </c>
      <c r="U3981">
        <f t="shared" si="438"/>
        <v>2015</v>
      </c>
      <c r="V3981">
        <f t="shared" si="439"/>
        <v>3</v>
      </c>
      <c r="W3981" t="str">
        <f t="shared" si="440"/>
        <v>Mar</v>
      </c>
    </row>
    <row r="3982" spans="1:23" customFormat="1" ht="43.2" x14ac:dyDescent="0.3">
      <c r="A3982">
        <v>3980</v>
      </c>
      <c r="B3982" s="2" t="s">
        <v>3977</v>
      </c>
      <c r="C3982" s="2" t="s">
        <v>8087</v>
      </c>
      <c r="D3982" s="7">
        <v>2500</v>
      </c>
      <c r="E3982" s="5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434"/>
        <v>18</v>
      </c>
      <c r="P3982">
        <f t="shared" si="435"/>
        <v>64.290000000000006</v>
      </c>
      <c r="Q3982" t="s">
        <v>8315</v>
      </c>
      <c r="R3982" t="s">
        <v>8316</v>
      </c>
      <c r="S3982" s="11">
        <f t="shared" si="436"/>
        <v>41795.598923611113</v>
      </c>
      <c r="T3982">
        <f t="shared" si="437"/>
        <v>25569.000081018519</v>
      </c>
      <c r="U3982">
        <f t="shared" si="438"/>
        <v>2014</v>
      </c>
      <c r="V3982">
        <f t="shared" si="439"/>
        <v>6</v>
      </c>
      <c r="W3982" t="str">
        <f t="shared" si="440"/>
        <v>Jun</v>
      </c>
    </row>
    <row r="3983" spans="1:23" customFormat="1" ht="43.2" x14ac:dyDescent="0.3">
      <c r="A3983">
        <v>3981</v>
      </c>
      <c r="B3983" s="2" t="s">
        <v>3358</v>
      </c>
      <c r="C3983" s="2" t="s">
        <v>7469</v>
      </c>
      <c r="D3983" s="7">
        <v>30000</v>
      </c>
      <c r="E3983" s="5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434"/>
        <v>4</v>
      </c>
      <c r="P3983">
        <f t="shared" si="435"/>
        <v>175</v>
      </c>
      <c r="Q3983" t="s">
        <v>8315</v>
      </c>
      <c r="R3983" t="s">
        <v>8316</v>
      </c>
      <c r="S3983" s="11">
        <f t="shared" si="436"/>
        <v>42508.179965277777</v>
      </c>
      <c r="T3983">
        <f t="shared" si="437"/>
        <v>25569.000081018519</v>
      </c>
      <c r="U3983">
        <f t="shared" si="438"/>
        <v>2016</v>
      </c>
      <c r="V3983">
        <f t="shared" si="439"/>
        <v>5</v>
      </c>
      <c r="W3983" t="str">
        <f t="shared" si="440"/>
        <v>May</v>
      </c>
    </row>
    <row r="3984" spans="1:23" customFormat="1" ht="57.6" x14ac:dyDescent="0.3">
      <c r="A3984">
        <v>3982</v>
      </c>
      <c r="B3984" s="2" t="s">
        <v>3978</v>
      </c>
      <c r="C3984" s="2" t="s">
        <v>8088</v>
      </c>
      <c r="D3984" s="7">
        <v>850</v>
      </c>
      <c r="E3984" s="5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434"/>
        <v>20</v>
      </c>
      <c r="P3984">
        <f t="shared" si="435"/>
        <v>34</v>
      </c>
      <c r="Q3984" t="s">
        <v>8315</v>
      </c>
      <c r="R3984" t="s">
        <v>8316</v>
      </c>
      <c r="S3984" s="11">
        <f t="shared" si="436"/>
        <v>42132.809953703705</v>
      </c>
      <c r="T3984">
        <f t="shared" si="437"/>
        <v>25569.000057870369</v>
      </c>
      <c r="U3984">
        <f t="shared" si="438"/>
        <v>2015</v>
      </c>
      <c r="V3984">
        <f t="shared" si="439"/>
        <v>5</v>
      </c>
      <c r="W3984" t="str">
        <f t="shared" si="440"/>
        <v>May</v>
      </c>
    </row>
    <row r="3985" spans="1:23" customFormat="1" ht="43.2" x14ac:dyDescent="0.3">
      <c r="A3985">
        <v>3983</v>
      </c>
      <c r="B3985" s="2" t="s">
        <v>3979</v>
      </c>
      <c r="C3985" s="2" t="s">
        <v>8089</v>
      </c>
      <c r="D3985" s="7">
        <v>11140</v>
      </c>
      <c r="E3985" s="5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434"/>
        <v>35</v>
      </c>
      <c r="P3985">
        <f t="shared" si="435"/>
        <v>84.28</v>
      </c>
      <c r="Q3985" t="s">
        <v>8315</v>
      </c>
      <c r="R3985" t="s">
        <v>8316</v>
      </c>
      <c r="S3985" s="11">
        <f t="shared" si="436"/>
        <v>41747.86986111111</v>
      </c>
      <c r="T3985">
        <f t="shared" si="437"/>
        <v>25569.000532407408</v>
      </c>
      <c r="U3985">
        <f t="shared" si="438"/>
        <v>2014</v>
      </c>
      <c r="V3985">
        <f t="shared" si="439"/>
        <v>4</v>
      </c>
      <c r="W3985" t="str">
        <f t="shared" si="440"/>
        <v>Apr</v>
      </c>
    </row>
    <row r="3986" spans="1:23" customFormat="1" ht="43.2" x14ac:dyDescent="0.3">
      <c r="A3986">
        <v>3984</v>
      </c>
      <c r="B3986" s="2" t="s">
        <v>3980</v>
      </c>
      <c r="C3986" s="2" t="s">
        <v>8090</v>
      </c>
      <c r="D3986" s="7">
        <v>1500</v>
      </c>
      <c r="E3986" s="5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434"/>
        <v>6</v>
      </c>
      <c r="P3986">
        <f t="shared" si="435"/>
        <v>9.5</v>
      </c>
      <c r="Q3986" t="s">
        <v>8315</v>
      </c>
      <c r="R3986" t="s">
        <v>8316</v>
      </c>
      <c r="S3986" s="11">
        <f t="shared" si="436"/>
        <v>41920.963472222218</v>
      </c>
      <c r="T3986">
        <f t="shared" si="437"/>
        <v>25569.000115740742</v>
      </c>
      <c r="U3986">
        <f t="shared" si="438"/>
        <v>2014</v>
      </c>
      <c r="V3986">
        <f t="shared" si="439"/>
        <v>10</v>
      </c>
      <c r="W3986" t="str">
        <f t="shared" si="440"/>
        <v>Oct</v>
      </c>
    </row>
    <row r="3987" spans="1:23" customFormat="1" ht="57.6" x14ac:dyDescent="0.3">
      <c r="A3987">
        <v>3985</v>
      </c>
      <c r="B3987" s="2" t="s">
        <v>3981</v>
      </c>
      <c r="C3987" s="2" t="s">
        <v>8091</v>
      </c>
      <c r="D3987" s="7">
        <v>2000</v>
      </c>
      <c r="E3987" s="5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434"/>
        <v>32</v>
      </c>
      <c r="P3987">
        <f t="shared" si="435"/>
        <v>33.74</v>
      </c>
      <c r="Q3987" t="s">
        <v>8315</v>
      </c>
      <c r="R3987" t="s">
        <v>8316</v>
      </c>
      <c r="S3987" s="11">
        <f t="shared" si="436"/>
        <v>42399.707407407404</v>
      </c>
      <c r="T3987">
        <f t="shared" si="437"/>
        <v>25569.000219907408</v>
      </c>
      <c r="U3987">
        <f t="shared" si="438"/>
        <v>2016</v>
      </c>
      <c r="V3987">
        <f t="shared" si="439"/>
        <v>1</v>
      </c>
      <c r="W3987" t="str">
        <f t="shared" si="440"/>
        <v>Jan</v>
      </c>
    </row>
    <row r="3988" spans="1:23" customFormat="1" ht="57.6" x14ac:dyDescent="0.3">
      <c r="A3988">
        <v>3986</v>
      </c>
      <c r="B3988" s="2" t="s">
        <v>3982</v>
      </c>
      <c r="C3988" s="2" t="s">
        <v>8092</v>
      </c>
      <c r="D3988" s="7">
        <v>5000</v>
      </c>
      <c r="E3988" s="5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434"/>
        <v>10</v>
      </c>
      <c r="P3988">
        <f t="shared" si="435"/>
        <v>37.54</v>
      </c>
      <c r="Q3988" t="s">
        <v>8315</v>
      </c>
      <c r="R3988" t="s">
        <v>8316</v>
      </c>
      <c r="S3988" s="11">
        <f t="shared" si="436"/>
        <v>42467.548541666663</v>
      </c>
      <c r="T3988">
        <f t="shared" si="437"/>
        <v>25569.000150462962</v>
      </c>
      <c r="U3988">
        <f t="shared" si="438"/>
        <v>2016</v>
      </c>
      <c r="V3988">
        <f t="shared" si="439"/>
        <v>4</v>
      </c>
      <c r="W3988" t="str">
        <f t="shared" si="440"/>
        <v>Apr</v>
      </c>
    </row>
    <row r="3989" spans="1:23" customFormat="1" ht="43.2" x14ac:dyDescent="0.3">
      <c r="A3989">
        <v>3987</v>
      </c>
      <c r="B3989" s="2" t="s">
        <v>3983</v>
      </c>
      <c r="C3989" s="2" t="s">
        <v>8093</v>
      </c>
      <c r="D3989" s="7">
        <v>400</v>
      </c>
      <c r="E3989" s="5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434"/>
        <v>38</v>
      </c>
      <c r="P3989">
        <f t="shared" si="435"/>
        <v>11.62</v>
      </c>
      <c r="Q3989" t="s">
        <v>8315</v>
      </c>
      <c r="R3989" t="s">
        <v>8316</v>
      </c>
      <c r="S3989" s="11">
        <f t="shared" si="436"/>
        <v>41765.92465277778</v>
      </c>
      <c r="T3989">
        <f t="shared" si="437"/>
        <v>25569.000150462962</v>
      </c>
      <c r="U3989">
        <f t="shared" si="438"/>
        <v>2014</v>
      </c>
      <c r="V3989">
        <f t="shared" si="439"/>
        <v>5</v>
      </c>
      <c r="W3989" t="str">
        <f t="shared" si="440"/>
        <v>May</v>
      </c>
    </row>
    <row r="3990" spans="1:23" customFormat="1" ht="28.8" x14ac:dyDescent="0.3">
      <c r="A3990">
        <v>3988</v>
      </c>
      <c r="B3990" s="2" t="s">
        <v>3984</v>
      </c>
      <c r="C3990" s="2" t="s">
        <v>8094</v>
      </c>
      <c r="D3990" s="7">
        <v>1500</v>
      </c>
      <c r="E3990" s="5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434"/>
        <v>2</v>
      </c>
      <c r="P3990">
        <f t="shared" si="435"/>
        <v>8</v>
      </c>
      <c r="Q3990" t="s">
        <v>8315</v>
      </c>
      <c r="R3990" t="s">
        <v>8316</v>
      </c>
      <c r="S3990" s="11">
        <f t="shared" si="436"/>
        <v>42230.08116898148</v>
      </c>
      <c r="T3990">
        <f t="shared" si="437"/>
        <v>25569.000046296296</v>
      </c>
      <c r="U3990">
        <f t="shared" si="438"/>
        <v>2015</v>
      </c>
      <c r="V3990">
        <f t="shared" si="439"/>
        <v>8</v>
      </c>
      <c r="W3990" t="str">
        <f t="shared" si="440"/>
        <v>Aug</v>
      </c>
    </row>
    <row r="3991" spans="1:23" customFormat="1" ht="43.2" x14ac:dyDescent="0.3">
      <c r="A3991">
        <v>3989</v>
      </c>
      <c r="B3991" s="2" t="s">
        <v>3985</v>
      </c>
      <c r="C3991" s="2" t="s">
        <v>8095</v>
      </c>
      <c r="D3991" s="7">
        <v>3000</v>
      </c>
      <c r="E3991" s="5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434"/>
        <v>0</v>
      </c>
      <c r="P3991">
        <f t="shared" si="435"/>
        <v>0</v>
      </c>
      <c r="Q3991" t="s">
        <v>8315</v>
      </c>
      <c r="R3991" t="s">
        <v>8316</v>
      </c>
      <c r="S3991" s="11">
        <f t="shared" si="436"/>
        <v>42286.749780092592</v>
      </c>
      <c r="T3991">
        <f t="shared" si="437"/>
        <v>25569</v>
      </c>
      <c r="U3991">
        <f t="shared" si="438"/>
        <v>2015</v>
      </c>
      <c r="V3991">
        <f t="shared" si="439"/>
        <v>10</v>
      </c>
      <c r="W3991" t="str">
        <f t="shared" si="440"/>
        <v>Oct</v>
      </c>
    </row>
    <row r="3992" spans="1:23" customFormat="1" ht="43.2" x14ac:dyDescent="0.3">
      <c r="A3992">
        <v>3990</v>
      </c>
      <c r="B3992" s="2" t="s">
        <v>3986</v>
      </c>
      <c r="C3992" s="2" t="s">
        <v>8096</v>
      </c>
      <c r="D3992" s="7">
        <v>1650</v>
      </c>
      <c r="E3992" s="5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434"/>
        <v>4</v>
      </c>
      <c r="P3992">
        <f t="shared" si="435"/>
        <v>23</v>
      </c>
      <c r="Q3992" t="s">
        <v>8315</v>
      </c>
      <c r="R3992" t="s">
        <v>8316</v>
      </c>
      <c r="S3992" s="11">
        <f t="shared" si="436"/>
        <v>42401.672372685185</v>
      </c>
      <c r="T3992">
        <f t="shared" si="437"/>
        <v>25569.000034722223</v>
      </c>
      <c r="U3992">
        <f t="shared" si="438"/>
        <v>2016</v>
      </c>
      <c r="V3992">
        <f t="shared" si="439"/>
        <v>2</v>
      </c>
      <c r="W3992" t="str">
        <f t="shared" si="440"/>
        <v>Feb</v>
      </c>
    </row>
    <row r="3993" spans="1:23" customFormat="1" ht="28.8" x14ac:dyDescent="0.3">
      <c r="A3993">
        <v>3991</v>
      </c>
      <c r="B3993" s="2" t="s">
        <v>3987</v>
      </c>
      <c r="C3993" s="2" t="s">
        <v>8097</v>
      </c>
      <c r="D3993" s="7">
        <v>500</v>
      </c>
      <c r="E3993" s="5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434"/>
        <v>20</v>
      </c>
      <c r="P3993">
        <f t="shared" si="435"/>
        <v>100</v>
      </c>
      <c r="Q3993" t="s">
        <v>8315</v>
      </c>
      <c r="R3993" t="s">
        <v>8316</v>
      </c>
      <c r="S3993" s="11">
        <f t="shared" si="436"/>
        <v>42125.644467592589</v>
      </c>
      <c r="T3993">
        <f t="shared" si="437"/>
        <v>25569.000011574073</v>
      </c>
      <c r="U3993">
        <f t="shared" si="438"/>
        <v>2015</v>
      </c>
      <c r="V3993">
        <f t="shared" si="439"/>
        <v>5</v>
      </c>
      <c r="W3993" t="str">
        <f t="shared" si="440"/>
        <v>May</v>
      </c>
    </row>
    <row r="3994" spans="1:23" customFormat="1" ht="43.2" x14ac:dyDescent="0.3">
      <c r="A3994">
        <v>3992</v>
      </c>
      <c r="B3994" s="2" t="s">
        <v>3988</v>
      </c>
      <c r="C3994" s="2" t="s">
        <v>8098</v>
      </c>
      <c r="D3994" s="7">
        <v>10000</v>
      </c>
      <c r="E3994" s="5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434"/>
        <v>5</v>
      </c>
      <c r="P3994">
        <f t="shared" si="435"/>
        <v>60.11</v>
      </c>
      <c r="Q3994" t="s">
        <v>8315</v>
      </c>
      <c r="R3994" t="s">
        <v>8316</v>
      </c>
      <c r="S3994" s="11">
        <f t="shared" si="436"/>
        <v>42289.94049768518</v>
      </c>
      <c r="T3994">
        <f t="shared" si="437"/>
        <v>25569.000104166666</v>
      </c>
      <c r="U3994">
        <f t="shared" si="438"/>
        <v>2015</v>
      </c>
      <c r="V3994">
        <f t="shared" si="439"/>
        <v>10</v>
      </c>
      <c r="W3994" t="str">
        <f t="shared" si="440"/>
        <v>Oct</v>
      </c>
    </row>
    <row r="3995" spans="1:23" customFormat="1" ht="43.2" x14ac:dyDescent="0.3">
      <c r="A3995">
        <v>3993</v>
      </c>
      <c r="B3995" s="2" t="s">
        <v>3989</v>
      </c>
      <c r="C3995" s="2" t="s">
        <v>8099</v>
      </c>
      <c r="D3995" s="7">
        <v>50000</v>
      </c>
      <c r="E3995" s="5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434"/>
        <v>0</v>
      </c>
      <c r="P3995">
        <f t="shared" si="435"/>
        <v>3</v>
      </c>
      <c r="Q3995" t="s">
        <v>8315</v>
      </c>
      <c r="R3995" t="s">
        <v>8316</v>
      </c>
      <c r="S3995" s="11">
        <f t="shared" si="436"/>
        <v>42107.864722222221</v>
      </c>
      <c r="T3995">
        <f t="shared" si="437"/>
        <v>25569.000011574073</v>
      </c>
      <c r="U3995">
        <f t="shared" si="438"/>
        <v>2015</v>
      </c>
      <c r="V3995">
        <f t="shared" si="439"/>
        <v>4</v>
      </c>
      <c r="W3995" t="str">
        <f t="shared" si="440"/>
        <v>Apr</v>
      </c>
    </row>
    <row r="3996" spans="1:23" customFormat="1" ht="43.2" x14ac:dyDescent="0.3">
      <c r="A3996">
        <v>3994</v>
      </c>
      <c r="B3996" s="2" t="s">
        <v>3990</v>
      </c>
      <c r="C3996" s="2" t="s">
        <v>8100</v>
      </c>
      <c r="D3996" s="7">
        <v>2000</v>
      </c>
      <c r="E3996" s="5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434"/>
        <v>0</v>
      </c>
      <c r="P3996">
        <f t="shared" si="435"/>
        <v>5</v>
      </c>
      <c r="Q3996" t="s">
        <v>8315</v>
      </c>
      <c r="R3996" t="s">
        <v>8316</v>
      </c>
      <c r="S3996" s="11">
        <f t="shared" si="436"/>
        <v>41809.389930555553</v>
      </c>
      <c r="T3996">
        <f t="shared" si="437"/>
        <v>25569.000011574073</v>
      </c>
      <c r="U3996">
        <f t="shared" si="438"/>
        <v>2014</v>
      </c>
      <c r="V3996">
        <f t="shared" si="439"/>
        <v>6</v>
      </c>
      <c r="W3996" t="str">
        <f t="shared" si="440"/>
        <v>Jun</v>
      </c>
    </row>
    <row r="3997" spans="1:23" customFormat="1" ht="43.2" x14ac:dyDescent="0.3">
      <c r="A3997">
        <v>3995</v>
      </c>
      <c r="B3997" s="2" t="s">
        <v>3991</v>
      </c>
      <c r="C3997" s="2" t="s">
        <v>8101</v>
      </c>
      <c r="D3997" s="7">
        <v>200</v>
      </c>
      <c r="E3997" s="5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434"/>
        <v>35</v>
      </c>
      <c r="P3997">
        <f t="shared" si="435"/>
        <v>17.5</v>
      </c>
      <c r="Q3997" t="s">
        <v>8315</v>
      </c>
      <c r="R3997" t="s">
        <v>8316</v>
      </c>
      <c r="S3997" s="11">
        <f t="shared" si="436"/>
        <v>42019.683761574073</v>
      </c>
      <c r="T3997">
        <f t="shared" si="437"/>
        <v>25569.000046296296</v>
      </c>
      <c r="U3997">
        <f t="shared" si="438"/>
        <v>2015</v>
      </c>
      <c r="V3997">
        <f t="shared" si="439"/>
        <v>1</v>
      </c>
      <c r="W3997" t="str">
        <f t="shared" si="440"/>
        <v>Jan</v>
      </c>
    </row>
    <row r="3998" spans="1:23" customFormat="1" ht="43.2" x14ac:dyDescent="0.3">
      <c r="A3998">
        <v>3996</v>
      </c>
      <c r="B3998" s="2" t="s">
        <v>3992</v>
      </c>
      <c r="C3998" s="2" t="s">
        <v>8102</v>
      </c>
      <c r="D3998" s="7">
        <v>3000</v>
      </c>
      <c r="E3998" s="5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434"/>
        <v>17</v>
      </c>
      <c r="P3998">
        <f t="shared" si="435"/>
        <v>29.24</v>
      </c>
      <c r="Q3998" t="s">
        <v>8315</v>
      </c>
      <c r="R3998" t="s">
        <v>8316</v>
      </c>
      <c r="S3998" s="11">
        <f t="shared" si="436"/>
        <v>41950.26694444444</v>
      </c>
      <c r="T3998">
        <f t="shared" si="437"/>
        <v>25569.000196759258</v>
      </c>
      <c r="U3998">
        <f t="shared" si="438"/>
        <v>2014</v>
      </c>
      <c r="V3998">
        <f t="shared" si="439"/>
        <v>11</v>
      </c>
      <c r="W3998" t="str">
        <f t="shared" si="440"/>
        <v>Nov</v>
      </c>
    </row>
    <row r="3999" spans="1:23" customFormat="1" ht="43.2" x14ac:dyDescent="0.3">
      <c r="A3999">
        <v>3997</v>
      </c>
      <c r="B3999" s="2" t="s">
        <v>3993</v>
      </c>
      <c r="C3999" s="2" t="s">
        <v>8103</v>
      </c>
      <c r="D3999" s="7">
        <v>3000</v>
      </c>
      <c r="E3999" s="5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434"/>
        <v>0</v>
      </c>
      <c r="P3999">
        <f t="shared" si="435"/>
        <v>0</v>
      </c>
      <c r="Q3999" t="s">
        <v>8315</v>
      </c>
      <c r="R3999" t="s">
        <v>8316</v>
      </c>
      <c r="S3999" s="11">
        <f t="shared" si="436"/>
        <v>42069.391446759255</v>
      </c>
      <c r="T3999">
        <f t="shared" si="437"/>
        <v>25569</v>
      </c>
      <c r="U3999">
        <f t="shared" si="438"/>
        <v>2015</v>
      </c>
      <c r="V3999">
        <f t="shared" si="439"/>
        <v>3</v>
      </c>
      <c r="W3999" t="str">
        <f t="shared" si="440"/>
        <v>Mar</v>
      </c>
    </row>
    <row r="4000" spans="1:23" customFormat="1" ht="43.2" x14ac:dyDescent="0.3">
      <c r="A4000">
        <v>3998</v>
      </c>
      <c r="B4000" s="2" t="s">
        <v>3994</v>
      </c>
      <c r="C4000" s="2" t="s">
        <v>8104</v>
      </c>
      <c r="D4000" s="7">
        <v>1250</v>
      </c>
      <c r="E4000" s="5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434"/>
        <v>57</v>
      </c>
      <c r="P4000">
        <f t="shared" si="435"/>
        <v>59.58</v>
      </c>
      <c r="Q4000" t="s">
        <v>8315</v>
      </c>
      <c r="R4000" t="s">
        <v>8316</v>
      </c>
      <c r="S4000" s="11">
        <f t="shared" si="436"/>
        <v>42061.963263888887</v>
      </c>
      <c r="T4000">
        <f t="shared" si="437"/>
        <v>25569.000138888889</v>
      </c>
      <c r="U4000">
        <f t="shared" si="438"/>
        <v>2015</v>
      </c>
      <c r="V4000">
        <f t="shared" si="439"/>
        <v>2</v>
      </c>
      <c r="W4000" t="str">
        <f t="shared" si="440"/>
        <v>Feb</v>
      </c>
    </row>
    <row r="4001" spans="1:23" customFormat="1" ht="43.2" x14ac:dyDescent="0.3">
      <c r="A4001">
        <v>3999</v>
      </c>
      <c r="B4001" s="2" t="s">
        <v>3995</v>
      </c>
      <c r="C4001" s="2" t="s">
        <v>8105</v>
      </c>
      <c r="D4001" s="7">
        <v>7000</v>
      </c>
      <c r="E4001" s="5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434"/>
        <v>17</v>
      </c>
      <c r="P4001">
        <f t="shared" si="435"/>
        <v>82.57</v>
      </c>
      <c r="Q4001" t="s">
        <v>8315</v>
      </c>
      <c r="R4001" t="s">
        <v>8316</v>
      </c>
      <c r="S4001" s="11">
        <f t="shared" si="436"/>
        <v>41842.828680555554</v>
      </c>
      <c r="T4001">
        <f t="shared" si="437"/>
        <v>25569.000162037039</v>
      </c>
      <c r="U4001">
        <f t="shared" si="438"/>
        <v>2014</v>
      </c>
      <c r="V4001">
        <f t="shared" si="439"/>
        <v>7</v>
      </c>
      <c r="W4001" t="str">
        <f t="shared" si="440"/>
        <v>Jul</v>
      </c>
    </row>
    <row r="4002" spans="1:23" customFormat="1" x14ac:dyDescent="0.3">
      <c r="A4002">
        <v>4000</v>
      </c>
      <c r="B4002" s="2" t="s">
        <v>3996</v>
      </c>
      <c r="C4002" s="2" t="s">
        <v>8106</v>
      </c>
      <c r="D4002" s="7">
        <v>8000</v>
      </c>
      <c r="E4002" s="5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434"/>
        <v>0</v>
      </c>
      <c r="P4002">
        <f t="shared" si="435"/>
        <v>10</v>
      </c>
      <c r="Q4002" t="s">
        <v>8315</v>
      </c>
      <c r="R4002" t="s">
        <v>8316</v>
      </c>
      <c r="S4002" s="11">
        <f t="shared" si="436"/>
        <v>42437.64534722222</v>
      </c>
      <c r="T4002">
        <f t="shared" si="437"/>
        <v>25569.000011574073</v>
      </c>
      <c r="U4002">
        <f t="shared" si="438"/>
        <v>2016</v>
      </c>
      <c r="V4002">
        <f t="shared" si="439"/>
        <v>3</v>
      </c>
      <c r="W4002" t="str">
        <f t="shared" si="440"/>
        <v>Mar</v>
      </c>
    </row>
    <row r="4003" spans="1:23" customFormat="1" ht="57.6" x14ac:dyDescent="0.3">
      <c r="A4003">
        <v>4001</v>
      </c>
      <c r="B4003" s="2" t="s">
        <v>3997</v>
      </c>
      <c r="C4003" s="2" t="s">
        <v>8107</v>
      </c>
      <c r="D4003" s="7">
        <v>1200</v>
      </c>
      <c r="E4003" s="5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434"/>
        <v>38</v>
      </c>
      <c r="P4003">
        <f t="shared" si="435"/>
        <v>32.36</v>
      </c>
      <c r="Q4003" t="s">
        <v>8315</v>
      </c>
      <c r="R4003" t="s">
        <v>8316</v>
      </c>
      <c r="S4003" s="11">
        <f t="shared" si="436"/>
        <v>42775.964212962965</v>
      </c>
      <c r="T4003">
        <f t="shared" si="437"/>
        <v>25569.000162037039</v>
      </c>
      <c r="U4003">
        <f t="shared" si="438"/>
        <v>2017</v>
      </c>
      <c r="V4003">
        <f t="shared" si="439"/>
        <v>2</v>
      </c>
      <c r="W4003" t="str">
        <f t="shared" si="440"/>
        <v>Feb</v>
      </c>
    </row>
    <row r="4004" spans="1:23" customFormat="1" ht="43.2" x14ac:dyDescent="0.3">
      <c r="A4004">
        <v>4002</v>
      </c>
      <c r="B4004" s="2" t="s">
        <v>3998</v>
      </c>
      <c r="C4004" s="2" t="s">
        <v>8108</v>
      </c>
      <c r="D4004" s="7">
        <v>1250</v>
      </c>
      <c r="E4004" s="5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434"/>
        <v>2</v>
      </c>
      <c r="P4004">
        <f t="shared" si="435"/>
        <v>5.75</v>
      </c>
      <c r="Q4004" t="s">
        <v>8315</v>
      </c>
      <c r="R4004" t="s">
        <v>8316</v>
      </c>
      <c r="S4004" s="11">
        <f t="shared" si="436"/>
        <v>41879.043530092589</v>
      </c>
      <c r="T4004">
        <f t="shared" si="437"/>
        <v>25569.000046296296</v>
      </c>
      <c r="U4004">
        <f t="shared" si="438"/>
        <v>2014</v>
      </c>
      <c r="V4004">
        <f t="shared" si="439"/>
        <v>8</v>
      </c>
      <c r="W4004" t="str">
        <f t="shared" si="440"/>
        <v>Aug</v>
      </c>
    </row>
    <row r="4005" spans="1:23" customFormat="1" ht="43.2" x14ac:dyDescent="0.3">
      <c r="A4005">
        <v>4003</v>
      </c>
      <c r="B4005" s="2" t="s">
        <v>3999</v>
      </c>
      <c r="C4005" s="2" t="s">
        <v>8071</v>
      </c>
      <c r="D4005" s="7">
        <v>2000</v>
      </c>
      <c r="E4005" s="5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434"/>
        <v>10</v>
      </c>
      <c r="P4005">
        <f t="shared" si="435"/>
        <v>100.5</v>
      </c>
      <c r="Q4005" t="s">
        <v>8315</v>
      </c>
      <c r="R4005" t="s">
        <v>8316</v>
      </c>
      <c r="S4005" s="11">
        <f t="shared" si="436"/>
        <v>42020.587349537032</v>
      </c>
      <c r="T4005">
        <f t="shared" si="437"/>
        <v>25569.00002314815</v>
      </c>
      <c r="U4005">
        <f t="shared" si="438"/>
        <v>2015</v>
      </c>
      <c r="V4005">
        <f t="shared" si="439"/>
        <v>1</v>
      </c>
      <c r="W4005" t="str">
        <f t="shared" si="440"/>
        <v>Jan</v>
      </c>
    </row>
    <row r="4006" spans="1:23" customFormat="1" x14ac:dyDescent="0.3">
      <c r="A4006">
        <v>4004</v>
      </c>
      <c r="B4006" s="2" t="s">
        <v>4000</v>
      </c>
      <c r="C4006" s="2" t="s">
        <v>8109</v>
      </c>
      <c r="D4006" s="7">
        <v>500</v>
      </c>
      <c r="E4006" s="5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434"/>
        <v>0</v>
      </c>
      <c r="P4006">
        <f t="shared" si="435"/>
        <v>1</v>
      </c>
      <c r="Q4006" t="s">
        <v>8315</v>
      </c>
      <c r="R4006" t="s">
        <v>8316</v>
      </c>
      <c r="S4006" s="11">
        <f t="shared" si="436"/>
        <v>41890.16269675926</v>
      </c>
      <c r="T4006">
        <f t="shared" si="437"/>
        <v>25569.000011574073</v>
      </c>
      <c r="U4006">
        <f t="shared" si="438"/>
        <v>2014</v>
      </c>
      <c r="V4006">
        <f t="shared" si="439"/>
        <v>9</v>
      </c>
      <c r="W4006" t="str">
        <f t="shared" si="440"/>
        <v>Sep</v>
      </c>
    </row>
    <row r="4007" spans="1:23" customFormat="1" ht="43.2" x14ac:dyDescent="0.3">
      <c r="A4007">
        <v>4005</v>
      </c>
      <c r="B4007" s="2" t="s">
        <v>4001</v>
      </c>
      <c r="C4007" s="2" t="s">
        <v>8110</v>
      </c>
      <c r="D4007" s="7">
        <v>3000</v>
      </c>
      <c r="E4007" s="5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434"/>
        <v>1</v>
      </c>
      <c r="P4007">
        <f t="shared" si="435"/>
        <v>20</v>
      </c>
      <c r="Q4007" t="s">
        <v>8315</v>
      </c>
      <c r="R4007" t="s">
        <v>8316</v>
      </c>
      <c r="S4007" s="11">
        <f t="shared" si="436"/>
        <v>41872.807696759257</v>
      </c>
      <c r="T4007">
        <f t="shared" si="437"/>
        <v>25569.00002314815</v>
      </c>
      <c r="U4007">
        <f t="shared" si="438"/>
        <v>2014</v>
      </c>
      <c r="V4007">
        <f t="shared" si="439"/>
        <v>8</v>
      </c>
      <c r="W4007" t="str">
        <f t="shared" si="440"/>
        <v>Aug</v>
      </c>
    </row>
    <row r="4008" spans="1:23" customFormat="1" ht="43.2" x14ac:dyDescent="0.3">
      <c r="A4008">
        <v>4006</v>
      </c>
      <c r="B4008" s="2" t="s">
        <v>4002</v>
      </c>
      <c r="C4008" s="2" t="s">
        <v>8111</v>
      </c>
      <c r="D4008" s="7">
        <v>30000</v>
      </c>
      <c r="E4008" s="5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434"/>
        <v>0</v>
      </c>
      <c r="P4008">
        <f t="shared" si="435"/>
        <v>2</v>
      </c>
      <c r="Q4008" t="s">
        <v>8315</v>
      </c>
      <c r="R4008" t="s">
        <v>8316</v>
      </c>
      <c r="S4008" s="11">
        <f t="shared" si="436"/>
        <v>42391.772997685184</v>
      </c>
      <c r="T4008">
        <f t="shared" si="437"/>
        <v>25569.000011574073</v>
      </c>
      <c r="U4008">
        <f t="shared" si="438"/>
        <v>2016</v>
      </c>
      <c r="V4008">
        <f t="shared" si="439"/>
        <v>1</v>
      </c>
      <c r="W4008" t="str">
        <f t="shared" si="440"/>
        <v>Jan</v>
      </c>
    </row>
    <row r="4009" spans="1:23" customFormat="1" ht="43.2" x14ac:dyDescent="0.3">
      <c r="A4009">
        <v>4007</v>
      </c>
      <c r="B4009" s="2" t="s">
        <v>4003</v>
      </c>
      <c r="C4009" s="2" t="s">
        <v>8112</v>
      </c>
      <c r="D4009" s="7">
        <v>2000</v>
      </c>
      <c r="E4009" s="5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434"/>
        <v>0</v>
      </c>
      <c r="P4009">
        <f t="shared" si="435"/>
        <v>5</v>
      </c>
      <c r="Q4009" t="s">
        <v>8315</v>
      </c>
      <c r="R4009" t="s">
        <v>8316</v>
      </c>
      <c r="S4009" s="11">
        <f t="shared" si="436"/>
        <v>41848.772928240738</v>
      </c>
      <c r="T4009">
        <f t="shared" si="437"/>
        <v>25569.000011574073</v>
      </c>
      <c r="U4009">
        <f t="shared" si="438"/>
        <v>2014</v>
      </c>
      <c r="V4009">
        <f t="shared" si="439"/>
        <v>7</v>
      </c>
      <c r="W4009" t="str">
        <f t="shared" si="440"/>
        <v>Jul</v>
      </c>
    </row>
    <row r="4010" spans="1:23" customFormat="1" ht="43.2" x14ac:dyDescent="0.3">
      <c r="A4010">
        <v>4008</v>
      </c>
      <c r="B4010" s="2" t="s">
        <v>4004</v>
      </c>
      <c r="C4010" s="2" t="s">
        <v>8113</v>
      </c>
      <c r="D4010" s="7">
        <v>1000</v>
      </c>
      <c r="E4010" s="5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434"/>
        <v>6</v>
      </c>
      <c r="P4010">
        <f t="shared" si="435"/>
        <v>15</v>
      </c>
      <c r="Q4010" t="s">
        <v>8315</v>
      </c>
      <c r="R4010" t="s">
        <v>8316</v>
      </c>
      <c r="S4010" s="11">
        <f t="shared" si="436"/>
        <v>42177.964201388888</v>
      </c>
      <c r="T4010">
        <f t="shared" si="437"/>
        <v>25569.000046296296</v>
      </c>
      <c r="U4010">
        <f t="shared" si="438"/>
        <v>2015</v>
      </c>
      <c r="V4010">
        <f t="shared" si="439"/>
        <v>6</v>
      </c>
      <c r="W4010" t="str">
        <f t="shared" si="440"/>
        <v>Jun</v>
      </c>
    </row>
    <row r="4011" spans="1:23" customFormat="1" ht="43.2" x14ac:dyDescent="0.3">
      <c r="A4011">
        <v>4009</v>
      </c>
      <c r="B4011" s="2" t="s">
        <v>4005</v>
      </c>
      <c r="C4011" s="2" t="s">
        <v>8114</v>
      </c>
      <c r="D4011" s="7">
        <v>1930</v>
      </c>
      <c r="E4011" s="5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434"/>
        <v>4</v>
      </c>
      <c r="P4011">
        <f t="shared" si="435"/>
        <v>25</v>
      </c>
      <c r="Q4011" t="s">
        <v>8315</v>
      </c>
      <c r="R4011" t="s">
        <v>8316</v>
      </c>
      <c r="S4011" s="11">
        <f t="shared" si="436"/>
        <v>41851.700925925928</v>
      </c>
      <c r="T4011">
        <f t="shared" si="437"/>
        <v>25569.000034722223</v>
      </c>
      <c r="U4011">
        <f t="shared" si="438"/>
        <v>2014</v>
      </c>
      <c r="V4011">
        <f t="shared" si="439"/>
        <v>7</v>
      </c>
      <c r="W4011" t="str">
        <f t="shared" si="440"/>
        <v>Jul</v>
      </c>
    </row>
    <row r="4012" spans="1:23" customFormat="1" ht="43.2" x14ac:dyDescent="0.3">
      <c r="A4012">
        <v>4010</v>
      </c>
      <c r="B4012" s="2" t="s">
        <v>4006</v>
      </c>
      <c r="C4012" s="2" t="s">
        <v>8115</v>
      </c>
      <c r="D4012" s="7">
        <v>7200</v>
      </c>
      <c r="E4012" s="5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434"/>
        <v>24</v>
      </c>
      <c r="P4012">
        <f t="shared" si="435"/>
        <v>45.84</v>
      </c>
      <c r="Q4012" t="s">
        <v>8315</v>
      </c>
      <c r="R4012" t="s">
        <v>8316</v>
      </c>
      <c r="S4012" s="11">
        <f t="shared" si="436"/>
        <v>41921.770439814813</v>
      </c>
      <c r="T4012">
        <f t="shared" si="437"/>
        <v>25569.000439814816</v>
      </c>
      <c r="U4012">
        <f t="shared" si="438"/>
        <v>2014</v>
      </c>
      <c r="V4012">
        <f t="shared" si="439"/>
        <v>10</v>
      </c>
      <c r="W4012" t="str">
        <f t="shared" si="440"/>
        <v>Oct</v>
      </c>
    </row>
    <row r="4013" spans="1:23" customFormat="1" ht="43.2" x14ac:dyDescent="0.3">
      <c r="A4013">
        <v>4011</v>
      </c>
      <c r="B4013" s="2" t="s">
        <v>4007</v>
      </c>
      <c r="C4013" s="2" t="s">
        <v>8116</v>
      </c>
      <c r="D4013" s="7">
        <v>250</v>
      </c>
      <c r="E4013" s="5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434"/>
        <v>8</v>
      </c>
      <c r="P4013">
        <f t="shared" si="435"/>
        <v>4.75</v>
      </c>
      <c r="Q4013" t="s">
        <v>8315</v>
      </c>
      <c r="R4013" t="s">
        <v>8316</v>
      </c>
      <c r="S4013" s="11">
        <f t="shared" si="436"/>
        <v>42002.54488425926</v>
      </c>
      <c r="T4013">
        <f t="shared" si="437"/>
        <v>25569.000046296296</v>
      </c>
      <c r="U4013">
        <f t="shared" si="438"/>
        <v>2014</v>
      </c>
      <c r="V4013">
        <f t="shared" si="439"/>
        <v>12</v>
      </c>
      <c r="W4013" t="str">
        <f t="shared" si="440"/>
        <v>Dec</v>
      </c>
    </row>
    <row r="4014" spans="1:23" customFormat="1" ht="57.6" x14ac:dyDescent="0.3">
      <c r="A4014">
        <v>4012</v>
      </c>
      <c r="B4014" s="2" t="s">
        <v>4008</v>
      </c>
      <c r="C4014" s="2" t="s">
        <v>8117</v>
      </c>
      <c r="D4014" s="7">
        <v>575</v>
      </c>
      <c r="E4014" s="5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434"/>
        <v>0</v>
      </c>
      <c r="P4014">
        <f t="shared" si="435"/>
        <v>0</v>
      </c>
      <c r="Q4014" t="s">
        <v>8315</v>
      </c>
      <c r="R4014" t="s">
        <v>8316</v>
      </c>
      <c r="S4014" s="11">
        <f t="shared" si="436"/>
        <v>42096.544548611113</v>
      </c>
      <c r="T4014">
        <f t="shared" si="437"/>
        <v>25569</v>
      </c>
      <c r="U4014">
        <f t="shared" si="438"/>
        <v>2015</v>
      </c>
      <c r="V4014">
        <f t="shared" si="439"/>
        <v>4</v>
      </c>
      <c r="W4014" t="str">
        <f t="shared" si="440"/>
        <v>Apr</v>
      </c>
    </row>
    <row r="4015" spans="1:23" customFormat="1" ht="57.6" x14ac:dyDescent="0.3">
      <c r="A4015">
        <v>4013</v>
      </c>
      <c r="B4015" s="2" t="s">
        <v>4009</v>
      </c>
      <c r="C4015" s="2" t="s">
        <v>8118</v>
      </c>
      <c r="D4015" s="7">
        <v>2000</v>
      </c>
      <c r="E4015" s="5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434"/>
        <v>1</v>
      </c>
      <c r="P4015">
        <f t="shared" si="435"/>
        <v>13</v>
      </c>
      <c r="Q4015" t="s">
        <v>8315</v>
      </c>
      <c r="R4015" t="s">
        <v>8316</v>
      </c>
      <c r="S4015" s="11">
        <f t="shared" si="436"/>
        <v>42021.301192129627</v>
      </c>
      <c r="T4015">
        <f t="shared" si="437"/>
        <v>25569.00002314815</v>
      </c>
      <c r="U4015">
        <f t="shared" si="438"/>
        <v>2015</v>
      </c>
      <c r="V4015">
        <f t="shared" si="439"/>
        <v>1</v>
      </c>
      <c r="W4015" t="str">
        <f t="shared" si="440"/>
        <v>Jan</v>
      </c>
    </row>
    <row r="4016" spans="1:23" customFormat="1" ht="43.2" x14ac:dyDescent="0.3">
      <c r="A4016">
        <v>4014</v>
      </c>
      <c r="B4016" s="2" t="s">
        <v>4010</v>
      </c>
      <c r="C4016" s="2" t="s">
        <v>8119</v>
      </c>
      <c r="D4016" s="7">
        <v>9000</v>
      </c>
      <c r="E4016" s="5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434"/>
        <v>0</v>
      </c>
      <c r="P4016">
        <f t="shared" si="435"/>
        <v>0</v>
      </c>
      <c r="Q4016" t="s">
        <v>8315</v>
      </c>
      <c r="R4016" t="s">
        <v>8316</v>
      </c>
      <c r="S4016" s="11">
        <f t="shared" si="436"/>
        <v>42419.246168981481</v>
      </c>
      <c r="T4016">
        <f t="shared" si="437"/>
        <v>25569</v>
      </c>
      <c r="U4016">
        <f t="shared" si="438"/>
        <v>2016</v>
      </c>
      <c r="V4016">
        <f t="shared" si="439"/>
        <v>2</v>
      </c>
      <c r="W4016" t="str">
        <f t="shared" si="440"/>
        <v>Feb</v>
      </c>
    </row>
    <row r="4017" spans="1:23" customFormat="1" ht="43.2" x14ac:dyDescent="0.3">
      <c r="A4017">
        <v>4015</v>
      </c>
      <c r="B4017" s="2" t="s">
        <v>4011</v>
      </c>
      <c r="C4017" s="2" t="s">
        <v>8120</v>
      </c>
      <c r="D4017" s="7">
        <v>7000</v>
      </c>
      <c r="E4017" s="5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434"/>
        <v>0</v>
      </c>
      <c r="P4017">
        <f t="shared" si="435"/>
        <v>1</v>
      </c>
      <c r="Q4017" t="s">
        <v>8315</v>
      </c>
      <c r="R4017" t="s">
        <v>8316</v>
      </c>
      <c r="S4017" s="11">
        <f t="shared" si="436"/>
        <v>42174.780821759254</v>
      </c>
      <c r="T4017">
        <f t="shared" si="437"/>
        <v>25569.000011574073</v>
      </c>
      <c r="U4017">
        <f t="shared" si="438"/>
        <v>2015</v>
      </c>
      <c r="V4017">
        <f t="shared" si="439"/>
        <v>6</v>
      </c>
      <c r="W4017" t="str">
        <f t="shared" si="440"/>
        <v>Jun</v>
      </c>
    </row>
    <row r="4018" spans="1:23" customFormat="1" ht="43.2" x14ac:dyDescent="0.3">
      <c r="A4018">
        <v>4016</v>
      </c>
      <c r="B4018" s="2" t="s">
        <v>4012</v>
      </c>
      <c r="C4018" s="2" t="s">
        <v>8121</v>
      </c>
      <c r="D4018" s="7">
        <v>500</v>
      </c>
      <c r="E4018" s="5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434"/>
        <v>14</v>
      </c>
      <c r="P4018">
        <f t="shared" si="435"/>
        <v>10</v>
      </c>
      <c r="Q4018" t="s">
        <v>8315</v>
      </c>
      <c r="R4018" t="s">
        <v>8316</v>
      </c>
      <c r="S4018" s="11">
        <f t="shared" si="436"/>
        <v>41869.872685185182</v>
      </c>
      <c r="T4018">
        <f t="shared" si="437"/>
        <v>25569.000081018519</v>
      </c>
      <c r="U4018">
        <f t="shared" si="438"/>
        <v>2014</v>
      </c>
      <c r="V4018">
        <f t="shared" si="439"/>
        <v>8</v>
      </c>
      <c r="W4018" t="str">
        <f t="shared" si="440"/>
        <v>Aug</v>
      </c>
    </row>
    <row r="4019" spans="1:23" customFormat="1" ht="43.2" x14ac:dyDescent="0.3">
      <c r="A4019">
        <v>4017</v>
      </c>
      <c r="B4019" s="2" t="s">
        <v>4013</v>
      </c>
      <c r="C4019" s="2" t="s">
        <v>8122</v>
      </c>
      <c r="D4019" s="7">
        <v>10000</v>
      </c>
      <c r="E4019" s="5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434"/>
        <v>1</v>
      </c>
      <c r="P4019">
        <f t="shared" si="435"/>
        <v>52.5</v>
      </c>
      <c r="Q4019" t="s">
        <v>8315</v>
      </c>
      <c r="R4019" t="s">
        <v>8316</v>
      </c>
      <c r="S4019" s="11">
        <f t="shared" si="436"/>
        <v>41856.672152777777</v>
      </c>
      <c r="T4019">
        <f t="shared" si="437"/>
        <v>25569.00002314815</v>
      </c>
      <c r="U4019">
        <f t="shared" si="438"/>
        <v>2014</v>
      </c>
      <c r="V4019">
        <f t="shared" si="439"/>
        <v>8</v>
      </c>
      <c r="W4019" t="str">
        <f t="shared" si="440"/>
        <v>Aug</v>
      </c>
    </row>
    <row r="4020" spans="1:23" customFormat="1" ht="28.8" x14ac:dyDescent="0.3">
      <c r="A4020">
        <v>4018</v>
      </c>
      <c r="B4020" s="2" t="s">
        <v>4014</v>
      </c>
      <c r="C4020" s="2" t="s">
        <v>8123</v>
      </c>
      <c r="D4020" s="7">
        <v>1500</v>
      </c>
      <c r="E4020" s="5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434"/>
        <v>9</v>
      </c>
      <c r="P4020">
        <f t="shared" si="435"/>
        <v>32.5</v>
      </c>
      <c r="Q4020" t="s">
        <v>8315</v>
      </c>
      <c r="R4020" t="s">
        <v>8316</v>
      </c>
      <c r="S4020" s="11">
        <f t="shared" si="436"/>
        <v>42620.91097222222</v>
      </c>
      <c r="T4020">
        <f t="shared" si="437"/>
        <v>25569.000046296296</v>
      </c>
      <c r="U4020">
        <f t="shared" si="438"/>
        <v>2016</v>
      </c>
      <c r="V4020">
        <f t="shared" si="439"/>
        <v>9</v>
      </c>
      <c r="W4020" t="str">
        <f t="shared" si="440"/>
        <v>Sep</v>
      </c>
    </row>
    <row r="4021" spans="1:23" customFormat="1" ht="43.2" x14ac:dyDescent="0.3">
      <c r="A4021">
        <v>4019</v>
      </c>
      <c r="B4021" s="2" t="s">
        <v>4015</v>
      </c>
      <c r="C4021" s="2" t="s">
        <v>8124</v>
      </c>
      <c r="D4021" s="7">
        <v>3500</v>
      </c>
      <c r="E4021" s="5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434"/>
        <v>1</v>
      </c>
      <c r="P4021">
        <f t="shared" si="435"/>
        <v>7.25</v>
      </c>
      <c r="Q4021" t="s">
        <v>8315</v>
      </c>
      <c r="R4021" t="s">
        <v>8316</v>
      </c>
      <c r="S4021" s="11">
        <f t="shared" si="436"/>
        <v>42417.675879629634</v>
      </c>
      <c r="T4021">
        <f t="shared" si="437"/>
        <v>25569.000046296296</v>
      </c>
      <c r="U4021">
        <f t="shared" si="438"/>
        <v>2016</v>
      </c>
      <c r="V4021">
        <f t="shared" si="439"/>
        <v>2</v>
      </c>
      <c r="W4021" t="str">
        <f t="shared" si="440"/>
        <v>Feb</v>
      </c>
    </row>
    <row r="4022" spans="1:23" customFormat="1" ht="43.2" x14ac:dyDescent="0.3">
      <c r="A4022">
        <v>4020</v>
      </c>
      <c r="B4022" s="2" t="s">
        <v>4016</v>
      </c>
      <c r="C4022" s="2" t="s">
        <v>8125</v>
      </c>
      <c r="D4022" s="7">
        <v>600</v>
      </c>
      <c r="E4022" s="5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434"/>
        <v>17</v>
      </c>
      <c r="P4022">
        <f t="shared" si="435"/>
        <v>33.33</v>
      </c>
      <c r="Q4022" t="s">
        <v>8315</v>
      </c>
      <c r="R4022" t="s">
        <v>8316</v>
      </c>
      <c r="S4022" s="11">
        <f t="shared" si="436"/>
        <v>42057.190960648149</v>
      </c>
      <c r="T4022">
        <f t="shared" si="437"/>
        <v>25569.000034722223</v>
      </c>
      <c r="U4022">
        <f t="shared" si="438"/>
        <v>2015</v>
      </c>
      <c r="V4022">
        <f t="shared" si="439"/>
        <v>2</v>
      </c>
      <c r="W4022" t="str">
        <f t="shared" si="440"/>
        <v>Feb</v>
      </c>
    </row>
    <row r="4023" spans="1:23" customFormat="1" ht="43.2" x14ac:dyDescent="0.3">
      <c r="A4023">
        <v>4021</v>
      </c>
      <c r="B4023" s="2" t="s">
        <v>4017</v>
      </c>
      <c r="C4023" s="2" t="s">
        <v>8126</v>
      </c>
      <c r="D4023" s="7">
        <v>15000</v>
      </c>
      <c r="E4023" s="5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434"/>
        <v>1</v>
      </c>
      <c r="P4023">
        <f t="shared" si="435"/>
        <v>62.5</v>
      </c>
      <c r="Q4023" t="s">
        <v>8315</v>
      </c>
      <c r="R4023" t="s">
        <v>8316</v>
      </c>
      <c r="S4023" s="11">
        <f t="shared" si="436"/>
        <v>41878.911550925928</v>
      </c>
      <c r="T4023">
        <f t="shared" si="437"/>
        <v>25569.00002314815</v>
      </c>
      <c r="U4023">
        <f t="shared" si="438"/>
        <v>2014</v>
      </c>
      <c r="V4023">
        <f t="shared" si="439"/>
        <v>8</v>
      </c>
      <c r="W4023" t="str">
        <f t="shared" si="440"/>
        <v>Aug</v>
      </c>
    </row>
    <row r="4024" spans="1:23" customFormat="1" ht="28.8" x14ac:dyDescent="0.3">
      <c r="A4024">
        <v>4022</v>
      </c>
      <c r="B4024" s="2" t="s">
        <v>4018</v>
      </c>
      <c r="C4024" s="2" t="s">
        <v>8127</v>
      </c>
      <c r="D4024" s="7">
        <v>18000</v>
      </c>
      <c r="E4024" s="5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434"/>
        <v>70</v>
      </c>
      <c r="P4024">
        <f t="shared" si="435"/>
        <v>63.56</v>
      </c>
      <c r="Q4024" t="s">
        <v>8315</v>
      </c>
      <c r="R4024" t="s">
        <v>8316</v>
      </c>
      <c r="S4024" s="11">
        <f t="shared" si="436"/>
        <v>41990.584108796291</v>
      </c>
      <c r="T4024">
        <f t="shared" si="437"/>
        <v>25569.002280092591</v>
      </c>
      <c r="U4024">
        <f t="shared" si="438"/>
        <v>2014</v>
      </c>
      <c r="V4024">
        <f t="shared" si="439"/>
        <v>12</v>
      </c>
      <c r="W4024" t="str">
        <f t="shared" si="440"/>
        <v>Dec</v>
      </c>
    </row>
    <row r="4025" spans="1:23" customFormat="1" ht="43.2" x14ac:dyDescent="0.3">
      <c r="A4025">
        <v>4023</v>
      </c>
      <c r="B4025" s="2" t="s">
        <v>4019</v>
      </c>
      <c r="C4025" s="2" t="s">
        <v>8128</v>
      </c>
      <c r="D4025" s="7">
        <v>7000</v>
      </c>
      <c r="E4025" s="5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434"/>
        <v>0</v>
      </c>
      <c r="P4025">
        <f t="shared" si="435"/>
        <v>0</v>
      </c>
      <c r="Q4025" t="s">
        <v>8315</v>
      </c>
      <c r="R4025" t="s">
        <v>8316</v>
      </c>
      <c r="S4025" s="11">
        <f t="shared" si="436"/>
        <v>42408.999571759254</v>
      </c>
      <c r="T4025">
        <f t="shared" si="437"/>
        <v>25569</v>
      </c>
      <c r="U4025">
        <f t="shared" si="438"/>
        <v>2016</v>
      </c>
      <c r="V4025">
        <f t="shared" si="439"/>
        <v>2</v>
      </c>
      <c r="W4025" t="str">
        <f t="shared" si="440"/>
        <v>Feb</v>
      </c>
    </row>
    <row r="4026" spans="1:23" customFormat="1" ht="43.2" x14ac:dyDescent="0.3">
      <c r="A4026">
        <v>4024</v>
      </c>
      <c r="B4026" s="2" t="s">
        <v>4020</v>
      </c>
      <c r="C4026" s="2" t="s">
        <v>8129</v>
      </c>
      <c r="D4026" s="7">
        <v>800</v>
      </c>
      <c r="E4026" s="5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434"/>
        <v>1</v>
      </c>
      <c r="P4026">
        <f t="shared" si="435"/>
        <v>10</v>
      </c>
      <c r="Q4026" t="s">
        <v>8315</v>
      </c>
      <c r="R4026" t="s">
        <v>8316</v>
      </c>
      <c r="S4026" s="11">
        <f t="shared" si="436"/>
        <v>42217.670104166667</v>
      </c>
      <c r="T4026">
        <f t="shared" si="437"/>
        <v>25569.000011574073</v>
      </c>
      <c r="U4026">
        <f t="shared" si="438"/>
        <v>2015</v>
      </c>
      <c r="V4026">
        <f t="shared" si="439"/>
        <v>8</v>
      </c>
      <c r="W4026" t="str">
        <f t="shared" si="440"/>
        <v>Aug</v>
      </c>
    </row>
    <row r="4027" spans="1:23" customFormat="1" ht="57.6" x14ac:dyDescent="0.3">
      <c r="A4027">
        <v>4025</v>
      </c>
      <c r="B4027" s="2" t="s">
        <v>4021</v>
      </c>
      <c r="C4027" s="2" t="s">
        <v>8130</v>
      </c>
      <c r="D4027" s="7">
        <v>5000</v>
      </c>
      <c r="E4027" s="5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434"/>
        <v>5</v>
      </c>
      <c r="P4027">
        <f t="shared" si="435"/>
        <v>62.5</v>
      </c>
      <c r="Q4027" t="s">
        <v>8315</v>
      </c>
      <c r="R4027" t="s">
        <v>8316</v>
      </c>
      <c r="S4027" s="11">
        <f t="shared" si="436"/>
        <v>42151.237685185188</v>
      </c>
      <c r="T4027">
        <f t="shared" si="437"/>
        <v>25569.000046296296</v>
      </c>
      <c r="U4027">
        <f t="shared" si="438"/>
        <v>2015</v>
      </c>
      <c r="V4027">
        <f t="shared" si="439"/>
        <v>5</v>
      </c>
      <c r="W4027" t="str">
        <f t="shared" si="440"/>
        <v>May</v>
      </c>
    </row>
    <row r="4028" spans="1:23" customFormat="1" ht="43.2" x14ac:dyDescent="0.3">
      <c r="A4028">
        <v>4026</v>
      </c>
      <c r="B4028" s="2" t="s">
        <v>4022</v>
      </c>
      <c r="C4028" s="2" t="s">
        <v>8131</v>
      </c>
      <c r="D4028" s="7">
        <v>4000</v>
      </c>
      <c r="E4028" s="5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434"/>
        <v>0</v>
      </c>
      <c r="P4028">
        <f t="shared" si="435"/>
        <v>0</v>
      </c>
      <c r="Q4028" t="s">
        <v>8315</v>
      </c>
      <c r="R4028" t="s">
        <v>8316</v>
      </c>
      <c r="S4028" s="11">
        <f t="shared" si="436"/>
        <v>42282.655543981484</v>
      </c>
      <c r="T4028">
        <f t="shared" si="437"/>
        <v>25569</v>
      </c>
      <c r="U4028">
        <f t="shared" si="438"/>
        <v>2015</v>
      </c>
      <c r="V4028">
        <f t="shared" si="439"/>
        <v>10</v>
      </c>
      <c r="W4028" t="str">
        <f t="shared" si="440"/>
        <v>Oct</v>
      </c>
    </row>
    <row r="4029" spans="1:23" customFormat="1" ht="43.2" x14ac:dyDescent="0.3">
      <c r="A4029">
        <v>4027</v>
      </c>
      <c r="B4029" s="2" t="s">
        <v>4023</v>
      </c>
      <c r="C4029" s="2" t="s">
        <v>8132</v>
      </c>
      <c r="D4029" s="7">
        <v>3000</v>
      </c>
      <c r="E4029" s="5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434"/>
        <v>7</v>
      </c>
      <c r="P4029">
        <f t="shared" si="435"/>
        <v>30.71</v>
      </c>
      <c r="Q4029" t="s">
        <v>8315</v>
      </c>
      <c r="R4029" t="s">
        <v>8316</v>
      </c>
      <c r="S4029" s="11">
        <f t="shared" si="436"/>
        <v>42768.97084490741</v>
      </c>
      <c r="T4029">
        <f t="shared" si="437"/>
        <v>25569.000081018519</v>
      </c>
      <c r="U4029">
        <f t="shared" si="438"/>
        <v>2017</v>
      </c>
      <c r="V4029">
        <f t="shared" si="439"/>
        <v>2</v>
      </c>
      <c r="W4029" t="str">
        <f t="shared" si="440"/>
        <v>Feb</v>
      </c>
    </row>
    <row r="4030" spans="1:23" customFormat="1" ht="43.2" x14ac:dyDescent="0.3">
      <c r="A4030">
        <v>4028</v>
      </c>
      <c r="B4030" s="2" t="s">
        <v>4024</v>
      </c>
      <c r="C4030" s="2" t="s">
        <v>8133</v>
      </c>
      <c r="D4030" s="7">
        <v>2000</v>
      </c>
      <c r="E4030" s="5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434"/>
        <v>28</v>
      </c>
      <c r="P4030">
        <f t="shared" si="435"/>
        <v>51</v>
      </c>
      <c r="Q4030" t="s">
        <v>8315</v>
      </c>
      <c r="R4030" t="s">
        <v>8316</v>
      </c>
      <c r="S4030" s="11">
        <f t="shared" si="436"/>
        <v>41765.938657407409</v>
      </c>
      <c r="T4030">
        <f t="shared" si="437"/>
        <v>25569.000127314815</v>
      </c>
      <c r="U4030">
        <f t="shared" si="438"/>
        <v>2014</v>
      </c>
      <c r="V4030">
        <f t="shared" si="439"/>
        <v>5</v>
      </c>
      <c r="W4030" t="str">
        <f t="shared" si="440"/>
        <v>May</v>
      </c>
    </row>
    <row r="4031" spans="1:23" customFormat="1" ht="43.2" x14ac:dyDescent="0.3">
      <c r="A4031">
        <v>4029</v>
      </c>
      <c r="B4031" s="2" t="s">
        <v>4025</v>
      </c>
      <c r="C4031" s="2" t="s">
        <v>8134</v>
      </c>
      <c r="D4031" s="7">
        <v>20000</v>
      </c>
      <c r="E4031" s="5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434"/>
        <v>0</v>
      </c>
      <c r="P4031">
        <f t="shared" si="435"/>
        <v>0</v>
      </c>
      <c r="Q4031" t="s">
        <v>8315</v>
      </c>
      <c r="R4031" t="s">
        <v>8316</v>
      </c>
      <c r="S4031" s="11">
        <f t="shared" si="436"/>
        <v>42322.025115740747</v>
      </c>
      <c r="T4031">
        <f t="shared" si="437"/>
        <v>25569</v>
      </c>
      <c r="U4031">
        <f t="shared" si="438"/>
        <v>2015</v>
      </c>
      <c r="V4031">
        <f t="shared" si="439"/>
        <v>11</v>
      </c>
      <c r="W4031" t="str">
        <f t="shared" si="440"/>
        <v>Nov</v>
      </c>
    </row>
    <row r="4032" spans="1:23" customFormat="1" ht="43.2" x14ac:dyDescent="0.3">
      <c r="A4032">
        <v>4030</v>
      </c>
      <c r="B4032" s="2" t="s">
        <v>4026</v>
      </c>
      <c r="C4032" s="2" t="s">
        <v>8135</v>
      </c>
      <c r="D4032" s="7">
        <v>2500</v>
      </c>
      <c r="E4032" s="5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434"/>
        <v>16</v>
      </c>
      <c r="P4032">
        <f t="shared" si="435"/>
        <v>66.67</v>
      </c>
      <c r="Q4032" t="s">
        <v>8315</v>
      </c>
      <c r="R4032" t="s">
        <v>8316</v>
      </c>
      <c r="S4032" s="11">
        <f t="shared" si="436"/>
        <v>42374.655081018514</v>
      </c>
      <c r="T4032">
        <f t="shared" si="437"/>
        <v>25569.000069444446</v>
      </c>
      <c r="U4032">
        <f t="shared" si="438"/>
        <v>2016</v>
      </c>
      <c r="V4032">
        <f t="shared" si="439"/>
        <v>1</v>
      </c>
      <c r="W4032" t="str">
        <f t="shared" si="440"/>
        <v>Jan</v>
      </c>
    </row>
    <row r="4033" spans="1:23" customFormat="1" ht="43.2" x14ac:dyDescent="0.3">
      <c r="A4033">
        <v>4031</v>
      </c>
      <c r="B4033" s="2" t="s">
        <v>4027</v>
      </c>
      <c r="C4033" s="2" t="s">
        <v>8136</v>
      </c>
      <c r="D4033" s="7">
        <v>5000</v>
      </c>
      <c r="E4033" s="5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434"/>
        <v>0</v>
      </c>
      <c r="P4033">
        <f t="shared" si="435"/>
        <v>0</v>
      </c>
      <c r="Q4033" t="s">
        <v>8315</v>
      </c>
      <c r="R4033" t="s">
        <v>8316</v>
      </c>
      <c r="S4033" s="11">
        <f t="shared" si="436"/>
        <v>41941.585231481484</v>
      </c>
      <c r="T4033">
        <f t="shared" si="437"/>
        <v>25569</v>
      </c>
      <c r="U4033">
        <f t="shared" si="438"/>
        <v>2014</v>
      </c>
      <c r="V4033">
        <f t="shared" si="439"/>
        <v>10</v>
      </c>
      <c r="W4033" t="str">
        <f t="shared" si="440"/>
        <v>Oct</v>
      </c>
    </row>
    <row r="4034" spans="1:23" customFormat="1" ht="43.2" x14ac:dyDescent="0.3">
      <c r="A4034">
        <v>4032</v>
      </c>
      <c r="B4034" s="2" t="s">
        <v>4028</v>
      </c>
      <c r="C4034" s="2" t="s">
        <v>8137</v>
      </c>
      <c r="D4034" s="7">
        <v>6048</v>
      </c>
      <c r="E4034" s="5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441">ROUND(E4034/D4034*100,0)</f>
        <v>7</v>
      </c>
      <c r="P4034">
        <f t="shared" si="435"/>
        <v>59</v>
      </c>
      <c r="Q4034" t="s">
        <v>8315</v>
      </c>
      <c r="R4034" t="s">
        <v>8316</v>
      </c>
      <c r="S4034" s="11">
        <f t="shared" si="436"/>
        <v>42293.809212962966</v>
      </c>
      <c r="T4034">
        <f t="shared" si="437"/>
        <v>25569.000081018519</v>
      </c>
      <c r="U4034">
        <f t="shared" si="438"/>
        <v>2015</v>
      </c>
      <c r="V4034">
        <f t="shared" si="439"/>
        <v>10</v>
      </c>
      <c r="W4034" t="str">
        <f t="shared" si="440"/>
        <v>Oct</v>
      </c>
    </row>
    <row r="4035" spans="1:23" customFormat="1" ht="43.2" x14ac:dyDescent="0.3">
      <c r="A4035">
        <v>4033</v>
      </c>
      <c r="B4035" s="2" t="s">
        <v>4029</v>
      </c>
      <c r="C4035" s="2" t="s">
        <v>8138</v>
      </c>
      <c r="D4035" s="7">
        <v>23900</v>
      </c>
      <c r="E4035" s="5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441"/>
        <v>26</v>
      </c>
      <c r="P4035">
        <f t="shared" ref="P4035:P4098" si="442">IFERROR(ROUND(E4035/L4035,2),0)</f>
        <v>65.34</v>
      </c>
      <c r="Q4035" t="s">
        <v>8315</v>
      </c>
      <c r="R4035" t="s">
        <v>8316</v>
      </c>
      <c r="S4035" s="11">
        <f t="shared" ref="S4035:S4098" si="443">(((J4035/60)/60)/24)+DATE(1970,1,1)</f>
        <v>42614.268796296295</v>
      </c>
      <c r="T4035">
        <f t="shared" ref="T4035:T4098" si="444">(((L4035/60)/60)/24)+DATE(1970,1,1)</f>
        <v>25569.001087962963</v>
      </c>
      <c r="U4035">
        <f t="shared" ref="U4035:U4098" si="445">YEAR(S4035)</f>
        <v>2016</v>
      </c>
      <c r="V4035">
        <f t="shared" ref="V4035:V4098" si="446">MONTH(S4035)</f>
        <v>9</v>
      </c>
      <c r="W4035" t="str">
        <f t="shared" ref="W4035:W4098" si="447">IF(V4035=1,"Jan",IF(V4035=2,"Feb",IF(V4035=3,"Mar",IF(V4035=4,"Apr",IF(V4035=5,"May",IF(V4035=6,"Jun",IF(V4035=7,"Jul",IF(V4035=8,"Aug",IF(V4035=9,"Sep",IF(V4035=10,"Oct",IF(V4035=11,"Nov",IF(V4035=12,"Dec"))))))))))))</f>
        <v>Sep</v>
      </c>
    </row>
    <row r="4036" spans="1:23" customFormat="1" ht="43.2" x14ac:dyDescent="0.3">
      <c r="A4036">
        <v>4034</v>
      </c>
      <c r="B4036" s="2" t="s">
        <v>4030</v>
      </c>
      <c r="C4036" s="2" t="s">
        <v>8139</v>
      </c>
      <c r="D4036" s="7">
        <v>13500</v>
      </c>
      <c r="E4036" s="5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441"/>
        <v>1</v>
      </c>
      <c r="P4036">
        <f t="shared" si="442"/>
        <v>100</v>
      </c>
      <c r="Q4036" t="s">
        <v>8315</v>
      </c>
      <c r="R4036" t="s">
        <v>8316</v>
      </c>
      <c r="S4036" s="11">
        <f t="shared" si="443"/>
        <v>42067.947337962964</v>
      </c>
      <c r="T4036">
        <f t="shared" si="444"/>
        <v>25569.00002314815</v>
      </c>
      <c r="U4036">
        <f t="shared" si="445"/>
        <v>2015</v>
      </c>
      <c r="V4036">
        <f t="shared" si="446"/>
        <v>3</v>
      </c>
      <c r="W4036" t="str">
        <f t="shared" si="447"/>
        <v>Mar</v>
      </c>
    </row>
    <row r="4037" spans="1:23" customFormat="1" ht="28.8" x14ac:dyDescent="0.3">
      <c r="A4037">
        <v>4035</v>
      </c>
      <c r="B4037" s="2" t="s">
        <v>4031</v>
      </c>
      <c r="C4037" s="2" t="s">
        <v>8140</v>
      </c>
      <c r="D4037" s="7">
        <v>10000</v>
      </c>
      <c r="E4037" s="5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441"/>
        <v>37</v>
      </c>
      <c r="P4037">
        <f t="shared" si="442"/>
        <v>147.4</v>
      </c>
      <c r="Q4037" t="s">
        <v>8315</v>
      </c>
      <c r="R4037" t="s">
        <v>8316</v>
      </c>
      <c r="S4037" s="11">
        <f t="shared" si="443"/>
        <v>41903.882951388885</v>
      </c>
      <c r="T4037">
        <f t="shared" si="444"/>
        <v>25569.00028935185</v>
      </c>
      <c r="U4037">
        <f t="shared" si="445"/>
        <v>2014</v>
      </c>
      <c r="V4037">
        <f t="shared" si="446"/>
        <v>9</v>
      </c>
      <c r="W4037" t="str">
        <f t="shared" si="447"/>
        <v>Sep</v>
      </c>
    </row>
    <row r="4038" spans="1:23" customFormat="1" ht="43.2" x14ac:dyDescent="0.3">
      <c r="A4038">
        <v>4036</v>
      </c>
      <c r="B4038" s="2" t="s">
        <v>4032</v>
      </c>
      <c r="C4038" s="2" t="s">
        <v>7438</v>
      </c>
      <c r="D4038" s="7">
        <v>6000</v>
      </c>
      <c r="E4038" s="5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441"/>
        <v>47</v>
      </c>
      <c r="P4038">
        <f t="shared" si="442"/>
        <v>166.06</v>
      </c>
      <c r="Q4038" t="s">
        <v>8315</v>
      </c>
      <c r="R4038" t="s">
        <v>8316</v>
      </c>
      <c r="S4038" s="11">
        <f t="shared" si="443"/>
        <v>41804.937083333331</v>
      </c>
      <c r="T4038">
        <f t="shared" si="444"/>
        <v>25569.000196759258</v>
      </c>
      <c r="U4038">
        <f t="shared" si="445"/>
        <v>2014</v>
      </c>
      <c r="V4038">
        <f t="shared" si="446"/>
        <v>6</v>
      </c>
      <c r="W4038" t="str">
        <f t="shared" si="447"/>
        <v>Jun</v>
      </c>
    </row>
    <row r="4039" spans="1:23" customFormat="1" ht="57.6" x14ac:dyDescent="0.3">
      <c r="A4039">
        <v>4037</v>
      </c>
      <c r="B4039" s="2" t="s">
        <v>4033</v>
      </c>
      <c r="C4039" s="2" t="s">
        <v>8141</v>
      </c>
      <c r="D4039" s="7">
        <v>700</v>
      </c>
      <c r="E4039" s="5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441"/>
        <v>11</v>
      </c>
      <c r="P4039">
        <f t="shared" si="442"/>
        <v>40</v>
      </c>
      <c r="Q4039" t="s">
        <v>8315</v>
      </c>
      <c r="R4039" t="s">
        <v>8316</v>
      </c>
      <c r="S4039" s="11">
        <f t="shared" si="443"/>
        <v>42497.070775462969</v>
      </c>
      <c r="T4039">
        <f t="shared" si="444"/>
        <v>25569.00002314815</v>
      </c>
      <c r="U4039">
        <f t="shared" si="445"/>
        <v>2016</v>
      </c>
      <c r="V4039">
        <f t="shared" si="446"/>
        <v>5</v>
      </c>
      <c r="W4039" t="str">
        <f t="shared" si="447"/>
        <v>May</v>
      </c>
    </row>
    <row r="4040" spans="1:23" customFormat="1" ht="43.2" x14ac:dyDescent="0.3">
      <c r="A4040">
        <v>4038</v>
      </c>
      <c r="B4040" s="2" t="s">
        <v>4034</v>
      </c>
      <c r="C4040" s="2" t="s">
        <v>8142</v>
      </c>
      <c r="D4040" s="7">
        <v>2500</v>
      </c>
      <c r="E4040" s="5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441"/>
        <v>12</v>
      </c>
      <c r="P4040">
        <f t="shared" si="442"/>
        <v>75.25</v>
      </c>
      <c r="Q4040" t="s">
        <v>8315</v>
      </c>
      <c r="R4040" t="s">
        <v>8316</v>
      </c>
      <c r="S4040" s="11">
        <f t="shared" si="443"/>
        <v>41869.798726851855</v>
      </c>
      <c r="T4040">
        <f t="shared" si="444"/>
        <v>25569.000046296296</v>
      </c>
      <c r="U4040">
        <f t="shared" si="445"/>
        <v>2014</v>
      </c>
      <c r="V4040">
        <f t="shared" si="446"/>
        <v>8</v>
      </c>
      <c r="W4040" t="str">
        <f t="shared" si="447"/>
        <v>Aug</v>
      </c>
    </row>
    <row r="4041" spans="1:23" customFormat="1" ht="43.2" x14ac:dyDescent="0.3">
      <c r="A4041">
        <v>4039</v>
      </c>
      <c r="B4041" s="2" t="s">
        <v>4035</v>
      </c>
      <c r="C4041" s="2" t="s">
        <v>8143</v>
      </c>
      <c r="D4041" s="7">
        <v>500</v>
      </c>
      <c r="E4041" s="5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441"/>
        <v>60</v>
      </c>
      <c r="P4041">
        <f t="shared" si="442"/>
        <v>60</v>
      </c>
      <c r="Q4041" t="s">
        <v>8315</v>
      </c>
      <c r="R4041" t="s">
        <v>8316</v>
      </c>
      <c r="S4041" s="11">
        <f t="shared" si="443"/>
        <v>42305.670914351853</v>
      </c>
      <c r="T4041">
        <f t="shared" si="444"/>
        <v>25569.000057870369</v>
      </c>
      <c r="U4041">
        <f t="shared" si="445"/>
        <v>2015</v>
      </c>
      <c r="V4041">
        <f t="shared" si="446"/>
        <v>10</v>
      </c>
      <c r="W4041" t="str">
        <f t="shared" si="447"/>
        <v>Oct</v>
      </c>
    </row>
    <row r="4042" spans="1:23" customFormat="1" ht="43.2" x14ac:dyDescent="0.3">
      <c r="A4042">
        <v>4040</v>
      </c>
      <c r="B4042" s="2" t="s">
        <v>4036</v>
      </c>
      <c r="C4042" s="2" t="s">
        <v>8144</v>
      </c>
      <c r="D4042" s="7">
        <v>8000</v>
      </c>
      <c r="E4042" s="5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441"/>
        <v>31</v>
      </c>
      <c r="P4042">
        <f t="shared" si="442"/>
        <v>1250</v>
      </c>
      <c r="Q4042" t="s">
        <v>8315</v>
      </c>
      <c r="R4042" t="s">
        <v>8316</v>
      </c>
      <c r="S4042" s="11">
        <f t="shared" si="443"/>
        <v>42144.231527777782</v>
      </c>
      <c r="T4042">
        <f t="shared" si="444"/>
        <v>25569.00002314815</v>
      </c>
      <c r="U4042">
        <f t="shared" si="445"/>
        <v>2015</v>
      </c>
      <c r="V4042">
        <f t="shared" si="446"/>
        <v>5</v>
      </c>
      <c r="W4042" t="str">
        <f t="shared" si="447"/>
        <v>May</v>
      </c>
    </row>
    <row r="4043" spans="1:23" customFormat="1" ht="28.8" x14ac:dyDescent="0.3">
      <c r="A4043">
        <v>4041</v>
      </c>
      <c r="B4043" s="2" t="s">
        <v>4037</v>
      </c>
      <c r="C4043" s="2" t="s">
        <v>8145</v>
      </c>
      <c r="D4043" s="7">
        <v>5000</v>
      </c>
      <c r="E4043" s="5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441"/>
        <v>0</v>
      </c>
      <c r="P4043">
        <f t="shared" si="442"/>
        <v>10.5</v>
      </c>
      <c r="Q4043" t="s">
        <v>8315</v>
      </c>
      <c r="R4043" t="s">
        <v>8316</v>
      </c>
      <c r="S4043" s="11">
        <f t="shared" si="443"/>
        <v>42559.474004629628</v>
      </c>
      <c r="T4043">
        <f t="shared" si="444"/>
        <v>25569.00002314815</v>
      </c>
      <c r="U4043">
        <f t="shared" si="445"/>
        <v>2016</v>
      </c>
      <c r="V4043">
        <f t="shared" si="446"/>
        <v>7</v>
      </c>
      <c r="W4043" t="str">
        <f t="shared" si="447"/>
        <v>Jul</v>
      </c>
    </row>
    <row r="4044" spans="1:23" customFormat="1" ht="43.2" x14ac:dyDescent="0.3">
      <c r="A4044">
        <v>4042</v>
      </c>
      <c r="B4044" s="2" t="s">
        <v>4038</v>
      </c>
      <c r="C4044" s="2" t="s">
        <v>8146</v>
      </c>
      <c r="D4044" s="7">
        <v>10000</v>
      </c>
      <c r="E4044" s="5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441"/>
        <v>0</v>
      </c>
      <c r="P4044">
        <f t="shared" si="442"/>
        <v>7</v>
      </c>
      <c r="Q4044" t="s">
        <v>8315</v>
      </c>
      <c r="R4044" t="s">
        <v>8316</v>
      </c>
      <c r="S4044" s="11">
        <f t="shared" si="443"/>
        <v>41995.084074074075</v>
      </c>
      <c r="T4044">
        <f t="shared" si="444"/>
        <v>25569.000034722223</v>
      </c>
      <c r="U4044">
        <f t="shared" si="445"/>
        <v>2014</v>
      </c>
      <c r="V4044">
        <f t="shared" si="446"/>
        <v>12</v>
      </c>
      <c r="W4044" t="str">
        <f t="shared" si="447"/>
        <v>Dec</v>
      </c>
    </row>
    <row r="4045" spans="1:23" customFormat="1" ht="43.2" x14ac:dyDescent="0.3">
      <c r="A4045">
        <v>4043</v>
      </c>
      <c r="B4045" s="2" t="s">
        <v>4039</v>
      </c>
      <c r="C4045" s="2" t="s">
        <v>8147</v>
      </c>
      <c r="D4045" s="7">
        <v>300</v>
      </c>
      <c r="E4045" s="5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441"/>
        <v>0</v>
      </c>
      <c r="P4045">
        <f t="shared" si="442"/>
        <v>0</v>
      </c>
      <c r="Q4045" t="s">
        <v>8315</v>
      </c>
      <c r="R4045" t="s">
        <v>8316</v>
      </c>
      <c r="S4045" s="11">
        <f t="shared" si="443"/>
        <v>41948.957465277781</v>
      </c>
      <c r="T4045">
        <f t="shared" si="444"/>
        <v>25569</v>
      </c>
      <c r="U4045">
        <f t="shared" si="445"/>
        <v>2014</v>
      </c>
      <c r="V4045">
        <f t="shared" si="446"/>
        <v>11</v>
      </c>
      <c r="W4045" t="str">
        <f t="shared" si="447"/>
        <v>Nov</v>
      </c>
    </row>
    <row r="4046" spans="1:23" customFormat="1" ht="43.2" x14ac:dyDescent="0.3">
      <c r="A4046">
        <v>4044</v>
      </c>
      <c r="B4046" s="2" t="s">
        <v>4040</v>
      </c>
      <c r="C4046" s="2" t="s">
        <v>8148</v>
      </c>
      <c r="D4046" s="7">
        <v>600</v>
      </c>
      <c r="E4046" s="5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441"/>
        <v>38</v>
      </c>
      <c r="P4046">
        <f t="shared" si="442"/>
        <v>56.25</v>
      </c>
      <c r="Q4046" t="s">
        <v>8315</v>
      </c>
      <c r="R4046" t="s">
        <v>8316</v>
      </c>
      <c r="S4046" s="11">
        <f t="shared" si="443"/>
        <v>42074.219699074078</v>
      </c>
      <c r="T4046">
        <f t="shared" si="444"/>
        <v>25569.000046296296</v>
      </c>
      <c r="U4046">
        <f t="shared" si="445"/>
        <v>2015</v>
      </c>
      <c r="V4046">
        <f t="shared" si="446"/>
        <v>3</v>
      </c>
      <c r="W4046" t="str">
        <f t="shared" si="447"/>
        <v>Mar</v>
      </c>
    </row>
    <row r="4047" spans="1:23" customFormat="1" ht="57.6" x14ac:dyDescent="0.3">
      <c r="A4047">
        <v>4045</v>
      </c>
      <c r="B4047" s="2" t="s">
        <v>4041</v>
      </c>
      <c r="C4047" s="2" t="s">
        <v>8149</v>
      </c>
      <c r="D4047" s="7">
        <v>5000</v>
      </c>
      <c r="E4047" s="5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441"/>
        <v>0</v>
      </c>
      <c r="P4047">
        <f t="shared" si="442"/>
        <v>1</v>
      </c>
      <c r="Q4047" t="s">
        <v>8315</v>
      </c>
      <c r="R4047" t="s">
        <v>8316</v>
      </c>
      <c r="S4047" s="11">
        <f t="shared" si="443"/>
        <v>41842.201261574075</v>
      </c>
      <c r="T4047">
        <f t="shared" si="444"/>
        <v>25569.000011574073</v>
      </c>
      <c r="U4047">
        <f t="shared" si="445"/>
        <v>2014</v>
      </c>
      <c r="V4047">
        <f t="shared" si="446"/>
        <v>7</v>
      </c>
      <c r="W4047" t="str">
        <f t="shared" si="447"/>
        <v>Jul</v>
      </c>
    </row>
    <row r="4048" spans="1:23" customFormat="1" ht="57.6" x14ac:dyDescent="0.3">
      <c r="A4048">
        <v>4046</v>
      </c>
      <c r="B4048" s="2" t="s">
        <v>4042</v>
      </c>
      <c r="C4048" s="2" t="s">
        <v>8150</v>
      </c>
      <c r="D4048" s="7">
        <v>5600</v>
      </c>
      <c r="E4048" s="5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441"/>
        <v>8</v>
      </c>
      <c r="P4048">
        <f t="shared" si="442"/>
        <v>38.33</v>
      </c>
      <c r="Q4048" t="s">
        <v>8315</v>
      </c>
      <c r="R4048" t="s">
        <v>8316</v>
      </c>
      <c r="S4048" s="11">
        <f t="shared" si="443"/>
        <v>41904.650578703702</v>
      </c>
      <c r="T4048">
        <f t="shared" si="444"/>
        <v>25569.000138888889</v>
      </c>
      <c r="U4048">
        <f t="shared" si="445"/>
        <v>2014</v>
      </c>
      <c r="V4048">
        <f t="shared" si="446"/>
        <v>9</v>
      </c>
      <c r="W4048" t="str">
        <f t="shared" si="447"/>
        <v>Sep</v>
      </c>
    </row>
    <row r="4049" spans="1:23" customFormat="1" ht="43.2" x14ac:dyDescent="0.3">
      <c r="A4049">
        <v>4047</v>
      </c>
      <c r="B4049" s="2" t="s">
        <v>4043</v>
      </c>
      <c r="C4049" s="2" t="s">
        <v>8151</v>
      </c>
      <c r="D4049" s="7">
        <v>5000</v>
      </c>
      <c r="E4049" s="5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441"/>
        <v>2</v>
      </c>
      <c r="P4049">
        <f t="shared" si="442"/>
        <v>27.5</v>
      </c>
      <c r="Q4049" t="s">
        <v>8315</v>
      </c>
      <c r="R4049" t="s">
        <v>8316</v>
      </c>
      <c r="S4049" s="11">
        <f t="shared" si="443"/>
        <v>41991.022488425922</v>
      </c>
      <c r="T4049">
        <f t="shared" si="444"/>
        <v>25569.000046296296</v>
      </c>
      <c r="U4049">
        <f t="shared" si="445"/>
        <v>2014</v>
      </c>
      <c r="V4049">
        <f t="shared" si="446"/>
        <v>12</v>
      </c>
      <c r="W4049" t="str">
        <f t="shared" si="447"/>
        <v>Dec</v>
      </c>
    </row>
    <row r="4050" spans="1:23" customFormat="1" ht="43.2" x14ac:dyDescent="0.3">
      <c r="A4050">
        <v>4048</v>
      </c>
      <c r="B4050" s="2" t="s">
        <v>4044</v>
      </c>
      <c r="C4050" s="2" t="s">
        <v>8152</v>
      </c>
      <c r="D4050" s="7">
        <v>17000</v>
      </c>
      <c r="E4050" s="5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441"/>
        <v>18</v>
      </c>
      <c r="P4050">
        <f t="shared" si="442"/>
        <v>32.979999999999997</v>
      </c>
      <c r="Q4050" t="s">
        <v>8315</v>
      </c>
      <c r="R4050" t="s">
        <v>8316</v>
      </c>
      <c r="S4050" s="11">
        <f t="shared" si="443"/>
        <v>42436.509108796294</v>
      </c>
      <c r="T4050">
        <f t="shared" si="444"/>
        <v>25569.00105324074</v>
      </c>
      <c r="U4050">
        <f t="shared" si="445"/>
        <v>2016</v>
      </c>
      <c r="V4050">
        <f t="shared" si="446"/>
        <v>3</v>
      </c>
      <c r="W4050" t="str">
        <f t="shared" si="447"/>
        <v>Mar</v>
      </c>
    </row>
    <row r="4051" spans="1:23" customFormat="1" ht="43.2" x14ac:dyDescent="0.3">
      <c r="A4051">
        <v>4049</v>
      </c>
      <c r="B4051" s="2" t="s">
        <v>4045</v>
      </c>
      <c r="C4051" s="2" t="s">
        <v>8153</v>
      </c>
      <c r="D4051" s="7">
        <v>20000</v>
      </c>
      <c r="E4051" s="5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441"/>
        <v>0</v>
      </c>
      <c r="P4051">
        <f t="shared" si="442"/>
        <v>16</v>
      </c>
      <c r="Q4051" t="s">
        <v>8315</v>
      </c>
      <c r="R4051" t="s">
        <v>8316</v>
      </c>
      <c r="S4051" s="11">
        <f t="shared" si="443"/>
        <v>42169.958506944444</v>
      </c>
      <c r="T4051">
        <f t="shared" si="444"/>
        <v>25569.000011574073</v>
      </c>
      <c r="U4051">
        <f t="shared" si="445"/>
        <v>2015</v>
      </c>
      <c r="V4051">
        <f t="shared" si="446"/>
        <v>6</v>
      </c>
      <c r="W4051" t="str">
        <f t="shared" si="447"/>
        <v>Jun</v>
      </c>
    </row>
    <row r="4052" spans="1:23" customFormat="1" ht="43.2" x14ac:dyDescent="0.3">
      <c r="A4052">
        <v>4050</v>
      </c>
      <c r="B4052" s="2" t="s">
        <v>4046</v>
      </c>
      <c r="C4052" s="2" t="s">
        <v>8154</v>
      </c>
      <c r="D4052" s="7">
        <v>1500</v>
      </c>
      <c r="E4052" s="5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441"/>
        <v>0</v>
      </c>
      <c r="P4052">
        <f t="shared" si="442"/>
        <v>1</v>
      </c>
      <c r="Q4052" t="s">
        <v>8315</v>
      </c>
      <c r="R4052" t="s">
        <v>8316</v>
      </c>
      <c r="S4052" s="11">
        <f t="shared" si="443"/>
        <v>41905.636469907404</v>
      </c>
      <c r="T4052">
        <f t="shared" si="444"/>
        <v>25569.000011574073</v>
      </c>
      <c r="U4052">
        <f t="shared" si="445"/>
        <v>2014</v>
      </c>
      <c r="V4052">
        <f t="shared" si="446"/>
        <v>9</v>
      </c>
      <c r="W4052" t="str">
        <f t="shared" si="447"/>
        <v>Sep</v>
      </c>
    </row>
    <row r="4053" spans="1:23" customFormat="1" ht="43.2" x14ac:dyDescent="0.3">
      <c r="A4053">
        <v>4051</v>
      </c>
      <c r="B4053" s="2" t="s">
        <v>4047</v>
      </c>
      <c r="C4053" s="2" t="s">
        <v>8155</v>
      </c>
      <c r="D4053" s="7">
        <v>500</v>
      </c>
      <c r="E4053" s="5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441"/>
        <v>0</v>
      </c>
      <c r="P4053">
        <f t="shared" si="442"/>
        <v>0</v>
      </c>
      <c r="Q4053" t="s">
        <v>8315</v>
      </c>
      <c r="R4053" t="s">
        <v>8316</v>
      </c>
      <c r="S4053" s="11">
        <f t="shared" si="443"/>
        <v>41761.810150462967</v>
      </c>
      <c r="T4053">
        <f t="shared" si="444"/>
        <v>25569</v>
      </c>
      <c r="U4053">
        <f t="shared" si="445"/>
        <v>2014</v>
      </c>
      <c r="V4053">
        <f t="shared" si="446"/>
        <v>5</v>
      </c>
      <c r="W4053" t="str">
        <f t="shared" si="447"/>
        <v>May</v>
      </c>
    </row>
    <row r="4054" spans="1:23" customFormat="1" ht="57.6" x14ac:dyDescent="0.3">
      <c r="A4054">
        <v>4052</v>
      </c>
      <c r="B4054" s="2" t="s">
        <v>4048</v>
      </c>
      <c r="C4054" s="2" t="s">
        <v>8156</v>
      </c>
      <c r="D4054" s="7">
        <v>3000</v>
      </c>
      <c r="E4054" s="5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441"/>
        <v>38</v>
      </c>
      <c r="P4054">
        <f t="shared" si="442"/>
        <v>86.62</v>
      </c>
      <c r="Q4054" t="s">
        <v>8315</v>
      </c>
      <c r="R4054" t="s">
        <v>8316</v>
      </c>
      <c r="S4054" s="11">
        <f t="shared" si="443"/>
        <v>41865.878657407404</v>
      </c>
      <c r="T4054">
        <f t="shared" si="444"/>
        <v>25569.000150462962</v>
      </c>
      <c r="U4054">
        <f t="shared" si="445"/>
        <v>2014</v>
      </c>
      <c r="V4054">
        <f t="shared" si="446"/>
        <v>8</v>
      </c>
      <c r="W4054" t="str">
        <f t="shared" si="447"/>
        <v>Aug</v>
      </c>
    </row>
    <row r="4055" spans="1:23" customFormat="1" ht="43.2" x14ac:dyDescent="0.3">
      <c r="A4055">
        <v>4053</v>
      </c>
      <c r="B4055" s="2" t="s">
        <v>4049</v>
      </c>
      <c r="C4055" s="2" t="s">
        <v>8157</v>
      </c>
      <c r="D4055" s="7">
        <v>500</v>
      </c>
      <c r="E4055" s="5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441"/>
        <v>22</v>
      </c>
      <c r="P4055">
        <f t="shared" si="442"/>
        <v>55</v>
      </c>
      <c r="Q4055" t="s">
        <v>8315</v>
      </c>
      <c r="R4055" t="s">
        <v>8316</v>
      </c>
      <c r="S4055" s="11">
        <f t="shared" si="443"/>
        <v>41928.690138888887</v>
      </c>
      <c r="T4055">
        <f t="shared" si="444"/>
        <v>25569.00002314815</v>
      </c>
      <c r="U4055">
        <f t="shared" si="445"/>
        <v>2014</v>
      </c>
      <c r="V4055">
        <f t="shared" si="446"/>
        <v>10</v>
      </c>
      <c r="W4055" t="str">
        <f t="shared" si="447"/>
        <v>Oct</v>
      </c>
    </row>
    <row r="4056" spans="1:23" customFormat="1" ht="43.2" x14ac:dyDescent="0.3">
      <c r="A4056">
        <v>4054</v>
      </c>
      <c r="B4056" s="2" t="s">
        <v>4050</v>
      </c>
      <c r="C4056" s="2" t="s">
        <v>8158</v>
      </c>
      <c r="D4056" s="7">
        <v>8880</v>
      </c>
      <c r="E4056" s="5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441"/>
        <v>0</v>
      </c>
      <c r="P4056">
        <f t="shared" si="442"/>
        <v>0</v>
      </c>
      <c r="Q4056" t="s">
        <v>8315</v>
      </c>
      <c r="R4056" t="s">
        <v>8316</v>
      </c>
      <c r="S4056" s="11">
        <f t="shared" si="443"/>
        <v>42613.841261574074</v>
      </c>
      <c r="T4056">
        <f t="shared" si="444"/>
        <v>25569</v>
      </c>
      <c r="U4056">
        <f t="shared" si="445"/>
        <v>2016</v>
      </c>
      <c r="V4056">
        <f t="shared" si="446"/>
        <v>8</v>
      </c>
      <c r="W4056" t="str">
        <f t="shared" si="447"/>
        <v>Aug</v>
      </c>
    </row>
    <row r="4057" spans="1:23" customFormat="1" ht="43.2" x14ac:dyDescent="0.3">
      <c r="A4057">
        <v>4055</v>
      </c>
      <c r="B4057" s="2" t="s">
        <v>4051</v>
      </c>
      <c r="C4057" s="2" t="s">
        <v>8159</v>
      </c>
      <c r="D4057" s="7">
        <v>5000</v>
      </c>
      <c r="E4057" s="5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441"/>
        <v>18</v>
      </c>
      <c r="P4057">
        <f t="shared" si="442"/>
        <v>41.95</v>
      </c>
      <c r="Q4057" t="s">
        <v>8315</v>
      </c>
      <c r="R4057" t="s">
        <v>8316</v>
      </c>
      <c r="S4057" s="11">
        <f t="shared" si="443"/>
        <v>41779.648506944446</v>
      </c>
      <c r="T4057">
        <f t="shared" si="444"/>
        <v>25569.000243055554</v>
      </c>
      <c r="U4057">
        <f t="shared" si="445"/>
        <v>2014</v>
      </c>
      <c r="V4057">
        <f t="shared" si="446"/>
        <v>5</v>
      </c>
      <c r="W4057" t="str">
        <f t="shared" si="447"/>
        <v>May</v>
      </c>
    </row>
    <row r="4058" spans="1:23" customFormat="1" ht="43.2" x14ac:dyDescent="0.3">
      <c r="A4058">
        <v>4056</v>
      </c>
      <c r="B4058" s="2" t="s">
        <v>4052</v>
      </c>
      <c r="C4058" s="2" t="s">
        <v>8160</v>
      </c>
      <c r="D4058" s="7">
        <v>1500</v>
      </c>
      <c r="E4058" s="5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441"/>
        <v>53</v>
      </c>
      <c r="P4058">
        <f t="shared" si="442"/>
        <v>88.33</v>
      </c>
      <c r="Q4058" t="s">
        <v>8315</v>
      </c>
      <c r="R4058" t="s">
        <v>8316</v>
      </c>
      <c r="S4058" s="11">
        <f t="shared" si="443"/>
        <v>42534.933321759265</v>
      </c>
      <c r="T4058">
        <f t="shared" si="444"/>
        <v>25569.000104166666</v>
      </c>
      <c r="U4058">
        <f t="shared" si="445"/>
        <v>2016</v>
      </c>
      <c r="V4058">
        <f t="shared" si="446"/>
        <v>6</v>
      </c>
      <c r="W4058" t="str">
        <f t="shared" si="447"/>
        <v>Jun</v>
      </c>
    </row>
    <row r="4059" spans="1:23" customFormat="1" ht="43.2" x14ac:dyDescent="0.3">
      <c r="A4059">
        <v>4057</v>
      </c>
      <c r="B4059" s="2" t="s">
        <v>4053</v>
      </c>
      <c r="C4059" s="2" t="s">
        <v>8161</v>
      </c>
      <c r="D4059" s="7">
        <v>3500</v>
      </c>
      <c r="E4059" s="5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441"/>
        <v>22</v>
      </c>
      <c r="P4059">
        <f t="shared" si="442"/>
        <v>129.16999999999999</v>
      </c>
      <c r="Q4059" t="s">
        <v>8315</v>
      </c>
      <c r="R4059" t="s">
        <v>8316</v>
      </c>
      <c r="S4059" s="11">
        <f t="shared" si="443"/>
        <v>42310.968518518523</v>
      </c>
      <c r="T4059">
        <f t="shared" si="444"/>
        <v>25569.000069444446</v>
      </c>
      <c r="U4059">
        <f t="shared" si="445"/>
        <v>2015</v>
      </c>
      <c r="V4059">
        <f t="shared" si="446"/>
        <v>11</v>
      </c>
      <c r="W4059" t="str">
        <f t="shared" si="447"/>
        <v>Nov</v>
      </c>
    </row>
    <row r="4060" spans="1:23" customFormat="1" ht="43.2" x14ac:dyDescent="0.3">
      <c r="A4060">
        <v>4058</v>
      </c>
      <c r="B4060" s="2" t="s">
        <v>4054</v>
      </c>
      <c r="C4060" s="2" t="s">
        <v>8162</v>
      </c>
      <c r="D4060" s="7">
        <v>3750</v>
      </c>
      <c r="E4060" s="5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441"/>
        <v>3</v>
      </c>
      <c r="P4060">
        <f t="shared" si="442"/>
        <v>23.75</v>
      </c>
      <c r="Q4060" t="s">
        <v>8315</v>
      </c>
      <c r="R4060" t="s">
        <v>8316</v>
      </c>
      <c r="S4060" s="11">
        <f t="shared" si="443"/>
        <v>42446.060694444444</v>
      </c>
      <c r="T4060">
        <f t="shared" si="444"/>
        <v>25569.000046296296</v>
      </c>
      <c r="U4060">
        <f t="shared" si="445"/>
        <v>2016</v>
      </c>
      <c r="V4060">
        <f t="shared" si="446"/>
        <v>3</v>
      </c>
      <c r="W4060" t="str">
        <f t="shared" si="447"/>
        <v>Mar</v>
      </c>
    </row>
    <row r="4061" spans="1:23" customFormat="1" ht="43.2" x14ac:dyDescent="0.3">
      <c r="A4061">
        <v>4059</v>
      </c>
      <c r="B4061" s="2" t="s">
        <v>4055</v>
      </c>
      <c r="C4061" s="2" t="s">
        <v>8163</v>
      </c>
      <c r="D4061" s="7">
        <v>10000</v>
      </c>
      <c r="E4061" s="5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441"/>
        <v>3</v>
      </c>
      <c r="P4061">
        <f t="shared" si="442"/>
        <v>35.71</v>
      </c>
      <c r="Q4061" t="s">
        <v>8315</v>
      </c>
      <c r="R4061" t="s">
        <v>8316</v>
      </c>
      <c r="S4061" s="11">
        <f t="shared" si="443"/>
        <v>41866.640648148146</v>
      </c>
      <c r="T4061">
        <f t="shared" si="444"/>
        <v>25569.000081018519</v>
      </c>
      <c r="U4061">
        <f t="shared" si="445"/>
        <v>2014</v>
      </c>
      <c r="V4061">
        <f t="shared" si="446"/>
        <v>8</v>
      </c>
      <c r="W4061" t="str">
        <f t="shared" si="447"/>
        <v>Aug</v>
      </c>
    </row>
    <row r="4062" spans="1:23" customFormat="1" ht="57.6" x14ac:dyDescent="0.3">
      <c r="A4062">
        <v>4060</v>
      </c>
      <c r="B4062" s="2" t="s">
        <v>4056</v>
      </c>
      <c r="C4062" s="2" t="s">
        <v>8164</v>
      </c>
      <c r="D4062" s="7">
        <v>10000</v>
      </c>
      <c r="E4062" s="5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441"/>
        <v>3</v>
      </c>
      <c r="P4062">
        <f t="shared" si="442"/>
        <v>57</v>
      </c>
      <c r="Q4062" t="s">
        <v>8315</v>
      </c>
      <c r="R4062" t="s">
        <v>8316</v>
      </c>
      <c r="S4062" s="11">
        <f t="shared" si="443"/>
        <v>41779.695092592592</v>
      </c>
      <c r="T4062">
        <f t="shared" si="444"/>
        <v>25569.000057870369</v>
      </c>
      <c r="U4062">
        <f t="shared" si="445"/>
        <v>2014</v>
      </c>
      <c r="V4062">
        <f t="shared" si="446"/>
        <v>5</v>
      </c>
      <c r="W4062" t="str">
        <f t="shared" si="447"/>
        <v>May</v>
      </c>
    </row>
    <row r="4063" spans="1:23" customFormat="1" ht="43.2" x14ac:dyDescent="0.3">
      <c r="A4063">
        <v>4061</v>
      </c>
      <c r="B4063" s="2" t="s">
        <v>4057</v>
      </c>
      <c r="C4063" s="2" t="s">
        <v>8165</v>
      </c>
      <c r="D4063" s="7">
        <v>525</v>
      </c>
      <c r="E4063" s="5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441"/>
        <v>0</v>
      </c>
      <c r="P4063">
        <f t="shared" si="442"/>
        <v>0</v>
      </c>
      <c r="Q4063" t="s">
        <v>8315</v>
      </c>
      <c r="R4063" t="s">
        <v>8316</v>
      </c>
      <c r="S4063" s="11">
        <f t="shared" si="443"/>
        <v>42421.141469907408</v>
      </c>
      <c r="T4063">
        <f t="shared" si="444"/>
        <v>25569</v>
      </c>
      <c r="U4063">
        <f t="shared" si="445"/>
        <v>2016</v>
      </c>
      <c r="V4063">
        <f t="shared" si="446"/>
        <v>2</v>
      </c>
      <c r="W4063" t="str">
        <f t="shared" si="447"/>
        <v>Feb</v>
      </c>
    </row>
    <row r="4064" spans="1:23" customFormat="1" ht="43.2" x14ac:dyDescent="0.3">
      <c r="A4064">
        <v>4062</v>
      </c>
      <c r="B4064" s="2" t="s">
        <v>4058</v>
      </c>
      <c r="C4064" s="2" t="s">
        <v>8166</v>
      </c>
      <c r="D4064" s="7">
        <v>20000</v>
      </c>
      <c r="E4064" s="5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441"/>
        <v>2</v>
      </c>
      <c r="P4064">
        <f t="shared" si="442"/>
        <v>163.33000000000001</v>
      </c>
      <c r="Q4064" t="s">
        <v>8315</v>
      </c>
      <c r="R4064" t="s">
        <v>8316</v>
      </c>
      <c r="S4064" s="11">
        <f t="shared" si="443"/>
        <v>42523.739212962959</v>
      </c>
      <c r="T4064">
        <f t="shared" si="444"/>
        <v>25569.000034722223</v>
      </c>
      <c r="U4064">
        <f t="shared" si="445"/>
        <v>2016</v>
      </c>
      <c r="V4064">
        <f t="shared" si="446"/>
        <v>6</v>
      </c>
      <c r="W4064" t="str">
        <f t="shared" si="447"/>
        <v>Jun</v>
      </c>
    </row>
    <row r="4065" spans="1:23" customFormat="1" ht="43.2" x14ac:dyDescent="0.3">
      <c r="A4065">
        <v>4063</v>
      </c>
      <c r="B4065" s="2" t="s">
        <v>4059</v>
      </c>
      <c r="C4065" s="2" t="s">
        <v>8167</v>
      </c>
      <c r="D4065" s="7">
        <v>9500</v>
      </c>
      <c r="E4065" s="5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441"/>
        <v>1</v>
      </c>
      <c r="P4065">
        <f t="shared" si="442"/>
        <v>15</v>
      </c>
      <c r="Q4065" t="s">
        <v>8315</v>
      </c>
      <c r="R4065" t="s">
        <v>8316</v>
      </c>
      <c r="S4065" s="11">
        <f t="shared" si="443"/>
        <v>41787.681527777779</v>
      </c>
      <c r="T4065">
        <f t="shared" si="444"/>
        <v>25569.000104166666</v>
      </c>
      <c r="U4065">
        <f t="shared" si="445"/>
        <v>2014</v>
      </c>
      <c r="V4065">
        <f t="shared" si="446"/>
        <v>5</v>
      </c>
      <c r="W4065" t="str">
        <f t="shared" si="447"/>
        <v>May</v>
      </c>
    </row>
    <row r="4066" spans="1:23" customFormat="1" ht="43.2" x14ac:dyDescent="0.3">
      <c r="A4066">
        <v>4064</v>
      </c>
      <c r="B4066" s="2" t="s">
        <v>4060</v>
      </c>
      <c r="C4066" s="2" t="s">
        <v>8168</v>
      </c>
      <c r="D4066" s="7">
        <v>2000</v>
      </c>
      <c r="E4066" s="5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441"/>
        <v>19</v>
      </c>
      <c r="P4066">
        <f t="shared" si="442"/>
        <v>64.17</v>
      </c>
      <c r="Q4066" t="s">
        <v>8315</v>
      </c>
      <c r="R4066" t="s">
        <v>8316</v>
      </c>
      <c r="S4066" s="11">
        <f t="shared" si="443"/>
        <v>42093.588263888887</v>
      </c>
      <c r="T4066">
        <f t="shared" si="444"/>
        <v>25569.000069444446</v>
      </c>
      <c r="U4066">
        <f t="shared" si="445"/>
        <v>2015</v>
      </c>
      <c r="V4066">
        <f t="shared" si="446"/>
        <v>3</v>
      </c>
      <c r="W4066" t="str">
        <f t="shared" si="447"/>
        <v>Mar</v>
      </c>
    </row>
    <row r="4067" spans="1:23" customFormat="1" ht="28.8" x14ac:dyDescent="0.3">
      <c r="A4067">
        <v>4065</v>
      </c>
      <c r="B4067" s="2" t="s">
        <v>4061</v>
      </c>
      <c r="C4067" s="2" t="s">
        <v>8169</v>
      </c>
      <c r="D4067" s="7">
        <v>4000</v>
      </c>
      <c r="E4067" s="5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441"/>
        <v>1</v>
      </c>
      <c r="P4067">
        <f t="shared" si="442"/>
        <v>6.75</v>
      </c>
      <c r="Q4067" t="s">
        <v>8315</v>
      </c>
      <c r="R4067" t="s">
        <v>8316</v>
      </c>
      <c r="S4067" s="11">
        <f t="shared" si="443"/>
        <v>41833.951516203706</v>
      </c>
      <c r="T4067">
        <f t="shared" si="444"/>
        <v>25569.000046296296</v>
      </c>
      <c r="U4067">
        <f t="shared" si="445"/>
        <v>2014</v>
      </c>
      <c r="V4067">
        <f t="shared" si="446"/>
        <v>7</v>
      </c>
      <c r="W4067" t="str">
        <f t="shared" si="447"/>
        <v>Jul</v>
      </c>
    </row>
    <row r="4068" spans="1:23" customFormat="1" ht="57.6" x14ac:dyDescent="0.3">
      <c r="A4068">
        <v>4066</v>
      </c>
      <c r="B4068" s="2" t="s">
        <v>4062</v>
      </c>
      <c r="C4068" s="2" t="s">
        <v>8170</v>
      </c>
      <c r="D4068" s="7">
        <v>15000</v>
      </c>
      <c r="E4068" s="5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441"/>
        <v>0</v>
      </c>
      <c r="P4068">
        <f t="shared" si="442"/>
        <v>25</v>
      </c>
      <c r="Q4068" t="s">
        <v>8315</v>
      </c>
      <c r="R4068" t="s">
        <v>8316</v>
      </c>
      <c r="S4068" s="11">
        <f t="shared" si="443"/>
        <v>42479.039212962962</v>
      </c>
      <c r="T4068">
        <f t="shared" si="444"/>
        <v>25569.000011574073</v>
      </c>
      <c r="U4068">
        <f t="shared" si="445"/>
        <v>2016</v>
      </c>
      <c r="V4068">
        <f t="shared" si="446"/>
        <v>4</v>
      </c>
      <c r="W4068" t="str">
        <f t="shared" si="447"/>
        <v>Apr</v>
      </c>
    </row>
    <row r="4069" spans="1:23" customFormat="1" ht="43.2" x14ac:dyDescent="0.3">
      <c r="A4069">
        <v>4067</v>
      </c>
      <c r="B4069" s="2" t="s">
        <v>4063</v>
      </c>
      <c r="C4069" s="2" t="s">
        <v>7998</v>
      </c>
      <c r="D4069" s="7">
        <v>5000</v>
      </c>
      <c r="E4069" s="5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441"/>
        <v>61</v>
      </c>
      <c r="P4069">
        <f t="shared" si="442"/>
        <v>179.12</v>
      </c>
      <c r="Q4069" t="s">
        <v>8315</v>
      </c>
      <c r="R4069" t="s">
        <v>8316</v>
      </c>
      <c r="S4069" s="11">
        <f t="shared" si="443"/>
        <v>42235.117476851854</v>
      </c>
      <c r="T4069">
        <f t="shared" si="444"/>
        <v>25569.000196759258</v>
      </c>
      <c r="U4069">
        <f t="shared" si="445"/>
        <v>2015</v>
      </c>
      <c r="V4069">
        <f t="shared" si="446"/>
        <v>8</v>
      </c>
      <c r="W4069" t="str">
        <f t="shared" si="447"/>
        <v>Aug</v>
      </c>
    </row>
    <row r="4070" spans="1:23" customFormat="1" ht="43.2" x14ac:dyDescent="0.3">
      <c r="A4070">
        <v>4068</v>
      </c>
      <c r="B4070" s="2" t="s">
        <v>4064</v>
      </c>
      <c r="C4070" s="2" t="s">
        <v>8171</v>
      </c>
      <c r="D4070" s="7">
        <v>3495</v>
      </c>
      <c r="E4070" s="5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441"/>
        <v>1</v>
      </c>
      <c r="P4070">
        <f t="shared" si="442"/>
        <v>34.950000000000003</v>
      </c>
      <c r="Q4070" t="s">
        <v>8315</v>
      </c>
      <c r="R4070" t="s">
        <v>8316</v>
      </c>
      <c r="S4070" s="11">
        <f t="shared" si="443"/>
        <v>42718.963599537034</v>
      </c>
      <c r="T4070">
        <f t="shared" si="444"/>
        <v>25569.000011574073</v>
      </c>
      <c r="U4070">
        <f t="shared" si="445"/>
        <v>2016</v>
      </c>
      <c r="V4070">
        <f t="shared" si="446"/>
        <v>12</v>
      </c>
      <c r="W4070" t="str">
        <f t="shared" si="447"/>
        <v>Dec</v>
      </c>
    </row>
    <row r="4071" spans="1:23" customFormat="1" ht="43.2" x14ac:dyDescent="0.3">
      <c r="A4071">
        <v>4069</v>
      </c>
      <c r="B4071" s="2" t="s">
        <v>4065</v>
      </c>
      <c r="C4071" s="2" t="s">
        <v>8172</v>
      </c>
      <c r="D4071" s="7">
        <v>1250</v>
      </c>
      <c r="E4071" s="5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441"/>
        <v>34</v>
      </c>
      <c r="P4071">
        <f t="shared" si="442"/>
        <v>33.08</v>
      </c>
      <c r="Q4071" t="s">
        <v>8315</v>
      </c>
      <c r="R4071" t="s">
        <v>8316</v>
      </c>
      <c r="S4071" s="11">
        <f t="shared" si="443"/>
        <v>42022.661527777775</v>
      </c>
      <c r="T4071">
        <f t="shared" si="444"/>
        <v>25569.000150462962</v>
      </c>
      <c r="U4071">
        <f t="shared" si="445"/>
        <v>2015</v>
      </c>
      <c r="V4071">
        <f t="shared" si="446"/>
        <v>1</v>
      </c>
      <c r="W4071" t="str">
        <f t="shared" si="447"/>
        <v>Jan</v>
      </c>
    </row>
    <row r="4072" spans="1:23" customFormat="1" ht="43.2" x14ac:dyDescent="0.3">
      <c r="A4072">
        <v>4070</v>
      </c>
      <c r="B4072" s="2" t="s">
        <v>4066</v>
      </c>
      <c r="C4072" s="2" t="s">
        <v>8173</v>
      </c>
      <c r="D4072" s="7">
        <v>1000</v>
      </c>
      <c r="E4072" s="5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441"/>
        <v>17</v>
      </c>
      <c r="P4072">
        <f t="shared" si="442"/>
        <v>27.5</v>
      </c>
      <c r="Q4072" t="s">
        <v>8315</v>
      </c>
      <c r="R4072" t="s">
        <v>8316</v>
      </c>
      <c r="S4072" s="11">
        <f t="shared" si="443"/>
        <v>42031.666898148149</v>
      </c>
      <c r="T4072">
        <f t="shared" si="444"/>
        <v>25569.000069444446</v>
      </c>
      <c r="U4072">
        <f t="shared" si="445"/>
        <v>2015</v>
      </c>
      <c r="V4072">
        <f t="shared" si="446"/>
        <v>1</v>
      </c>
      <c r="W4072" t="str">
        <f t="shared" si="447"/>
        <v>Jan</v>
      </c>
    </row>
    <row r="4073" spans="1:23" customFormat="1" ht="57.6" x14ac:dyDescent="0.3">
      <c r="A4073">
        <v>4071</v>
      </c>
      <c r="B4073" s="2" t="s">
        <v>4067</v>
      </c>
      <c r="C4073" s="2" t="s">
        <v>8174</v>
      </c>
      <c r="D4073" s="7">
        <v>20000</v>
      </c>
      <c r="E4073" s="5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441"/>
        <v>0</v>
      </c>
      <c r="P4073">
        <f t="shared" si="442"/>
        <v>0</v>
      </c>
      <c r="Q4073" t="s">
        <v>8315</v>
      </c>
      <c r="R4073" t="s">
        <v>8316</v>
      </c>
      <c r="S4073" s="11">
        <f t="shared" si="443"/>
        <v>42700.804756944446</v>
      </c>
      <c r="T4073">
        <f t="shared" si="444"/>
        <v>25569</v>
      </c>
      <c r="U4073">
        <f t="shared" si="445"/>
        <v>2016</v>
      </c>
      <c r="V4073">
        <f t="shared" si="446"/>
        <v>11</v>
      </c>
      <c r="W4073" t="str">
        <f t="shared" si="447"/>
        <v>Nov</v>
      </c>
    </row>
    <row r="4074" spans="1:23" customFormat="1" ht="57.6" x14ac:dyDescent="0.3">
      <c r="A4074">
        <v>4072</v>
      </c>
      <c r="B4074" s="2" t="s">
        <v>4068</v>
      </c>
      <c r="C4074" s="2" t="s">
        <v>8175</v>
      </c>
      <c r="D4074" s="7">
        <v>1000</v>
      </c>
      <c r="E4074" s="5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441"/>
        <v>0</v>
      </c>
      <c r="P4074">
        <f t="shared" si="442"/>
        <v>2</v>
      </c>
      <c r="Q4074" t="s">
        <v>8315</v>
      </c>
      <c r="R4074" t="s">
        <v>8316</v>
      </c>
      <c r="S4074" s="11">
        <f t="shared" si="443"/>
        <v>41812.77443287037</v>
      </c>
      <c r="T4074">
        <f t="shared" si="444"/>
        <v>25569.00002314815</v>
      </c>
      <c r="U4074">
        <f t="shared" si="445"/>
        <v>2014</v>
      </c>
      <c r="V4074">
        <f t="shared" si="446"/>
        <v>6</v>
      </c>
      <c r="W4074" t="str">
        <f t="shared" si="447"/>
        <v>Jun</v>
      </c>
    </row>
    <row r="4075" spans="1:23" customFormat="1" ht="43.2" x14ac:dyDescent="0.3">
      <c r="A4075">
        <v>4073</v>
      </c>
      <c r="B4075" s="2" t="s">
        <v>4069</v>
      </c>
      <c r="C4075" s="2" t="s">
        <v>8176</v>
      </c>
      <c r="D4075" s="7">
        <v>3500</v>
      </c>
      <c r="E4075" s="5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441"/>
        <v>1</v>
      </c>
      <c r="P4075">
        <f t="shared" si="442"/>
        <v>18.5</v>
      </c>
      <c r="Q4075" t="s">
        <v>8315</v>
      </c>
      <c r="R4075" t="s">
        <v>8316</v>
      </c>
      <c r="S4075" s="11">
        <f t="shared" si="443"/>
        <v>42078.34520833334</v>
      </c>
      <c r="T4075">
        <f t="shared" si="444"/>
        <v>25569.00002314815</v>
      </c>
      <c r="U4075">
        <f t="shared" si="445"/>
        <v>2015</v>
      </c>
      <c r="V4075">
        <f t="shared" si="446"/>
        <v>3</v>
      </c>
      <c r="W4075" t="str">
        <f t="shared" si="447"/>
        <v>Mar</v>
      </c>
    </row>
    <row r="4076" spans="1:23" customFormat="1" ht="43.2" x14ac:dyDescent="0.3">
      <c r="A4076">
        <v>4074</v>
      </c>
      <c r="B4076" s="2" t="s">
        <v>4070</v>
      </c>
      <c r="C4076" s="2" t="s">
        <v>8177</v>
      </c>
      <c r="D4076" s="7">
        <v>2750</v>
      </c>
      <c r="E4076" s="5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441"/>
        <v>27</v>
      </c>
      <c r="P4076">
        <f t="shared" si="442"/>
        <v>35</v>
      </c>
      <c r="Q4076" t="s">
        <v>8315</v>
      </c>
      <c r="R4076" t="s">
        <v>8316</v>
      </c>
      <c r="S4076" s="11">
        <f t="shared" si="443"/>
        <v>42283.552951388891</v>
      </c>
      <c r="T4076">
        <f t="shared" si="444"/>
        <v>25569.000243055554</v>
      </c>
      <c r="U4076">
        <f t="shared" si="445"/>
        <v>2015</v>
      </c>
      <c r="V4076">
        <f t="shared" si="446"/>
        <v>10</v>
      </c>
      <c r="W4076" t="str">
        <f t="shared" si="447"/>
        <v>Oct</v>
      </c>
    </row>
    <row r="4077" spans="1:23" customFormat="1" ht="43.2" x14ac:dyDescent="0.3">
      <c r="A4077">
        <v>4075</v>
      </c>
      <c r="B4077" s="2" t="s">
        <v>4071</v>
      </c>
      <c r="C4077" s="2" t="s">
        <v>8178</v>
      </c>
      <c r="D4077" s="7">
        <v>2000</v>
      </c>
      <c r="E4077" s="5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441"/>
        <v>29</v>
      </c>
      <c r="P4077">
        <f t="shared" si="442"/>
        <v>44.31</v>
      </c>
      <c r="Q4077" t="s">
        <v>8315</v>
      </c>
      <c r="R4077" t="s">
        <v>8316</v>
      </c>
      <c r="S4077" s="11">
        <f t="shared" si="443"/>
        <v>41779.045937499999</v>
      </c>
      <c r="T4077">
        <f t="shared" si="444"/>
        <v>25569.000150462962</v>
      </c>
      <c r="U4077">
        <f t="shared" si="445"/>
        <v>2014</v>
      </c>
      <c r="V4077">
        <f t="shared" si="446"/>
        <v>5</v>
      </c>
      <c r="W4077" t="str">
        <f t="shared" si="447"/>
        <v>May</v>
      </c>
    </row>
    <row r="4078" spans="1:23" customFormat="1" ht="43.2" x14ac:dyDescent="0.3">
      <c r="A4078">
        <v>4076</v>
      </c>
      <c r="B4078" s="2" t="s">
        <v>4072</v>
      </c>
      <c r="C4078" s="2" t="s">
        <v>8179</v>
      </c>
      <c r="D4078" s="7">
        <v>700</v>
      </c>
      <c r="E4078" s="5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441"/>
        <v>0</v>
      </c>
      <c r="P4078">
        <f t="shared" si="442"/>
        <v>0</v>
      </c>
      <c r="Q4078" t="s">
        <v>8315</v>
      </c>
      <c r="R4078" t="s">
        <v>8316</v>
      </c>
      <c r="S4078" s="11">
        <f t="shared" si="443"/>
        <v>41905.795706018522</v>
      </c>
      <c r="T4078">
        <f t="shared" si="444"/>
        <v>25569</v>
      </c>
      <c r="U4078">
        <f t="shared" si="445"/>
        <v>2014</v>
      </c>
      <c r="V4078">
        <f t="shared" si="446"/>
        <v>9</v>
      </c>
      <c r="W4078" t="str">
        <f t="shared" si="447"/>
        <v>Sep</v>
      </c>
    </row>
    <row r="4079" spans="1:23" customFormat="1" ht="43.2" x14ac:dyDescent="0.3">
      <c r="A4079">
        <v>4077</v>
      </c>
      <c r="B4079" s="2" t="s">
        <v>4073</v>
      </c>
      <c r="C4079" s="2" t="s">
        <v>8180</v>
      </c>
      <c r="D4079" s="7">
        <v>15000</v>
      </c>
      <c r="E4079" s="5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441"/>
        <v>9</v>
      </c>
      <c r="P4079">
        <f t="shared" si="442"/>
        <v>222.5</v>
      </c>
      <c r="Q4079" t="s">
        <v>8315</v>
      </c>
      <c r="R4079" t="s">
        <v>8316</v>
      </c>
      <c r="S4079" s="11">
        <f t="shared" si="443"/>
        <v>42695.7105787037</v>
      </c>
      <c r="T4079">
        <f t="shared" si="444"/>
        <v>25569.000069444446</v>
      </c>
      <c r="U4079">
        <f t="shared" si="445"/>
        <v>2016</v>
      </c>
      <c r="V4079">
        <f t="shared" si="446"/>
        <v>11</v>
      </c>
      <c r="W4079" t="str">
        <f t="shared" si="447"/>
        <v>Nov</v>
      </c>
    </row>
    <row r="4080" spans="1:23" customFormat="1" ht="43.2" x14ac:dyDescent="0.3">
      <c r="A4080">
        <v>4078</v>
      </c>
      <c r="B4080" s="2" t="s">
        <v>4074</v>
      </c>
      <c r="C4080" s="2" t="s">
        <v>8181</v>
      </c>
      <c r="D4080" s="7">
        <v>250</v>
      </c>
      <c r="E4080" s="5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441"/>
        <v>0</v>
      </c>
      <c r="P4080">
        <f t="shared" si="442"/>
        <v>0</v>
      </c>
      <c r="Q4080" t="s">
        <v>8315</v>
      </c>
      <c r="R4080" t="s">
        <v>8316</v>
      </c>
      <c r="S4080" s="11">
        <f t="shared" si="443"/>
        <v>42732.787523148145</v>
      </c>
      <c r="T4080">
        <f t="shared" si="444"/>
        <v>25569</v>
      </c>
      <c r="U4080">
        <f t="shared" si="445"/>
        <v>2016</v>
      </c>
      <c r="V4080">
        <f t="shared" si="446"/>
        <v>12</v>
      </c>
      <c r="W4080" t="str">
        <f t="shared" si="447"/>
        <v>Dec</v>
      </c>
    </row>
    <row r="4081" spans="1:23" customFormat="1" ht="43.2" x14ac:dyDescent="0.3">
      <c r="A4081">
        <v>4079</v>
      </c>
      <c r="B4081" s="2" t="s">
        <v>4075</v>
      </c>
      <c r="C4081" s="2" t="s">
        <v>8182</v>
      </c>
      <c r="D4081" s="7">
        <v>3000</v>
      </c>
      <c r="E4081" s="5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441"/>
        <v>0</v>
      </c>
      <c r="P4081">
        <f t="shared" si="442"/>
        <v>5</v>
      </c>
      <c r="Q4081" t="s">
        <v>8315</v>
      </c>
      <c r="R4081" t="s">
        <v>8316</v>
      </c>
      <c r="S4081" s="11">
        <f t="shared" si="443"/>
        <v>42510.938900462963</v>
      </c>
      <c r="T4081">
        <f t="shared" si="444"/>
        <v>25569.000011574073</v>
      </c>
      <c r="U4081">
        <f t="shared" si="445"/>
        <v>2016</v>
      </c>
      <c r="V4081">
        <f t="shared" si="446"/>
        <v>5</v>
      </c>
      <c r="W4081" t="str">
        <f t="shared" si="447"/>
        <v>May</v>
      </c>
    </row>
    <row r="4082" spans="1:23" customFormat="1" ht="43.2" x14ac:dyDescent="0.3">
      <c r="A4082">
        <v>4080</v>
      </c>
      <c r="B4082" s="2" t="s">
        <v>4076</v>
      </c>
      <c r="C4082" s="2" t="s">
        <v>8183</v>
      </c>
      <c r="D4082" s="7">
        <v>3000</v>
      </c>
      <c r="E4082" s="5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441"/>
        <v>0</v>
      </c>
      <c r="P4082">
        <f t="shared" si="442"/>
        <v>0</v>
      </c>
      <c r="Q4082" t="s">
        <v>8315</v>
      </c>
      <c r="R4082" t="s">
        <v>8316</v>
      </c>
      <c r="S4082" s="11">
        <f t="shared" si="443"/>
        <v>42511.698101851856</v>
      </c>
      <c r="T4082">
        <f t="shared" si="444"/>
        <v>25569</v>
      </c>
      <c r="U4082">
        <f t="shared" si="445"/>
        <v>2016</v>
      </c>
      <c r="V4082">
        <f t="shared" si="446"/>
        <v>5</v>
      </c>
      <c r="W4082" t="str">
        <f t="shared" si="447"/>
        <v>May</v>
      </c>
    </row>
    <row r="4083" spans="1:23" customFormat="1" ht="43.2" x14ac:dyDescent="0.3">
      <c r="A4083">
        <v>4081</v>
      </c>
      <c r="B4083" s="2" t="s">
        <v>4077</v>
      </c>
      <c r="C4083" s="2" t="s">
        <v>8184</v>
      </c>
      <c r="D4083" s="7">
        <v>2224</v>
      </c>
      <c r="E4083" s="5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441"/>
        <v>16</v>
      </c>
      <c r="P4083">
        <f t="shared" si="442"/>
        <v>29.17</v>
      </c>
      <c r="Q4083" t="s">
        <v>8315</v>
      </c>
      <c r="R4083" t="s">
        <v>8316</v>
      </c>
      <c r="S4083" s="11">
        <f t="shared" si="443"/>
        <v>42041.581307870365</v>
      </c>
      <c r="T4083">
        <f t="shared" si="444"/>
        <v>25569.000138888889</v>
      </c>
      <c r="U4083">
        <f t="shared" si="445"/>
        <v>2015</v>
      </c>
      <c r="V4083">
        <f t="shared" si="446"/>
        <v>2</v>
      </c>
      <c r="W4083" t="str">
        <f t="shared" si="447"/>
        <v>Feb</v>
      </c>
    </row>
    <row r="4084" spans="1:23" customFormat="1" ht="43.2" x14ac:dyDescent="0.3">
      <c r="A4084">
        <v>4082</v>
      </c>
      <c r="B4084" s="2" t="s">
        <v>4078</v>
      </c>
      <c r="C4084" s="2" t="s">
        <v>8185</v>
      </c>
      <c r="D4084" s="7">
        <v>150</v>
      </c>
      <c r="E4084" s="5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441"/>
        <v>2</v>
      </c>
      <c r="P4084">
        <f t="shared" si="442"/>
        <v>1.5</v>
      </c>
      <c r="Q4084" t="s">
        <v>8315</v>
      </c>
      <c r="R4084" t="s">
        <v>8316</v>
      </c>
      <c r="S4084" s="11">
        <f t="shared" si="443"/>
        <v>42307.189270833333</v>
      </c>
      <c r="T4084">
        <f t="shared" si="444"/>
        <v>25569.00002314815</v>
      </c>
      <c r="U4084">
        <f t="shared" si="445"/>
        <v>2015</v>
      </c>
      <c r="V4084">
        <f t="shared" si="446"/>
        <v>10</v>
      </c>
      <c r="W4084" t="str">
        <f t="shared" si="447"/>
        <v>Oct</v>
      </c>
    </row>
    <row r="4085" spans="1:23" customFormat="1" ht="43.2" x14ac:dyDescent="0.3">
      <c r="A4085">
        <v>4083</v>
      </c>
      <c r="B4085" s="2" t="s">
        <v>4079</v>
      </c>
      <c r="C4085" s="2" t="s">
        <v>8186</v>
      </c>
      <c r="D4085" s="7">
        <v>3500</v>
      </c>
      <c r="E4085" s="5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441"/>
        <v>22</v>
      </c>
      <c r="P4085">
        <f t="shared" si="442"/>
        <v>126.5</v>
      </c>
      <c r="Q4085" t="s">
        <v>8315</v>
      </c>
      <c r="R4085" t="s">
        <v>8316</v>
      </c>
      <c r="S4085" s="11">
        <f t="shared" si="443"/>
        <v>42353.761759259258</v>
      </c>
      <c r="T4085">
        <f t="shared" si="444"/>
        <v>25569.000069444446</v>
      </c>
      <c r="U4085">
        <f t="shared" si="445"/>
        <v>2015</v>
      </c>
      <c r="V4085">
        <f t="shared" si="446"/>
        <v>12</v>
      </c>
      <c r="W4085" t="str">
        <f t="shared" si="447"/>
        <v>Dec</v>
      </c>
    </row>
    <row r="4086" spans="1:23" customFormat="1" ht="57.6" x14ac:dyDescent="0.3">
      <c r="A4086">
        <v>4084</v>
      </c>
      <c r="B4086" s="2" t="s">
        <v>4080</v>
      </c>
      <c r="C4086" s="2" t="s">
        <v>8187</v>
      </c>
      <c r="D4086" s="7">
        <v>3000</v>
      </c>
      <c r="E4086" s="5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441"/>
        <v>0</v>
      </c>
      <c r="P4086">
        <f t="shared" si="442"/>
        <v>10</v>
      </c>
      <c r="Q4086" t="s">
        <v>8315</v>
      </c>
      <c r="R4086" t="s">
        <v>8316</v>
      </c>
      <c r="S4086" s="11">
        <f t="shared" si="443"/>
        <v>42622.436412037037</v>
      </c>
      <c r="T4086">
        <f t="shared" si="444"/>
        <v>25569.000011574073</v>
      </c>
      <c r="U4086">
        <f t="shared" si="445"/>
        <v>2016</v>
      </c>
      <c r="V4086">
        <f t="shared" si="446"/>
        <v>9</v>
      </c>
      <c r="W4086" t="str">
        <f t="shared" si="447"/>
        <v>Sep</v>
      </c>
    </row>
    <row r="4087" spans="1:23" customFormat="1" ht="43.2" x14ac:dyDescent="0.3">
      <c r="A4087">
        <v>4085</v>
      </c>
      <c r="B4087" s="2" t="s">
        <v>4081</v>
      </c>
      <c r="C4087" s="2" t="s">
        <v>8188</v>
      </c>
      <c r="D4087" s="7">
        <v>3500</v>
      </c>
      <c r="E4087" s="5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441"/>
        <v>0</v>
      </c>
      <c r="P4087">
        <f t="shared" si="442"/>
        <v>10</v>
      </c>
      <c r="Q4087" t="s">
        <v>8315</v>
      </c>
      <c r="R4087" t="s">
        <v>8316</v>
      </c>
      <c r="S4087" s="11">
        <f t="shared" si="443"/>
        <v>42058.603877314818</v>
      </c>
      <c r="T4087">
        <f t="shared" si="444"/>
        <v>25569.000011574073</v>
      </c>
      <c r="U4087">
        <f t="shared" si="445"/>
        <v>2015</v>
      </c>
      <c r="V4087">
        <f t="shared" si="446"/>
        <v>2</v>
      </c>
      <c r="W4087" t="str">
        <f t="shared" si="447"/>
        <v>Feb</v>
      </c>
    </row>
    <row r="4088" spans="1:23" customFormat="1" ht="43.2" x14ac:dyDescent="0.3">
      <c r="A4088">
        <v>4086</v>
      </c>
      <c r="B4088" s="2" t="s">
        <v>4082</v>
      </c>
      <c r="C4088" s="2" t="s">
        <v>8189</v>
      </c>
      <c r="D4088" s="7">
        <v>1000</v>
      </c>
      <c r="E4088" s="5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441"/>
        <v>5</v>
      </c>
      <c r="P4088">
        <f t="shared" si="442"/>
        <v>9.4</v>
      </c>
      <c r="Q4088" t="s">
        <v>8315</v>
      </c>
      <c r="R4088" t="s">
        <v>8316</v>
      </c>
      <c r="S4088" s="11">
        <f t="shared" si="443"/>
        <v>42304.940960648149</v>
      </c>
      <c r="T4088">
        <f t="shared" si="444"/>
        <v>25569.000057870369</v>
      </c>
      <c r="U4088">
        <f t="shared" si="445"/>
        <v>2015</v>
      </c>
      <c r="V4088">
        <f t="shared" si="446"/>
        <v>10</v>
      </c>
      <c r="W4088" t="str">
        <f t="shared" si="447"/>
        <v>Oct</v>
      </c>
    </row>
    <row r="4089" spans="1:23" customFormat="1" x14ac:dyDescent="0.3">
      <c r="A4089">
        <v>4087</v>
      </c>
      <c r="B4089" s="2" t="s">
        <v>4083</v>
      </c>
      <c r="C4089" s="2" t="s">
        <v>8190</v>
      </c>
      <c r="D4089" s="7">
        <v>9600</v>
      </c>
      <c r="E4089" s="5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441"/>
        <v>0</v>
      </c>
      <c r="P4089">
        <f t="shared" si="442"/>
        <v>0</v>
      </c>
      <c r="Q4089" t="s">
        <v>8315</v>
      </c>
      <c r="R4089" t="s">
        <v>8316</v>
      </c>
      <c r="S4089" s="11">
        <f t="shared" si="443"/>
        <v>42538.742893518516</v>
      </c>
      <c r="T4089">
        <f t="shared" si="444"/>
        <v>25569</v>
      </c>
      <c r="U4089">
        <f t="shared" si="445"/>
        <v>2016</v>
      </c>
      <c r="V4089">
        <f t="shared" si="446"/>
        <v>6</v>
      </c>
      <c r="W4089" t="str">
        <f t="shared" si="447"/>
        <v>Jun</v>
      </c>
    </row>
    <row r="4090" spans="1:23" customFormat="1" ht="43.2" x14ac:dyDescent="0.3">
      <c r="A4090">
        <v>4088</v>
      </c>
      <c r="B4090" s="2" t="s">
        <v>4084</v>
      </c>
      <c r="C4090" s="2" t="s">
        <v>8191</v>
      </c>
      <c r="D4090" s="7">
        <v>2000</v>
      </c>
      <c r="E4090" s="5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441"/>
        <v>11</v>
      </c>
      <c r="P4090">
        <f t="shared" si="442"/>
        <v>72</v>
      </c>
      <c r="Q4090" t="s">
        <v>8315</v>
      </c>
      <c r="R4090" t="s">
        <v>8316</v>
      </c>
      <c r="S4090" s="11">
        <f t="shared" si="443"/>
        <v>41990.612546296295</v>
      </c>
      <c r="T4090">
        <f t="shared" si="444"/>
        <v>25569.000034722223</v>
      </c>
      <c r="U4090">
        <f t="shared" si="445"/>
        <v>2014</v>
      </c>
      <c r="V4090">
        <f t="shared" si="446"/>
        <v>12</v>
      </c>
      <c r="W4090" t="str">
        <f t="shared" si="447"/>
        <v>Dec</v>
      </c>
    </row>
    <row r="4091" spans="1:23" customFormat="1" ht="57.6" x14ac:dyDescent="0.3">
      <c r="A4091">
        <v>4089</v>
      </c>
      <c r="B4091" s="2" t="s">
        <v>4085</v>
      </c>
      <c r="C4091" s="2" t="s">
        <v>8192</v>
      </c>
      <c r="D4091" s="7">
        <v>5000</v>
      </c>
      <c r="E4091" s="5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441"/>
        <v>5</v>
      </c>
      <c r="P4091">
        <f t="shared" si="442"/>
        <v>30</v>
      </c>
      <c r="Q4091" t="s">
        <v>8315</v>
      </c>
      <c r="R4091" t="s">
        <v>8316</v>
      </c>
      <c r="S4091" s="11">
        <f t="shared" si="443"/>
        <v>42122.732499999998</v>
      </c>
      <c r="T4091">
        <f t="shared" si="444"/>
        <v>25569.000092592592</v>
      </c>
      <c r="U4091">
        <f t="shared" si="445"/>
        <v>2015</v>
      </c>
      <c r="V4091">
        <f t="shared" si="446"/>
        <v>4</v>
      </c>
      <c r="W4091" t="str">
        <f t="shared" si="447"/>
        <v>Apr</v>
      </c>
    </row>
    <row r="4092" spans="1:23" customFormat="1" ht="43.2" x14ac:dyDescent="0.3">
      <c r="A4092">
        <v>4090</v>
      </c>
      <c r="B4092" s="2" t="s">
        <v>4086</v>
      </c>
      <c r="C4092" s="2" t="s">
        <v>8193</v>
      </c>
      <c r="D4092" s="7">
        <v>1000</v>
      </c>
      <c r="E4092" s="5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441"/>
        <v>3</v>
      </c>
      <c r="P4092">
        <f t="shared" si="442"/>
        <v>10.67</v>
      </c>
      <c r="Q4092" t="s">
        <v>8315</v>
      </c>
      <c r="R4092" t="s">
        <v>8316</v>
      </c>
      <c r="S4092" s="11">
        <f t="shared" si="443"/>
        <v>42209.67288194444</v>
      </c>
      <c r="T4092">
        <f t="shared" si="444"/>
        <v>25569.000034722223</v>
      </c>
      <c r="U4092">
        <f t="shared" si="445"/>
        <v>2015</v>
      </c>
      <c r="V4092">
        <f t="shared" si="446"/>
        <v>7</v>
      </c>
      <c r="W4092" t="str">
        <f t="shared" si="447"/>
        <v>Jul</v>
      </c>
    </row>
    <row r="4093" spans="1:23" customFormat="1" ht="43.2" x14ac:dyDescent="0.3">
      <c r="A4093">
        <v>4091</v>
      </c>
      <c r="B4093" s="2" t="s">
        <v>4087</v>
      </c>
      <c r="C4093" s="2" t="s">
        <v>8194</v>
      </c>
      <c r="D4093" s="7">
        <v>1600</v>
      </c>
      <c r="E4093" s="5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441"/>
        <v>13</v>
      </c>
      <c r="P4093">
        <f t="shared" si="442"/>
        <v>25.5</v>
      </c>
      <c r="Q4093" t="s">
        <v>8315</v>
      </c>
      <c r="R4093" t="s">
        <v>8316</v>
      </c>
      <c r="S4093" s="11">
        <f t="shared" si="443"/>
        <v>41990.506377314814</v>
      </c>
      <c r="T4093">
        <f t="shared" si="444"/>
        <v>25569.000092592592</v>
      </c>
      <c r="U4093">
        <f t="shared" si="445"/>
        <v>2014</v>
      </c>
      <c r="V4093">
        <f t="shared" si="446"/>
        <v>12</v>
      </c>
      <c r="W4093" t="str">
        <f t="shared" si="447"/>
        <v>Dec</v>
      </c>
    </row>
    <row r="4094" spans="1:23" x14ac:dyDescent="0.3">
      <c r="A4094" s="25">
        <v>4092</v>
      </c>
      <c r="B4094" s="25" t="s">
        <v>4088</v>
      </c>
      <c r="C4094" s="25" t="s">
        <v>8195</v>
      </c>
      <c r="D4094" s="26">
        <v>110000</v>
      </c>
      <c r="E4094" s="27">
        <v>20</v>
      </c>
      <c r="F4094" s="25" t="s">
        <v>8220</v>
      </c>
      <c r="G4094" s="25" t="s">
        <v>8223</v>
      </c>
      <c r="H4094" s="25" t="s">
        <v>8245</v>
      </c>
      <c r="I4094" s="25">
        <v>1428205247</v>
      </c>
      <c r="J4094" s="25">
        <v>1423024847</v>
      </c>
      <c r="K4094" s="25" t="b">
        <v>0</v>
      </c>
      <c r="L4094" s="25">
        <v>1</v>
      </c>
      <c r="M4094" s="25" t="b">
        <v>0</v>
      </c>
      <c r="N4094" s="25" t="s">
        <v>8269</v>
      </c>
      <c r="O4094" s="25">
        <f t="shared" si="441"/>
        <v>0</v>
      </c>
      <c r="P4094" s="25">
        <f t="shared" si="442"/>
        <v>20</v>
      </c>
      <c r="Q4094" s="25" t="s">
        <v>8315</v>
      </c>
      <c r="R4094" s="25" t="s">
        <v>8316</v>
      </c>
      <c r="S4094" s="28">
        <f t="shared" si="443"/>
        <v>42039.194988425923</v>
      </c>
      <c r="T4094" s="25">
        <f t="shared" si="444"/>
        <v>25569.000011574073</v>
      </c>
      <c r="U4094" s="25">
        <f t="shared" si="445"/>
        <v>2015</v>
      </c>
      <c r="V4094" s="25">
        <f t="shared" si="446"/>
        <v>2</v>
      </c>
      <c r="W4094" s="25" t="str">
        <f t="shared" si="447"/>
        <v>Feb</v>
      </c>
    </row>
    <row r="4095" spans="1:23" customFormat="1" ht="43.2" x14ac:dyDescent="0.3">
      <c r="A4095">
        <v>4093</v>
      </c>
      <c r="B4095" s="2" t="s">
        <v>4089</v>
      </c>
      <c r="C4095" s="2" t="s">
        <v>8196</v>
      </c>
      <c r="D4095" s="7">
        <v>2500</v>
      </c>
      <c r="E4095" s="5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441"/>
        <v>2</v>
      </c>
      <c r="P4095">
        <f t="shared" si="442"/>
        <v>15</v>
      </c>
      <c r="Q4095" t="s">
        <v>8315</v>
      </c>
      <c r="R4095" t="s">
        <v>8316</v>
      </c>
      <c r="S4095" s="11">
        <f t="shared" si="443"/>
        <v>42178.815891203703</v>
      </c>
      <c r="T4095">
        <f t="shared" si="444"/>
        <v>25569.000046296296</v>
      </c>
      <c r="U4095">
        <f t="shared" si="445"/>
        <v>2015</v>
      </c>
      <c r="V4095">
        <f t="shared" si="446"/>
        <v>6</v>
      </c>
      <c r="W4095" t="str">
        <f t="shared" si="447"/>
        <v>Jun</v>
      </c>
    </row>
    <row r="4096" spans="1:23" customFormat="1" ht="43.2" x14ac:dyDescent="0.3">
      <c r="A4096">
        <v>4094</v>
      </c>
      <c r="B4096" s="2" t="s">
        <v>4090</v>
      </c>
      <c r="C4096" s="2" t="s">
        <v>8197</v>
      </c>
      <c r="D4096" s="7">
        <v>2000</v>
      </c>
      <c r="E4096" s="5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441"/>
        <v>37</v>
      </c>
      <c r="P4096">
        <f t="shared" si="442"/>
        <v>91.25</v>
      </c>
      <c r="Q4096" t="s">
        <v>8315</v>
      </c>
      <c r="R4096" t="s">
        <v>8316</v>
      </c>
      <c r="S4096" s="11">
        <f t="shared" si="443"/>
        <v>41890.086805555555</v>
      </c>
      <c r="T4096">
        <f t="shared" si="444"/>
        <v>25569.000092592592</v>
      </c>
      <c r="U4096">
        <f t="shared" si="445"/>
        <v>2014</v>
      </c>
      <c r="V4096">
        <f t="shared" si="446"/>
        <v>9</v>
      </c>
      <c r="W4096" t="str">
        <f t="shared" si="447"/>
        <v>Sep</v>
      </c>
    </row>
    <row r="4097" spans="1:23" customFormat="1" ht="43.2" x14ac:dyDescent="0.3">
      <c r="A4097">
        <v>4095</v>
      </c>
      <c r="B4097" s="2" t="s">
        <v>4091</v>
      </c>
      <c r="C4097" s="2" t="s">
        <v>8198</v>
      </c>
      <c r="D4097" s="7">
        <v>30000</v>
      </c>
      <c r="E4097" s="5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441"/>
        <v>3</v>
      </c>
      <c r="P4097">
        <f t="shared" si="442"/>
        <v>800</v>
      </c>
      <c r="Q4097" t="s">
        <v>8315</v>
      </c>
      <c r="R4097" t="s">
        <v>8316</v>
      </c>
      <c r="S4097" s="11">
        <f t="shared" si="443"/>
        <v>42693.031828703708</v>
      </c>
      <c r="T4097">
        <f t="shared" si="444"/>
        <v>25569.000011574073</v>
      </c>
      <c r="U4097">
        <f t="shared" si="445"/>
        <v>2016</v>
      </c>
      <c r="V4097">
        <f t="shared" si="446"/>
        <v>11</v>
      </c>
      <c r="W4097" t="str">
        <f t="shared" si="447"/>
        <v>Nov</v>
      </c>
    </row>
    <row r="4098" spans="1:23" customFormat="1" ht="43.2" x14ac:dyDescent="0.3">
      <c r="A4098">
        <v>4096</v>
      </c>
      <c r="B4098" s="2" t="s">
        <v>4092</v>
      </c>
      <c r="C4098" s="2" t="s">
        <v>8199</v>
      </c>
      <c r="D4098" s="7">
        <v>3500</v>
      </c>
      <c r="E4098" s="5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448">ROUND(E4098/D4098*100,0)</f>
        <v>11</v>
      </c>
      <c r="P4098">
        <f t="shared" si="442"/>
        <v>80</v>
      </c>
      <c r="Q4098" t="s">
        <v>8315</v>
      </c>
      <c r="R4098" t="s">
        <v>8316</v>
      </c>
      <c r="S4098" s="11">
        <f t="shared" si="443"/>
        <v>42750.530312499999</v>
      </c>
      <c r="T4098">
        <f t="shared" si="444"/>
        <v>25569.000057870369</v>
      </c>
      <c r="U4098">
        <f t="shared" si="445"/>
        <v>2017</v>
      </c>
      <c r="V4098">
        <f t="shared" si="446"/>
        <v>1</v>
      </c>
      <c r="W4098" t="str">
        <f t="shared" si="447"/>
        <v>Jan</v>
      </c>
    </row>
    <row r="4099" spans="1:23" customFormat="1" ht="43.2" x14ac:dyDescent="0.3">
      <c r="A4099">
        <v>4097</v>
      </c>
      <c r="B4099" s="2" t="s">
        <v>4093</v>
      </c>
      <c r="C4099" s="2" t="s">
        <v>8200</v>
      </c>
      <c r="D4099" s="7">
        <v>10000</v>
      </c>
      <c r="E4099" s="5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448"/>
        <v>0</v>
      </c>
      <c r="P4099">
        <f t="shared" ref="P4099:P4115" si="449">IFERROR(ROUND(E4099/L4099,2),0)</f>
        <v>0</v>
      </c>
      <c r="Q4099" t="s">
        <v>8315</v>
      </c>
      <c r="R4099" t="s">
        <v>8316</v>
      </c>
      <c r="S4099" s="11">
        <f t="shared" ref="S4099:S4115" si="450">(((J4099/60)/60)/24)+DATE(1970,1,1)</f>
        <v>42344.824502314819</v>
      </c>
      <c r="T4099">
        <f t="shared" ref="T4099:T4115" si="451">(((L4099/60)/60)/24)+DATE(1970,1,1)</f>
        <v>25569</v>
      </c>
      <c r="U4099">
        <f t="shared" ref="U4099:U4115" si="452">YEAR(S4099)</f>
        <v>2015</v>
      </c>
      <c r="V4099">
        <f t="shared" ref="V4099:V4115" si="453">MONTH(S4099)</f>
        <v>12</v>
      </c>
      <c r="W4099" t="str">
        <f t="shared" ref="W4099:W4115" si="454">IF(V4099=1,"Jan",IF(V4099=2,"Feb",IF(V4099=3,"Mar",IF(V4099=4,"Apr",IF(V4099=5,"May",IF(V4099=6,"Jun",IF(V4099=7,"Jul",IF(V4099=8,"Aug",IF(V4099=9,"Sep",IF(V4099=10,"Oct",IF(V4099=11,"Nov",IF(V4099=12,"Dec"))))))))))))</f>
        <v>Dec</v>
      </c>
    </row>
    <row r="4100" spans="1:23" x14ac:dyDescent="0.3">
      <c r="A4100" s="25">
        <v>4098</v>
      </c>
      <c r="B4100" s="25" t="s">
        <v>4094</v>
      </c>
      <c r="C4100" s="25" t="s">
        <v>8201</v>
      </c>
      <c r="D4100" s="26">
        <v>75000</v>
      </c>
      <c r="E4100" s="27">
        <v>0</v>
      </c>
      <c r="F4100" s="25" t="s">
        <v>8220</v>
      </c>
      <c r="G4100" s="25" t="s">
        <v>8223</v>
      </c>
      <c r="H4100" s="25" t="s">
        <v>8245</v>
      </c>
      <c r="I4100" s="25">
        <v>1465060797</v>
      </c>
      <c r="J4100" s="25">
        <v>1462468797</v>
      </c>
      <c r="K4100" s="25" t="b">
        <v>0</v>
      </c>
      <c r="L4100" s="25">
        <v>0</v>
      </c>
      <c r="M4100" s="25" t="b">
        <v>0</v>
      </c>
      <c r="N4100" s="25" t="s">
        <v>8269</v>
      </c>
      <c r="O4100" s="25">
        <f t="shared" si="448"/>
        <v>0</v>
      </c>
      <c r="P4100" s="25">
        <f t="shared" si="449"/>
        <v>0</v>
      </c>
      <c r="Q4100" s="25" t="s">
        <v>8315</v>
      </c>
      <c r="R4100" s="25" t="s">
        <v>8316</v>
      </c>
      <c r="S4100" s="28">
        <f t="shared" si="450"/>
        <v>42495.722187499996</v>
      </c>
      <c r="T4100" s="25">
        <f t="shared" si="451"/>
        <v>25569</v>
      </c>
      <c r="U4100" s="25">
        <f t="shared" si="452"/>
        <v>2016</v>
      </c>
      <c r="V4100" s="25">
        <f t="shared" si="453"/>
        <v>5</v>
      </c>
      <c r="W4100" s="25" t="str">
        <f t="shared" si="454"/>
        <v>May</v>
      </c>
    </row>
    <row r="4101" spans="1:23" customFormat="1" ht="57.6" x14ac:dyDescent="0.3">
      <c r="A4101">
        <v>4099</v>
      </c>
      <c r="B4101" s="2" t="s">
        <v>4095</v>
      </c>
      <c r="C4101" s="2" t="s">
        <v>8202</v>
      </c>
      <c r="D4101" s="7">
        <v>4500</v>
      </c>
      <c r="E4101" s="5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448"/>
        <v>1</v>
      </c>
      <c r="P4101">
        <f t="shared" si="449"/>
        <v>50</v>
      </c>
      <c r="Q4101" t="s">
        <v>8315</v>
      </c>
      <c r="R4101" t="s">
        <v>8316</v>
      </c>
      <c r="S4101" s="11">
        <f t="shared" si="450"/>
        <v>42570.850381944445</v>
      </c>
      <c r="T4101">
        <f t="shared" si="451"/>
        <v>25569.000011574073</v>
      </c>
      <c r="U4101">
        <f t="shared" si="452"/>
        <v>2016</v>
      </c>
      <c r="V4101">
        <f t="shared" si="453"/>
        <v>7</v>
      </c>
      <c r="W4101" t="str">
        <f t="shared" si="454"/>
        <v>Jul</v>
      </c>
    </row>
    <row r="4102" spans="1:23" customFormat="1" ht="43.2" x14ac:dyDescent="0.3">
      <c r="A4102">
        <v>4100</v>
      </c>
      <c r="B4102" s="2" t="s">
        <v>4096</v>
      </c>
      <c r="C4102" s="2" t="s">
        <v>8203</v>
      </c>
      <c r="D4102" s="7">
        <v>270</v>
      </c>
      <c r="E4102" s="5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448"/>
        <v>0</v>
      </c>
      <c r="P4102">
        <f t="shared" si="449"/>
        <v>0</v>
      </c>
      <c r="Q4102" t="s">
        <v>8315</v>
      </c>
      <c r="R4102" t="s">
        <v>8316</v>
      </c>
      <c r="S4102" s="11">
        <f t="shared" si="450"/>
        <v>41927.124884259261</v>
      </c>
      <c r="T4102">
        <f t="shared" si="451"/>
        <v>25569</v>
      </c>
      <c r="U4102">
        <f t="shared" si="452"/>
        <v>2014</v>
      </c>
      <c r="V4102">
        <f t="shared" si="453"/>
        <v>10</v>
      </c>
      <c r="W4102" t="str">
        <f t="shared" si="454"/>
        <v>Oct</v>
      </c>
    </row>
    <row r="4103" spans="1:23" customFormat="1" ht="43.2" x14ac:dyDescent="0.3">
      <c r="A4103">
        <v>4101</v>
      </c>
      <c r="B4103" s="2" t="s">
        <v>4097</v>
      </c>
      <c r="C4103" s="2" t="s">
        <v>8204</v>
      </c>
      <c r="D4103" s="7">
        <v>600</v>
      </c>
      <c r="E4103" s="5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448"/>
        <v>0</v>
      </c>
      <c r="P4103">
        <f t="shared" si="449"/>
        <v>0</v>
      </c>
      <c r="Q4103" t="s">
        <v>8315</v>
      </c>
      <c r="R4103" t="s">
        <v>8316</v>
      </c>
      <c r="S4103" s="11">
        <f t="shared" si="450"/>
        <v>42730.903726851851</v>
      </c>
      <c r="T4103">
        <f t="shared" si="451"/>
        <v>25569</v>
      </c>
      <c r="U4103">
        <f t="shared" si="452"/>
        <v>2016</v>
      </c>
      <c r="V4103">
        <f t="shared" si="453"/>
        <v>12</v>
      </c>
      <c r="W4103" t="str">
        <f t="shared" si="454"/>
        <v>Dec</v>
      </c>
    </row>
    <row r="4104" spans="1:23" customFormat="1" ht="43.2" x14ac:dyDescent="0.3">
      <c r="A4104">
        <v>4102</v>
      </c>
      <c r="B4104" s="2" t="s">
        <v>4098</v>
      </c>
      <c r="C4104" s="2" t="s">
        <v>8205</v>
      </c>
      <c r="D4104" s="7">
        <v>500</v>
      </c>
      <c r="E4104" s="5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448"/>
        <v>27</v>
      </c>
      <c r="P4104">
        <f t="shared" si="449"/>
        <v>22.83</v>
      </c>
      <c r="Q4104" t="s">
        <v>8315</v>
      </c>
      <c r="R4104" t="s">
        <v>8316</v>
      </c>
      <c r="S4104" s="11">
        <f t="shared" si="450"/>
        <v>42475.848067129627</v>
      </c>
      <c r="T4104">
        <f t="shared" si="451"/>
        <v>25569.000069444446</v>
      </c>
      <c r="U4104">
        <f t="shared" si="452"/>
        <v>2016</v>
      </c>
      <c r="V4104">
        <f t="shared" si="453"/>
        <v>4</v>
      </c>
      <c r="W4104" t="str">
        <f t="shared" si="454"/>
        <v>Apr</v>
      </c>
    </row>
    <row r="4105" spans="1:23" customFormat="1" ht="43.2" x14ac:dyDescent="0.3">
      <c r="A4105">
        <v>4103</v>
      </c>
      <c r="B4105" s="2" t="s">
        <v>4099</v>
      </c>
      <c r="C4105" s="2" t="s">
        <v>8206</v>
      </c>
      <c r="D4105" s="7">
        <v>1000</v>
      </c>
      <c r="E4105" s="5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448"/>
        <v>10</v>
      </c>
      <c r="P4105">
        <f t="shared" si="449"/>
        <v>16.670000000000002</v>
      </c>
      <c r="Q4105" t="s">
        <v>8315</v>
      </c>
      <c r="R4105" t="s">
        <v>8316</v>
      </c>
      <c r="S4105" s="11">
        <f t="shared" si="450"/>
        <v>42188.83293981482</v>
      </c>
      <c r="T4105">
        <f t="shared" si="451"/>
        <v>25569.000069444446</v>
      </c>
      <c r="U4105">
        <f t="shared" si="452"/>
        <v>2015</v>
      </c>
      <c r="V4105">
        <f t="shared" si="453"/>
        <v>7</v>
      </c>
      <c r="W4105" t="str">
        <f t="shared" si="454"/>
        <v>Jul</v>
      </c>
    </row>
    <row r="4106" spans="1:23" customFormat="1" ht="43.2" x14ac:dyDescent="0.3">
      <c r="A4106">
        <v>4104</v>
      </c>
      <c r="B4106" s="2" t="s">
        <v>4100</v>
      </c>
      <c r="C4106" s="2" t="s">
        <v>8207</v>
      </c>
      <c r="D4106" s="7">
        <v>3000</v>
      </c>
      <c r="E4106" s="5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448"/>
        <v>21</v>
      </c>
      <c r="P4106">
        <f t="shared" si="449"/>
        <v>45.79</v>
      </c>
      <c r="Q4106" t="s">
        <v>8315</v>
      </c>
      <c r="R4106" t="s">
        <v>8316</v>
      </c>
      <c r="S4106" s="11">
        <f t="shared" si="450"/>
        <v>42640.278171296297</v>
      </c>
      <c r="T4106">
        <f t="shared" si="451"/>
        <v>25569.000162037039</v>
      </c>
      <c r="U4106">
        <f t="shared" si="452"/>
        <v>2016</v>
      </c>
      <c r="V4106">
        <f t="shared" si="453"/>
        <v>9</v>
      </c>
      <c r="W4106" t="str">
        <f t="shared" si="454"/>
        <v>Sep</v>
      </c>
    </row>
    <row r="4107" spans="1:23" customFormat="1" ht="57.6" x14ac:dyDescent="0.3">
      <c r="A4107">
        <v>4105</v>
      </c>
      <c r="B4107" s="2" t="s">
        <v>4101</v>
      </c>
      <c r="C4107" s="6" t="s">
        <v>8208</v>
      </c>
      <c r="D4107" s="7">
        <v>33000</v>
      </c>
      <c r="E4107" s="5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448"/>
        <v>7</v>
      </c>
      <c r="P4107">
        <f t="shared" si="449"/>
        <v>383.33</v>
      </c>
      <c r="Q4107" t="s">
        <v>8315</v>
      </c>
      <c r="R4107" t="s">
        <v>8316</v>
      </c>
      <c r="S4107" s="11">
        <f t="shared" si="450"/>
        <v>42697.010520833333</v>
      </c>
      <c r="T4107">
        <f t="shared" si="451"/>
        <v>25569.000069444446</v>
      </c>
      <c r="U4107">
        <f t="shared" si="452"/>
        <v>2016</v>
      </c>
      <c r="V4107">
        <f t="shared" si="453"/>
        <v>11</v>
      </c>
      <c r="W4107" t="str">
        <f t="shared" si="454"/>
        <v>Nov</v>
      </c>
    </row>
    <row r="4108" spans="1:23" customFormat="1" ht="43.2" x14ac:dyDescent="0.3">
      <c r="A4108">
        <v>4106</v>
      </c>
      <c r="B4108" s="2" t="s">
        <v>4102</v>
      </c>
      <c r="C4108" s="2" t="s">
        <v>8209</v>
      </c>
      <c r="D4108" s="7">
        <v>5000</v>
      </c>
      <c r="E4108" s="5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448"/>
        <v>71</v>
      </c>
      <c r="P4108">
        <f t="shared" si="449"/>
        <v>106.97</v>
      </c>
      <c r="Q4108" t="s">
        <v>8315</v>
      </c>
      <c r="R4108" t="s">
        <v>8316</v>
      </c>
      <c r="S4108" s="11">
        <f t="shared" si="450"/>
        <v>42053.049375000002</v>
      </c>
      <c r="T4108">
        <f t="shared" si="451"/>
        <v>25569.000381944443</v>
      </c>
      <c r="U4108">
        <f t="shared" si="452"/>
        <v>2015</v>
      </c>
      <c r="V4108">
        <f t="shared" si="453"/>
        <v>2</v>
      </c>
      <c r="W4108" t="str">
        <f t="shared" si="454"/>
        <v>Feb</v>
      </c>
    </row>
    <row r="4109" spans="1:23" customFormat="1" ht="43.2" x14ac:dyDescent="0.3">
      <c r="A4109">
        <v>4107</v>
      </c>
      <c r="B4109" s="2" t="s">
        <v>4103</v>
      </c>
      <c r="C4109" s="2" t="s">
        <v>8210</v>
      </c>
      <c r="D4109" s="7">
        <v>2000</v>
      </c>
      <c r="E4109" s="5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448"/>
        <v>2</v>
      </c>
      <c r="P4109">
        <f t="shared" si="449"/>
        <v>10.25</v>
      </c>
      <c r="Q4109" t="s">
        <v>8315</v>
      </c>
      <c r="R4109" t="s">
        <v>8316</v>
      </c>
      <c r="S4109" s="11">
        <f t="shared" si="450"/>
        <v>41883.916678240741</v>
      </c>
      <c r="T4109">
        <f t="shared" si="451"/>
        <v>25569.000046296296</v>
      </c>
      <c r="U4109">
        <f t="shared" si="452"/>
        <v>2014</v>
      </c>
      <c r="V4109">
        <f t="shared" si="453"/>
        <v>9</v>
      </c>
      <c r="W4109" t="str">
        <f t="shared" si="454"/>
        <v>Sep</v>
      </c>
    </row>
    <row r="4110" spans="1:23" customFormat="1" ht="43.2" x14ac:dyDescent="0.3">
      <c r="A4110">
        <v>4108</v>
      </c>
      <c r="B4110" s="2" t="s">
        <v>4104</v>
      </c>
      <c r="C4110" s="2" t="s">
        <v>8211</v>
      </c>
      <c r="D4110" s="7">
        <v>3000</v>
      </c>
      <c r="E4110" s="5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448"/>
        <v>2</v>
      </c>
      <c r="P4110">
        <f t="shared" si="449"/>
        <v>59</v>
      </c>
      <c r="Q4110" t="s">
        <v>8315</v>
      </c>
      <c r="R4110" t="s">
        <v>8316</v>
      </c>
      <c r="S4110" s="11">
        <f t="shared" si="450"/>
        <v>42767.031678240746</v>
      </c>
      <c r="T4110">
        <f t="shared" si="451"/>
        <v>25569.000011574073</v>
      </c>
      <c r="U4110">
        <f t="shared" si="452"/>
        <v>2017</v>
      </c>
      <c r="V4110">
        <f t="shared" si="453"/>
        <v>2</v>
      </c>
      <c r="W4110" t="str">
        <f t="shared" si="454"/>
        <v>Feb</v>
      </c>
    </row>
    <row r="4111" spans="1:23" customFormat="1" ht="43.2" x14ac:dyDescent="0.3">
      <c r="A4111">
        <v>4109</v>
      </c>
      <c r="B4111" s="2" t="s">
        <v>4105</v>
      </c>
      <c r="C4111" s="2" t="s">
        <v>8212</v>
      </c>
      <c r="D4111" s="7">
        <v>500</v>
      </c>
      <c r="E4111" s="5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448"/>
        <v>0</v>
      </c>
      <c r="P4111">
        <f t="shared" si="449"/>
        <v>0</v>
      </c>
      <c r="Q4111" t="s">
        <v>8315</v>
      </c>
      <c r="R4111" t="s">
        <v>8316</v>
      </c>
      <c r="S4111" s="11">
        <f t="shared" si="450"/>
        <v>42307.539398148147</v>
      </c>
      <c r="T4111">
        <f t="shared" si="451"/>
        <v>25569</v>
      </c>
      <c r="U4111">
        <f t="shared" si="452"/>
        <v>2015</v>
      </c>
      <c r="V4111">
        <f t="shared" si="453"/>
        <v>10</v>
      </c>
      <c r="W4111" t="str">
        <f t="shared" si="454"/>
        <v>Oct</v>
      </c>
    </row>
    <row r="4112" spans="1:23" customFormat="1" ht="43.2" x14ac:dyDescent="0.3">
      <c r="A4112">
        <v>4110</v>
      </c>
      <c r="B4112" s="2" t="s">
        <v>4106</v>
      </c>
      <c r="C4112" s="2" t="s">
        <v>8213</v>
      </c>
      <c r="D4112" s="7">
        <v>300</v>
      </c>
      <c r="E4112" s="5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448"/>
        <v>29</v>
      </c>
      <c r="P4112">
        <f t="shared" si="449"/>
        <v>14.33</v>
      </c>
      <c r="Q4112" t="s">
        <v>8315</v>
      </c>
      <c r="R4112" t="s">
        <v>8316</v>
      </c>
      <c r="S4112" s="11">
        <f t="shared" si="450"/>
        <v>42512.626747685179</v>
      </c>
      <c r="T4112">
        <f t="shared" si="451"/>
        <v>25569.000069444446</v>
      </c>
      <c r="U4112">
        <f t="shared" si="452"/>
        <v>2016</v>
      </c>
      <c r="V4112">
        <f t="shared" si="453"/>
        <v>5</v>
      </c>
      <c r="W4112" t="str">
        <f t="shared" si="454"/>
        <v>May</v>
      </c>
    </row>
    <row r="4113" spans="1:23" customFormat="1" ht="43.2" x14ac:dyDescent="0.3">
      <c r="A4113">
        <v>4111</v>
      </c>
      <c r="B4113" s="2" t="s">
        <v>4107</v>
      </c>
      <c r="C4113" s="2" t="s">
        <v>8214</v>
      </c>
      <c r="D4113" s="7">
        <v>3000</v>
      </c>
      <c r="E4113" s="5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448"/>
        <v>3</v>
      </c>
      <c r="P4113">
        <f t="shared" si="449"/>
        <v>15.67</v>
      </c>
      <c r="Q4113" t="s">
        <v>8315</v>
      </c>
      <c r="R4113" t="s">
        <v>8316</v>
      </c>
      <c r="S4113" s="11">
        <f t="shared" si="450"/>
        <v>42029.135879629626</v>
      </c>
      <c r="T4113">
        <f t="shared" si="451"/>
        <v>25569.000069444446</v>
      </c>
      <c r="U4113">
        <f t="shared" si="452"/>
        <v>2015</v>
      </c>
      <c r="V4113">
        <f t="shared" si="453"/>
        <v>1</v>
      </c>
      <c r="W4113" t="str">
        <f t="shared" si="454"/>
        <v>Jan</v>
      </c>
    </row>
    <row r="4114" spans="1:23" customFormat="1" ht="43.2" x14ac:dyDescent="0.3">
      <c r="A4114">
        <v>4112</v>
      </c>
      <c r="B4114" s="2" t="s">
        <v>4108</v>
      </c>
      <c r="C4114" s="2" t="s">
        <v>6961</v>
      </c>
      <c r="D4114" s="7">
        <v>2500</v>
      </c>
      <c r="E4114" s="5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448"/>
        <v>0</v>
      </c>
      <c r="P4114">
        <f t="shared" si="449"/>
        <v>1</v>
      </c>
      <c r="Q4114" t="s">
        <v>8315</v>
      </c>
      <c r="R4114" t="s">
        <v>8316</v>
      </c>
      <c r="S4114" s="11">
        <f t="shared" si="450"/>
        <v>42400.946597222224</v>
      </c>
      <c r="T4114">
        <f t="shared" si="451"/>
        <v>25569.000011574073</v>
      </c>
      <c r="U4114">
        <f t="shared" si="452"/>
        <v>2016</v>
      </c>
      <c r="V4114">
        <f t="shared" si="453"/>
        <v>1</v>
      </c>
      <c r="W4114" t="str">
        <f t="shared" si="454"/>
        <v>Jan</v>
      </c>
    </row>
    <row r="4115" spans="1:23" customFormat="1" ht="43.2" x14ac:dyDescent="0.3">
      <c r="A4115">
        <v>4113</v>
      </c>
      <c r="B4115" s="2" t="s">
        <v>4109</v>
      </c>
      <c r="C4115" s="2" t="s">
        <v>8215</v>
      </c>
      <c r="D4115" s="7">
        <v>1500</v>
      </c>
      <c r="E4115" s="5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448"/>
        <v>0</v>
      </c>
      <c r="P4115">
        <f t="shared" si="449"/>
        <v>1</v>
      </c>
      <c r="Q4115" t="s">
        <v>8315</v>
      </c>
      <c r="R4115" t="s">
        <v>8316</v>
      </c>
      <c r="S4115" s="11">
        <f t="shared" si="450"/>
        <v>42358.573182870372</v>
      </c>
      <c r="T4115">
        <f t="shared" si="451"/>
        <v>25569.000034722223</v>
      </c>
      <c r="U4115">
        <f t="shared" si="452"/>
        <v>2015</v>
      </c>
      <c r="V4115">
        <f t="shared" si="453"/>
        <v>12</v>
      </c>
      <c r="W4115" t="str">
        <f t="shared" si="454"/>
        <v>Dec</v>
      </c>
    </row>
  </sheetData>
  <autoFilter ref="A1:W4115" xr:uid="{00000000-0001-0000-0000-000000000000}">
    <filterColumn colId="17">
      <filters>
        <filter val="plays"/>
      </filters>
    </filterColumn>
  </autoFilter>
  <conditionalFormatting sqref="F1:F1048576">
    <cfRule type="cellIs" dxfId="9" priority="5" operator="equal">
      <formula>"failed"</formula>
    </cfRule>
    <cfRule type="cellIs" dxfId="8" priority="6" operator="equal">
      <formula>"canceled"</formula>
    </cfRule>
    <cfRule type="cellIs" dxfId="7" priority="7" operator="equal">
      <formula>"canceled"</formula>
    </cfRule>
    <cfRule type="cellIs" dxfId="6" priority="8" operator="equal">
      <formula>"successful"</formula>
    </cfRule>
    <cfRule type="cellIs" dxfId="5" priority="9" operator="equal">
      <formula>"live"</formula>
    </cfRule>
  </conditionalFormatting>
  <conditionalFormatting sqref="O2">
    <cfRule type="colorScale" priority="4">
      <colorScale>
        <cfvo type="num" val="0"/>
        <cfvo type="num" val="200"/>
        <color rgb="FFFF0000"/>
        <color rgb="FF0070C0"/>
      </colorScale>
    </cfRule>
  </conditionalFormatting>
  <conditionalFormatting sqref="O2:O4115">
    <cfRule type="colorScale" priority="2">
      <colorScale>
        <cfvo type="num" val="0"/>
        <cfvo type="num" val="200"/>
        <color rgb="FFFF0000"/>
        <color rgb="FF0070C0"/>
      </colorScale>
    </cfRule>
  </conditionalFormatting>
  <conditionalFormatting sqref="O1:O1048576 P1">
    <cfRule type="colorScale" priority="1">
      <colorScale>
        <cfvo type="num" val="0"/>
        <cfvo type="num" val="300"/>
        <color rgb="FFFF0000"/>
        <color rgb="FF0070C0"/>
      </colorScale>
    </cfRule>
  </conditionalFormatting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922321-0BD9-428C-88F2-7ECF6208F439}">
  <sheetPr filterMode="1"/>
  <dimension ref="A1:W1048"/>
  <sheetViews>
    <sheetView workbookViewId="0">
      <selection activeCell="F592" sqref="F592:F793"/>
    </sheetView>
  </sheetViews>
  <sheetFormatPr baseColWidth="10" defaultRowHeight="14.4" x14ac:dyDescent="0.3"/>
  <cols>
    <col min="1" max="16384" width="11.5546875" style="25"/>
  </cols>
  <sheetData>
    <row r="1" spans="1:23" x14ac:dyDescent="0.3">
      <c r="A1" s="1" t="s">
        <v>0</v>
      </c>
      <c r="B1" s="1" t="s">
        <v>1</v>
      </c>
      <c r="C1" s="1" t="s">
        <v>4110</v>
      </c>
      <c r="D1" s="8" t="s">
        <v>8216</v>
      </c>
      <c r="E1" s="4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8362</v>
      </c>
      <c r="R1" s="1" t="s">
        <v>8361</v>
      </c>
      <c r="S1" s="1" t="s">
        <v>8365</v>
      </c>
      <c r="T1" s="24" t="s">
        <v>8366</v>
      </c>
      <c r="U1" s="1" t="s">
        <v>8367</v>
      </c>
      <c r="V1" s="1" t="s">
        <v>8371</v>
      </c>
      <c r="W1" s="24" t="s">
        <v>8368</v>
      </c>
    </row>
    <row r="2" spans="1:23" hidden="1" x14ac:dyDescent="0.3">
      <c r="A2" s="25">
        <v>520</v>
      </c>
      <c r="B2" s="25" t="s">
        <v>521</v>
      </c>
      <c r="C2" s="25" t="s">
        <v>4630</v>
      </c>
      <c r="D2" s="26">
        <v>5000</v>
      </c>
      <c r="E2" s="27">
        <v>5105</v>
      </c>
      <c r="F2" s="25" t="s">
        <v>8218</v>
      </c>
      <c r="G2" s="25" t="s">
        <v>8224</v>
      </c>
      <c r="H2" s="25" t="s">
        <v>8246</v>
      </c>
      <c r="I2" s="25">
        <v>1449766261</v>
      </c>
      <c r="J2" s="25">
        <v>1447174261</v>
      </c>
      <c r="K2" s="25" t="b">
        <v>0</v>
      </c>
      <c r="L2" s="25">
        <v>34</v>
      </c>
      <c r="M2" s="25" t="b">
        <v>1</v>
      </c>
      <c r="N2" s="25" t="s">
        <v>8269</v>
      </c>
      <c r="O2" s="25">
        <v>102</v>
      </c>
      <c r="P2" s="25">
        <v>150.15</v>
      </c>
      <c r="Q2" s="25" t="s">
        <v>8315</v>
      </c>
      <c r="R2" s="25" t="s">
        <v>8316</v>
      </c>
      <c r="S2" s="28">
        <v>42318.702094907407</v>
      </c>
      <c r="T2" s="25">
        <v>25569.00039351852</v>
      </c>
      <c r="U2" s="25">
        <v>2015</v>
      </c>
      <c r="V2" s="25">
        <v>11</v>
      </c>
      <c r="W2" s="25" t="s">
        <v>8381</v>
      </c>
    </row>
    <row r="3" spans="1:23" hidden="1" x14ac:dyDescent="0.3">
      <c r="A3" s="25">
        <v>521</v>
      </c>
      <c r="B3" s="25" t="s">
        <v>522</v>
      </c>
      <c r="C3" s="25" t="s">
        <v>4631</v>
      </c>
      <c r="D3" s="26">
        <v>5000</v>
      </c>
      <c r="E3" s="27">
        <v>5232</v>
      </c>
      <c r="F3" s="25" t="s">
        <v>8218</v>
      </c>
      <c r="G3" s="25" t="s">
        <v>8223</v>
      </c>
      <c r="H3" s="25" t="s">
        <v>8245</v>
      </c>
      <c r="I3" s="25">
        <v>1477976340</v>
      </c>
      <c r="J3" s="25">
        <v>1475460819</v>
      </c>
      <c r="K3" s="25" t="b">
        <v>0</v>
      </c>
      <c r="L3" s="25">
        <v>56</v>
      </c>
      <c r="M3" s="25" t="b">
        <v>1</v>
      </c>
      <c r="N3" s="25" t="s">
        <v>8269</v>
      </c>
      <c r="O3" s="25">
        <v>105</v>
      </c>
      <c r="P3" s="25">
        <v>93.43</v>
      </c>
      <c r="Q3" s="25" t="s">
        <v>8315</v>
      </c>
      <c r="R3" s="25" t="s">
        <v>8316</v>
      </c>
      <c r="S3" s="28">
        <v>42646.092812499999</v>
      </c>
      <c r="T3" s="25">
        <v>25569.000648148147</v>
      </c>
      <c r="U3" s="25">
        <v>2016</v>
      </c>
      <c r="V3" s="25">
        <v>10</v>
      </c>
      <c r="W3" s="25" t="s">
        <v>8383</v>
      </c>
    </row>
    <row r="4" spans="1:23" hidden="1" x14ac:dyDescent="0.3">
      <c r="A4" s="25">
        <v>522</v>
      </c>
      <c r="B4" s="25" t="s">
        <v>523</v>
      </c>
      <c r="C4" s="25" t="s">
        <v>4632</v>
      </c>
      <c r="D4" s="26">
        <v>3000</v>
      </c>
      <c r="E4" s="27">
        <v>3440</v>
      </c>
      <c r="F4" s="25" t="s">
        <v>8218</v>
      </c>
      <c r="G4" s="25" t="s">
        <v>8223</v>
      </c>
      <c r="H4" s="25" t="s">
        <v>8245</v>
      </c>
      <c r="I4" s="25">
        <v>1458518325</v>
      </c>
      <c r="J4" s="25">
        <v>1456793925</v>
      </c>
      <c r="K4" s="25" t="b">
        <v>0</v>
      </c>
      <c r="L4" s="25">
        <v>31</v>
      </c>
      <c r="M4" s="25" t="b">
        <v>1</v>
      </c>
      <c r="N4" s="25" t="s">
        <v>8269</v>
      </c>
      <c r="O4" s="25">
        <v>115</v>
      </c>
      <c r="P4" s="25">
        <v>110.97</v>
      </c>
      <c r="Q4" s="25" t="s">
        <v>8315</v>
      </c>
      <c r="R4" s="25" t="s">
        <v>8316</v>
      </c>
      <c r="S4" s="28">
        <v>42430.040798611109</v>
      </c>
      <c r="T4" s="25">
        <v>25569.000358796296</v>
      </c>
      <c r="U4" s="25">
        <v>2016</v>
      </c>
      <c r="V4" s="25">
        <v>3</v>
      </c>
      <c r="W4" s="25" t="s">
        <v>8374</v>
      </c>
    </row>
    <row r="5" spans="1:23" hidden="1" x14ac:dyDescent="0.3">
      <c r="A5" s="25">
        <v>523</v>
      </c>
      <c r="B5" s="25" t="s">
        <v>524</v>
      </c>
      <c r="C5" s="25" t="s">
        <v>4633</v>
      </c>
      <c r="D5" s="26">
        <v>5000</v>
      </c>
      <c r="E5" s="27">
        <v>6030</v>
      </c>
      <c r="F5" s="25" t="s">
        <v>8218</v>
      </c>
      <c r="G5" s="25" t="s">
        <v>8223</v>
      </c>
      <c r="H5" s="25" t="s">
        <v>8245</v>
      </c>
      <c r="I5" s="25">
        <v>1442805076</v>
      </c>
      <c r="J5" s="25">
        <v>1440213076</v>
      </c>
      <c r="K5" s="25" t="b">
        <v>0</v>
      </c>
      <c r="L5" s="25">
        <v>84</v>
      </c>
      <c r="M5" s="25" t="b">
        <v>1</v>
      </c>
      <c r="N5" s="25" t="s">
        <v>8269</v>
      </c>
      <c r="O5" s="25">
        <v>121</v>
      </c>
      <c r="P5" s="25">
        <v>71.790000000000006</v>
      </c>
      <c r="Q5" s="25" t="s">
        <v>8315</v>
      </c>
      <c r="R5" s="25" t="s">
        <v>8316</v>
      </c>
      <c r="S5" s="28">
        <v>42238.13282407407</v>
      </c>
      <c r="T5" s="25">
        <v>25569.000972222224</v>
      </c>
      <c r="U5" s="25">
        <v>2015</v>
      </c>
      <c r="V5" s="25">
        <v>8</v>
      </c>
      <c r="W5" s="25" t="s">
        <v>8379</v>
      </c>
    </row>
    <row r="6" spans="1:23" hidden="1" x14ac:dyDescent="0.3">
      <c r="A6" s="25">
        <v>524</v>
      </c>
      <c r="B6" s="25" t="s">
        <v>525</v>
      </c>
      <c r="C6" s="25" t="s">
        <v>4634</v>
      </c>
      <c r="D6" s="26">
        <v>3500</v>
      </c>
      <c r="E6" s="27">
        <v>3803.55</v>
      </c>
      <c r="F6" s="25" t="s">
        <v>8218</v>
      </c>
      <c r="G6" s="25" t="s">
        <v>8224</v>
      </c>
      <c r="H6" s="25" t="s">
        <v>8246</v>
      </c>
      <c r="I6" s="25">
        <v>1464801169</v>
      </c>
      <c r="J6" s="25">
        <v>1462209169</v>
      </c>
      <c r="K6" s="25" t="b">
        <v>0</v>
      </c>
      <c r="L6" s="25">
        <v>130</v>
      </c>
      <c r="M6" s="25" t="b">
        <v>1</v>
      </c>
      <c r="N6" s="25" t="s">
        <v>8269</v>
      </c>
      <c r="O6" s="25">
        <v>109</v>
      </c>
      <c r="P6" s="25">
        <v>29.26</v>
      </c>
      <c r="Q6" s="25" t="s">
        <v>8315</v>
      </c>
      <c r="R6" s="25" t="s">
        <v>8316</v>
      </c>
      <c r="S6" s="28">
        <v>42492.717233796298</v>
      </c>
      <c r="T6" s="25">
        <v>25569.001504629628</v>
      </c>
      <c r="U6" s="25">
        <v>2016</v>
      </c>
      <c r="V6" s="25">
        <v>5</v>
      </c>
      <c r="W6" s="25" t="s">
        <v>8376</v>
      </c>
    </row>
    <row r="7" spans="1:23" hidden="1" x14ac:dyDescent="0.3">
      <c r="A7" s="25">
        <v>525</v>
      </c>
      <c r="B7" s="25" t="s">
        <v>526</v>
      </c>
      <c r="C7" s="25" t="s">
        <v>4635</v>
      </c>
      <c r="D7" s="26">
        <v>12000</v>
      </c>
      <c r="E7" s="27">
        <v>12000</v>
      </c>
      <c r="F7" s="25" t="s">
        <v>8218</v>
      </c>
      <c r="G7" s="25" t="s">
        <v>8223</v>
      </c>
      <c r="H7" s="25" t="s">
        <v>8245</v>
      </c>
      <c r="I7" s="25">
        <v>1410601041</v>
      </c>
      <c r="J7" s="25">
        <v>1406713041</v>
      </c>
      <c r="K7" s="25" t="b">
        <v>0</v>
      </c>
      <c r="L7" s="25">
        <v>12</v>
      </c>
      <c r="M7" s="25" t="b">
        <v>1</v>
      </c>
      <c r="N7" s="25" t="s">
        <v>8269</v>
      </c>
      <c r="O7" s="25">
        <v>100</v>
      </c>
      <c r="P7" s="25">
        <v>1000</v>
      </c>
      <c r="Q7" s="25" t="s">
        <v>8315</v>
      </c>
      <c r="R7" s="25" t="s">
        <v>8316</v>
      </c>
      <c r="S7" s="28">
        <v>41850.400937500002</v>
      </c>
      <c r="T7" s="25">
        <v>25569.000138888889</v>
      </c>
      <c r="U7" s="25">
        <v>2014</v>
      </c>
      <c r="V7" s="25">
        <v>7</v>
      </c>
      <c r="W7" s="25" t="s">
        <v>8378</v>
      </c>
    </row>
    <row r="8" spans="1:23" hidden="1" x14ac:dyDescent="0.3">
      <c r="A8" s="25">
        <v>526</v>
      </c>
      <c r="B8" s="25" t="s">
        <v>527</v>
      </c>
      <c r="C8" s="25" t="s">
        <v>4636</v>
      </c>
      <c r="D8" s="26">
        <v>1500</v>
      </c>
      <c r="E8" s="27">
        <v>1710</v>
      </c>
      <c r="F8" s="25" t="s">
        <v>8218</v>
      </c>
      <c r="G8" s="25" t="s">
        <v>8224</v>
      </c>
      <c r="H8" s="25" t="s">
        <v>8246</v>
      </c>
      <c r="I8" s="25">
        <v>1438966800</v>
      </c>
      <c r="J8" s="25">
        <v>1436278344</v>
      </c>
      <c r="K8" s="25" t="b">
        <v>0</v>
      </c>
      <c r="L8" s="25">
        <v>23</v>
      </c>
      <c r="M8" s="25" t="b">
        <v>1</v>
      </c>
      <c r="N8" s="25" t="s">
        <v>8269</v>
      </c>
      <c r="O8" s="25">
        <v>114</v>
      </c>
      <c r="P8" s="25">
        <v>74.349999999999994</v>
      </c>
      <c r="Q8" s="25" t="s">
        <v>8315</v>
      </c>
      <c r="R8" s="25" t="s">
        <v>8316</v>
      </c>
      <c r="S8" s="28">
        <v>42192.591944444444</v>
      </c>
      <c r="T8" s="25">
        <v>25569.000266203704</v>
      </c>
      <c r="U8" s="25">
        <v>2015</v>
      </c>
      <c r="V8" s="25">
        <v>7</v>
      </c>
      <c r="W8" s="25" t="s">
        <v>8378</v>
      </c>
    </row>
    <row r="9" spans="1:23" hidden="1" x14ac:dyDescent="0.3">
      <c r="A9" s="25">
        <v>527</v>
      </c>
      <c r="B9" s="25" t="s">
        <v>528</v>
      </c>
      <c r="C9" s="25" t="s">
        <v>4637</v>
      </c>
      <c r="D9" s="26">
        <v>10000</v>
      </c>
      <c r="E9" s="27">
        <v>10085</v>
      </c>
      <c r="F9" s="25" t="s">
        <v>8218</v>
      </c>
      <c r="G9" s="25" t="s">
        <v>8223</v>
      </c>
      <c r="H9" s="25" t="s">
        <v>8245</v>
      </c>
      <c r="I9" s="25">
        <v>1487347500</v>
      </c>
      <c r="J9" s="25">
        <v>1484715366</v>
      </c>
      <c r="K9" s="25" t="b">
        <v>0</v>
      </c>
      <c r="L9" s="25">
        <v>158</v>
      </c>
      <c r="M9" s="25" t="b">
        <v>1</v>
      </c>
      <c r="N9" s="25" t="s">
        <v>8269</v>
      </c>
      <c r="O9" s="25">
        <v>101</v>
      </c>
      <c r="P9" s="25">
        <v>63.83</v>
      </c>
      <c r="Q9" s="25" t="s">
        <v>8315</v>
      </c>
      <c r="R9" s="25" t="s">
        <v>8316</v>
      </c>
      <c r="S9" s="28">
        <v>42753.205625000002</v>
      </c>
      <c r="T9" s="25">
        <v>25569.001828703702</v>
      </c>
      <c r="U9" s="25">
        <v>2017</v>
      </c>
      <c r="V9" s="25">
        <v>1</v>
      </c>
      <c r="W9" s="25" t="s">
        <v>8372</v>
      </c>
    </row>
    <row r="10" spans="1:23" hidden="1" x14ac:dyDescent="0.3">
      <c r="A10" s="25">
        <v>528</v>
      </c>
      <c r="B10" s="25" t="s">
        <v>529</v>
      </c>
      <c r="C10" s="25" t="s">
        <v>4638</v>
      </c>
      <c r="D10" s="26">
        <v>1150</v>
      </c>
      <c r="E10" s="27">
        <v>1330</v>
      </c>
      <c r="F10" s="25" t="s">
        <v>8218</v>
      </c>
      <c r="G10" s="25" t="s">
        <v>8223</v>
      </c>
      <c r="H10" s="25" t="s">
        <v>8245</v>
      </c>
      <c r="I10" s="25">
        <v>1434921600</v>
      </c>
      <c r="J10" s="25">
        <v>1433109907</v>
      </c>
      <c r="K10" s="25" t="b">
        <v>0</v>
      </c>
      <c r="L10" s="25">
        <v>30</v>
      </c>
      <c r="M10" s="25" t="b">
        <v>1</v>
      </c>
      <c r="N10" s="25" t="s">
        <v>8269</v>
      </c>
      <c r="O10" s="25">
        <v>116</v>
      </c>
      <c r="P10" s="25">
        <v>44.33</v>
      </c>
      <c r="Q10" s="25" t="s">
        <v>8315</v>
      </c>
      <c r="R10" s="25" t="s">
        <v>8316</v>
      </c>
      <c r="S10" s="28">
        <v>42155.920219907406</v>
      </c>
      <c r="T10" s="25">
        <v>25569.000347222223</v>
      </c>
      <c r="U10" s="25">
        <v>2015</v>
      </c>
      <c r="V10" s="25">
        <v>5</v>
      </c>
      <c r="W10" s="25" t="s">
        <v>8376</v>
      </c>
    </row>
    <row r="11" spans="1:23" hidden="1" x14ac:dyDescent="0.3">
      <c r="A11" s="25">
        <v>529</v>
      </c>
      <c r="B11" s="25" t="s">
        <v>530</v>
      </c>
      <c r="C11" s="25" t="s">
        <v>4639</v>
      </c>
      <c r="D11" s="26">
        <v>1200</v>
      </c>
      <c r="E11" s="27">
        <v>1565</v>
      </c>
      <c r="F11" s="25" t="s">
        <v>8218</v>
      </c>
      <c r="G11" s="25" t="s">
        <v>8228</v>
      </c>
      <c r="H11" s="25" t="s">
        <v>8250</v>
      </c>
      <c r="I11" s="25">
        <v>1484110800</v>
      </c>
      <c r="J11" s="25">
        <v>1482281094</v>
      </c>
      <c r="K11" s="25" t="b">
        <v>0</v>
      </c>
      <c r="L11" s="25">
        <v>18</v>
      </c>
      <c r="M11" s="25" t="b">
        <v>1</v>
      </c>
      <c r="N11" s="25" t="s">
        <v>8269</v>
      </c>
      <c r="O11" s="25">
        <v>130</v>
      </c>
      <c r="P11" s="25">
        <v>86.94</v>
      </c>
      <c r="Q11" s="25" t="s">
        <v>8315</v>
      </c>
      <c r="R11" s="25" t="s">
        <v>8316</v>
      </c>
      <c r="S11" s="28">
        <v>42725.031180555554</v>
      </c>
      <c r="T11" s="25">
        <v>25569.000208333335</v>
      </c>
      <c r="U11" s="25">
        <v>2016</v>
      </c>
      <c r="V11" s="25">
        <v>12</v>
      </c>
      <c r="W11" s="25" t="s">
        <v>8382</v>
      </c>
    </row>
    <row r="12" spans="1:23" hidden="1" x14ac:dyDescent="0.3">
      <c r="A12" s="25">
        <v>530</v>
      </c>
      <c r="B12" s="25" t="s">
        <v>531</v>
      </c>
      <c r="C12" s="25" t="s">
        <v>4640</v>
      </c>
      <c r="D12" s="26">
        <v>3405</v>
      </c>
      <c r="E12" s="27">
        <v>3670</v>
      </c>
      <c r="F12" s="25" t="s">
        <v>8218</v>
      </c>
      <c r="G12" s="25" t="s">
        <v>8223</v>
      </c>
      <c r="H12" s="25" t="s">
        <v>8245</v>
      </c>
      <c r="I12" s="25">
        <v>1435111200</v>
      </c>
      <c r="J12" s="25">
        <v>1433254268</v>
      </c>
      <c r="K12" s="25" t="b">
        <v>0</v>
      </c>
      <c r="L12" s="25">
        <v>29</v>
      </c>
      <c r="M12" s="25" t="b">
        <v>1</v>
      </c>
      <c r="N12" s="25" t="s">
        <v>8269</v>
      </c>
      <c r="O12" s="25">
        <v>108</v>
      </c>
      <c r="P12" s="25">
        <v>126.55</v>
      </c>
      <c r="Q12" s="25" t="s">
        <v>8315</v>
      </c>
      <c r="R12" s="25" t="s">
        <v>8316</v>
      </c>
      <c r="S12" s="28">
        <v>42157.591064814813</v>
      </c>
      <c r="T12" s="25">
        <v>25569.000335648147</v>
      </c>
      <c r="U12" s="25">
        <v>2015</v>
      </c>
      <c r="V12" s="25">
        <v>6</v>
      </c>
      <c r="W12" s="25" t="s">
        <v>8377</v>
      </c>
    </row>
    <row r="13" spans="1:23" hidden="1" x14ac:dyDescent="0.3">
      <c r="A13" s="25">
        <v>531</v>
      </c>
      <c r="B13" s="25" t="s">
        <v>532</v>
      </c>
      <c r="C13" s="25" t="s">
        <v>4641</v>
      </c>
      <c r="D13" s="26">
        <v>4000</v>
      </c>
      <c r="E13" s="27">
        <v>4000</v>
      </c>
      <c r="F13" s="25" t="s">
        <v>8218</v>
      </c>
      <c r="G13" s="25" t="s">
        <v>8223</v>
      </c>
      <c r="H13" s="25" t="s">
        <v>8245</v>
      </c>
      <c r="I13" s="25">
        <v>1481957940</v>
      </c>
      <c r="J13" s="25">
        <v>1478050429</v>
      </c>
      <c r="K13" s="25" t="b">
        <v>0</v>
      </c>
      <c r="L13" s="25">
        <v>31</v>
      </c>
      <c r="M13" s="25" t="b">
        <v>1</v>
      </c>
      <c r="N13" s="25" t="s">
        <v>8269</v>
      </c>
      <c r="O13" s="25">
        <v>100</v>
      </c>
      <c r="P13" s="25">
        <v>129.03</v>
      </c>
      <c r="Q13" s="25" t="s">
        <v>8315</v>
      </c>
      <c r="R13" s="25" t="s">
        <v>8316</v>
      </c>
      <c r="S13" s="28">
        <v>42676.065150462964</v>
      </c>
      <c r="T13" s="25">
        <v>25569.000358796296</v>
      </c>
      <c r="U13" s="25">
        <v>2016</v>
      </c>
      <c r="V13" s="25">
        <v>11</v>
      </c>
      <c r="W13" s="25" t="s">
        <v>8381</v>
      </c>
    </row>
    <row r="14" spans="1:23" hidden="1" x14ac:dyDescent="0.3">
      <c r="A14" s="25">
        <v>532</v>
      </c>
      <c r="B14" s="25" t="s">
        <v>533</v>
      </c>
      <c r="C14" s="25" t="s">
        <v>4642</v>
      </c>
      <c r="D14" s="26">
        <v>10000</v>
      </c>
      <c r="E14" s="27">
        <v>12325</v>
      </c>
      <c r="F14" s="25" t="s">
        <v>8218</v>
      </c>
      <c r="G14" s="25" t="s">
        <v>8223</v>
      </c>
      <c r="H14" s="25" t="s">
        <v>8245</v>
      </c>
      <c r="I14" s="25">
        <v>1463098208</v>
      </c>
      <c r="J14" s="25">
        <v>1460506208</v>
      </c>
      <c r="K14" s="25" t="b">
        <v>0</v>
      </c>
      <c r="L14" s="25">
        <v>173</v>
      </c>
      <c r="M14" s="25" t="b">
        <v>1</v>
      </c>
      <c r="N14" s="25" t="s">
        <v>8269</v>
      </c>
      <c r="O14" s="25">
        <v>123</v>
      </c>
      <c r="P14" s="25">
        <v>71.239999999999995</v>
      </c>
      <c r="Q14" s="25" t="s">
        <v>8315</v>
      </c>
      <c r="R14" s="25" t="s">
        <v>8316</v>
      </c>
      <c r="S14" s="28">
        <v>42473.007037037038</v>
      </c>
      <c r="T14" s="25">
        <v>25569.002002314814</v>
      </c>
      <c r="U14" s="25">
        <v>2016</v>
      </c>
      <c r="V14" s="25">
        <v>4</v>
      </c>
      <c r="W14" s="25" t="s">
        <v>8375</v>
      </c>
    </row>
    <row r="15" spans="1:23" hidden="1" x14ac:dyDescent="0.3">
      <c r="A15" s="25">
        <v>533</v>
      </c>
      <c r="B15" s="25" t="s">
        <v>534</v>
      </c>
      <c r="C15" s="25" t="s">
        <v>4643</v>
      </c>
      <c r="D15" s="26">
        <v>2000</v>
      </c>
      <c r="E15" s="27">
        <v>2004</v>
      </c>
      <c r="F15" s="25" t="s">
        <v>8218</v>
      </c>
      <c r="G15" s="25" t="s">
        <v>8224</v>
      </c>
      <c r="H15" s="25" t="s">
        <v>8246</v>
      </c>
      <c r="I15" s="25">
        <v>1463394365</v>
      </c>
      <c r="J15" s="25">
        <v>1461320765</v>
      </c>
      <c r="K15" s="25" t="b">
        <v>0</v>
      </c>
      <c r="L15" s="25">
        <v>17</v>
      </c>
      <c r="M15" s="25" t="b">
        <v>1</v>
      </c>
      <c r="N15" s="25" t="s">
        <v>8269</v>
      </c>
      <c r="O15" s="25">
        <v>100</v>
      </c>
      <c r="P15" s="25">
        <v>117.88</v>
      </c>
      <c r="Q15" s="25" t="s">
        <v>8315</v>
      </c>
      <c r="R15" s="25" t="s">
        <v>8316</v>
      </c>
      <c r="S15" s="28">
        <v>42482.43478009259</v>
      </c>
      <c r="T15" s="25">
        <v>25569.000196759258</v>
      </c>
      <c r="U15" s="25">
        <v>2016</v>
      </c>
      <c r="V15" s="25">
        <v>4</v>
      </c>
      <c r="W15" s="25" t="s">
        <v>8375</v>
      </c>
    </row>
    <row r="16" spans="1:23" hidden="1" x14ac:dyDescent="0.3">
      <c r="A16" s="25">
        <v>534</v>
      </c>
      <c r="B16" s="25" t="s">
        <v>535</v>
      </c>
      <c r="C16" s="25" t="s">
        <v>4644</v>
      </c>
      <c r="D16" s="26">
        <v>15000</v>
      </c>
      <c r="E16" s="27">
        <v>15700</v>
      </c>
      <c r="F16" s="25" t="s">
        <v>8218</v>
      </c>
      <c r="G16" s="25" t="s">
        <v>8233</v>
      </c>
      <c r="H16" s="25" t="s">
        <v>8253</v>
      </c>
      <c r="I16" s="25">
        <v>1446418800</v>
      </c>
      <c r="J16" s="25">
        <v>1443036470</v>
      </c>
      <c r="K16" s="25" t="b">
        <v>0</v>
      </c>
      <c r="L16" s="25">
        <v>48</v>
      </c>
      <c r="M16" s="25" t="b">
        <v>1</v>
      </c>
      <c r="N16" s="25" t="s">
        <v>8269</v>
      </c>
      <c r="O16" s="25">
        <v>105</v>
      </c>
      <c r="P16" s="25">
        <v>327.08</v>
      </c>
      <c r="Q16" s="25" t="s">
        <v>8315</v>
      </c>
      <c r="R16" s="25" t="s">
        <v>8316</v>
      </c>
      <c r="S16" s="28">
        <v>42270.810995370368</v>
      </c>
      <c r="T16" s="25">
        <v>25569.000555555554</v>
      </c>
      <c r="U16" s="25">
        <v>2015</v>
      </c>
      <c r="V16" s="25">
        <v>9</v>
      </c>
      <c r="W16" s="25" t="s">
        <v>8380</v>
      </c>
    </row>
    <row r="17" spans="1:23" hidden="1" x14ac:dyDescent="0.3">
      <c r="A17" s="25">
        <v>535</v>
      </c>
      <c r="B17" s="25" t="s">
        <v>536</v>
      </c>
      <c r="C17" s="25" t="s">
        <v>4645</v>
      </c>
      <c r="D17" s="26">
        <v>2000</v>
      </c>
      <c r="E17" s="27">
        <v>2050</v>
      </c>
      <c r="F17" s="25" t="s">
        <v>8218</v>
      </c>
      <c r="G17" s="25" t="s">
        <v>8224</v>
      </c>
      <c r="H17" s="25" t="s">
        <v>8246</v>
      </c>
      <c r="I17" s="25">
        <v>1483707905</v>
      </c>
      <c r="J17" s="25">
        <v>1481115905</v>
      </c>
      <c r="K17" s="25" t="b">
        <v>0</v>
      </c>
      <c r="L17" s="25">
        <v>59</v>
      </c>
      <c r="M17" s="25" t="b">
        <v>1</v>
      </c>
      <c r="N17" s="25" t="s">
        <v>8269</v>
      </c>
      <c r="O17" s="25">
        <v>103</v>
      </c>
      <c r="P17" s="25">
        <v>34.75</v>
      </c>
      <c r="Q17" s="25" t="s">
        <v>8315</v>
      </c>
      <c r="R17" s="25" t="s">
        <v>8316</v>
      </c>
      <c r="S17" s="28">
        <v>42711.545196759253</v>
      </c>
      <c r="T17" s="25">
        <v>25569.00068287037</v>
      </c>
      <c r="U17" s="25">
        <v>2016</v>
      </c>
      <c r="V17" s="25">
        <v>12</v>
      </c>
      <c r="W17" s="25" t="s">
        <v>8382</v>
      </c>
    </row>
    <row r="18" spans="1:23" hidden="1" x14ac:dyDescent="0.3">
      <c r="A18" s="25">
        <v>536</v>
      </c>
      <c r="B18" s="25" t="s">
        <v>537</v>
      </c>
      <c r="C18" s="25" t="s">
        <v>4646</v>
      </c>
      <c r="D18" s="26">
        <v>3300</v>
      </c>
      <c r="E18" s="27">
        <v>3902.5</v>
      </c>
      <c r="F18" s="25" t="s">
        <v>8218</v>
      </c>
      <c r="G18" s="25" t="s">
        <v>8224</v>
      </c>
      <c r="H18" s="25" t="s">
        <v>8246</v>
      </c>
      <c r="I18" s="25">
        <v>1438624800</v>
      </c>
      <c r="J18" s="25">
        <v>1435133807</v>
      </c>
      <c r="K18" s="25" t="b">
        <v>0</v>
      </c>
      <c r="L18" s="25">
        <v>39</v>
      </c>
      <c r="M18" s="25" t="b">
        <v>1</v>
      </c>
      <c r="N18" s="25" t="s">
        <v>8269</v>
      </c>
      <c r="O18" s="25">
        <v>118</v>
      </c>
      <c r="P18" s="25">
        <v>100.06</v>
      </c>
      <c r="Q18" s="25" t="s">
        <v>8315</v>
      </c>
      <c r="R18" s="25" t="s">
        <v>8316</v>
      </c>
      <c r="S18" s="28">
        <v>42179.344988425932</v>
      </c>
      <c r="T18" s="25">
        <v>25569.000451388889</v>
      </c>
      <c r="U18" s="25">
        <v>2015</v>
      </c>
      <c r="V18" s="25">
        <v>6</v>
      </c>
      <c r="W18" s="25" t="s">
        <v>8377</v>
      </c>
    </row>
    <row r="19" spans="1:23" hidden="1" x14ac:dyDescent="0.3">
      <c r="A19" s="25">
        <v>537</v>
      </c>
      <c r="B19" s="25" t="s">
        <v>538</v>
      </c>
      <c r="C19" s="25" t="s">
        <v>4647</v>
      </c>
      <c r="D19" s="26">
        <v>2000</v>
      </c>
      <c r="E19" s="27">
        <v>2410</v>
      </c>
      <c r="F19" s="25" t="s">
        <v>8218</v>
      </c>
      <c r="G19" s="25" t="s">
        <v>8223</v>
      </c>
      <c r="H19" s="25" t="s">
        <v>8245</v>
      </c>
      <c r="I19" s="25">
        <v>1446665191</v>
      </c>
      <c r="J19" s="25">
        <v>1444069591</v>
      </c>
      <c r="K19" s="25" t="b">
        <v>0</v>
      </c>
      <c r="L19" s="25">
        <v>59</v>
      </c>
      <c r="M19" s="25" t="b">
        <v>1</v>
      </c>
      <c r="N19" s="25" t="s">
        <v>8269</v>
      </c>
      <c r="O19" s="25">
        <v>121</v>
      </c>
      <c r="P19" s="25">
        <v>40.85</v>
      </c>
      <c r="Q19" s="25" t="s">
        <v>8315</v>
      </c>
      <c r="R19" s="25" t="s">
        <v>8316</v>
      </c>
      <c r="S19" s="28">
        <v>42282.768414351856</v>
      </c>
      <c r="T19" s="25">
        <v>25569.00068287037</v>
      </c>
      <c r="U19" s="25">
        <v>2015</v>
      </c>
      <c r="V19" s="25">
        <v>10</v>
      </c>
      <c r="W19" s="25" t="s">
        <v>8383</v>
      </c>
    </row>
    <row r="20" spans="1:23" hidden="1" x14ac:dyDescent="0.3">
      <c r="A20" s="25">
        <v>538</v>
      </c>
      <c r="B20" s="25" t="s">
        <v>539</v>
      </c>
      <c r="C20" s="25" t="s">
        <v>4648</v>
      </c>
      <c r="D20" s="26">
        <v>5000</v>
      </c>
      <c r="E20" s="27">
        <v>15121</v>
      </c>
      <c r="F20" s="25" t="s">
        <v>8218</v>
      </c>
      <c r="G20" s="25" t="s">
        <v>8223</v>
      </c>
      <c r="H20" s="25" t="s">
        <v>8245</v>
      </c>
      <c r="I20" s="25">
        <v>1463166263</v>
      </c>
      <c r="J20" s="25">
        <v>1460574263</v>
      </c>
      <c r="K20" s="25" t="b">
        <v>0</v>
      </c>
      <c r="L20" s="25">
        <v>60</v>
      </c>
      <c r="M20" s="25" t="b">
        <v>1</v>
      </c>
      <c r="N20" s="25" t="s">
        <v>8269</v>
      </c>
      <c r="O20" s="25">
        <v>302</v>
      </c>
      <c r="P20" s="25">
        <v>252.02</v>
      </c>
      <c r="Q20" s="25" t="s">
        <v>8315</v>
      </c>
      <c r="R20" s="25" t="s">
        <v>8316</v>
      </c>
      <c r="S20" s="28">
        <v>42473.794710648144</v>
      </c>
      <c r="T20" s="25">
        <v>25569.000694444443</v>
      </c>
      <c r="U20" s="25">
        <v>2016</v>
      </c>
      <c r="V20" s="25">
        <v>4</v>
      </c>
      <c r="W20" s="25" t="s">
        <v>8375</v>
      </c>
    </row>
    <row r="21" spans="1:23" hidden="1" x14ac:dyDescent="0.3">
      <c r="A21" s="25">
        <v>539</v>
      </c>
      <c r="B21" s="25" t="s">
        <v>540</v>
      </c>
      <c r="C21" s="25" t="s">
        <v>4649</v>
      </c>
      <c r="D21" s="26">
        <v>500</v>
      </c>
      <c r="E21" s="27">
        <v>503.22</v>
      </c>
      <c r="F21" s="25" t="s">
        <v>8218</v>
      </c>
      <c r="G21" s="25" t="s">
        <v>8224</v>
      </c>
      <c r="H21" s="25" t="s">
        <v>8246</v>
      </c>
      <c r="I21" s="25">
        <v>1467681107</v>
      </c>
      <c r="J21" s="25">
        <v>1465866707</v>
      </c>
      <c r="K21" s="25" t="b">
        <v>0</v>
      </c>
      <c r="L21" s="25">
        <v>20</v>
      </c>
      <c r="M21" s="25" t="b">
        <v>1</v>
      </c>
      <c r="N21" s="25" t="s">
        <v>8269</v>
      </c>
      <c r="O21" s="25">
        <v>101</v>
      </c>
      <c r="P21" s="25">
        <v>25.16</v>
      </c>
      <c r="Q21" s="25" t="s">
        <v>8315</v>
      </c>
      <c r="R21" s="25" t="s">
        <v>8316</v>
      </c>
      <c r="S21" s="28">
        <v>42535.049849537041</v>
      </c>
      <c r="T21" s="25">
        <v>25569.000231481481</v>
      </c>
      <c r="U21" s="25">
        <v>2016</v>
      </c>
      <c r="V21" s="25">
        <v>6</v>
      </c>
      <c r="W21" s="25" t="s">
        <v>8377</v>
      </c>
    </row>
    <row r="22" spans="1:23" hidden="1" x14ac:dyDescent="0.3">
      <c r="A22" s="25">
        <v>1284</v>
      </c>
      <c r="B22" s="25" t="s">
        <v>1285</v>
      </c>
      <c r="C22" s="25" t="s">
        <v>5394</v>
      </c>
      <c r="D22" s="26">
        <v>2000</v>
      </c>
      <c r="E22" s="27">
        <v>2020</v>
      </c>
      <c r="F22" s="25" t="s">
        <v>8218</v>
      </c>
      <c r="G22" s="25" t="s">
        <v>8223</v>
      </c>
      <c r="H22" s="25" t="s">
        <v>8245</v>
      </c>
      <c r="I22" s="25">
        <v>1483203540</v>
      </c>
      <c r="J22" s="25">
        <v>1481175482</v>
      </c>
      <c r="K22" s="25" t="b">
        <v>0</v>
      </c>
      <c r="L22" s="25">
        <v>31</v>
      </c>
      <c r="M22" s="25" t="b">
        <v>1</v>
      </c>
      <c r="N22" s="25" t="s">
        <v>8269</v>
      </c>
      <c r="O22" s="25">
        <v>101</v>
      </c>
      <c r="P22" s="25">
        <v>65.16</v>
      </c>
      <c r="Q22" s="25" t="s">
        <v>8315</v>
      </c>
      <c r="R22" s="25" t="s">
        <v>8316</v>
      </c>
      <c r="S22" s="28">
        <v>42712.23474537037</v>
      </c>
      <c r="T22" s="25">
        <v>25569.000358796296</v>
      </c>
      <c r="U22" s="25">
        <v>2016</v>
      </c>
      <c r="V22" s="25">
        <v>12</v>
      </c>
      <c r="W22" s="25" t="s">
        <v>8382</v>
      </c>
    </row>
    <row r="23" spans="1:23" hidden="1" x14ac:dyDescent="0.3">
      <c r="A23" s="25">
        <v>1285</v>
      </c>
      <c r="B23" s="25" t="s">
        <v>1286</v>
      </c>
      <c r="C23" s="25" t="s">
        <v>5395</v>
      </c>
      <c r="D23" s="26">
        <v>2000</v>
      </c>
      <c r="E23" s="27">
        <v>2033</v>
      </c>
      <c r="F23" s="25" t="s">
        <v>8218</v>
      </c>
      <c r="G23" s="25" t="s">
        <v>8224</v>
      </c>
      <c r="H23" s="25" t="s">
        <v>8246</v>
      </c>
      <c r="I23" s="25">
        <v>1434808775</v>
      </c>
      <c r="J23" s="25">
        <v>1433512775</v>
      </c>
      <c r="K23" s="25" t="b">
        <v>0</v>
      </c>
      <c r="L23" s="25">
        <v>63</v>
      </c>
      <c r="M23" s="25" t="b">
        <v>1</v>
      </c>
      <c r="N23" s="25" t="s">
        <v>8269</v>
      </c>
      <c r="O23" s="25">
        <v>102</v>
      </c>
      <c r="P23" s="25">
        <v>32.270000000000003</v>
      </c>
      <c r="Q23" s="25" t="s">
        <v>8315</v>
      </c>
      <c r="R23" s="25" t="s">
        <v>8316</v>
      </c>
      <c r="S23" s="28">
        <v>42160.583043981482</v>
      </c>
      <c r="T23" s="25">
        <v>25569.000729166666</v>
      </c>
      <c r="U23" s="25">
        <v>2015</v>
      </c>
      <c r="V23" s="25">
        <v>6</v>
      </c>
      <c r="W23" s="25" t="s">
        <v>8377</v>
      </c>
    </row>
    <row r="24" spans="1:23" hidden="1" x14ac:dyDescent="0.3">
      <c r="A24" s="25">
        <v>1286</v>
      </c>
      <c r="B24" s="25" t="s">
        <v>1287</v>
      </c>
      <c r="C24" s="25" t="s">
        <v>5396</v>
      </c>
      <c r="D24" s="26">
        <v>1500</v>
      </c>
      <c r="E24" s="27">
        <v>1625</v>
      </c>
      <c r="F24" s="25" t="s">
        <v>8218</v>
      </c>
      <c r="G24" s="25" t="s">
        <v>8224</v>
      </c>
      <c r="H24" s="25" t="s">
        <v>8246</v>
      </c>
      <c r="I24" s="25">
        <v>1424181600</v>
      </c>
      <c r="J24" s="25">
        <v>1423041227</v>
      </c>
      <c r="K24" s="25" t="b">
        <v>0</v>
      </c>
      <c r="L24" s="25">
        <v>20</v>
      </c>
      <c r="M24" s="25" t="b">
        <v>1</v>
      </c>
      <c r="N24" s="25" t="s">
        <v>8269</v>
      </c>
      <c r="O24" s="25">
        <v>108</v>
      </c>
      <c r="P24" s="25">
        <v>81.25</v>
      </c>
      <c r="Q24" s="25" t="s">
        <v>8315</v>
      </c>
      <c r="R24" s="25" t="s">
        <v>8316</v>
      </c>
      <c r="S24" s="28">
        <v>42039.384571759263</v>
      </c>
      <c r="T24" s="25">
        <v>25569.000231481481</v>
      </c>
      <c r="U24" s="25">
        <v>2015</v>
      </c>
      <c r="V24" s="25">
        <v>2</v>
      </c>
      <c r="W24" s="25" t="s">
        <v>8373</v>
      </c>
    </row>
    <row r="25" spans="1:23" hidden="1" x14ac:dyDescent="0.3">
      <c r="A25" s="25">
        <v>1287</v>
      </c>
      <c r="B25" s="25" t="s">
        <v>1288</v>
      </c>
      <c r="C25" s="25" t="s">
        <v>5397</v>
      </c>
      <c r="D25" s="26">
        <v>250</v>
      </c>
      <c r="E25" s="27">
        <v>605</v>
      </c>
      <c r="F25" s="25" t="s">
        <v>8218</v>
      </c>
      <c r="G25" s="25" t="s">
        <v>8224</v>
      </c>
      <c r="H25" s="25" t="s">
        <v>8246</v>
      </c>
      <c r="I25" s="25">
        <v>1434120856</v>
      </c>
      <c r="J25" s="25">
        <v>1428936856</v>
      </c>
      <c r="K25" s="25" t="b">
        <v>0</v>
      </c>
      <c r="L25" s="25">
        <v>25</v>
      </c>
      <c r="M25" s="25" t="b">
        <v>1</v>
      </c>
      <c r="N25" s="25" t="s">
        <v>8269</v>
      </c>
      <c r="O25" s="25">
        <v>242</v>
      </c>
      <c r="P25" s="25">
        <v>24.2</v>
      </c>
      <c r="Q25" s="25" t="s">
        <v>8315</v>
      </c>
      <c r="R25" s="25" t="s">
        <v>8316</v>
      </c>
      <c r="S25" s="28">
        <v>42107.621018518519</v>
      </c>
      <c r="T25" s="25">
        <v>25569.00028935185</v>
      </c>
      <c r="U25" s="25">
        <v>2015</v>
      </c>
      <c r="V25" s="25">
        <v>4</v>
      </c>
      <c r="W25" s="25" t="s">
        <v>8375</v>
      </c>
    </row>
    <row r="26" spans="1:23" hidden="1" x14ac:dyDescent="0.3">
      <c r="A26" s="25">
        <v>1288</v>
      </c>
      <c r="B26" s="25" t="s">
        <v>1289</v>
      </c>
      <c r="C26" s="25" t="s">
        <v>5398</v>
      </c>
      <c r="D26" s="26">
        <v>4000</v>
      </c>
      <c r="E26" s="27">
        <v>4018</v>
      </c>
      <c r="F26" s="25" t="s">
        <v>8218</v>
      </c>
      <c r="G26" s="25" t="s">
        <v>8223</v>
      </c>
      <c r="H26" s="25" t="s">
        <v>8245</v>
      </c>
      <c r="I26" s="25">
        <v>1470801600</v>
      </c>
      <c r="J26" s="25">
        <v>1468122163</v>
      </c>
      <c r="K26" s="25" t="b">
        <v>0</v>
      </c>
      <c r="L26" s="25">
        <v>61</v>
      </c>
      <c r="M26" s="25" t="b">
        <v>1</v>
      </c>
      <c r="N26" s="25" t="s">
        <v>8269</v>
      </c>
      <c r="O26" s="25">
        <v>100</v>
      </c>
      <c r="P26" s="25">
        <v>65.87</v>
      </c>
      <c r="Q26" s="25" t="s">
        <v>8315</v>
      </c>
      <c r="R26" s="25" t="s">
        <v>8316</v>
      </c>
      <c r="S26" s="28">
        <v>42561.154664351852</v>
      </c>
      <c r="T26" s="25">
        <v>25569.00070601852</v>
      </c>
      <c r="U26" s="25">
        <v>2016</v>
      </c>
      <c r="V26" s="25">
        <v>7</v>
      </c>
      <c r="W26" s="25" t="s">
        <v>8378</v>
      </c>
    </row>
    <row r="27" spans="1:23" hidden="1" x14ac:dyDescent="0.3">
      <c r="A27" s="25">
        <v>1289</v>
      </c>
      <c r="B27" s="25" t="s">
        <v>1290</v>
      </c>
      <c r="C27" s="25" t="s">
        <v>5399</v>
      </c>
      <c r="D27" s="26">
        <v>1500</v>
      </c>
      <c r="E27" s="27">
        <v>1876</v>
      </c>
      <c r="F27" s="25" t="s">
        <v>8218</v>
      </c>
      <c r="G27" s="25" t="s">
        <v>8223</v>
      </c>
      <c r="H27" s="25" t="s">
        <v>8245</v>
      </c>
      <c r="I27" s="25">
        <v>1483499645</v>
      </c>
      <c r="J27" s="25">
        <v>1480907645</v>
      </c>
      <c r="K27" s="25" t="b">
        <v>0</v>
      </c>
      <c r="L27" s="25">
        <v>52</v>
      </c>
      <c r="M27" s="25" t="b">
        <v>1</v>
      </c>
      <c r="N27" s="25" t="s">
        <v>8269</v>
      </c>
      <c r="O27" s="25">
        <v>125</v>
      </c>
      <c r="P27" s="25">
        <v>36.08</v>
      </c>
      <c r="Q27" s="25" t="s">
        <v>8315</v>
      </c>
      <c r="R27" s="25" t="s">
        <v>8316</v>
      </c>
      <c r="S27" s="28">
        <v>42709.134780092587</v>
      </c>
      <c r="T27" s="25">
        <v>25569.000601851851</v>
      </c>
      <c r="U27" s="25">
        <v>2016</v>
      </c>
      <c r="V27" s="25">
        <v>12</v>
      </c>
      <c r="W27" s="25" t="s">
        <v>8382</v>
      </c>
    </row>
    <row r="28" spans="1:23" hidden="1" x14ac:dyDescent="0.3">
      <c r="A28" s="25">
        <v>1290</v>
      </c>
      <c r="B28" s="25" t="s">
        <v>1291</v>
      </c>
      <c r="C28" s="25" t="s">
        <v>5400</v>
      </c>
      <c r="D28" s="26">
        <v>3500</v>
      </c>
      <c r="E28" s="27">
        <v>3800</v>
      </c>
      <c r="F28" s="25" t="s">
        <v>8218</v>
      </c>
      <c r="G28" s="25" t="s">
        <v>8223</v>
      </c>
      <c r="H28" s="25" t="s">
        <v>8245</v>
      </c>
      <c r="I28" s="25">
        <v>1429772340</v>
      </c>
      <c r="J28" s="25">
        <v>1427121931</v>
      </c>
      <c r="K28" s="25" t="b">
        <v>0</v>
      </c>
      <c r="L28" s="25">
        <v>86</v>
      </c>
      <c r="M28" s="25" t="b">
        <v>1</v>
      </c>
      <c r="N28" s="25" t="s">
        <v>8269</v>
      </c>
      <c r="O28" s="25">
        <v>109</v>
      </c>
      <c r="P28" s="25">
        <v>44.19</v>
      </c>
      <c r="Q28" s="25" t="s">
        <v>8315</v>
      </c>
      <c r="R28" s="25" t="s">
        <v>8316</v>
      </c>
      <c r="S28" s="28">
        <v>42086.614942129629</v>
      </c>
      <c r="T28" s="25">
        <v>25569.00099537037</v>
      </c>
      <c r="U28" s="25">
        <v>2015</v>
      </c>
      <c r="V28" s="25">
        <v>3</v>
      </c>
      <c r="W28" s="25" t="s">
        <v>8374</v>
      </c>
    </row>
    <row r="29" spans="1:23" hidden="1" x14ac:dyDescent="0.3">
      <c r="A29" s="25">
        <v>1291</v>
      </c>
      <c r="B29" s="25" t="s">
        <v>1292</v>
      </c>
      <c r="C29" s="25" t="s">
        <v>5401</v>
      </c>
      <c r="D29" s="26">
        <v>3000</v>
      </c>
      <c r="E29" s="27">
        <v>4371</v>
      </c>
      <c r="F29" s="25" t="s">
        <v>8218</v>
      </c>
      <c r="G29" s="25" t="s">
        <v>8223</v>
      </c>
      <c r="H29" s="25" t="s">
        <v>8245</v>
      </c>
      <c r="I29" s="25">
        <v>1428390000</v>
      </c>
      <c r="J29" s="25">
        <v>1425224391</v>
      </c>
      <c r="K29" s="25" t="b">
        <v>0</v>
      </c>
      <c r="L29" s="25">
        <v>42</v>
      </c>
      <c r="M29" s="25" t="b">
        <v>1</v>
      </c>
      <c r="N29" s="25" t="s">
        <v>8269</v>
      </c>
      <c r="O29" s="25">
        <v>146</v>
      </c>
      <c r="P29" s="25">
        <v>104.07</v>
      </c>
      <c r="Q29" s="25" t="s">
        <v>8315</v>
      </c>
      <c r="R29" s="25" t="s">
        <v>8316</v>
      </c>
      <c r="S29" s="28">
        <v>42064.652673611112</v>
      </c>
      <c r="T29" s="25">
        <v>25569.000486111112</v>
      </c>
      <c r="U29" s="25">
        <v>2015</v>
      </c>
      <c r="V29" s="25">
        <v>3</v>
      </c>
      <c r="W29" s="25" t="s">
        <v>8374</v>
      </c>
    </row>
    <row r="30" spans="1:23" hidden="1" x14ac:dyDescent="0.3">
      <c r="A30" s="25">
        <v>1292</v>
      </c>
      <c r="B30" s="25" t="s">
        <v>1293</v>
      </c>
      <c r="C30" s="25" t="s">
        <v>5402</v>
      </c>
      <c r="D30" s="26">
        <v>1700</v>
      </c>
      <c r="E30" s="27">
        <v>1870</v>
      </c>
      <c r="F30" s="25" t="s">
        <v>8218</v>
      </c>
      <c r="G30" s="25" t="s">
        <v>8224</v>
      </c>
      <c r="H30" s="25" t="s">
        <v>8246</v>
      </c>
      <c r="I30" s="25">
        <v>1444172340</v>
      </c>
      <c r="J30" s="25">
        <v>1441822828</v>
      </c>
      <c r="K30" s="25" t="b">
        <v>0</v>
      </c>
      <c r="L30" s="25">
        <v>52</v>
      </c>
      <c r="M30" s="25" t="b">
        <v>1</v>
      </c>
      <c r="N30" s="25" t="s">
        <v>8269</v>
      </c>
      <c r="O30" s="25">
        <v>110</v>
      </c>
      <c r="P30" s="25">
        <v>35.96</v>
      </c>
      <c r="Q30" s="25" t="s">
        <v>8315</v>
      </c>
      <c r="R30" s="25" t="s">
        <v>8316</v>
      </c>
      <c r="S30" s="28">
        <v>42256.764212962968</v>
      </c>
      <c r="T30" s="25">
        <v>25569.000601851851</v>
      </c>
      <c r="U30" s="25">
        <v>2015</v>
      </c>
      <c r="V30" s="25">
        <v>9</v>
      </c>
      <c r="W30" s="25" t="s">
        <v>8380</v>
      </c>
    </row>
    <row r="31" spans="1:23" hidden="1" x14ac:dyDescent="0.3">
      <c r="A31" s="25">
        <v>1293</v>
      </c>
      <c r="B31" s="25" t="s">
        <v>1294</v>
      </c>
      <c r="C31" s="25" t="s">
        <v>5403</v>
      </c>
      <c r="D31" s="26">
        <v>15000</v>
      </c>
      <c r="E31" s="27">
        <v>15335</v>
      </c>
      <c r="F31" s="25" t="s">
        <v>8218</v>
      </c>
      <c r="G31" s="25" t="s">
        <v>8223</v>
      </c>
      <c r="H31" s="25" t="s">
        <v>8245</v>
      </c>
      <c r="I31" s="25">
        <v>1447523371</v>
      </c>
      <c r="J31" s="25">
        <v>1444927771</v>
      </c>
      <c r="K31" s="25" t="b">
        <v>0</v>
      </c>
      <c r="L31" s="25">
        <v>120</v>
      </c>
      <c r="M31" s="25" t="b">
        <v>1</v>
      </c>
      <c r="N31" s="25" t="s">
        <v>8269</v>
      </c>
      <c r="O31" s="25">
        <v>102</v>
      </c>
      <c r="P31" s="25">
        <v>127.79</v>
      </c>
      <c r="Q31" s="25" t="s">
        <v>8315</v>
      </c>
      <c r="R31" s="25" t="s">
        <v>8316</v>
      </c>
      <c r="S31" s="28">
        <v>42292.701053240744</v>
      </c>
      <c r="T31" s="25">
        <v>25569.00138888889</v>
      </c>
      <c r="U31" s="25">
        <v>2015</v>
      </c>
      <c r="V31" s="25">
        <v>10</v>
      </c>
      <c r="W31" s="25" t="s">
        <v>8383</v>
      </c>
    </row>
    <row r="32" spans="1:23" hidden="1" x14ac:dyDescent="0.3">
      <c r="A32" s="25">
        <v>1294</v>
      </c>
      <c r="B32" s="25" t="s">
        <v>1295</v>
      </c>
      <c r="C32" s="25" t="s">
        <v>5404</v>
      </c>
      <c r="D32" s="26">
        <v>500</v>
      </c>
      <c r="E32" s="27">
        <v>610</v>
      </c>
      <c r="F32" s="25" t="s">
        <v>8218</v>
      </c>
      <c r="G32" s="25" t="s">
        <v>8224</v>
      </c>
      <c r="H32" s="25" t="s">
        <v>8246</v>
      </c>
      <c r="I32" s="25">
        <v>1445252400</v>
      </c>
      <c r="J32" s="25">
        <v>1443696797</v>
      </c>
      <c r="K32" s="25" t="b">
        <v>0</v>
      </c>
      <c r="L32" s="25">
        <v>22</v>
      </c>
      <c r="M32" s="25" t="b">
        <v>1</v>
      </c>
      <c r="N32" s="25" t="s">
        <v>8269</v>
      </c>
      <c r="O32" s="25">
        <v>122</v>
      </c>
      <c r="P32" s="25">
        <v>27.73</v>
      </c>
      <c r="Q32" s="25" t="s">
        <v>8315</v>
      </c>
      <c r="R32" s="25" t="s">
        <v>8316</v>
      </c>
      <c r="S32" s="28">
        <v>42278.453668981485</v>
      </c>
      <c r="T32" s="25">
        <v>25569.000254629631</v>
      </c>
      <c r="U32" s="25">
        <v>2015</v>
      </c>
      <c r="V32" s="25">
        <v>10</v>
      </c>
      <c r="W32" s="25" t="s">
        <v>8383</v>
      </c>
    </row>
    <row r="33" spans="1:23" hidden="1" x14ac:dyDescent="0.3">
      <c r="A33" s="25">
        <v>1295</v>
      </c>
      <c r="B33" s="25" t="s">
        <v>1296</v>
      </c>
      <c r="C33" s="25" t="s">
        <v>5405</v>
      </c>
      <c r="D33" s="26">
        <v>2500</v>
      </c>
      <c r="E33" s="27">
        <v>2549</v>
      </c>
      <c r="F33" s="25" t="s">
        <v>8218</v>
      </c>
      <c r="G33" s="25" t="s">
        <v>8224</v>
      </c>
      <c r="H33" s="25" t="s">
        <v>8246</v>
      </c>
      <c r="I33" s="25">
        <v>1438189200</v>
      </c>
      <c r="J33" s="25">
        <v>1435585497</v>
      </c>
      <c r="K33" s="25" t="b">
        <v>0</v>
      </c>
      <c r="L33" s="25">
        <v>64</v>
      </c>
      <c r="M33" s="25" t="b">
        <v>1</v>
      </c>
      <c r="N33" s="25" t="s">
        <v>8269</v>
      </c>
      <c r="O33" s="25">
        <v>102</v>
      </c>
      <c r="P33" s="25">
        <v>39.83</v>
      </c>
      <c r="Q33" s="25" t="s">
        <v>8315</v>
      </c>
      <c r="R33" s="25" t="s">
        <v>8316</v>
      </c>
      <c r="S33" s="28">
        <v>42184.572881944448</v>
      </c>
      <c r="T33" s="25">
        <v>25569.000740740739</v>
      </c>
      <c r="U33" s="25">
        <v>2015</v>
      </c>
      <c r="V33" s="25">
        <v>6</v>
      </c>
      <c r="W33" s="25" t="s">
        <v>8377</v>
      </c>
    </row>
    <row r="34" spans="1:23" hidden="1" x14ac:dyDescent="0.3">
      <c r="A34" s="25">
        <v>1296</v>
      </c>
      <c r="B34" s="25" t="s">
        <v>1297</v>
      </c>
      <c r="C34" s="25" t="s">
        <v>5406</v>
      </c>
      <c r="D34" s="26">
        <v>850</v>
      </c>
      <c r="E34" s="27">
        <v>1200</v>
      </c>
      <c r="F34" s="25" t="s">
        <v>8218</v>
      </c>
      <c r="G34" s="25" t="s">
        <v>8224</v>
      </c>
      <c r="H34" s="25" t="s">
        <v>8246</v>
      </c>
      <c r="I34" s="25">
        <v>1457914373</v>
      </c>
      <c r="J34" s="25">
        <v>1456189973</v>
      </c>
      <c r="K34" s="25" t="b">
        <v>0</v>
      </c>
      <c r="L34" s="25">
        <v>23</v>
      </c>
      <c r="M34" s="25" t="b">
        <v>1</v>
      </c>
      <c r="N34" s="25" t="s">
        <v>8269</v>
      </c>
      <c r="O34" s="25">
        <v>141</v>
      </c>
      <c r="P34" s="25">
        <v>52.17</v>
      </c>
      <c r="Q34" s="25" t="s">
        <v>8315</v>
      </c>
      <c r="R34" s="25" t="s">
        <v>8316</v>
      </c>
      <c r="S34" s="28">
        <v>42423.050613425927</v>
      </c>
      <c r="T34" s="25">
        <v>25569.000266203704</v>
      </c>
      <c r="U34" s="25">
        <v>2016</v>
      </c>
      <c r="V34" s="25">
        <v>2</v>
      </c>
      <c r="W34" s="25" t="s">
        <v>8373</v>
      </c>
    </row>
    <row r="35" spans="1:23" hidden="1" x14ac:dyDescent="0.3">
      <c r="A35" s="25">
        <v>1297</v>
      </c>
      <c r="B35" s="25" t="s">
        <v>1298</v>
      </c>
      <c r="C35" s="25" t="s">
        <v>5407</v>
      </c>
      <c r="D35" s="26">
        <v>20000</v>
      </c>
      <c r="E35" s="27">
        <v>21905</v>
      </c>
      <c r="F35" s="25" t="s">
        <v>8218</v>
      </c>
      <c r="G35" s="25" t="s">
        <v>8223</v>
      </c>
      <c r="H35" s="25" t="s">
        <v>8245</v>
      </c>
      <c r="I35" s="25">
        <v>1462125358</v>
      </c>
      <c r="J35" s="25">
        <v>1459533358</v>
      </c>
      <c r="K35" s="25" t="b">
        <v>0</v>
      </c>
      <c r="L35" s="25">
        <v>238</v>
      </c>
      <c r="M35" s="25" t="b">
        <v>1</v>
      </c>
      <c r="N35" s="25" t="s">
        <v>8269</v>
      </c>
      <c r="O35" s="25">
        <v>110</v>
      </c>
      <c r="P35" s="25">
        <v>92.04</v>
      </c>
      <c r="Q35" s="25" t="s">
        <v>8315</v>
      </c>
      <c r="R35" s="25" t="s">
        <v>8316</v>
      </c>
      <c r="S35" s="28">
        <v>42461.747199074074</v>
      </c>
      <c r="T35" s="25">
        <v>25569.00275462963</v>
      </c>
      <c r="U35" s="25">
        <v>2016</v>
      </c>
      <c r="V35" s="25">
        <v>4</v>
      </c>
      <c r="W35" s="25" t="s">
        <v>8375</v>
      </c>
    </row>
    <row r="36" spans="1:23" hidden="1" x14ac:dyDescent="0.3">
      <c r="A36" s="25">
        <v>1298</v>
      </c>
      <c r="B36" s="25" t="s">
        <v>1299</v>
      </c>
      <c r="C36" s="25" t="s">
        <v>5408</v>
      </c>
      <c r="D36" s="26">
        <v>2000</v>
      </c>
      <c r="E36" s="27">
        <v>2093</v>
      </c>
      <c r="F36" s="25" t="s">
        <v>8218</v>
      </c>
      <c r="G36" s="25" t="s">
        <v>8224</v>
      </c>
      <c r="H36" s="25" t="s">
        <v>8246</v>
      </c>
      <c r="I36" s="25">
        <v>1461860432</v>
      </c>
      <c r="J36" s="25">
        <v>1459268432</v>
      </c>
      <c r="K36" s="25" t="b">
        <v>0</v>
      </c>
      <c r="L36" s="25">
        <v>33</v>
      </c>
      <c r="M36" s="25" t="b">
        <v>1</v>
      </c>
      <c r="N36" s="25" t="s">
        <v>8269</v>
      </c>
      <c r="O36" s="25">
        <v>105</v>
      </c>
      <c r="P36" s="25">
        <v>63.42</v>
      </c>
      <c r="Q36" s="25" t="s">
        <v>8315</v>
      </c>
      <c r="R36" s="25" t="s">
        <v>8316</v>
      </c>
      <c r="S36" s="28">
        <v>42458.680925925932</v>
      </c>
      <c r="T36" s="25">
        <v>25569.000381944443</v>
      </c>
      <c r="U36" s="25">
        <v>2016</v>
      </c>
      <c r="V36" s="25">
        <v>3</v>
      </c>
      <c r="W36" s="25" t="s">
        <v>8374</v>
      </c>
    </row>
    <row r="37" spans="1:23" hidden="1" x14ac:dyDescent="0.3">
      <c r="A37" s="25">
        <v>1299</v>
      </c>
      <c r="B37" s="25" t="s">
        <v>1300</v>
      </c>
      <c r="C37" s="25" t="s">
        <v>5409</v>
      </c>
      <c r="D37" s="26">
        <v>3500</v>
      </c>
      <c r="E37" s="27">
        <v>4340</v>
      </c>
      <c r="F37" s="25" t="s">
        <v>8218</v>
      </c>
      <c r="G37" s="25" t="s">
        <v>8223</v>
      </c>
      <c r="H37" s="25" t="s">
        <v>8245</v>
      </c>
      <c r="I37" s="25">
        <v>1436902359</v>
      </c>
      <c r="J37" s="25">
        <v>1434310359</v>
      </c>
      <c r="K37" s="25" t="b">
        <v>0</v>
      </c>
      <c r="L37" s="25">
        <v>32</v>
      </c>
      <c r="M37" s="25" t="b">
        <v>1</v>
      </c>
      <c r="N37" s="25" t="s">
        <v>8269</v>
      </c>
      <c r="O37" s="25">
        <v>124</v>
      </c>
      <c r="P37" s="25">
        <v>135.63</v>
      </c>
      <c r="Q37" s="25" t="s">
        <v>8315</v>
      </c>
      <c r="R37" s="25" t="s">
        <v>8316</v>
      </c>
      <c r="S37" s="28">
        <v>42169.814340277779</v>
      </c>
      <c r="T37" s="25">
        <v>25569.00037037037</v>
      </c>
      <c r="U37" s="25">
        <v>2015</v>
      </c>
      <c r="V37" s="25">
        <v>6</v>
      </c>
      <c r="W37" s="25" t="s">
        <v>8377</v>
      </c>
    </row>
    <row r="38" spans="1:23" hidden="1" x14ac:dyDescent="0.3">
      <c r="A38" s="25">
        <v>1300</v>
      </c>
      <c r="B38" s="25" t="s">
        <v>1301</v>
      </c>
      <c r="C38" s="25" t="s">
        <v>5410</v>
      </c>
      <c r="D38" s="26">
        <v>3000</v>
      </c>
      <c r="E38" s="27">
        <v>4050</v>
      </c>
      <c r="F38" s="25" t="s">
        <v>8218</v>
      </c>
      <c r="G38" s="25" t="s">
        <v>8223</v>
      </c>
      <c r="H38" s="25" t="s">
        <v>8245</v>
      </c>
      <c r="I38" s="25">
        <v>1464807420</v>
      </c>
      <c r="J38" s="25">
        <v>1461427938</v>
      </c>
      <c r="K38" s="25" t="b">
        <v>0</v>
      </c>
      <c r="L38" s="25">
        <v>24</v>
      </c>
      <c r="M38" s="25" t="b">
        <v>1</v>
      </c>
      <c r="N38" s="25" t="s">
        <v>8269</v>
      </c>
      <c r="O38" s="25">
        <v>135</v>
      </c>
      <c r="P38" s="25">
        <v>168.75</v>
      </c>
      <c r="Q38" s="25" t="s">
        <v>8315</v>
      </c>
      <c r="R38" s="25" t="s">
        <v>8316</v>
      </c>
      <c r="S38" s="28">
        <v>42483.675208333334</v>
      </c>
      <c r="T38" s="25">
        <v>25569.000277777777</v>
      </c>
      <c r="U38" s="25">
        <v>2016</v>
      </c>
      <c r="V38" s="25">
        <v>4</v>
      </c>
      <c r="W38" s="25" t="s">
        <v>8375</v>
      </c>
    </row>
    <row r="39" spans="1:23" hidden="1" x14ac:dyDescent="0.3">
      <c r="A39" s="25">
        <v>1301</v>
      </c>
      <c r="B39" s="25" t="s">
        <v>1302</v>
      </c>
      <c r="C39" s="25" t="s">
        <v>5411</v>
      </c>
      <c r="D39" s="26">
        <v>2000</v>
      </c>
      <c r="E39" s="27">
        <v>2055</v>
      </c>
      <c r="F39" s="25" t="s">
        <v>8218</v>
      </c>
      <c r="G39" s="25" t="s">
        <v>8223</v>
      </c>
      <c r="H39" s="25" t="s">
        <v>8245</v>
      </c>
      <c r="I39" s="25">
        <v>1437447600</v>
      </c>
      <c r="J39" s="25">
        <v>1436551178</v>
      </c>
      <c r="K39" s="25" t="b">
        <v>0</v>
      </c>
      <c r="L39" s="25">
        <v>29</v>
      </c>
      <c r="M39" s="25" t="b">
        <v>1</v>
      </c>
      <c r="N39" s="25" t="s">
        <v>8269</v>
      </c>
      <c r="O39" s="25">
        <v>103</v>
      </c>
      <c r="P39" s="25">
        <v>70.86</v>
      </c>
      <c r="Q39" s="25" t="s">
        <v>8315</v>
      </c>
      <c r="R39" s="25" t="s">
        <v>8316</v>
      </c>
      <c r="S39" s="28">
        <v>42195.749745370369</v>
      </c>
      <c r="T39" s="25">
        <v>25569.000335648147</v>
      </c>
      <c r="U39" s="25">
        <v>2015</v>
      </c>
      <c r="V39" s="25">
        <v>7</v>
      </c>
      <c r="W39" s="25" t="s">
        <v>8378</v>
      </c>
    </row>
    <row r="40" spans="1:23" hidden="1" x14ac:dyDescent="0.3">
      <c r="A40" s="25">
        <v>1302</v>
      </c>
      <c r="B40" s="25" t="s">
        <v>1303</v>
      </c>
      <c r="C40" s="25" t="s">
        <v>5412</v>
      </c>
      <c r="D40" s="26">
        <v>2500</v>
      </c>
      <c r="E40" s="27">
        <v>2500</v>
      </c>
      <c r="F40" s="25" t="s">
        <v>8218</v>
      </c>
      <c r="G40" s="25" t="s">
        <v>8223</v>
      </c>
      <c r="H40" s="25" t="s">
        <v>8245</v>
      </c>
      <c r="I40" s="25">
        <v>1480559011</v>
      </c>
      <c r="J40" s="25">
        <v>1477963411</v>
      </c>
      <c r="K40" s="25" t="b">
        <v>0</v>
      </c>
      <c r="L40" s="25">
        <v>50</v>
      </c>
      <c r="M40" s="25" t="b">
        <v>1</v>
      </c>
      <c r="N40" s="25" t="s">
        <v>8269</v>
      </c>
      <c r="O40" s="25">
        <v>100</v>
      </c>
      <c r="P40" s="25">
        <v>50</v>
      </c>
      <c r="Q40" s="25" t="s">
        <v>8315</v>
      </c>
      <c r="R40" s="25" t="s">
        <v>8316</v>
      </c>
      <c r="S40" s="28">
        <v>42675.057997685188</v>
      </c>
      <c r="T40" s="25">
        <v>25569.000578703704</v>
      </c>
      <c r="U40" s="25">
        <v>2016</v>
      </c>
      <c r="V40" s="25">
        <v>11</v>
      </c>
      <c r="W40" s="25" t="s">
        <v>8381</v>
      </c>
    </row>
    <row r="41" spans="1:23" hidden="1" x14ac:dyDescent="0.3">
      <c r="A41" s="25">
        <v>1303</v>
      </c>
      <c r="B41" s="25" t="s">
        <v>1304</v>
      </c>
      <c r="C41" s="25" t="s">
        <v>5413</v>
      </c>
      <c r="D41" s="26">
        <v>3500</v>
      </c>
      <c r="E41" s="27">
        <v>4559.13</v>
      </c>
      <c r="F41" s="25" t="s">
        <v>8218</v>
      </c>
      <c r="G41" s="25" t="s">
        <v>8224</v>
      </c>
      <c r="H41" s="25" t="s">
        <v>8246</v>
      </c>
      <c r="I41" s="25">
        <v>1469962800</v>
      </c>
      <c r="J41" s="25">
        <v>1468578920</v>
      </c>
      <c r="K41" s="25" t="b">
        <v>0</v>
      </c>
      <c r="L41" s="25">
        <v>108</v>
      </c>
      <c r="M41" s="25" t="b">
        <v>1</v>
      </c>
      <c r="N41" s="25" t="s">
        <v>8269</v>
      </c>
      <c r="O41" s="25">
        <v>130</v>
      </c>
      <c r="P41" s="25">
        <v>42.21</v>
      </c>
      <c r="Q41" s="25" t="s">
        <v>8315</v>
      </c>
      <c r="R41" s="25" t="s">
        <v>8316</v>
      </c>
      <c r="S41" s="28">
        <v>42566.441203703704</v>
      </c>
      <c r="T41" s="25">
        <v>25569.001250000001</v>
      </c>
      <c r="U41" s="25">
        <v>2016</v>
      </c>
      <c r="V41" s="25">
        <v>7</v>
      </c>
      <c r="W41" s="25" t="s">
        <v>8378</v>
      </c>
    </row>
    <row r="42" spans="1:23" hidden="1" x14ac:dyDescent="0.3">
      <c r="A42" s="25">
        <v>2781</v>
      </c>
      <c r="B42" s="25" t="s">
        <v>2781</v>
      </c>
      <c r="C42" s="25" t="s">
        <v>6891</v>
      </c>
      <c r="D42" s="26">
        <v>1250</v>
      </c>
      <c r="E42" s="27">
        <v>1316</v>
      </c>
      <c r="F42" s="25" t="s">
        <v>8218</v>
      </c>
      <c r="G42" s="25" t="s">
        <v>8223</v>
      </c>
      <c r="H42" s="25" t="s">
        <v>8245</v>
      </c>
      <c r="I42" s="25">
        <v>1423724400</v>
      </c>
      <c r="J42" s="25">
        <v>1421274954</v>
      </c>
      <c r="K42" s="25" t="b">
        <v>0</v>
      </c>
      <c r="L42" s="25">
        <v>28</v>
      </c>
      <c r="M42" s="25" t="b">
        <v>1</v>
      </c>
      <c r="N42" s="25" t="s">
        <v>8269</v>
      </c>
      <c r="O42" s="25">
        <v>105</v>
      </c>
      <c r="P42" s="25">
        <v>47</v>
      </c>
      <c r="Q42" s="25" t="s">
        <v>8315</v>
      </c>
      <c r="R42" s="25" t="s">
        <v>8316</v>
      </c>
      <c r="S42" s="28">
        <v>42018.94159722222</v>
      </c>
      <c r="T42" s="25">
        <v>25569.000324074073</v>
      </c>
      <c r="U42" s="25">
        <v>2015</v>
      </c>
      <c r="V42" s="25">
        <v>1</v>
      </c>
      <c r="W42" s="25" t="s">
        <v>8372</v>
      </c>
    </row>
    <row r="43" spans="1:23" hidden="1" x14ac:dyDescent="0.3">
      <c r="A43" s="25">
        <v>2782</v>
      </c>
      <c r="B43" s="25" t="s">
        <v>2782</v>
      </c>
      <c r="C43" s="25" t="s">
        <v>6892</v>
      </c>
      <c r="D43" s="26">
        <v>1000</v>
      </c>
      <c r="E43" s="27">
        <v>1200</v>
      </c>
      <c r="F43" s="25" t="s">
        <v>8218</v>
      </c>
      <c r="G43" s="25" t="s">
        <v>8223</v>
      </c>
      <c r="H43" s="25" t="s">
        <v>8245</v>
      </c>
      <c r="I43" s="25">
        <v>1424149140</v>
      </c>
      <c r="J43" s="25">
        <v>1421964718</v>
      </c>
      <c r="K43" s="25" t="b">
        <v>0</v>
      </c>
      <c r="L43" s="25">
        <v>18</v>
      </c>
      <c r="M43" s="25" t="b">
        <v>1</v>
      </c>
      <c r="N43" s="25" t="s">
        <v>8269</v>
      </c>
      <c r="O43" s="25">
        <v>120</v>
      </c>
      <c r="P43" s="25">
        <v>66.67</v>
      </c>
      <c r="Q43" s="25" t="s">
        <v>8315</v>
      </c>
      <c r="R43" s="25" t="s">
        <v>8316</v>
      </c>
      <c r="S43" s="28">
        <v>42026.924976851849</v>
      </c>
      <c r="T43" s="25">
        <v>25569.000208333335</v>
      </c>
      <c r="U43" s="25">
        <v>2015</v>
      </c>
      <c r="V43" s="25">
        <v>1</v>
      </c>
      <c r="W43" s="25" t="s">
        <v>8372</v>
      </c>
    </row>
    <row r="44" spans="1:23" hidden="1" x14ac:dyDescent="0.3">
      <c r="A44" s="25">
        <v>2783</v>
      </c>
      <c r="B44" s="25" t="s">
        <v>2783</v>
      </c>
      <c r="C44" s="25" t="s">
        <v>6893</v>
      </c>
      <c r="D44" s="26">
        <v>1000</v>
      </c>
      <c r="E44" s="27">
        <v>1145</v>
      </c>
      <c r="F44" s="25" t="s">
        <v>8218</v>
      </c>
      <c r="G44" s="25" t="s">
        <v>8224</v>
      </c>
      <c r="H44" s="25" t="s">
        <v>8246</v>
      </c>
      <c r="I44" s="25">
        <v>1429793446</v>
      </c>
      <c r="J44" s="25">
        <v>1428583846</v>
      </c>
      <c r="K44" s="25" t="b">
        <v>0</v>
      </c>
      <c r="L44" s="25">
        <v>61</v>
      </c>
      <c r="M44" s="25" t="b">
        <v>1</v>
      </c>
      <c r="N44" s="25" t="s">
        <v>8269</v>
      </c>
      <c r="O44" s="25">
        <v>115</v>
      </c>
      <c r="P44" s="25">
        <v>18.77</v>
      </c>
      <c r="Q44" s="25" t="s">
        <v>8315</v>
      </c>
      <c r="R44" s="25" t="s">
        <v>8316</v>
      </c>
      <c r="S44" s="28">
        <v>42103.535254629634</v>
      </c>
      <c r="T44" s="25">
        <v>25569.00070601852</v>
      </c>
      <c r="U44" s="25">
        <v>2015</v>
      </c>
      <c r="V44" s="25">
        <v>4</v>
      </c>
      <c r="W44" s="25" t="s">
        <v>8375</v>
      </c>
    </row>
    <row r="45" spans="1:23" hidden="1" x14ac:dyDescent="0.3">
      <c r="A45" s="25">
        <v>2784</v>
      </c>
      <c r="B45" s="25" t="s">
        <v>2784</v>
      </c>
      <c r="C45" s="25" t="s">
        <v>6894</v>
      </c>
      <c r="D45" s="26">
        <v>6000</v>
      </c>
      <c r="E45" s="27">
        <v>7140</v>
      </c>
      <c r="F45" s="25" t="s">
        <v>8218</v>
      </c>
      <c r="G45" s="25" t="s">
        <v>8223</v>
      </c>
      <c r="H45" s="25" t="s">
        <v>8245</v>
      </c>
      <c r="I45" s="25">
        <v>1414608843</v>
      </c>
      <c r="J45" s="25">
        <v>1412794443</v>
      </c>
      <c r="K45" s="25" t="b">
        <v>0</v>
      </c>
      <c r="L45" s="25">
        <v>108</v>
      </c>
      <c r="M45" s="25" t="b">
        <v>1</v>
      </c>
      <c r="N45" s="25" t="s">
        <v>8269</v>
      </c>
      <c r="O45" s="25">
        <v>119</v>
      </c>
      <c r="P45" s="25">
        <v>66.11</v>
      </c>
      <c r="Q45" s="25" t="s">
        <v>8315</v>
      </c>
      <c r="R45" s="25" t="s">
        <v>8316</v>
      </c>
      <c r="S45" s="28">
        <v>41920.787534722222</v>
      </c>
      <c r="T45" s="25">
        <v>25569.001250000001</v>
      </c>
      <c r="U45" s="25">
        <v>2014</v>
      </c>
      <c r="V45" s="25">
        <v>10</v>
      </c>
      <c r="W45" s="25" t="s">
        <v>8383</v>
      </c>
    </row>
    <row r="46" spans="1:23" hidden="1" x14ac:dyDescent="0.3">
      <c r="A46" s="25">
        <v>2785</v>
      </c>
      <c r="B46" s="25" t="s">
        <v>2785</v>
      </c>
      <c r="C46" s="25" t="s">
        <v>6895</v>
      </c>
      <c r="D46" s="26">
        <v>5000</v>
      </c>
      <c r="E46" s="27">
        <v>5234</v>
      </c>
      <c r="F46" s="25" t="s">
        <v>8218</v>
      </c>
      <c r="G46" s="25" t="s">
        <v>8223</v>
      </c>
      <c r="H46" s="25" t="s">
        <v>8245</v>
      </c>
      <c r="I46" s="25">
        <v>1470430800</v>
      </c>
      <c r="J46" s="25">
        <v>1467865967</v>
      </c>
      <c r="K46" s="25" t="b">
        <v>0</v>
      </c>
      <c r="L46" s="25">
        <v>142</v>
      </c>
      <c r="M46" s="25" t="b">
        <v>1</v>
      </c>
      <c r="N46" s="25" t="s">
        <v>8269</v>
      </c>
      <c r="O46" s="25">
        <v>105</v>
      </c>
      <c r="P46" s="25">
        <v>36.86</v>
      </c>
      <c r="Q46" s="25" t="s">
        <v>8315</v>
      </c>
      <c r="R46" s="25" t="s">
        <v>8316</v>
      </c>
      <c r="S46" s="28">
        <v>42558.189432870371</v>
      </c>
      <c r="T46" s="25">
        <v>25569.001643518517</v>
      </c>
      <c r="U46" s="25">
        <v>2016</v>
      </c>
      <c r="V46" s="25">
        <v>7</v>
      </c>
      <c r="W46" s="25" t="s">
        <v>8378</v>
      </c>
    </row>
    <row r="47" spans="1:23" hidden="1" x14ac:dyDescent="0.3">
      <c r="A47" s="25">
        <v>2786</v>
      </c>
      <c r="B47" s="25" t="s">
        <v>2786</v>
      </c>
      <c r="C47" s="25" t="s">
        <v>6896</v>
      </c>
      <c r="D47" s="26">
        <v>2500</v>
      </c>
      <c r="E47" s="27">
        <v>2946</v>
      </c>
      <c r="F47" s="25" t="s">
        <v>8218</v>
      </c>
      <c r="G47" s="25" t="s">
        <v>8224</v>
      </c>
      <c r="H47" s="25" t="s">
        <v>8246</v>
      </c>
      <c r="I47" s="25">
        <v>1404913180</v>
      </c>
      <c r="J47" s="25">
        <v>1403703580</v>
      </c>
      <c r="K47" s="25" t="b">
        <v>0</v>
      </c>
      <c r="L47" s="25">
        <v>74</v>
      </c>
      <c r="M47" s="25" t="b">
        <v>1</v>
      </c>
      <c r="N47" s="25" t="s">
        <v>8269</v>
      </c>
      <c r="O47" s="25">
        <v>118</v>
      </c>
      <c r="P47" s="25">
        <v>39.81</v>
      </c>
      <c r="Q47" s="25" t="s">
        <v>8315</v>
      </c>
      <c r="R47" s="25" t="s">
        <v>8316</v>
      </c>
      <c r="S47" s="28">
        <v>41815.569212962961</v>
      </c>
      <c r="T47" s="25">
        <v>25569.000856481482</v>
      </c>
      <c r="U47" s="25">
        <v>2014</v>
      </c>
      <c r="V47" s="25">
        <v>6</v>
      </c>
      <c r="W47" s="25" t="s">
        <v>8377</v>
      </c>
    </row>
    <row r="48" spans="1:23" hidden="1" x14ac:dyDescent="0.3">
      <c r="A48" s="25">
        <v>2787</v>
      </c>
      <c r="B48" s="25" t="s">
        <v>2787</v>
      </c>
      <c r="C48" s="25" t="s">
        <v>6897</v>
      </c>
      <c r="D48" s="26">
        <v>1000</v>
      </c>
      <c r="E48" s="27">
        <v>1197</v>
      </c>
      <c r="F48" s="25" t="s">
        <v>8218</v>
      </c>
      <c r="G48" s="25" t="s">
        <v>8223</v>
      </c>
      <c r="H48" s="25" t="s">
        <v>8245</v>
      </c>
      <c r="I48" s="25">
        <v>1405658752</v>
      </c>
      <c r="J48" s="25">
        <v>1403066752</v>
      </c>
      <c r="K48" s="25" t="b">
        <v>0</v>
      </c>
      <c r="L48" s="25">
        <v>38</v>
      </c>
      <c r="M48" s="25" t="b">
        <v>1</v>
      </c>
      <c r="N48" s="25" t="s">
        <v>8269</v>
      </c>
      <c r="O48" s="25">
        <v>120</v>
      </c>
      <c r="P48" s="25">
        <v>31.5</v>
      </c>
      <c r="Q48" s="25" t="s">
        <v>8315</v>
      </c>
      <c r="R48" s="25" t="s">
        <v>8316</v>
      </c>
      <c r="S48" s="28">
        <v>41808.198518518519</v>
      </c>
      <c r="T48" s="25">
        <v>25569.000439814816</v>
      </c>
      <c r="U48" s="25">
        <v>2014</v>
      </c>
      <c r="V48" s="25">
        <v>6</v>
      </c>
      <c r="W48" s="25" t="s">
        <v>8377</v>
      </c>
    </row>
    <row r="49" spans="1:23" hidden="1" x14ac:dyDescent="0.3">
      <c r="A49" s="25">
        <v>2788</v>
      </c>
      <c r="B49" s="25" t="s">
        <v>2788</v>
      </c>
      <c r="C49" s="25" t="s">
        <v>6898</v>
      </c>
      <c r="D49" s="26">
        <v>2000</v>
      </c>
      <c r="E49" s="27">
        <v>2050</v>
      </c>
      <c r="F49" s="25" t="s">
        <v>8218</v>
      </c>
      <c r="G49" s="25" t="s">
        <v>8223</v>
      </c>
      <c r="H49" s="25" t="s">
        <v>8245</v>
      </c>
      <c r="I49" s="25">
        <v>1469811043</v>
      </c>
      <c r="J49" s="25">
        <v>1467219043</v>
      </c>
      <c r="K49" s="25" t="b">
        <v>0</v>
      </c>
      <c r="L49" s="25">
        <v>20</v>
      </c>
      <c r="M49" s="25" t="b">
        <v>1</v>
      </c>
      <c r="N49" s="25" t="s">
        <v>8269</v>
      </c>
      <c r="O49" s="25">
        <v>103</v>
      </c>
      <c r="P49" s="25">
        <v>102.5</v>
      </c>
      <c r="Q49" s="25" t="s">
        <v>8315</v>
      </c>
      <c r="R49" s="25" t="s">
        <v>8316</v>
      </c>
      <c r="S49" s="28">
        <v>42550.701886574068</v>
      </c>
      <c r="T49" s="25">
        <v>25569.000231481481</v>
      </c>
      <c r="U49" s="25">
        <v>2016</v>
      </c>
      <c r="V49" s="25">
        <v>6</v>
      </c>
      <c r="W49" s="25" t="s">
        <v>8377</v>
      </c>
    </row>
    <row r="50" spans="1:23" hidden="1" x14ac:dyDescent="0.3">
      <c r="A50" s="25">
        <v>2789</v>
      </c>
      <c r="B50" s="25" t="s">
        <v>2789</v>
      </c>
      <c r="C50" s="25" t="s">
        <v>6899</v>
      </c>
      <c r="D50" s="26">
        <v>3000</v>
      </c>
      <c r="E50" s="27">
        <v>3035</v>
      </c>
      <c r="F50" s="25" t="s">
        <v>8218</v>
      </c>
      <c r="G50" s="25" t="s">
        <v>8223</v>
      </c>
      <c r="H50" s="25" t="s">
        <v>8245</v>
      </c>
      <c r="I50" s="25">
        <v>1426132800</v>
      </c>
      <c r="J50" s="25">
        <v>1424477934</v>
      </c>
      <c r="K50" s="25" t="b">
        <v>0</v>
      </c>
      <c r="L50" s="25">
        <v>24</v>
      </c>
      <c r="M50" s="25" t="b">
        <v>1</v>
      </c>
      <c r="N50" s="25" t="s">
        <v>8269</v>
      </c>
      <c r="O50" s="25">
        <v>101</v>
      </c>
      <c r="P50" s="25">
        <v>126.46</v>
      </c>
      <c r="Q50" s="25" t="s">
        <v>8315</v>
      </c>
      <c r="R50" s="25" t="s">
        <v>8316</v>
      </c>
      <c r="S50" s="28">
        <v>42056.013124999998</v>
      </c>
      <c r="T50" s="25">
        <v>25569.000277777777</v>
      </c>
      <c r="U50" s="25">
        <v>2015</v>
      </c>
      <c r="V50" s="25">
        <v>2</v>
      </c>
      <c r="W50" s="25" t="s">
        <v>8373</v>
      </c>
    </row>
    <row r="51" spans="1:23" hidden="1" x14ac:dyDescent="0.3">
      <c r="A51" s="25">
        <v>2790</v>
      </c>
      <c r="B51" s="25" t="s">
        <v>2790</v>
      </c>
      <c r="C51" s="25" t="s">
        <v>6900</v>
      </c>
      <c r="D51" s="26">
        <v>3000</v>
      </c>
      <c r="E51" s="27">
        <v>3160</v>
      </c>
      <c r="F51" s="25" t="s">
        <v>8218</v>
      </c>
      <c r="G51" s="25" t="s">
        <v>8223</v>
      </c>
      <c r="H51" s="25" t="s">
        <v>8245</v>
      </c>
      <c r="I51" s="25">
        <v>1423693903</v>
      </c>
      <c r="J51" s="25">
        <v>1421101903</v>
      </c>
      <c r="K51" s="25" t="b">
        <v>0</v>
      </c>
      <c r="L51" s="25">
        <v>66</v>
      </c>
      <c r="M51" s="25" t="b">
        <v>1</v>
      </c>
      <c r="N51" s="25" t="s">
        <v>8269</v>
      </c>
      <c r="O51" s="25">
        <v>105</v>
      </c>
      <c r="P51" s="25">
        <v>47.88</v>
      </c>
      <c r="Q51" s="25" t="s">
        <v>8315</v>
      </c>
      <c r="R51" s="25" t="s">
        <v>8316</v>
      </c>
      <c r="S51" s="28">
        <v>42016.938692129625</v>
      </c>
      <c r="T51" s="25">
        <v>25569.000763888889</v>
      </c>
      <c r="U51" s="25">
        <v>2015</v>
      </c>
      <c r="V51" s="25">
        <v>1</v>
      </c>
      <c r="W51" s="25" t="s">
        <v>8372</v>
      </c>
    </row>
    <row r="52" spans="1:23" hidden="1" x14ac:dyDescent="0.3">
      <c r="A52" s="25">
        <v>2791</v>
      </c>
      <c r="B52" s="25" t="s">
        <v>2791</v>
      </c>
      <c r="C52" s="25" t="s">
        <v>6901</v>
      </c>
      <c r="D52" s="26">
        <v>2000</v>
      </c>
      <c r="E52" s="27">
        <v>2050</v>
      </c>
      <c r="F52" s="25" t="s">
        <v>8218</v>
      </c>
      <c r="G52" s="25" t="s">
        <v>8223</v>
      </c>
      <c r="H52" s="25" t="s">
        <v>8245</v>
      </c>
      <c r="I52" s="25">
        <v>1473393600</v>
      </c>
      <c r="J52" s="25">
        <v>1470778559</v>
      </c>
      <c r="K52" s="25" t="b">
        <v>0</v>
      </c>
      <c r="L52" s="25">
        <v>28</v>
      </c>
      <c r="M52" s="25" t="b">
        <v>1</v>
      </c>
      <c r="N52" s="25" t="s">
        <v>8269</v>
      </c>
      <c r="O52" s="25">
        <v>103</v>
      </c>
      <c r="P52" s="25">
        <v>73.209999999999994</v>
      </c>
      <c r="Q52" s="25" t="s">
        <v>8315</v>
      </c>
      <c r="R52" s="25" t="s">
        <v>8316</v>
      </c>
      <c r="S52" s="28">
        <v>42591.899988425925</v>
      </c>
      <c r="T52" s="25">
        <v>25569.000324074073</v>
      </c>
      <c r="U52" s="25">
        <v>2016</v>
      </c>
      <c r="V52" s="25">
        <v>8</v>
      </c>
      <c r="W52" s="25" t="s">
        <v>8379</v>
      </c>
    </row>
    <row r="53" spans="1:23" hidden="1" x14ac:dyDescent="0.3">
      <c r="A53" s="25">
        <v>2792</v>
      </c>
      <c r="B53" s="25" t="s">
        <v>2792</v>
      </c>
      <c r="C53" s="25" t="s">
        <v>6902</v>
      </c>
      <c r="D53" s="26">
        <v>2000</v>
      </c>
      <c r="E53" s="27">
        <v>2152</v>
      </c>
      <c r="F53" s="25" t="s">
        <v>8218</v>
      </c>
      <c r="G53" s="25" t="s">
        <v>8223</v>
      </c>
      <c r="H53" s="25" t="s">
        <v>8245</v>
      </c>
      <c r="I53" s="25">
        <v>1439357559</v>
      </c>
      <c r="J53" s="25">
        <v>1435469559</v>
      </c>
      <c r="K53" s="25" t="b">
        <v>0</v>
      </c>
      <c r="L53" s="25">
        <v>24</v>
      </c>
      <c r="M53" s="25" t="b">
        <v>1</v>
      </c>
      <c r="N53" s="25" t="s">
        <v>8269</v>
      </c>
      <c r="O53" s="25">
        <v>108</v>
      </c>
      <c r="P53" s="25">
        <v>89.67</v>
      </c>
      <c r="Q53" s="25" t="s">
        <v>8315</v>
      </c>
      <c r="R53" s="25" t="s">
        <v>8316</v>
      </c>
      <c r="S53" s="28">
        <v>42183.231006944443</v>
      </c>
      <c r="T53" s="25">
        <v>25569.000277777777</v>
      </c>
      <c r="U53" s="25">
        <v>2015</v>
      </c>
      <c r="V53" s="25">
        <v>6</v>
      </c>
      <c r="W53" s="25" t="s">
        <v>8377</v>
      </c>
    </row>
    <row r="54" spans="1:23" hidden="1" x14ac:dyDescent="0.3">
      <c r="A54" s="25">
        <v>2793</v>
      </c>
      <c r="B54" s="25" t="s">
        <v>2793</v>
      </c>
      <c r="C54" s="25" t="s">
        <v>6903</v>
      </c>
      <c r="D54" s="26">
        <v>10000</v>
      </c>
      <c r="E54" s="27">
        <v>11056.75</v>
      </c>
      <c r="F54" s="25" t="s">
        <v>8218</v>
      </c>
      <c r="G54" s="25" t="s">
        <v>8225</v>
      </c>
      <c r="H54" s="25" t="s">
        <v>8247</v>
      </c>
      <c r="I54" s="25">
        <v>1437473005</v>
      </c>
      <c r="J54" s="25">
        <v>1434881005</v>
      </c>
      <c r="K54" s="25" t="b">
        <v>0</v>
      </c>
      <c r="L54" s="25">
        <v>73</v>
      </c>
      <c r="M54" s="25" t="b">
        <v>1</v>
      </c>
      <c r="N54" s="25" t="s">
        <v>8269</v>
      </c>
      <c r="O54" s="25">
        <v>111</v>
      </c>
      <c r="P54" s="25">
        <v>151.46</v>
      </c>
      <c r="Q54" s="25" t="s">
        <v>8315</v>
      </c>
      <c r="R54" s="25" t="s">
        <v>8316</v>
      </c>
      <c r="S54" s="28">
        <v>42176.419039351851</v>
      </c>
      <c r="T54" s="25">
        <v>25569.000844907408</v>
      </c>
      <c r="U54" s="25">
        <v>2015</v>
      </c>
      <c r="V54" s="25">
        <v>6</v>
      </c>
      <c r="W54" s="25" t="s">
        <v>8377</v>
      </c>
    </row>
    <row r="55" spans="1:23" hidden="1" x14ac:dyDescent="0.3">
      <c r="A55" s="25">
        <v>2794</v>
      </c>
      <c r="B55" s="25" t="s">
        <v>2794</v>
      </c>
      <c r="C55" s="25" t="s">
        <v>6904</v>
      </c>
      <c r="D55" s="26">
        <v>50</v>
      </c>
      <c r="E55" s="27">
        <v>75</v>
      </c>
      <c r="F55" s="25" t="s">
        <v>8218</v>
      </c>
      <c r="G55" s="25" t="s">
        <v>8224</v>
      </c>
      <c r="H55" s="25" t="s">
        <v>8246</v>
      </c>
      <c r="I55" s="25">
        <v>1457031600</v>
      </c>
      <c r="J55" s="25">
        <v>1455640559</v>
      </c>
      <c r="K55" s="25" t="b">
        <v>0</v>
      </c>
      <c r="L55" s="25">
        <v>3</v>
      </c>
      <c r="M55" s="25" t="b">
        <v>1</v>
      </c>
      <c r="N55" s="25" t="s">
        <v>8269</v>
      </c>
      <c r="O55" s="25">
        <v>150</v>
      </c>
      <c r="P55" s="25">
        <v>25</v>
      </c>
      <c r="Q55" s="25" t="s">
        <v>8315</v>
      </c>
      <c r="R55" s="25" t="s">
        <v>8316</v>
      </c>
      <c r="S55" s="28">
        <v>42416.691655092596</v>
      </c>
      <c r="T55" s="25">
        <v>25569.000034722223</v>
      </c>
      <c r="U55" s="25">
        <v>2016</v>
      </c>
      <c r="V55" s="25">
        <v>2</v>
      </c>
      <c r="W55" s="25" t="s">
        <v>8373</v>
      </c>
    </row>
    <row r="56" spans="1:23" hidden="1" x14ac:dyDescent="0.3">
      <c r="A56" s="25">
        <v>2795</v>
      </c>
      <c r="B56" s="25" t="s">
        <v>2795</v>
      </c>
      <c r="C56" s="25" t="s">
        <v>6905</v>
      </c>
      <c r="D56" s="26">
        <v>700</v>
      </c>
      <c r="E56" s="27">
        <v>730</v>
      </c>
      <c r="F56" s="25" t="s">
        <v>8218</v>
      </c>
      <c r="G56" s="25" t="s">
        <v>8223</v>
      </c>
      <c r="H56" s="25" t="s">
        <v>8245</v>
      </c>
      <c r="I56" s="25">
        <v>1402095600</v>
      </c>
      <c r="J56" s="25">
        <v>1400675841</v>
      </c>
      <c r="K56" s="25" t="b">
        <v>0</v>
      </c>
      <c r="L56" s="25">
        <v>20</v>
      </c>
      <c r="M56" s="25" t="b">
        <v>1</v>
      </c>
      <c r="N56" s="25" t="s">
        <v>8269</v>
      </c>
      <c r="O56" s="25">
        <v>104</v>
      </c>
      <c r="P56" s="25">
        <v>36.5</v>
      </c>
      <c r="Q56" s="25" t="s">
        <v>8315</v>
      </c>
      <c r="R56" s="25" t="s">
        <v>8316</v>
      </c>
      <c r="S56" s="28">
        <v>41780.525937500002</v>
      </c>
      <c r="T56" s="25">
        <v>25569.000231481481</v>
      </c>
      <c r="U56" s="25">
        <v>2014</v>
      </c>
      <c r="V56" s="25">
        <v>5</v>
      </c>
      <c r="W56" s="25" t="s">
        <v>8376</v>
      </c>
    </row>
    <row r="57" spans="1:23" hidden="1" x14ac:dyDescent="0.3">
      <c r="A57" s="25">
        <v>2796</v>
      </c>
      <c r="B57" s="25" t="s">
        <v>2796</v>
      </c>
      <c r="C57" s="25" t="s">
        <v>6906</v>
      </c>
      <c r="D57" s="26">
        <v>800</v>
      </c>
      <c r="E57" s="27">
        <v>924</v>
      </c>
      <c r="F57" s="25" t="s">
        <v>8218</v>
      </c>
      <c r="G57" s="25" t="s">
        <v>8224</v>
      </c>
      <c r="H57" s="25" t="s">
        <v>8246</v>
      </c>
      <c r="I57" s="25">
        <v>1404564028</v>
      </c>
      <c r="J57" s="25">
        <v>1401972028</v>
      </c>
      <c r="K57" s="25" t="b">
        <v>0</v>
      </c>
      <c r="L57" s="25">
        <v>21</v>
      </c>
      <c r="M57" s="25" t="b">
        <v>1</v>
      </c>
      <c r="N57" s="25" t="s">
        <v>8269</v>
      </c>
      <c r="O57" s="25">
        <v>116</v>
      </c>
      <c r="P57" s="25">
        <v>44</v>
      </c>
      <c r="Q57" s="25" t="s">
        <v>8315</v>
      </c>
      <c r="R57" s="25" t="s">
        <v>8316</v>
      </c>
      <c r="S57" s="28">
        <v>41795.528101851851</v>
      </c>
      <c r="T57" s="25">
        <v>25569.000243055554</v>
      </c>
      <c r="U57" s="25">
        <v>2014</v>
      </c>
      <c r="V57" s="25">
        <v>6</v>
      </c>
      <c r="W57" s="25" t="s">
        <v>8377</v>
      </c>
    </row>
    <row r="58" spans="1:23" hidden="1" x14ac:dyDescent="0.3">
      <c r="A58" s="25">
        <v>2797</v>
      </c>
      <c r="B58" s="25" t="s">
        <v>2797</v>
      </c>
      <c r="C58" s="25" t="s">
        <v>6907</v>
      </c>
      <c r="D58" s="26">
        <v>8000</v>
      </c>
      <c r="E58" s="27">
        <v>8211.61</v>
      </c>
      <c r="F58" s="25" t="s">
        <v>8218</v>
      </c>
      <c r="G58" s="25" t="s">
        <v>8224</v>
      </c>
      <c r="H58" s="25" t="s">
        <v>8246</v>
      </c>
      <c r="I58" s="25">
        <v>1404858840</v>
      </c>
      <c r="J58" s="25">
        <v>1402266840</v>
      </c>
      <c r="K58" s="25" t="b">
        <v>0</v>
      </c>
      <c r="L58" s="25">
        <v>94</v>
      </c>
      <c r="M58" s="25" t="b">
        <v>1</v>
      </c>
      <c r="N58" s="25" t="s">
        <v>8269</v>
      </c>
      <c r="O58" s="25">
        <v>103</v>
      </c>
      <c r="P58" s="25">
        <v>87.36</v>
      </c>
      <c r="Q58" s="25" t="s">
        <v>8315</v>
      </c>
      <c r="R58" s="25" t="s">
        <v>8316</v>
      </c>
      <c r="S58" s="28">
        <v>41798.94027777778</v>
      </c>
      <c r="T58" s="25">
        <v>25569.001087962963</v>
      </c>
      <c r="U58" s="25">
        <v>2014</v>
      </c>
      <c r="V58" s="25">
        <v>6</v>
      </c>
      <c r="W58" s="25" t="s">
        <v>8377</v>
      </c>
    </row>
    <row r="59" spans="1:23" hidden="1" x14ac:dyDescent="0.3">
      <c r="A59" s="25">
        <v>2798</v>
      </c>
      <c r="B59" s="25" t="s">
        <v>2798</v>
      </c>
      <c r="C59" s="25" t="s">
        <v>6908</v>
      </c>
      <c r="D59" s="26">
        <v>5000</v>
      </c>
      <c r="E59" s="27">
        <v>5070</v>
      </c>
      <c r="F59" s="25" t="s">
        <v>8218</v>
      </c>
      <c r="G59" s="25" t="s">
        <v>8224</v>
      </c>
      <c r="H59" s="25" t="s">
        <v>8246</v>
      </c>
      <c r="I59" s="25">
        <v>1438358400</v>
      </c>
      <c r="J59" s="25">
        <v>1437063121</v>
      </c>
      <c r="K59" s="25" t="b">
        <v>0</v>
      </c>
      <c r="L59" s="25">
        <v>139</v>
      </c>
      <c r="M59" s="25" t="b">
        <v>1</v>
      </c>
      <c r="N59" s="25" t="s">
        <v>8269</v>
      </c>
      <c r="O59" s="25">
        <v>101</v>
      </c>
      <c r="P59" s="25">
        <v>36.47</v>
      </c>
      <c r="Q59" s="25" t="s">
        <v>8315</v>
      </c>
      <c r="R59" s="25" t="s">
        <v>8316</v>
      </c>
      <c r="S59" s="28">
        <v>42201.675011574072</v>
      </c>
      <c r="T59" s="25">
        <v>25569.001608796298</v>
      </c>
      <c r="U59" s="25">
        <v>2015</v>
      </c>
      <c r="V59" s="25">
        <v>7</v>
      </c>
      <c r="W59" s="25" t="s">
        <v>8378</v>
      </c>
    </row>
    <row r="60" spans="1:23" hidden="1" x14ac:dyDescent="0.3">
      <c r="A60" s="25">
        <v>2799</v>
      </c>
      <c r="B60" s="25" t="s">
        <v>2799</v>
      </c>
      <c r="C60" s="25" t="s">
        <v>6909</v>
      </c>
      <c r="D60" s="26">
        <v>5000</v>
      </c>
      <c r="E60" s="27">
        <v>5831.74</v>
      </c>
      <c r="F60" s="25" t="s">
        <v>8218</v>
      </c>
      <c r="G60" s="25" t="s">
        <v>8224</v>
      </c>
      <c r="H60" s="25" t="s">
        <v>8246</v>
      </c>
      <c r="I60" s="25">
        <v>1466179200</v>
      </c>
      <c r="J60" s="25">
        <v>1463466070</v>
      </c>
      <c r="K60" s="25" t="b">
        <v>0</v>
      </c>
      <c r="L60" s="25">
        <v>130</v>
      </c>
      <c r="M60" s="25" t="b">
        <v>1</v>
      </c>
      <c r="N60" s="25" t="s">
        <v>8269</v>
      </c>
      <c r="O60" s="25">
        <v>117</v>
      </c>
      <c r="P60" s="25">
        <v>44.86</v>
      </c>
      <c r="Q60" s="25" t="s">
        <v>8315</v>
      </c>
      <c r="R60" s="25" t="s">
        <v>8316</v>
      </c>
      <c r="S60" s="28">
        <v>42507.264699074076</v>
      </c>
      <c r="T60" s="25">
        <v>25569.001504629628</v>
      </c>
      <c r="U60" s="25">
        <v>2016</v>
      </c>
      <c r="V60" s="25">
        <v>5</v>
      </c>
      <c r="W60" s="25" t="s">
        <v>8376</v>
      </c>
    </row>
    <row r="61" spans="1:23" hidden="1" x14ac:dyDescent="0.3">
      <c r="A61" s="25">
        <v>2800</v>
      </c>
      <c r="B61" s="25" t="s">
        <v>2800</v>
      </c>
      <c r="C61" s="25" t="s">
        <v>6910</v>
      </c>
      <c r="D61" s="26">
        <v>1000</v>
      </c>
      <c r="E61" s="27">
        <v>1330</v>
      </c>
      <c r="F61" s="25" t="s">
        <v>8218</v>
      </c>
      <c r="G61" s="25" t="s">
        <v>8224</v>
      </c>
      <c r="H61" s="25" t="s">
        <v>8246</v>
      </c>
      <c r="I61" s="25">
        <v>1420377366</v>
      </c>
      <c r="J61" s="25">
        <v>1415193366</v>
      </c>
      <c r="K61" s="25" t="b">
        <v>0</v>
      </c>
      <c r="L61" s="25">
        <v>31</v>
      </c>
      <c r="M61" s="25" t="b">
        <v>1</v>
      </c>
      <c r="N61" s="25" t="s">
        <v>8269</v>
      </c>
      <c r="O61" s="25">
        <v>133</v>
      </c>
      <c r="P61" s="25">
        <v>42.9</v>
      </c>
      <c r="Q61" s="25" t="s">
        <v>8315</v>
      </c>
      <c r="R61" s="25" t="s">
        <v>8316</v>
      </c>
      <c r="S61" s="28">
        <v>41948.552847222221</v>
      </c>
      <c r="T61" s="25">
        <v>25569.000358796296</v>
      </c>
      <c r="U61" s="25">
        <v>2014</v>
      </c>
      <c r="V61" s="25">
        <v>11</v>
      </c>
      <c r="W61" s="25" t="s">
        <v>8381</v>
      </c>
    </row>
    <row r="62" spans="1:23" hidden="1" x14ac:dyDescent="0.3">
      <c r="A62" s="25">
        <v>2801</v>
      </c>
      <c r="B62" s="25" t="s">
        <v>2801</v>
      </c>
      <c r="C62" s="25" t="s">
        <v>6911</v>
      </c>
      <c r="D62" s="26">
        <v>500</v>
      </c>
      <c r="E62" s="27">
        <v>666</v>
      </c>
      <c r="F62" s="25" t="s">
        <v>8218</v>
      </c>
      <c r="G62" s="25" t="s">
        <v>8225</v>
      </c>
      <c r="H62" s="25" t="s">
        <v>8247</v>
      </c>
      <c r="I62" s="25">
        <v>1412938800</v>
      </c>
      <c r="J62" s="25">
        <v>1411019409</v>
      </c>
      <c r="K62" s="25" t="b">
        <v>0</v>
      </c>
      <c r="L62" s="25">
        <v>13</v>
      </c>
      <c r="M62" s="25" t="b">
        <v>1</v>
      </c>
      <c r="N62" s="25" t="s">
        <v>8269</v>
      </c>
      <c r="O62" s="25">
        <v>133</v>
      </c>
      <c r="P62" s="25">
        <v>51.23</v>
      </c>
      <c r="Q62" s="25" t="s">
        <v>8315</v>
      </c>
      <c r="R62" s="25" t="s">
        <v>8316</v>
      </c>
      <c r="S62" s="28">
        <v>41900.243159722224</v>
      </c>
      <c r="T62" s="25">
        <v>25569.000150462962</v>
      </c>
      <c r="U62" s="25">
        <v>2014</v>
      </c>
      <c r="V62" s="25">
        <v>9</v>
      </c>
      <c r="W62" s="25" t="s">
        <v>8380</v>
      </c>
    </row>
    <row r="63" spans="1:23" hidden="1" x14ac:dyDescent="0.3">
      <c r="A63" s="25">
        <v>2802</v>
      </c>
      <c r="B63" s="25" t="s">
        <v>2802</v>
      </c>
      <c r="C63" s="25" t="s">
        <v>6912</v>
      </c>
      <c r="D63" s="26">
        <v>3000</v>
      </c>
      <c r="E63" s="27">
        <v>3055</v>
      </c>
      <c r="F63" s="25" t="s">
        <v>8218</v>
      </c>
      <c r="G63" s="25" t="s">
        <v>8224</v>
      </c>
      <c r="H63" s="25" t="s">
        <v>8246</v>
      </c>
      <c r="I63" s="25">
        <v>1438875107</v>
      </c>
      <c r="J63" s="25">
        <v>1436283107</v>
      </c>
      <c r="K63" s="25" t="b">
        <v>0</v>
      </c>
      <c r="L63" s="25">
        <v>90</v>
      </c>
      <c r="M63" s="25" t="b">
        <v>1</v>
      </c>
      <c r="N63" s="25" t="s">
        <v>8269</v>
      </c>
      <c r="O63" s="25">
        <v>102</v>
      </c>
      <c r="P63" s="25">
        <v>33.94</v>
      </c>
      <c r="Q63" s="25" t="s">
        <v>8315</v>
      </c>
      <c r="R63" s="25" t="s">
        <v>8316</v>
      </c>
      <c r="S63" s="28">
        <v>42192.64707175926</v>
      </c>
      <c r="T63" s="25">
        <v>25569.001041666666</v>
      </c>
      <c r="U63" s="25">
        <v>2015</v>
      </c>
      <c r="V63" s="25">
        <v>7</v>
      </c>
      <c r="W63" s="25" t="s">
        <v>8378</v>
      </c>
    </row>
    <row r="64" spans="1:23" hidden="1" x14ac:dyDescent="0.3">
      <c r="A64" s="25">
        <v>2803</v>
      </c>
      <c r="B64" s="25" t="s">
        <v>2803</v>
      </c>
      <c r="C64" s="25" t="s">
        <v>6913</v>
      </c>
      <c r="D64" s="26">
        <v>10000</v>
      </c>
      <c r="E64" s="27">
        <v>12795</v>
      </c>
      <c r="F64" s="25" t="s">
        <v>8218</v>
      </c>
      <c r="G64" s="25" t="s">
        <v>8223</v>
      </c>
      <c r="H64" s="25" t="s">
        <v>8245</v>
      </c>
      <c r="I64" s="25">
        <v>1437004800</v>
      </c>
      <c r="J64" s="25">
        <v>1433295276</v>
      </c>
      <c r="K64" s="25" t="b">
        <v>0</v>
      </c>
      <c r="L64" s="25">
        <v>141</v>
      </c>
      <c r="M64" s="25" t="b">
        <v>1</v>
      </c>
      <c r="N64" s="25" t="s">
        <v>8269</v>
      </c>
      <c r="O64" s="25">
        <v>128</v>
      </c>
      <c r="P64" s="25">
        <v>90.74</v>
      </c>
      <c r="Q64" s="25" t="s">
        <v>8315</v>
      </c>
      <c r="R64" s="25" t="s">
        <v>8316</v>
      </c>
      <c r="S64" s="28">
        <v>42158.065694444449</v>
      </c>
      <c r="T64" s="25">
        <v>25569.001631944444</v>
      </c>
      <c r="U64" s="25">
        <v>2015</v>
      </c>
      <c r="V64" s="25">
        <v>6</v>
      </c>
      <c r="W64" s="25" t="s">
        <v>8377</v>
      </c>
    </row>
    <row r="65" spans="1:23" hidden="1" x14ac:dyDescent="0.3">
      <c r="A65" s="25">
        <v>2804</v>
      </c>
      <c r="B65" s="25" t="s">
        <v>2804</v>
      </c>
      <c r="C65" s="25" t="s">
        <v>6914</v>
      </c>
      <c r="D65" s="26">
        <v>1000</v>
      </c>
      <c r="E65" s="27">
        <v>1150</v>
      </c>
      <c r="F65" s="25" t="s">
        <v>8218</v>
      </c>
      <c r="G65" s="25" t="s">
        <v>8224</v>
      </c>
      <c r="H65" s="25" t="s">
        <v>8246</v>
      </c>
      <c r="I65" s="25">
        <v>1411987990</v>
      </c>
      <c r="J65" s="25">
        <v>1409395990</v>
      </c>
      <c r="K65" s="25" t="b">
        <v>0</v>
      </c>
      <c r="L65" s="25">
        <v>23</v>
      </c>
      <c r="M65" s="25" t="b">
        <v>1</v>
      </c>
      <c r="N65" s="25" t="s">
        <v>8269</v>
      </c>
      <c r="O65" s="25">
        <v>115</v>
      </c>
      <c r="P65" s="25">
        <v>50</v>
      </c>
      <c r="Q65" s="25" t="s">
        <v>8315</v>
      </c>
      <c r="R65" s="25" t="s">
        <v>8316</v>
      </c>
      <c r="S65" s="28">
        <v>41881.453587962962</v>
      </c>
      <c r="T65" s="25">
        <v>25569.000266203704</v>
      </c>
      <c r="U65" s="25">
        <v>2014</v>
      </c>
      <c r="V65" s="25">
        <v>8</v>
      </c>
      <c r="W65" s="25" t="s">
        <v>8379</v>
      </c>
    </row>
    <row r="66" spans="1:23" hidden="1" x14ac:dyDescent="0.3">
      <c r="A66" s="25">
        <v>2805</v>
      </c>
      <c r="B66" s="25" t="s">
        <v>2805</v>
      </c>
      <c r="C66" s="25" t="s">
        <v>6915</v>
      </c>
      <c r="D66" s="26">
        <v>400</v>
      </c>
      <c r="E66" s="27">
        <v>440</v>
      </c>
      <c r="F66" s="25" t="s">
        <v>8218</v>
      </c>
      <c r="G66" s="25" t="s">
        <v>8224</v>
      </c>
      <c r="H66" s="25" t="s">
        <v>8246</v>
      </c>
      <c r="I66" s="25">
        <v>1440245273</v>
      </c>
      <c r="J66" s="25">
        <v>1438085273</v>
      </c>
      <c r="K66" s="25" t="b">
        <v>0</v>
      </c>
      <c r="L66" s="25">
        <v>18</v>
      </c>
      <c r="M66" s="25" t="b">
        <v>1</v>
      </c>
      <c r="N66" s="25" t="s">
        <v>8269</v>
      </c>
      <c r="O66" s="25">
        <v>110</v>
      </c>
      <c r="P66" s="25">
        <v>24.44</v>
      </c>
      <c r="Q66" s="25" t="s">
        <v>8315</v>
      </c>
      <c r="R66" s="25" t="s">
        <v>8316</v>
      </c>
      <c r="S66" s="28">
        <v>42213.505474537036</v>
      </c>
      <c r="T66" s="25">
        <v>25569.000208333335</v>
      </c>
      <c r="U66" s="25">
        <v>2015</v>
      </c>
      <c r="V66" s="25">
        <v>7</v>
      </c>
      <c r="W66" s="25" t="s">
        <v>8378</v>
      </c>
    </row>
    <row r="67" spans="1:23" hidden="1" x14ac:dyDescent="0.3">
      <c r="A67" s="25">
        <v>2806</v>
      </c>
      <c r="B67" s="25" t="s">
        <v>2806</v>
      </c>
      <c r="C67" s="25" t="s">
        <v>6916</v>
      </c>
      <c r="D67" s="26">
        <v>3000</v>
      </c>
      <c r="E67" s="27">
        <v>3363</v>
      </c>
      <c r="F67" s="25" t="s">
        <v>8218</v>
      </c>
      <c r="G67" s="25" t="s">
        <v>8224</v>
      </c>
      <c r="H67" s="25" t="s">
        <v>8246</v>
      </c>
      <c r="I67" s="25">
        <v>1438772400</v>
      </c>
      <c r="J67" s="25">
        <v>1435645490</v>
      </c>
      <c r="K67" s="25" t="b">
        <v>0</v>
      </c>
      <c r="L67" s="25">
        <v>76</v>
      </c>
      <c r="M67" s="25" t="b">
        <v>1</v>
      </c>
      <c r="N67" s="25" t="s">
        <v>8269</v>
      </c>
      <c r="O67" s="25">
        <v>112</v>
      </c>
      <c r="P67" s="25">
        <v>44.25</v>
      </c>
      <c r="Q67" s="25" t="s">
        <v>8315</v>
      </c>
      <c r="R67" s="25" t="s">
        <v>8316</v>
      </c>
      <c r="S67" s="28">
        <v>42185.267245370371</v>
      </c>
      <c r="T67" s="25">
        <v>25569.000879629628</v>
      </c>
      <c r="U67" s="25">
        <v>2015</v>
      </c>
      <c r="V67" s="25">
        <v>6</v>
      </c>
      <c r="W67" s="25" t="s">
        <v>8377</v>
      </c>
    </row>
    <row r="68" spans="1:23" hidden="1" x14ac:dyDescent="0.3">
      <c r="A68" s="25">
        <v>2807</v>
      </c>
      <c r="B68" s="25" t="s">
        <v>2807</v>
      </c>
      <c r="C68" s="25" t="s">
        <v>6917</v>
      </c>
      <c r="D68" s="26">
        <v>5000</v>
      </c>
      <c r="E68" s="27">
        <v>6300</v>
      </c>
      <c r="F68" s="25" t="s">
        <v>8218</v>
      </c>
      <c r="G68" s="25" t="s">
        <v>8223</v>
      </c>
      <c r="H68" s="25" t="s">
        <v>8245</v>
      </c>
      <c r="I68" s="25">
        <v>1435611438</v>
      </c>
      <c r="J68" s="25">
        <v>1433019438</v>
      </c>
      <c r="K68" s="25" t="b">
        <v>0</v>
      </c>
      <c r="L68" s="25">
        <v>93</v>
      </c>
      <c r="M68" s="25" t="b">
        <v>1</v>
      </c>
      <c r="N68" s="25" t="s">
        <v>8269</v>
      </c>
      <c r="O68" s="25">
        <v>126</v>
      </c>
      <c r="P68" s="25">
        <v>67.739999999999995</v>
      </c>
      <c r="Q68" s="25" t="s">
        <v>8315</v>
      </c>
      <c r="R68" s="25" t="s">
        <v>8316</v>
      </c>
      <c r="S68" s="28">
        <v>42154.873124999998</v>
      </c>
      <c r="T68" s="25">
        <v>25569.001076388889</v>
      </c>
      <c r="U68" s="25">
        <v>2015</v>
      </c>
      <c r="V68" s="25">
        <v>5</v>
      </c>
      <c r="W68" s="25" t="s">
        <v>8376</v>
      </c>
    </row>
    <row r="69" spans="1:23" hidden="1" x14ac:dyDescent="0.3">
      <c r="A69" s="25">
        <v>2808</v>
      </c>
      <c r="B69" s="25" t="s">
        <v>2808</v>
      </c>
      <c r="C69" s="25" t="s">
        <v>6918</v>
      </c>
      <c r="D69" s="26">
        <v>4500</v>
      </c>
      <c r="E69" s="27">
        <v>4511</v>
      </c>
      <c r="F69" s="25" t="s">
        <v>8218</v>
      </c>
      <c r="G69" s="25" t="s">
        <v>8223</v>
      </c>
      <c r="H69" s="25" t="s">
        <v>8245</v>
      </c>
      <c r="I69" s="25">
        <v>1440274735</v>
      </c>
      <c r="J69" s="25">
        <v>1437682735</v>
      </c>
      <c r="K69" s="25" t="b">
        <v>0</v>
      </c>
      <c r="L69" s="25">
        <v>69</v>
      </c>
      <c r="M69" s="25" t="b">
        <v>1</v>
      </c>
      <c r="N69" s="25" t="s">
        <v>8269</v>
      </c>
      <c r="O69" s="25">
        <v>100</v>
      </c>
      <c r="P69" s="25">
        <v>65.38</v>
      </c>
      <c r="Q69" s="25" t="s">
        <v>8315</v>
      </c>
      <c r="R69" s="25" t="s">
        <v>8316</v>
      </c>
      <c r="S69" s="28">
        <v>42208.84646990741</v>
      </c>
      <c r="T69" s="25">
        <v>25569.000798611112</v>
      </c>
      <c r="U69" s="25">
        <v>2015</v>
      </c>
      <c r="V69" s="25">
        <v>7</v>
      </c>
      <c r="W69" s="25" t="s">
        <v>8378</v>
      </c>
    </row>
    <row r="70" spans="1:23" hidden="1" x14ac:dyDescent="0.3">
      <c r="A70" s="25">
        <v>2809</v>
      </c>
      <c r="B70" s="25" t="s">
        <v>2809</v>
      </c>
      <c r="C70" s="25" t="s">
        <v>6919</v>
      </c>
      <c r="D70" s="26">
        <v>2500</v>
      </c>
      <c r="E70" s="27">
        <v>2560</v>
      </c>
      <c r="F70" s="25" t="s">
        <v>8218</v>
      </c>
      <c r="G70" s="25" t="s">
        <v>8223</v>
      </c>
      <c r="H70" s="25" t="s">
        <v>8245</v>
      </c>
      <c r="I70" s="25">
        <v>1459348740</v>
      </c>
      <c r="J70" s="25">
        <v>1458647725</v>
      </c>
      <c r="K70" s="25" t="b">
        <v>0</v>
      </c>
      <c r="L70" s="25">
        <v>21</v>
      </c>
      <c r="M70" s="25" t="b">
        <v>1</v>
      </c>
      <c r="N70" s="25" t="s">
        <v>8269</v>
      </c>
      <c r="O70" s="25">
        <v>102</v>
      </c>
      <c r="P70" s="25">
        <v>121.9</v>
      </c>
      <c r="Q70" s="25" t="s">
        <v>8315</v>
      </c>
      <c r="R70" s="25" t="s">
        <v>8316</v>
      </c>
      <c r="S70" s="28">
        <v>42451.496817129635</v>
      </c>
      <c r="T70" s="25">
        <v>25569.000243055554</v>
      </c>
      <c r="U70" s="25">
        <v>2016</v>
      </c>
      <c r="V70" s="25">
        <v>3</v>
      </c>
      <c r="W70" s="25" t="s">
        <v>8374</v>
      </c>
    </row>
    <row r="71" spans="1:23" hidden="1" x14ac:dyDescent="0.3">
      <c r="A71" s="25">
        <v>2810</v>
      </c>
      <c r="B71" s="25" t="s">
        <v>2810</v>
      </c>
      <c r="C71" s="25" t="s">
        <v>6920</v>
      </c>
      <c r="D71" s="26">
        <v>2500</v>
      </c>
      <c r="E71" s="27">
        <v>2705</v>
      </c>
      <c r="F71" s="25" t="s">
        <v>8218</v>
      </c>
      <c r="G71" s="25" t="s">
        <v>8223</v>
      </c>
      <c r="H71" s="25" t="s">
        <v>8245</v>
      </c>
      <c r="I71" s="25">
        <v>1401595140</v>
      </c>
      <c r="J71" s="25">
        <v>1398828064</v>
      </c>
      <c r="K71" s="25" t="b">
        <v>0</v>
      </c>
      <c r="L71" s="25">
        <v>57</v>
      </c>
      <c r="M71" s="25" t="b">
        <v>1</v>
      </c>
      <c r="N71" s="25" t="s">
        <v>8269</v>
      </c>
      <c r="O71" s="25">
        <v>108</v>
      </c>
      <c r="P71" s="25">
        <v>47.46</v>
      </c>
      <c r="Q71" s="25" t="s">
        <v>8315</v>
      </c>
      <c r="R71" s="25" t="s">
        <v>8316</v>
      </c>
      <c r="S71" s="28">
        <v>41759.13962962963</v>
      </c>
      <c r="T71" s="25">
        <v>25569.000659722224</v>
      </c>
      <c r="U71" s="25">
        <v>2014</v>
      </c>
      <c r="V71" s="25">
        <v>4</v>
      </c>
      <c r="W71" s="25" t="s">
        <v>8375</v>
      </c>
    </row>
    <row r="72" spans="1:23" hidden="1" x14ac:dyDescent="0.3">
      <c r="A72" s="25">
        <v>2811</v>
      </c>
      <c r="B72" s="25" t="s">
        <v>2811</v>
      </c>
      <c r="C72" s="25" t="s">
        <v>6921</v>
      </c>
      <c r="D72" s="26">
        <v>10000</v>
      </c>
      <c r="E72" s="27">
        <v>10027</v>
      </c>
      <c r="F72" s="25" t="s">
        <v>8218</v>
      </c>
      <c r="G72" s="25" t="s">
        <v>8224</v>
      </c>
      <c r="H72" s="25" t="s">
        <v>8246</v>
      </c>
      <c r="I72" s="25">
        <v>1424692503</v>
      </c>
      <c r="J72" s="25">
        <v>1422100503</v>
      </c>
      <c r="K72" s="25" t="b">
        <v>0</v>
      </c>
      <c r="L72" s="25">
        <v>108</v>
      </c>
      <c r="M72" s="25" t="b">
        <v>1</v>
      </c>
      <c r="N72" s="25" t="s">
        <v>8269</v>
      </c>
      <c r="O72" s="25">
        <v>100</v>
      </c>
      <c r="P72" s="25">
        <v>92.84</v>
      </c>
      <c r="Q72" s="25" t="s">
        <v>8315</v>
      </c>
      <c r="R72" s="25" t="s">
        <v>8316</v>
      </c>
      <c r="S72" s="28">
        <v>42028.496562500004</v>
      </c>
      <c r="T72" s="25">
        <v>25569.001250000001</v>
      </c>
      <c r="U72" s="25">
        <v>2015</v>
      </c>
      <c r="V72" s="25">
        <v>1</v>
      </c>
      <c r="W72" s="25" t="s">
        <v>8372</v>
      </c>
    </row>
    <row r="73" spans="1:23" hidden="1" x14ac:dyDescent="0.3">
      <c r="A73" s="25">
        <v>2812</v>
      </c>
      <c r="B73" s="25" t="s">
        <v>2812</v>
      </c>
      <c r="C73" s="25" t="s">
        <v>6922</v>
      </c>
      <c r="D73" s="26">
        <v>5000</v>
      </c>
      <c r="E73" s="27">
        <v>5665</v>
      </c>
      <c r="F73" s="25" t="s">
        <v>8218</v>
      </c>
      <c r="G73" s="25" t="s">
        <v>8228</v>
      </c>
      <c r="H73" s="25" t="s">
        <v>8250</v>
      </c>
      <c r="I73" s="25">
        <v>1428292800</v>
      </c>
      <c r="J73" s="25">
        <v>1424368298</v>
      </c>
      <c r="K73" s="25" t="b">
        <v>0</v>
      </c>
      <c r="L73" s="25">
        <v>83</v>
      </c>
      <c r="M73" s="25" t="b">
        <v>1</v>
      </c>
      <c r="N73" s="25" t="s">
        <v>8269</v>
      </c>
      <c r="O73" s="25">
        <v>113</v>
      </c>
      <c r="P73" s="25">
        <v>68.25</v>
      </c>
      <c r="Q73" s="25" t="s">
        <v>8315</v>
      </c>
      <c r="R73" s="25" t="s">
        <v>8316</v>
      </c>
      <c r="S73" s="28">
        <v>42054.74418981481</v>
      </c>
      <c r="T73" s="25">
        <v>25569.000960648147</v>
      </c>
      <c r="U73" s="25">
        <v>2015</v>
      </c>
      <c r="V73" s="25">
        <v>2</v>
      </c>
      <c r="W73" s="25" t="s">
        <v>8373</v>
      </c>
    </row>
    <row r="74" spans="1:23" hidden="1" x14ac:dyDescent="0.3">
      <c r="A74" s="25">
        <v>2813</v>
      </c>
      <c r="B74" s="25" t="s">
        <v>2813</v>
      </c>
      <c r="C74" s="25" t="s">
        <v>6923</v>
      </c>
      <c r="D74" s="26">
        <v>2800</v>
      </c>
      <c r="E74" s="27">
        <v>3572.12</v>
      </c>
      <c r="F74" s="25" t="s">
        <v>8218</v>
      </c>
      <c r="G74" s="25" t="s">
        <v>8223</v>
      </c>
      <c r="H74" s="25" t="s">
        <v>8245</v>
      </c>
      <c r="I74" s="25">
        <v>1481737761</v>
      </c>
      <c r="J74" s="25">
        <v>1479577761</v>
      </c>
      <c r="K74" s="25" t="b">
        <v>0</v>
      </c>
      <c r="L74" s="25">
        <v>96</v>
      </c>
      <c r="M74" s="25" t="b">
        <v>1</v>
      </c>
      <c r="N74" s="25" t="s">
        <v>8269</v>
      </c>
      <c r="O74" s="25">
        <v>128</v>
      </c>
      <c r="P74" s="25">
        <v>37.21</v>
      </c>
      <c r="Q74" s="25" t="s">
        <v>8315</v>
      </c>
      <c r="R74" s="25" t="s">
        <v>8316</v>
      </c>
      <c r="S74" s="28">
        <v>42693.742604166662</v>
      </c>
      <c r="T74" s="25">
        <v>25569.001111111113</v>
      </c>
      <c r="U74" s="25">
        <v>2016</v>
      </c>
      <c r="V74" s="25">
        <v>11</v>
      </c>
      <c r="W74" s="25" t="s">
        <v>8381</v>
      </c>
    </row>
    <row r="75" spans="1:23" hidden="1" x14ac:dyDescent="0.3">
      <c r="A75" s="25">
        <v>2814</v>
      </c>
      <c r="B75" s="25" t="s">
        <v>2814</v>
      </c>
      <c r="C75" s="25" t="s">
        <v>6924</v>
      </c>
      <c r="D75" s="26">
        <v>1500</v>
      </c>
      <c r="E75" s="27">
        <v>1616</v>
      </c>
      <c r="F75" s="25" t="s">
        <v>8218</v>
      </c>
      <c r="G75" s="25" t="s">
        <v>8224</v>
      </c>
      <c r="H75" s="25" t="s">
        <v>8246</v>
      </c>
      <c r="I75" s="25">
        <v>1431164115</v>
      </c>
      <c r="J75" s="25">
        <v>1428572115</v>
      </c>
      <c r="K75" s="25" t="b">
        <v>0</v>
      </c>
      <c r="L75" s="25">
        <v>64</v>
      </c>
      <c r="M75" s="25" t="b">
        <v>1</v>
      </c>
      <c r="N75" s="25" t="s">
        <v>8269</v>
      </c>
      <c r="O75" s="25">
        <v>108</v>
      </c>
      <c r="P75" s="25">
        <v>25.25</v>
      </c>
      <c r="Q75" s="25" t="s">
        <v>8315</v>
      </c>
      <c r="R75" s="25" t="s">
        <v>8316</v>
      </c>
      <c r="S75" s="28">
        <v>42103.399479166663</v>
      </c>
      <c r="T75" s="25">
        <v>25569.000740740739</v>
      </c>
      <c r="U75" s="25">
        <v>2015</v>
      </c>
      <c r="V75" s="25">
        <v>4</v>
      </c>
      <c r="W75" s="25" t="s">
        <v>8375</v>
      </c>
    </row>
    <row r="76" spans="1:23" hidden="1" x14ac:dyDescent="0.3">
      <c r="A76" s="25">
        <v>2815</v>
      </c>
      <c r="B76" s="25" t="s">
        <v>2815</v>
      </c>
      <c r="C76" s="25" t="s">
        <v>6925</v>
      </c>
      <c r="D76" s="26">
        <v>250</v>
      </c>
      <c r="E76" s="27">
        <v>605</v>
      </c>
      <c r="F76" s="25" t="s">
        <v>8218</v>
      </c>
      <c r="G76" s="25" t="s">
        <v>8228</v>
      </c>
      <c r="H76" s="25" t="s">
        <v>8250</v>
      </c>
      <c r="I76" s="25">
        <v>1470595109</v>
      </c>
      <c r="J76" s="25">
        <v>1468003109</v>
      </c>
      <c r="K76" s="25" t="b">
        <v>0</v>
      </c>
      <c r="L76" s="25">
        <v>14</v>
      </c>
      <c r="M76" s="25" t="b">
        <v>1</v>
      </c>
      <c r="N76" s="25" t="s">
        <v>8269</v>
      </c>
      <c r="O76" s="25">
        <v>242</v>
      </c>
      <c r="P76" s="25">
        <v>43.21</v>
      </c>
      <c r="Q76" s="25" t="s">
        <v>8315</v>
      </c>
      <c r="R76" s="25" t="s">
        <v>8316</v>
      </c>
      <c r="S76" s="28">
        <v>42559.776724537034</v>
      </c>
      <c r="T76" s="25">
        <v>25569.000162037039</v>
      </c>
      <c r="U76" s="25">
        <v>2016</v>
      </c>
      <c r="V76" s="25">
        <v>7</v>
      </c>
      <c r="W76" s="25" t="s">
        <v>8378</v>
      </c>
    </row>
    <row r="77" spans="1:23" hidden="1" x14ac:dyDescent="0.3">
      <c r="A77" s="25">
        <v>2816</v>
      </c>
      <c r="B77" s="25" t="s">
        <v>2816</v>
      </c>
      <c r="C77" s="25" t="s">
        <v>6926</v>
      </c>
      <c r="D77" s="26">
        <v>3000</v>
      </c>
      <c r="E77" s="27">
        <v>4247</v>
      </c>
      <c r="F77" s="25" t="s">
        <v>8218</v>
      </c>
      <c r="G77" s="25" t="s">
        <v>8224</v>
      </c>
      <c r="H77" s="25" t="s">
        <v>8246</v>
      </c>
      <c r="I77" s="25">
        <v>1438531200</v>
      </c>
      <c r="J77" s="25">
        <v>1435921992</v>
      </c>
      <c r="K77" s="25" t="b">
        <v>0</v>
      </c>
      <c r="L77" s="25">
        <v>169</v>
      </c>
      <c r="M77" s="25" t="b">
        <v>1</v>
      </c>
      <c r="N77" s="25" t="s">
        <v>8269</v>
      </c>
      <c r="O77" s="25">
        <v>142</v>
      </c>
      <c r="P77" s="25">
        <v>25.13</v>
      </c>
      <c r="Q77" s="25" t="s">
        <v>8315</v>
      </c>
      <c r="R77" s="25" t="s">
        <v>8316</v>
      </c>
      <c r="S77" s="28">
        <v>42188.467499999999</v>
      </c>
      <c r="T77" s="25">
        <v>25569.001956018517</v>
      </c>
      <c r="U77" s="25">
        <v>2015</v>
      </c>
      <c r="V77" s="25">
        <v>7</v>
      </c>
      <c r="W77" s="25" t="s">
        <v>8378</v>
      </c>
    </row>
    <row r="78" spans="1:23" hidden="1" x14ac:dyDescent="0.3">
      <c r="A78" s="25">
        <v>2817</v>
      </c>
      <c r="B78" s="25" t="s">
        <v>2817</v>
      </c>
      <c r="C78" s="25" t="s">
        <v>6927</v>
      </c>
      <c r="D78" s="26">
        <v>600</v>
      </c>
      <c r="E78" s="27">
        <v>780</v>
      </c>
      <c r="F78" s="25" t="s">
        <v>8218</v>
      </c>
      <c r="G78" s="25" t="s">
        <v>8224</v>
      </c>
      <c r="H78" s="25" t="s">
        <v>8246</v>
      </c>
      <c r="I78" s="25">
        <v>1425136462</v>
      </c>
      <c r="J78" s="25">
        <v>1421680462</v>
      </c>
      <c r="K78" s="25" t="b">
        <v>0</v>
      </c>
      <c r="L78" s="25">
        <v>33</v>
      </c>
      <c r="M78" s="25" t="b">
        <v>1</v>
      </c>
      <c r="N78" s="25" t="s">
        <v>8269</v>
      </c>
      <c r="O78" s="25">
        <v>130</v>
      </c>
      <c r="P78" s="25">
        <v>23.64</v>
      </c>
      <c r="Q78" s="25" t="s">
        <v>8315</v>
      </c>
      <c r="R78" s="25" t="s">
        <v>8316</v>
      </c>
      <c r="S78" s="28">
        <v>42023.634976851856</v>
      </c>
      <c r="T78" s="25">
        <v>25569.000381944443</v>
      </c>
      <c r="U78" s="25">
        <v>2015</v>
      </c>
      <c r="V78" s="25">
        <v>1</v>
      </c>
      <c r="W78" s="25" t="s">
        <v>8372</v>
      </c>
    </row>
    <row r="79" spans="1:23" hidden="1" x14ac:dyDescent="0.3">
      <c r="A79" s="25">
        <v>2818</v>
      </c>
      <c r="B79" s="25" t="s">
        <v>2818</v>
      </c>
      <c r="C79" s="25" t="s">
        <v>6928</v>
      </c>
      <c r="D79" s="26">
        <v>10000</v>
      </c>
      <c r="E79" s="27">
        <v>10603</v>
      </c>
      <c r="F79" s="25" t="s">
        <v>8218</v>
      </c>
      <c r="G79" s="25" t="s">
        <v>8223</v>
      </c>
      <c r="H79" s="25" t="s">
        <v>8245</v>
      </c>
      <c r="I79" s="25">
        <v>1443018086</v>
      </c>
      <c r="J79" s="25">
        <v>1441290086</v>
      </c>
      <c r="K79" s="25" t="b">
        <v>0</v>
      </c>
      <c r="L79" s="25">
        <v>102</v>
      </c>
      <c r="M79" s="25" t="b">
        <v>1</v>
      </c>
      <c r="N79" s="25" t="s">
        <v>8269</v>
      </c>
      <c r="O79" s="25">
        <v>106</v>
      </c>
      <c r="P79" s="25">
        <v>103.95</v>
      </c>
      <c r="Q79" s="25" t="s">
        <v>8315</v>
      </c>
      <c r="R79" s="25" t="s">
        <v>8316</v>
      </c>
      <c r="S79" s="28">
        <v>42250.598217592589</v>
      </c>
      <c r="T79" s="25">
        <v>25569.001180555555</v>
      </c>
      <c r="U79" s="25">
        <v>2015</v>
      </c>
      <c r="V79" s="25">
        <v>9</v>
      </c>
      <c r="W79" s="25" t="s">
        <v>8380</v>
      </c>
    </row>
    <row r="80" spans="1:23" hidden="1" x14ac:dyDescent="0.3">
      <c r="A80" s="25">
        <v>2819</v>
      </c>
      <c r="B80" s="25" t="s">
        <v>2819</v>
      </c>
      <c r="C80" s="25" t="s">
        <v>6929</v>
      </c>
      <c r="D80" s="26">
        <v>5000</v>
      </c>
      <c r="E80" s="27">
        <v>5240</v>
      </c>
      <c r="F80" s="25" t="s">
        <v>8218</v>
      </c>
      <c r="G80" s="25" t="s">
        <v>8224</v>
      </c>
      <c r="H80" s="25" t="s">
        <v>8246</v>
      </c>
      <c r="I80" s="25">
        <v>1434285409</v>
      </c>
      <c r="J80" s="25">
        <v>1431693409</v>
      </c>
      <c r="K80" s="25" t="b">
        <v>0</v>
      </c>
      <c r="L80" s="25">
        <v>104</v>
      </c>
      <c r="M80" s="25" t="b">
        <v>1</v>
      </c>
      <c r="N80" s="25" t="s">
        <v>8269</v>
      </c>
      <c r="O80" s="25">
        <v>105</v>
      </c>
      <c r="P80" s="25">
        <v>50.38</v>
      </c>
      <c r="Q80" s="25" t="s">
        <v>8315</v>
      </c>
      <c r="R80" s="25" t="s">
        <v>8316</v>
      </c>
      <c r="S80" s="28">
        <v>42139.525567129633</v>
      </c>
      <c r="T80" s="25">
        <v>25569.001203703705</v>
      </c>
      <c r="U80" s="25">
        <v>2015</v>
      </c>
      <c r="V80" s="25">
        <v>5</v>
      </c>
      <c r="W80" s="25" t="s">
        <v>8376</v>
      </c>
    </row>
    <row r="81" spans="1:23" hidden="1" x14ac:dyDescent="0.3">
      <c r="A81" s="25">
        <v>2820</v>
      </c>
      <c r="B81" s="25" t="s">
        <v>2820</v>
      </c>
      <c r="C81" s="25" t="s">
        <v>6930</v>
      </c>
      <c r="D81" s="26">
        <v>200</v>
      </c>
      <c r="E81" s="27">
        <v>272</v>
      </c>
      <c r="F81" s="25" t="s">
        <v>8218</v>
      </c>
      <c r="G81" s="25" t="s">
        <v>8224</v>
      </c>
      <c r="H81" s="25" t="s">
        <v>8246</v>
      </c>
      <c r="I81" s="25">
        <v>1456444800</v>
      </c>
      <c r="J81" s="25">
        <v>1454337589</v>
      </c>
      <c r="K81" s="25" t="b">
        <v>0</v>
      </c>
      <c r="L81" s="25">
        <v>20</v>
      </c>
      <c r="M81" s="25" t="b">
        <v>1</v>
      </c>
      <c r="N81" s="25" t="s">
        <v>8269</v>
      </c>
      <c r="O81" s="25">
        <v>136</v>
      </c>
      <c r="P81" s="25">
        <v>13.6</v>
      </c>
      <c r="Q81" s="25" t="s">
        <v>8315</v>
      </c>
      <c r="R81" s="25" t="s">
        <v>8316</v>
      </c>
      <c r="S81" s="28">
        <v>42401.610983796301</v>
      </c>
      <c r="T81" s="25">
        <v>25569.000231481481</v>
      </c>
      <c r="U81" s="25">
        <v>2016</v>
      </c>
      <c r="V81" s="25">
        <v>2</v>
      </c>
      <c r="W81" s="25" t="s">
        <v>8373</v>
      </c>
    </row>
    <row r="82" spans="1:23" hidden="1" x14ac:dyDescent="0.3">
      <c r="A82" s="25">
        <v>2821</v>
      </c>
      <c r="B82" s="25" t="s">
        <v>2821</v>
      </c>
      <c r="C82" s="25" t="s">
        <v>6931</v>
      </c>
      <c r="D82" s="26">
        <v>1000</v>
      </c>
      <c r="E82" s="27">
        <v>1000</v>
      </c>
      <c r="F82" s="25" t="s">
        <v>8218</v>
      </c>
      <c r="G82" s="25" t="s">
        <v>8224</v>
      </c>
      <c r="H82" s="25" t="s">
        <v>8246</v>
      </c>
      <c r="I82" s="25">
        <v>1411510135</v>
      </c>
      <c r="J82" s="25">
        <v>1408918135</v>
      </c>
      <c r="K82" s="25" t="b">
        <v>0</v>
      </c>
      <c r="L82" s="25">
        <v>35</v>
      </c>
      <c r="M82" s="25" t="b">
        <v>1</v>
      </c>
      <c r="N82" s="25" t="s">
        <v>8269</v>
      </c>
      <c r="O82" s="25">
        <v>100</v>
      </c>
      <c r="P82" s="25">
        <v>28.57</v>
      </c>
      <c r="Q82" s="25" t="s">
        <v>8315</v>
      </c>
      <c r="R82" s="25" t="s">
        <v>8316</v>
      </c>
      <c r="S82" s="28">
        <v>41875.922858796301</v>
      </c>
      <c r="T82" s="25">
        <v>25569.000405092593</v>
      </c>
      <c r="U82" s="25">
        <v>2014</v>
      </c>
      <c r="V82" s="25">
        <v>8</v>
      </c>
      <c r="W82" s="25" t="s">
        <v>8379</v>
      </c>
    </row>
    <row r="83" spans="1:23" hidden="1" x14ac:dyDescent="0.3">
      <c r="A83" s="25">
        <v>2822</v>
      </c>
      <c r="B83" s="25" t="s">
        <v>2822</v>
      </c>
      <c r="C83" s="25" t="s">
        <v>6932</v>
      </c>
      <c r="D83" s="26">
        <v>6000</v>
      </c>
      <c r="E83" s="27">
        <v>6000</v>
      </c>
      <c r="F83" s="25" t="s">
        <v>8218</v>
      </c>
      <c r="G83" s="25" t="s">
        <v>8223</v>
      </c>
      <c r="H83" s="25" t="s">
        <v>8245</v>
      </c>
      <c r="I83" s="25">
        <v>1427469892</v>
      </c>
      <c r="J83" s="25">
        <v>1424881492</v>
      </c>
      <c r="K83" s="25" t="b">
        <v>0</v>
      </c>
      <c r="L83" s="25">
        <v>94</v>
      </c>
      <c r="M83" s="25" t="b">
        <v>1</v>
      </c>
      <c r="N83" s="25" t="s">
        <v>8269</v>
      </c>
      <c r="O83" s="25">
        <v>100</v>
      </c>
      <c r="P83" s="25">
        <v>63.83</v>
      </c>
      <c r="Q83" s="25" t="s">
        <v>8315</v>
      </c>
      <c r="R83" s="25" t="s">
        <v>8316</v>
      </c>
      <c r="S83" s="28">
        <v>42060.683935185181</v>
      </c>
      <c r="T83" s="25">
        <v>25569.001087962963</v>
      </c>
      <c r="U83" s="25">
        <v>2015</v>
      </c>
      <c r="V83" s="25">
        <v>2</v>
      </c>
      <c r="W83" s="25" t="s">
        <v>8373</v>
      </c>
    </row>
    <row r="84" spans="1:23" hidden="1" x14ac:dyDescent="0.3">
      <c r="A84" s="25">
        <v>2823</v>
      </c>
      <c r="B84" s="25" t="s">
        <v>2823</v>
      </c>
      <c r="C84" s="25" t="s">
        <v>6933</v>
      </c>
      <c r="D84" s="26">
        <v>100</v>
      </c>
      <c r="E84" s="27">
        <v>124</v>
      </c>
      <c r="F84" s="25" t="s">
        <v>8218</v>
      </c>
      <c r="G84" s="25" t="s">
        <v>8224</v>
      </c>
      <c r="H84" s="25" t="s">
        <v>8246</v>
      </c>
      <c r="I84" s="25">
        <v>1427842740</v>
      </c>
      <c r="J84" s="25">
        <v>1425428206</v>
      </c>
      <c r="K84" s="25" t="b">
        <v>0</v>
      </c>
      <c r="L84" s="25">
        <v>14</v>
      </c>
      <c r="M84" s="25" t="b">
        <v>1</v>
      </c>
      <c r="N84" s="25" t="s">
        <v>8269</v>
      </c>
      <c r="O84" s="25">
        <v>124</v>
      </c>
      <c r="P84" s="25">
        <v>8.86</v>
      </c>
      <c r="Q84" s="25" t="s">
        <v>8315</v>
      </c>
      <c r="R84" s="25" t="s">
        <v>8316</v>
      </c>
      <c r="S84" s="28">
        <v>42067.011643518519</v>
      </c>
      <c r="T84" s="25">
        <v>25569.000162037039</v>
      </c>
      <c r="U84" s="25">
        <v>2015</v>
      </c>
      <c r="V84" s="25">
        <v>3</v>
      </c>
      <c r="W84" s="25" t="s">
        <v>8374</v>
      </c>
    </row>
    <row r="85" spans="1:23" hidden="1" x14ac:dyDescent="0.3">
      <c r="A85" s="25">
        <v>2824</v>
      </c>
      <c r="B85" s="25" t="s">
        <v>2824</v>
      </c>
      <c r="C85" s="25" t="s">
        <v>6934</v>
      </c>
      <c r="D85" s="26">
        <v>650</v>
      </c>
      <c r="E85" s="27">
        <v>760</v>
      </c>
      <c r="F85" s="25" t="s">
        <v>8218</v>
      </c>
      <c r="G85" s="25" t="s">
        <v>8223</v>
      </c>
      <c r="H85" s="25" t="s">
        <v>8245</v>
      </c>
      <c r="I85" s="25">
        <v>1434159780</v>
      </c>
      <c r="J85" s="25">
        <v>1431412196</v>
      </c>
      <c r="K85" s="25" t="b">
        <v>0</v>
      </c>
      <c r="L85" s="25">
        <v>15</v>
      </c>
      <c r="M85" s="25" t="b">
        <v>1</v>
      </c>
      <c r="N85" s="25" t="s">
        <v>8269</v>
      </c>
      <c r="O85" s="25">
        <v>117</v>
      </c>
      <c r="P85" s="25">
        <v>50.67</v>
      </c>
      <c r="Q85" s="25" t="s">
        <v>8315</v>
      </c>
      <c r="R85" s="25" t="s">
        <v>8316</v>
      </c>
      <c r="S85" s="28">
        <v>42136.270787037036</v>
      </c>
      <c r="T85" s="25">
        <v>25569.000173611112</v>
      </c>
      <c r="U85" s="25">
        <v>2015</v>
      </c>
      <c r="V85" s="25">
        <v>5</v>
      </c>
      <c r="W85" s="25" t="s">
        <v>8376</v>
      </c>
    </row>
    <row r="86" spans="1:23" hidden="1" x14ac:dyDescent="0.3">
      <c r="A86" s="25">
        <v>2825</v>
      </c>
      <c r="B86" s="25" t="s">
        <v>2825</v>
      </c>
      <c r="C86" s="25" t="s">
        <v>6935</v>
      </c>
      <c r="D86" s="26">
        <v>3000</v>
      </c>
      <c r="E86" s="27">
        <v>3100</v>
      </c>
      <c r="F86" s="25" t="s">
        <v>8218</v>
      </c>
      <c r="G86" s="25" t="s">
        <v>8224</v>
      </c>
      <c r="H86" s="25" t="s">
        <v>8246</v>
      </c>
      <c r="I86" s="25">
        <v>1449255686</v>
      </c>
      <c r="J86" s="25">
        <v>1446663686</v>
      </c>
      <c r="K86" s="25" t="b">
        <v>0</v>
      </c>
      <c r="L86" s="25">
        <v>51</v>
      </c>
      <c r="M86" s="25" t="b">
        <v>1</v>
      </c>
      <c r="N86" s="25" t="s">
        <v>8269</v>
      </c>
      <c r="O86" s="25">
        <v>103</v>
      </c>
      <c r="P86" s="25">
        <v>60.78</v>
      </c>
      <c r="Q86" s="25" t="s">
        <v>8315</v>
      </c>
      <c r="R86" s="25" t="s">
        <v>8316</v>
      </c>
      <c r="S86" s="28">
        <v>42312.792662037042</v>
      </c>
      <c r="T86" s="25">
        <v>25569.000590277778</v>
      </c>
      <c r="U86" s="25">
        <v>2015</v>
      </c>
      <c r="V86" s="25">
        <v>11</v>
      </c>
      <c r="W86" s="25" t="s">
        <v>8381</v>
      </c>
    </row>
    <row r="87" spans="1:23" hidden="1" x14ac:dyDescent="0.3">
      <c r="A87" s="25">
        <v>2826</v>
      </c>
      <c r="B87" s="25" t="s">
        <v>2826</v>
      </c>
      <c r="C87" s="25" t="s">
        <v>6936</v>
      </c>
      <c r="D87" s="26">
        <v>2000</v>
      </c>
      <c r="E87" s="27">
        <v>2155</v>
      </c>
      <c r="F87" s="25" t="s">
        <v>8218</v>
      </c>
      <c r="G87" s="25" t="s">
        <v>8223</v>
      </c>
      <c r="H87" s="25" t="s">
        <v>8245</v>
      </c>
      <c r="I87" s="25">
        <v>1436511600</v>
      </c>
      <c r="J87" s="25">
        <v>1434415812</v>
      </c>
      <c r="K87" s="25" t="b">
        <v>0</v>
      </c>
      <c r="L87" s="25">
        <v>19</v>
      </c>
      <c r="M87" s="25" t="b">
        <v>1</v>
      </c>
      <c r="N87" s="25" t="s">
        <v>8269</v>
      </c>
      <c r="O87" s="25">
        <v>108</v>
      </c>
      <c r="P87" s="25">
        <v>113.42</v>
      </c>
      <c r="Q87" s="25" t="s">
        <v>8315</v>
      </c>
      <c r="R87" s="25" t="s">
        <v>8316</v>
      </c>
      <c r="S87" s="28">
        <v>42171.034861111111</v>
      </c>
      <c r="T87" s="25">
        <v>25569.000219907408</v>
      </c>
      <c r="U87" s="25">
        <v>2015</v>
      </c>
      <c r="V87" s="25">
        <v>6</v>
      </c>
      <c r="W87" s="25" t="s">
        <v>8377</v>
      </c>
    </row>
    <row r="88" spans="1:23" hidden="1" x14ac:dyDescent="0.3">
      <c r="A88" s="25">
        <v>2827</v>
      </c>
      <c r="B88" s="25" t="s">
        <v>2827</v>
      </c>
      <c r="C88" s="25" t="s">
        <v>6937</v>
      </c>
      <c r="D88" s="26">
        <v>2000</v>
      </c>
      <c r="E88" s="27">
        <v>2405</v>
      </c>
      <c r="F88" s="25" t="s">
        <v>8218</v>
      </c>
      <c r="G88" s="25" t="s">
        <v>8223</v>
      </c>
      <c r="H88" s="25" t="s">
        <v>8245</v>
      </c>
      <c r="I88" s="25">
        <v>1464971400</v>
      </c>
      <c r="J88" s="25">
        <v>1462379066</v>
      </c>
      <c r="K88" s="25" t="b">
        <v>0</v>
      </c>
      <c r="L88" s="25">
        <v>23</v>
      </c>
      <c r="M88" s="25" t="b">
        <v>1</v>
      </c>
      <c r="N88" s="25" t="s">
        <v>8269</v>
      </c>
      <c r="O88" s="25">
        <v>120</v>
      </c>
      <c r="P88" s="25">
        <v>104.57</v>
      </c>
      <c r="Q88" s="25" t="s">
        <v>8315</v>
      </c>
      <c r="R88" s="25" t="s">
        <v>8316</v>
      </c>
      <c r="S88" s="28">
        <v>42494.683634259258</v>
      </c>
      <c r="T88" s="25">
        <v>25569.000266203704</v>
      </c>
      <c r="U88" s="25">
        <v>2016</v>
      </c>
      <c r="V88" s="25">
        <v>5</v>
      </c>
      <c r="W88" s="25" t="s">
        <v>8376</v>
      </c>
    </row>
    <row r="89" spans="1:23" hidden="1" x14ac:dyDescent="0.3">
      <c r="A89" s="25">
        <v>2828</v>
      </c>
      <c r="B89" s="25" t="s">
        <v>2828</v>
      </c>
      <c r="C89" s="25" t="s">
        <v>6938</v>
      </c>
      <c r="D89" s="26">
        <v>9500</v>
      </c>
      <c r="E89" s="27">
        <v>9536</v>
      </c>
      <c r="F89" s="25" t="s">
        <v>8218</v>
      </c>
      <c r="G89" s="25" t="s">
        <v>8224</v>
      </c>
      <c r="H89" s="25" t="s">
        <v>8246</v>
      </c>
      <c r="I89" s="25">
        <v>1443826800</v>
      </c>
      <c r="J89" s="25">
        <v>1441606869</v>
      </c>
      <c r="K89" s="25" t="b">
        <v>0</v>
      </c>
      <c r="L89" s="25">
        <v>97</v>
      </c>
      <c r="M89" s="25" t="b">
        <v>1</v>
      </c>
      <c r="N89" s="25" t="s">
        <v>8269</v>
      </c>
      <c r="O89" s="25">
        <v>100</v>
      </c>
      <c r="P89" s="25">
        <v>98.31</v>
      </c>
      <c r="Q89" s="25" t="s">
        <v>8315</v>
      </c>
      <c r="R89" s="25" t="s">
        <v>8316</v>
      </c>
      <c r="S89" s="28">
        <v>42254.264687499999</v>
      </c>
      <c r="T89" s="25">
        <v>25569.001122685186</v>
      </c>
      <c r="U89" s="25">
        <v>2015</v>
      </c>
      <c r="V89" s="25">
        <v>9</v>
      </c>
      <c r="W89" s="25" t="s">
        <v>8380</v>
      </c>
    </row>
    <row r="90" spans="1:23" hidden="1" x14ac:dyDescent="0.3">
      <c r="A90" s="25">
        <v>2829</v>
      </c>
      <c r="B90" s="25" t="s">
        <v>2829</v>
      </c>
      <c r="C90" s="25" t="s">
        <v>6939</v>
      </c>
      <c r="D90" s="26">
        <v>2500</v>
      </c>
      <c r="E90" s="27">
        <v>2663</v>
      </c>
      <c r="F90" s="25" t="s">
        <v>8218</v>
      </c>
      <c r="G90" s="25" t="s">
        <v>8224</v>
      </c>
      <c r="H90" s="25" t="s">
        <v>8246</v>
      </c>
      <c r="I90" s="25">
        <v>1464863118</v>
      </c>
      <c r="J90" s="25">
        <v>1462443918</v>
      </c>
      <c r="K90" s="25" t="b">
        <v>0</v>
      </c>
      <c r="L90" s="25">
        <v>76</v>
      </c>
      <c r="M90" s="25" t="b">
        <v>1</v>
      </c>
      <c r="N90" s="25" t="s">
        <v>8269</v>
      </c>
      <c r="O90" s="25">
        <v>107</v>
      </c>
      <c r="P90" s="25">
        <v>35.04</v>
      </c>
      <c r="Q90" s="25" t="s">
        <v>8315</v>
      </c>
      <c r="R90" s="25" t="s">
        <v>8316</v>
      </c>
      <c r="S90" s="28">
        <v>42495.434236111112</v>
      </c>
      <c r="T90" s="25">
        <v>25569.000879629628</v>
      </c>
      <c r="U90" s="25">
        <v>2016</v>
      </c>
      <c r="V90" s="25">
        <v>5</v>
      </c>
      <c r="W90" s="25" t="s">
        <v>8376</v>
      </c>
    </row>
    <row r="91" spans="1:23" hidden="1" x14ac:dyDescent="0.3">
      <c r="A91" s="25">
        <v>2830</v>
      </c>
      <c r="B91" s="25" t="s">
        <v>2830</v>
      </c>
      <c r="C91" s="25" t="s">
        <v>6940</v>
      </c>
      <c r="D91" s="26">
        <v>3000</v>
      </c>
      <c r="E91" s="27">
        <v>3000</v>
      </c>
      <c r="F91" s="25" t="s">
        <v>8218</v>
      </c>
      <c r="G91" s="25" t="s">
        <v>8223</v>
      </c>
      <c r="H91" s="25" t="s">
        <v>8245</v>
      </c>
      <c r="I91" s="25">
        <v>1399867140</v>
      </c>
      <c r="J91" s="25">
        <v>1398802148</v>
      </c>
      <c r="K91" s="25" t="b">
        <v>0</v>
      </c>
      <c r="L91" s="25">
        <v>11</v>
      </c>
      <c r="M91" s="25" t="b">
        <v>1</v>
      </c>
      <c r="N91" s="25" t="s">
        <v>8269</v>
      </c>
      <c r="O91" s="25">
        <v>100</v>
      </c>
      <c r="P91" s="25">
        <v>272.73</v>
      </c>
      <c r="Q91" s="25" t="s">
        <v>8315</v>
      </c>
      <c r="R91" s="25" t="s">
        <v>8316</v>
      </c>
      <c r="S91" s="28">
        <v>41758.839675925927</v>
      </c>
      <c r="T91" s="25">
        <v>25569.000127314815</v>
      </c>
      <c r="U91" s="25">
        <v>2014</v>
      </c>
      <c r="V91" s="25">
        <v>4</v>
      </c>
      <c r="W91" s="25" t="s">
        <v>8375</v>
      </c>
    </row>
    <row r="92" spans="1:23" hidden="1" x14ac:dyDescent="0.3">
      <c r="A92" s="25">
        <v>2831</v>
      </c>
      <c r="B92" s="25" t="s">
        <v>2831</v>
      </c>
      <c r="C92" s="25" t="s">
        <v>6941</v>
      </c>
      <c r="D92" s="26">
        <v>3000</v>
      </c>
      <c r="E92" s="27">
        <v>3320</v>
      </c>
      <c r="F92" s="25" t="s">
        <v>8218</v>
      </c>
      <c r="G92" s="25" t="s">
        <v>8223</v>
      </c>
      <c r="H92" s="25" t="s">
        <v>8245</v>
      </c>
      <c r="I92" s="25">
        <v>1437076070</v>
      </c>
      <c r="J92" s="25">
        <v>1434484070</v>
      </c>
      <c r="K92" s="25" t="b">
        <v>0</v>
      </c>
      <c r="L92" s="25">
        <v>52</v>
      </c>
      <c r="M92" s="25" t="b">
        <v>1</v>
      </c>
      <c r="N92" s="25" t="s">
        <v>8269</v>
      </c>
      <c r="O92" s="25">
        <v>111</v>
      </c>
      <c r="P92" s="25">
        <v>63.85</v>
      </c>
      <c r="Q92" s="25" t="s">
        <v>8315</v>
      </c>
      <c r="R92" s="25" t="s">
        <v>8316</v>
      </c>
      <c r="S92" s="28">
        <v>42171.824884259258</v>
      </c>
      <c r="T92" s="25">
        <v>25569.000601851851</v>
      </c>
      <c r="U92" s="25">
        <v>2015</v>
      </c>
      <c r="V92" s="25">
        <v>6</v>
      </c>
      <c r="W92" s="25" t="s">
        <v>8377</v>
      </c>
    </row>
    <row r="93" spans="1:23" hidden="1" x14ac:dyDescent="0.3">
      <c r="A93" s="25">
        <v>2832</v>
      </c>
      <c r="B93" s="25" t="s">
        <v>2832</v>
      </c>
      <c r="C93" s="25" t="s">
        <v>6942</v>
      </c>
      <c r="D93" s="26">
        <v>2500</v>
      </c>
      <c r="E93" s="27">
        <v>2867.99</v>
      </c>
      <c r="F93" s="25" t="s">
        <v>8218</v>
      </c>
      <c r="G93" s="25" t="s">
        <v>8224</v>
      </c>
      <c r="H93" s="25" t="s">
        <v>8246</v>
      </c>
      <c r="I93" s="25">
        <v>1416780000</v>
      </c>
      <c r="J93" s="25">
        <v>1414342894</v>
      </c>
      <c r="K93" s="25" t="b">
        <v>0</v>
      </c>
      <c r="L93" s="25">
        <v>95</v>
      </c>
      <c r="M93" s="25" t="b">
        <v>1</v>
      </c>
      <c r="N93" s="25" t="s">
        <v>8269</v>
      </c>
      <c r="O93" s="25">
        <v>115</v>
      </c>
      <c r="P93" s="25">
        <v>30.19</v>
      </c>
      <c r="Q93" s="25" t="s">
        <v>8315</v>
      </c>
      <c r="R93" s="25" t="s">
        <v>8316</v>
      </c>
      <c r="S93" s="28">
        <v>41938.709421296298</v>
      </c>
      <c r="T93" s="25">
        <v>25569.001099537036</v>
      </c>
      <c r="U93" s="25">
        <v>2014</v>
      </c>
      <c r="V93" s="25">
        <v>10</v>
      </c>
      <c r="W93" s="25" t="s">
        <v>8383</v>
      </c>
    </row>
    <row r="94" spans="1:23" hidden="1" x14ac:dyDescent="0.3">
      <c r="A94" s="25">
        <v>2833</v>
      </c>
      <c r="B94" s="25" t="s">
        <v>2833</v>
      </c>
      <c r="C94" s="25" t="s">
        <v>6943</v>
      </c>
      <c r="D94" s="26">
        <v>2700</v>
      </c>
      <c r="E94" s="27">
        <v>2923</v>
      </c>
      <c r="F94" s="25" t="s">
        <v>8218</v>
      </c>
      <c r="G94" s="25" t="s">
        <v>8223</v>
      </c>
      <c r="H94" s="25" t="s">
        <v>8245</v>
      </c>
      <c r="I94" s="25">
        <v>1444528800</v>
      </c>
      <c r="J94" s="25">
        <v>1442804633</v>
      </c>
      <c r="K94" s="25" t="b">
        <v>0</v>
      </c>
      <c r="L94" s="25">
        <v>35</v>
      </c>
      <c r="M94" s="25" t="b">
        <v>1</v>
      </c>
      <c r="N94" s="25" t="s">
        <v>8269</v>
      </c>
      <c r="O94" s="25">
        <v>108</v>
      </c>
      <c r="P94" s="25">
        <v>83.51</v>
      </c>
      <c r="Q94" s="25" t="s">
        <v>8315</v>
      </c>
      <c r="R94" s="25" t="s">
        <v>8316</v>
      </c>
      <c r="S94" s="28">
        <v>42268.127696759257</v>
      </c>
      <c r="T94" s="25">
        <v>25569.000405092593</v>
      </c>
      <c r="U94" s="25">
        <v>2015</v>
      </c>
      <c r="V94" s="25">
        <v>9</v>
      </c>
      <c r="W94" s="25" t="s">
        <v>8380</v>
      </c>
    </row>
    <row r="95" spans="1:23" hidden="1" x14ac:dyDescent="0.3">
      <c r="A95" s="25">
        <v>2834</v>
      </c>
      <c r="B95" s="25" t="s">
        <v>2834</v>
      </c>
      <c r="C95" s="25" t="s">
        <v>6944</v>
      </c>
      <c r="D95" s="26">
        <v>800</v>
      </c>
      <c r="E95" s="27">
        <v>1360</v>
      </c>
      <c r="F95" s="25" t="s">
        <v>8218</v>
      </c>
      <c r="G95" s="25" t="s">
        <v>8224</v>
      </c>
      <c r="H95" s="25" t="s">
        <v>8246</v>
      </c>
      <c r="I95" s="25">
        <v>1422658930</v>
      </c>
      <c r="J95" s="25">
        <v>1421362930</v>
      </c>
      <c r="K95" s="25" t="b">
        <v>0</v>
      </c>
      <c r="L95" s="25">
        <v>21</v>
      </c>
      <c r="M95" s="25" t="b">
        <v>1</v>
      </c>
      <c r="N95" s="25" t="s">
        <v>8269</v>
      </c>
      <c r="O95" s="25">
        <v>170</v>
      </c>
      <c r="P95" s="25">
        <v>64.760000000000005</v>
      </c>
      <c r="Q95" s="25" t="s">
        <v>8315</v>
      </c>
      <c r="R95" s="25" t="s">
        <v>8316</v>
      </c>
      <c r="S95" s="28">
        <v>42019.959837962961</v>
      </c>
      <c r="T95" s="25">
        <v>25569.000243055554</v>
      </c>
      <c r="U95" s="25">
        <v>2015</v>
      </c>
      <c r="V95" s="25">
        <v>1</v>
      </c>
      <c r="W95" s="25" t="s">
        <v>8372</v>
      </c>
    </row>
    <row r="96" spans="1:23" hidden="1" x14ac:dyDescent="0.3">
      <c r="A96" s="25">
        <v>2835</v>
      </c>
      <c r="B96" s="25" t="s">
        <v>2835</v>
      </c>
      <c r="C96" s="25" t="s">
        <v>6945</v>
      </c>
      <c r="D96" s="26">
        <v>1000</v>
      </c>
      <c r="E96" s="27">
        <v>1870.99</v>
      </c>
      <c r="F96" s="25" t="s">
        <v>8218</v>
      </c>
      <c r="G96" s="25" t="s">
        <v>8224</v>
      </c>
      <c r="H96" s="25" t="s">
        <v>8246</v>
      </c>
      <c r="I96" s="25">
        <v>1449273600</v>
      </c>
      <c r="J96" s="25">
        <v>1446742417</v>
      </c>
      <c r="K96" s="25" t="b">
        <v>0</v>
      </c>
      <c r="L96" s="25">
        <v>93</v>
      </c>
      <c r="M96" s="25" t="b">
        <v>1</v>
      </c>
      <c r="N96" s="25" t="s">
        <v>8269</v>
      </c>
      <c r="O96" s="25">
        <v>187</v>
      </c>
      <c r="P96" s="25">
        <v>20.12</v>
      </c>
      <c r="Q96" s="25" t="s">
        <v>8315</v>
      </c>
      <c r="R96" s="25" t="s">
        <v>8316</v>
      </c>
      <c r="S96" s="28">
        <v>42313.703900462962</v>
      </c>
      <c r="T96" s="25">
        <v>25569.001076388889</v>
      </c>
      <c r="U96" s="25">
        <v>2015</v>
      </c>
      <c r="V96" s="25">
        <v>11</v>
      </c>
      <c r="W96" s="25" t="s">
        <v>8381</v>
      </c>
    </row>
    <row r="97" spans="1:23" hidden="1" x14ac:dyDescent="0.3">
      <c r="A97" s="25">
        <v>2836</v>
      </c>
      <c r="B97" s="25" t="s">
        <v>2836</v>
      </c>
      <c r="C97" s="25" t="s">
        <v>6946</v>
      </c>
      <c r="D97" s="26">
        <v>450</v>
      </c>
      <c r="E97" s="27">
        <v>485</v>
      </c>
      <c r="F97" s="25" t="s">
        <v>8218</v>
      </c>
      <c r="G97" s="25" t="s">
        <v>8223</v>
      </c>
      <c r="H97" s="25" t="s">
        <v>8245</v>
      </c>
      <c r="I97" s="25">
        <v>1487393940</v>
      </c>
      <c r="J97" s="25">
        <v>1484115418</v>
      </c>
      <c r="K97" s="25" t="b">
        <v>0</v>
      </c>
      <c r="L97" s="25">
        <v>11</v>
      </c>
      <c r="M97" s="25" t="b">
        <v>1</v>
      </c>
      <c r="N97" s="25" t="s">
        <v>8269</v>
      </c>
      <c r="O97" s="25">
        <v>108</v>
      </c>
      <c r="P97" s="25">
        <v>44.09</v>
      </c>
      <c r="Q97" s="25" t="s">
        <v>8315</v>
      </c>
      <c r="R97" s="25" t="s">
        <v>8316</v>
      </c>
      <c r="S97" s="28">
        <v>42746.261782407411</v>
      </c>
      <c r="T97" s="25">
        <v>25569.000127314815</v>
      </c>
      <c r="U97" s="25">
        <v>2017</v>
      </c>
      <c r="V97" s="25">
        <v>1</v>
      </c>
      <c r="W97" s="25" t="s">
        <v>8372</v>
      </c>
    </row>
    <row r="98" spans="1:23" hidden="1" x14ac:dyDescent="0.3">
      <c r="A98" s="25">
        <v>2837</v>
      </c>
      <c r="B98" s="25" t="s">
        <v>2837</v>
      </c>
      <c r="C98" s="25" t="s">
        <v>6947</v>
      </c>
      <c r="D98" s="26">
        <v>850</v>
      </c>
      <c r="E98" s="27">
        <v>850</v>
      </c>
      <c r="F98" s="25" t="s">
        <v>8218</v>
      </c>
      <c r="G98" s="25" t="s">
        <v>8228</v>
      </c>
      <c r="H98" s="25" t="s">
        <v>8250</v>
      </c>
      <c r="I98" s="25">
        <v>1449701284</v>
      </c>
      <c r="J98" s="25">
        <v>1446241684</v>
      </c>
      <c r="K98" s="25" t="b">
        <v>0</v>
      </c>
      <c r="L98" s="25">
        <v>21</v>
      </c>
      <c r="M98" s="25" t="b">
        <v>1</v>
      </c>
      <c r="N98" s="25" t="s">
        <v>8269</v>
      </c>
      <c r="O98" s="25">
        <v>100</v>
      </c>
      <c r="P98" s="25">
        <v>40.479999999999997</v>
      </c>
      <c r="Q98" s="25" t="s">
        <v>8315</v>
      </c>
      <c r="R98" s="25" t="s">
        <v>8316</v>
      </c>
      <c r="S98" s="28">
        <v>42307.908379629633</v>
      </c>
      <c r="T98" s="25">
        <v>25569.000243055554</v>
      </c>
      <c r="U98" s="25">
        <v>2015</v>
      </c>
      <c r="V98" s="25">
        <v>10</v>
      </c>
      <c r="W98" s="25" t="s">
        <v>8383</v>
      </c>
    </row>
    <row r="99" spans="1:23" hidden="1" x14ac:dyDescent="0.3">
      <c r="A99" s="25">
        <v>2838</v>
      </c>
      <c r="B99" s="25" t="s">
        <v>2838</v>
      </c>
      <c r="C99" s="25" t="s">
        <v>6948</v>
      </c>
      <c r="D99" s="26">
        <v>2000</v>
      </c>
      <c r="E99" s="27">
        <v>2405</v>
      </c>
      <c r="F99" s="25" t="s">
        <v>8218</v>
      </c>
      <c r="G99" s="25" t="s">
        <v>8223</v>
      </c>
      <c r="H99" s="25" t="s">
        <v>8245</v>
      </c>
      <c r="I99" s="25">
        <v>1407967200</v>
      </c>
      <c r="J99" s="25">
        <v>1406039696</v>
      </c>
      <c r="K99" s="25" t="b">
        <v>0</v>
      </c>
      <c r="L99" s="25">
        <v>54</v>
      </c>
      <c r="M99" s="25" t="b">
        <v>1</v>
      </c>
      <c r="N99" s="25" t="s">
        <v>8269</v>
      </c>
      <c r="O99" s="25">
        <v>120</v>
      </c>
      <c r="P99" s="25">
        <v>44.54</v>
      </c>
      <c r="Q99" s="25" t="s">
        <v>8315</v>
      </c>
      <c r="R99" s="25" t="s">
        <v>8316</v>
      </c>
      <c r="S99" s="28">
        <v>41842.607592592591</v>
      </c>
      <c r="T99" s="25">
        <v>25569.000625000001</v>
      </c>
      <c r="U99" s="25">
        <v>2014</v>
      </c>
      <c r="V99" s="25">
        <v>7</v>
      </c>
      <c r="W99" s="25" t="s">
        <v>8378</v>
      </c>
    </row>
    <row r="100" spans="1:23" hidden="1" x14ac:dyDescent="0.3">
      <c r="A100" s="25">
        <v>2839</v>
      </c>
      <c r="B100" s="25" t="s">
        <v>2839</v>
      </c>
      <c r="C100" s="25" t="s">
        <v>6949</v>
      </c>
      <c r="D100" s="26">
        <v>3500</v>
      </c>
      <c r="E100" s="27">
        <v>3900</v>
      </c>
      <c r="F100" s="25" t="s">
        <v>8218</v>
      </c>
      <c r="G100" s="25" t="s">
        <v>8223</v>
      </c>
      <c r="H100" s="25" t="s">
        <v>8245</v>
      </c>
      <c r="I100" s="25">
        <v>1408942740</v>
      </c>
      <c r="J100" s="25">
        <v>1406958354</v>
      </c>
      <c r="K100" s="25" t="b">
        <v>0</v>
      </c>
      <c r="L100" s="25">
        <v>31</v>
      </c>
      <c r="M100" s="25" t="b">
        <v>1</v>
      </c>
      <c r="N100" s="25" t="s">
        <v>8269</v>
      </c>
      <c r="O100" s="25">
        <v>111</v>
      </c>
      <c r="P100" s="25">
        <v>125.81</v>
      </c>
      <c r="Q100" s="25" t="s">
        <v>8315</v>
      </c>
      <c r="R100" s="25" t="s">
        <v>8316</v>
      </c>
      <c r="S100" s="28">
        <v>41853.240208333329</v>
      </c>
      <c r="T100" s="25">
        <v>25569.000358796296</v>
      </c>
      <c r="U100" s="25">
        <v>2014</v>
      </c>
      <c r="V100" s="25">
        <v>8</v>
      </c>
      <c r="W100" s="25" t="s">
        <v>8379</v>
      </c>
    </row>
    <row r="101" spans="1:23" hidden="1" x14ac:dyDescent="0.3">
      <c r="A101" s="25">
        <v>2840</v>
      </c>
      <c r="B101" s="25" t="s">
        <v>2840</v>
      </c>
      <c r="C101" s="25" t="s">
        <v>6950</v>
      </c>
      <c r="D101" s="26">
        <v>2500</v>
      </c>
      <c r="E101" s="27">
        <v>2600</v>
      </c>
      <c r="F101" s="25" t="s">
        <v>8218</v>
      </c>
      <c r="G101" s="25" t="s">
        <v>8224</v>
      </c>
      <c r="H101" s="25" t="s">
        <v>8246</v>
      </c>
      <c r="I101" s="25">
        <v>1426698000</v>
      </c>
      <c r="J101" s="25">
        <v>1424825479</v>
      </c>
      <c r="K101" s="25" t="b">
        <v>0</v>
      </c>
      <c r="L101" s="25">
        <v>132</v>
      </c>
      <c r="M101" s="25" t="b">
        <v>1</v>
      </c>
      <c r="N101" s="25" t="s">
        <v>8269</v>
      </c>
      <c r="O101" s="25">
        <v>104</v>
      </c>
      <c r="P101" s="25">
        <v>19.7</v>
      </c>
      <c r="Q101" s="25" t="s">
        <v>8315</v>
      </c>
      <c r="R101" s="25" t="s">
        <v>8316</v>
      </c>
      <c r="S101" s="28">
        <v>42060.035636574074</v>
      </c>
      <c r="T101" s="25">
        <v>25569.001527777778</v>
      </c>
      <c r="U101" s="25">
        <v>2015</v>
      </c>
      <c r="V101" s="25">
        <v>2</v>
      </c>
      <c r="W101" s="25" t="s">
        <v>8373</v>
      </c>
    </row>
    <row r="102" spans="1:23" hidden="1" x14ac:dyDescent="0.3">
      <c r="A102" s="25">
        <v>2841</v>
      </c>
      <c r="B102" s="25" t="s">
        <v>2841</v>
      </c>
      <c r="C102" s="25" t="s">
        <v>6951</v>
      </c>
      <c r="D102" s="26">
        <v>1000</v>
      </c>
      <c r="E102" s="27">
        <v>10</v>
      </c>
      <c r="F102" s="25" t="s">
        <v>8220</v>
      </c>
      <c r="G102" s="25" t="s">
        <v>8224</v>
      </c>
      <c r="H102" s="25" t="s">
        <v>8246</v>
      </c>
      <c r="I102" s="25">
        <v>1450032297</v>
      </c>
      <c r="J102" s="25">
        <v>1444844697</v>
      </c>
      <c r="K102" s="25" t="b">
        <v>0</v>
      </c>
      <c r="L102" s="25">
        <v>1</v>
      </c>
      <c r="M102" s="25" t="b">
        <v>0</v>
      </c>
      <c r="N102" s="25" t="s">
        <v>8269</v>
      </c>
      <c r="O102" s="25">
        <v>1</v>
      </c>
      <c r="P102" s="25">
        <v>10</v>
      </c>
      <c r="Q102" s="25" t="s">
        <v>8315</v>
      </c>
      <c r="R102" s="25" t="s">
        <v>8316</v>
      </c>
      <c r="S102" s="28">
        <v>42291.739548611105</v>
      </c>
      <c r="T102" s="25">
        <v>25569.000011574073</v>
      </c>
      <c r="U102" s="25">
        <v>2015</v>
      </c>
      <c r="V102" s="25">
        <v>10</v>
      </c>
      <c r="W102" s="25" t="s">
        <v>8383</v>
      </c>
    </row>
    <row r="103" spans="1:23" hidden="1" x14ac:dyDescent="0.3">
      <c r="A103" s="25">
        <v>2842</v>
      </c>
      <c r="B103" s="25" t="s">
        <v>2842</v>
      </c>
      <c r="C103" s="25" t="s">
        <v>6952</v>
      </c>
      <c r="D103" s="26">
        <v>1500</v>
      </c>
      <c r="E103" s="27">
        <v>0</v>
      </c>
      <c r="F103" s="25" t="s">
        <v>8220</v>
      </c>
      <c r="G103" s="25" t="s">
        <v>8224</v>
      </c>
      <c r="H103" s="25" t="s">
        <v>8246</v>
      </c>
      <c r="I103" s="25">
        <v>1403348400</v>
      </c>
      <c r="J103" s="25">
        <v>1401058295</v>
      </c>
      <c r="K103" s="25" t="b">
        <v>0</v>
      </c>
      <c r="L103" s="25">
        <v>0</v>
      </c>
      <c r="M103" s="25" t="b">
        <v>0</v>
      </c>
      <c r="N103" s="25" t="s">
        <v>8269</v>
      </c>
      <c r="O103" s="25">
        <v>0</v>
      </c>
      <c r="P103" s="25">
        <v>0</v>
      </c>
      <c r="Q103" s="25" t="s">
        <v>8315</v>
      </c>
      <c r="R103" s="25" t="s">
        <v>8316</v>
      </c>
      <c r="S103" s="28">
        <v>41784.952488425923</v>
      </c>
      <c r="T103" s="25">
        <v>25569</v>
      </c>
      <c r="U103" s="25">
        <v>2014</v>
      </c>
      <c r="V103" s="25">
        <v>5</v>
      </c>
      <c r="W103" s="25" t="s">
        <v>8376</v>
      </c>
    </row>
    <row r="104" spans="1:23" hidden="1" x14ac:dyDescent="0.3">
      <c r="A104" s="25">
        <v>2843</v>
      </c>
      <c r="B104" s="25" t="s">
        <v>2843</v>
      </c>
      <c r="C104" s="25" t="s">
        <v>6953</v>
      </c>
      <c r="D104" s="26">
        <v>1200</v>
      </c>
      <c r="E104" s="27">
        <v>0</v>
      </c>
      <c r="F104" s="25" t="s">
        <v>8220</v>
      </c>
      <c r="G104" s="25" t="s">
        <v>8223</v>
      </c>
      <c r="H104" s="25" t="s">
        <v>8245</v>
      </c>
      <c r="I104" s="25">
        <v>1465790400</v>
      </c>
      <c r="J104" s="25">
        <v>1462210950</v>
      </c>
      <c r="K104" s="25" t="b">
        <v>0</v>
      </c>
      <c r="L104" s="25">
        <v>0</v>
      </c>
      <c r="M104" s="25" t="b">
        <v>0</v>
      </c>
      <c r="N104" s="25" t="s">
        <v>8269</v>
      </c>
      <c r="O104" s="25">
        <v>0</v>
      </c>
      <c r="P104" s="25">
        <v>0</v>
      </c>
      <c r="Q104" s="25" t="s">
        <v>8315</v>
      </c>
      <c r="R104" s="25" t="s">
        <v>8316</v>
      </c>
      <c r="S104" s="28">
        <v>42492.737847222219</v>
      </c>
      <c r="T104" s="25">
        <v>25569</v>
      </c>
      <c r="U104" s="25">
        <v>2016</v>
      </c>
      <c r="V104" s="25">
        <v>5</v>
      </c>
      <c r="W104" s="25" t="s">
        <v>8376</v>
      </c>
    </row>
    <row r="105" spans="1:23" hidden="1" x14ac:dyDescent="0.3">
      <c r="A105" s="25">
        <v>2844</v>
      </c>
      <c r="B105" s="25" t="s">
        <v>2844</v>
      </c>
      <c r="C105" s="25" t="s">
        <v>6954</v>
      </c>
      <c r="D105" s="26">
        <v>550</v>
      </c>
      <c r="E105" s="27">
        <v>30</v>
      </c>
      <c r="F105" s="25" t="s">
        <v>8220</v>
      </c>
      <c r="G105" s="25" t="s">
        <v>8238</v>
      </c>
      <c r="H105" s="25" t="s">
        <v>8248</v>
      </c>
      <c r="I105" s="25">
        <v>1483535180</v>
      </c>
      <c r="J105" s="25">
        <v>1480943180</v>
      </c>
      <c r="K105" s="25" t="b">
        <v>0</v>
      </c>
      <c r="L105" s="25">
        <v>1</v>
      </c>
      <c r="M105" s="25" t="b">
        <v>0</v>
      </c>
      <c r="N105" s="25" t="s">
        <v>8269</v>
      </c>
      <c r="O105" s="25">
        <v>5</v>
      </c>
      <c r="P105" s="25">
        <v>30</v>
      </c>
      <c r="Q105" s="25" t="s">
        <v>8315</v>
      </c>
      <c r="R105" s="25" t="s">
        <v>8316</v>
      </c>
      <c r="S105" s="28">
        <v>42709.546064814815</v>
      </c>
      <c r="T105" s="25">
        <v>25569.000011574073</v>
      </c>
      <c r="U105" s="25">
        <v>2016</v>
      </c>
      <c r="V105" s="25">
        <v>12</v>
      </c>
      <c r="W105" s="25" t="s">
        <v>8382</v>
      </c>
    </row>
    <row r="106" spans="1:23" hidden="1" x14ac:dyDescent="0.3">
      <c r="A106" s="25">
        <v>2845</v>
      </c>
      <c r="B106" s="25" t="s">
        <v>2845</v>
      </c>
      <c r="C106" s="25" t="s">
        <v>6955</v>
      </c>
      <c r="D106" s="26">
        <v>7500</v>
      </c>
      <c r="E106" s="27">
        <v>2366</v>
      </c>
      <c r="F106" s="25" t="s">
        <v>8220</v>
      </c>
      <c r="G106" s="25" t="s">
        <v>8223</v>
      </c>
      <c r="H106" s="25" t="s">
        <v>8245</v>
      </c>
      <c r="I106" s="25">
        <v>1433723033</v>
      </c>
      <c r="J106" s="25">
        <v>1428539033</v>
      </c>
      <c r="K106" s="25" t="b">
        <v>0</v>
      </c>
      <c r="L106" s="25">
        <v>39</v>
      </c>
      <c r="M106" s="25" t="b">
        <v>0</v>
      </c>
      <c r="N106" s="25" t="s">
        <v>8269</v>
      </c>
      <c r="O106" s="25">
        <v>32</v>
      </c>
      <c r="P106" s="25">
        <v>60.67</v>
      </c>
      <c r="Q106" s="25" t="s">
        <v>8315</v>
      </c>
      <c r="R106" s="25" t="s">
        <v>8316</v>
      </c>
      <c r="S106" s="28">
        <v>42103.016585648147</v>
      </c>
      <c r="T106" s="25">
        <v>25569.000451388889</v>
      </c>
      <c r="U106" s="25">
        <v>2015</v>
      </c>
      <c r="V106" s="25">
        <v>4</v>
      </c>
      <c r="W106" s="25" t="s">
        <v>8375</v>
      </c>
    </row>
    <row r="107" spans="1:23" hidden="1" x14ac:dyDescent="0.3">
      <c r="A107" s="25">
        <v>2846</v>
      </c>
      <c r="B107" s="25" t="s">
        <v>2846</v>
      </c>
      <c r="C107" s="25" t="s">
        <v>6956</v>
      </c>
      <c r="D107" s="26">
        <v>8000</v>
      </c>
      <c r="E107" s="27">
        <v>0</v>
      </c>
      <c r="F107" s="25" t="s">
        <v>8220</v>
      </c>
      <c r="G107" s="25" t="s">
        <v>8223</v>
      </c>
      <c r="H107" s="25" t="s">
        <v>8245</v>
      </c>
      <c r="I107" s="25">
        <v>1432917394</v>
      </c>
      <c r="J107" s="25">
        <v>1429029394</v>
      </c>
      <c r="K107" s="25" t="b">
        <v>0</v>
      </c>
      <c r="L107" s="25">
        <v>0</v>
      </c>
      <c r="M107" s="25" t="b">
        <v>0</v>
      </c>
      <c r="N107" s="25" t="s">
        <v>8269</v>
      </c>
      <c r="O107" s="25">
        <v>0</v>
      </c>
      <c r="P107" s="25">
        <v>0</v>
      </c>
      <c r="Q107" s="25" t="s">
        <v>8315</v>
      </c>
      <c r="R107" s="25" t="s">
        <v>8316</v>
      </c>
      <c r="S107" s="28">
        <v>42108.692060185189</v>
      </c>
      <c r="T107" s="25">
        <v>25569</v>
      </c>
      <c r="U107" s="25">
        <v>2015</v>
      </c>
      <c r="V107" s="25">
        <v>4</v>
      </c>
      <c r="W107" s="25" t="s">
        <v>8375</v>
      </c>
    </row>
    <row r="108" spans="1:23" hidden="1" x14ac:dyDescent="0.3">
      <c r="A108" s="25">
        <v>2847</v>
      </c>
      <c r="B108" s="25" t="s">
        <v>2847</v>
      </c>
      <c r="C108" s="25" t="s">
        <v>6957</v>
      </c>
      <c r="D108" s="26">
        <v>2000</v>
      </c>
      <c r="E108" s="27">
        <v>0</v>
      </c>
      <c r="F108" s="25" t="s">
        <v>8220</v>
      </c>
      <c r="G108" s="25" t="s">
        <v>8223</v>
      </c>
      <c r="H108" s="25" t="s">
        <v>8245</v>
      </c>
      <c r="I108" s="25">
        <v>1464031265</v>
      </c>
      <c r="J108" s="25">
        <v>1458847265</v>
      </c>
      <c r="K108" s="25" t="b">
        <v>0</v>
      </c>
      <c r="L108" s="25">
        <v>0</v>
      </c>
      <c r="M108" s="25" t="b">
        <v>0</v>
      </c>
      <c r="N108" s="25" t="s">
        <v>8269</v>
      </c>
      <c r="O108" s="25">
        <v>0</v>
      </c>
      <c r="P108" s="25">
        <v>0</v>
      </c>
      <c r="Q108" s="25" t="s">
        <v>8315</v>
      </c>
      <c r="R108" s="25" t="s">
        <v>8316</v>
      </c>
      <c r="S108" s="28">
        <v>42453.806307870371</v>
      </c>
      <c r="T108" s="25">
        <v>25569</v>
      </c>
      <c r="U108" s="25">
        <v>2016</v>
      </c>
      <c r="V108" s="25">
        <v>3</v>
      </c>
      <c r="W108" s="25" t="s">
        <v>8374</v>
      </c>
    </row>
    <row r="109" spans="1:23" hidden="1" x14ac:dyDescent="0.3">
      <c r="A109" s="25">
        <v>2848</v>
      </c>
      <c r="B109" s="25" t="s">
        <v>2848</v>
      </c>
      <c r="C109" s="25" t="s">
        <v>6958</v>
      </c>
      <c r="D109" s="26">
        <v>35000</v>
      </c>
      <c r="E109" s="27">
        <v>70</v>
      </c>
      <c r="F109" s="25" t="s">
        <v>8220</v>
      </c>
      <c r="G109" s="25" t="s">
        <v>8223</v>
      </c>
      <c r="H109" s="25" t="s">
        <v>8245</v>
      </c>
      <c r="I109" s="25">
        <v>1432913659</v>
      </c>
      <c r="J109" s="25">
        <v>1430321659</v>
      </c>
      <c r="K109" s="25" t="b">
        <v>0</v>
      </c>
      <c r="L109" s="25">
        <v>3</v>
      </c>
      <c r="M109" s="25" t="b">
        <v>0</v>
      </c>
      <c r="N109" s="25" t="s">
        <v>8269</v>
      </c>
      <c r="O109" s="25">
        <v>0</v>
      </c>
      <c r="P109" s="25">
        <v>23.33</v>
      </c>
      <c r="Q109" s="25" t="s">
        <v>8315</v>
      </c>
      <c r="R109" s="25" t="s">
        <v>8316</v>
      </c>
      <c r="S109" s="28">
        <v>42123.648831018523</v>
      </c>
      <c r="T109" s="25">
        <v>25569.000034722223</v>
      </c>
      <c r="U109" s="25">
        <v>2015</v>
      </c>
      <c r="V109" s="25">
        <v>4</v>
      </c>
      <c r="W109" s="25" t="s">
        <v>8375</v>
      </c>
    </row>
    <row r="110" spans="1:23" hidden="1" x14ac:dyDescent="0.3">
      <c r="A110" s="25">
        <v>2849</v>
      </c>
      <c r="B110" s="25" t="s">
        <v>2849</v>
      </c>
      <c r="C110" s="25" t="s">
        <v>6959</v>
      </c>
      <c r="D110" s="26">
        <v>500</v>
      </c>
      <c r="E110" s="27">
        <v>5</v>
      </c>
      <c r="F110" s="25" t="s">
        <v>8220</v>
      </c>
      <c r="G110" s="25" t="s">
        <v>8224</v>
      </c>
      <c r="H110" s="25" t="s">
        <v>8246</v>
      </c>
      <c r="I110" s="25">
        <v>1461406600</v>
      </c>
      <c r="J110" s="25">
        <v>1458814600</v>
      </c>
      <c r="K110" s="25" t="b">
        <v>0</v>
      </c>
      <c r="L110" s="25">
        <v>1</v>
      </c>
      <c r="M110" s="25" t="b">
        <v>0</v>
      </c>
      <c r="N110" s="25" t="s">
        <v>8269</v>
      </c>
      <c r="O110" s="25">
        <v>1</v>
      </c>
      <c r="P110" s="25">
        <v>5</v>
      </c>
      <c r="Q110" s="25" t="s">
        <v>8315</v>
      </c>
      <c r="R110" s="25" t="s">
        <v>8316</v>
      </c>
      <c r="S110" s="28">
        <v>42453.428240740745</v>
      </c>
      <c r="T110" s="25">
        <v>25569.000011574073</v>
      </c>
      <c r="U110" s="25">
        <v>2016</v>
      </c>
      <c r="V110" s="25">
        <v>3</v>
      </c>
      <c r="W110" s="25" t="s">
        <v>8374</v>
      </c>
    </row>
    <row r="111" spans="1:23" hidden="1" x14ac:dyDescent="0.3">
      <c r="A111" s="25">
        <v>2850</v>
      </c>
      <c r="B111" s="25" t="s">
        <v>2850</v>
      </c>
      <c r="C111" s="25" t="s">
        <v>6960</v>
      </c>
      <c r="D111" s="26">
        <v>8000</v>
      </c>
      <c r="E111" s="27">
        <v>311</v>
      </c>
      <c r="F111" s="25" t="s">
        <v>8220</v>
      </c>
      <c r="G111" s="25" t="s">
        <v>8223</v>
      </c>
      <c r="H111" s="25" t="s">
        <v>8245</v>
      </c>
      <c r="I111" s="25">
        <v>1409962211</v>
      </c>
      <c r="J111" s="25">
        <v>1407370211</v>
      </c>
      <c r="K111" s="25" t="b">
        <v>0</v>
      </c>
      <c r="L111" s="25">
        <v>13</v>
      </c>
      <c r="M111" s="25" t="b">
        <v>0</v>
      </c>
      <c r="N111" s="25" t="s">
        <v>8269</v>
      </c>
      <c r="O111" s="25">
        <v>4</v>
      </c>
      <c r="P111" s="25">
        <v>23.92</v>
      </c>
      <c r="Q111" s="25" t="s">
        <v>8315</v>
      </c>
      <c r="R111" s="25" t="s">
        <v>8316</v>
      </c>
      <c r="S111" s="28">
        <v>41858.007071759261</v>
      </c>
      <c r="T111" s="25">
        <v>25569.000150462962</v>
      </c>
      <c r="U111" s="25">
        <v>2014</v>
      </c>
      <c r="V111" s="25">
        <v>8</v>
      </c>
      <c r="W111" s="25" t="s">
        <v>8379</v>
      </c>
    </row>
    <row r="112" spans="1:23" hidden="1" x14ac:dyDescent="0.3">
      <c r="A112" s="25">
        <v>2851</v>
      </c>
      <c r="B112" s="25" t="s">
        <v>2851</v>
      </c>
      <c r="C112" s="25" t="s">
        <v>6961</v>
      </c>
      <c r="D112" s="26">
        <v>4500</v>
      </c>
      <c r="E112" s="27">
        <v>0</v>
      </c>
      <c r="F112" s="25" t="s">
        <v>8220</v>
      </c>
      <c r="G112" s="25" t="s">
        <v>8240</v>
      </c>
      <c r="H112" s="25" t="s">
        <v>8248</v>
      </c>
      <c r="I112" s="25">
        <v>1454109420</v>
      </c>
      <c r="J112" s="25">
        <v>1453334629</v>
      </c>
      <c r="K112" s="25" t="b">
        <v>0</v>
      </c>
      <c r="L112" s="25">
        <v>0</v>
      </c>
      <c r="M112" s="25" t="b">
        <v>0</v>
      </c>
      <c r="N112" s="25" t="s">
        <v>8269</v>
      </c>
      <c r="O112" s="25">
        <v>0</v>
      </c>
      <c r="P112" s="25">
        <v>0</v>
      </c>
      <c r="Q112" s="25" t="s">
        <v>8315</v>
      </c>
      <c r="R112" s="25" t="s">
        <v>8316</v>
      </c>
      <c r="S112" s="28">
        <v>42390.002650462964</v>
      </c>
      <c r="T112" s="25">
        <v>25569</v>
      </c>
      <c r="U112" s="25">
        <v>2016</v>
      </c>
      <c r="V112" s="25">
        <v>1</v>
      </c>
      <c r="W112" s="25" t="s">
        <v>8372</v>
      </c>
    </row>
    <row r="113" spans="1:23" hidden="1" x14ac:dyDescent="0.3">
      <c r="A113" s="25">
        <v>2852</v>
      </c>
      <c r="B113" s="25" t="s">
        <v>2852</v>
      </c>
      <c r="C113" s="25" t="s">
        <v>6962</v>
      </c>
      <c r="D113" s="26">
        <v>5000</v>
      </c>
      <c r="E113" s="27">
        <v>95</v>
      </c>
      <c r="F113" s="25" t="s">
        <v>8220</v>
      </c>
      <c r="G113" s="25" t="s">
        <v>8223</v>
      </c>
      <c r="H113" s="25" t="s">
        <v>8245</v>
      </c>
      <c r="I113" s="25">
        <v>1403312703</v>
      </c>
      <c r="J113" s="25">
        <v>1400720703</v>
      </c>
      <c r="K113" s="25" t="b">
        <v>0</v>
      </c>
      <c r="L113" s="25">
        <v>6</v>
      </c>
      <c r="M113" s="25" t="b">
        <v>0</v>
      </c>
      <c r="N113" s="25" t="s">
        <v>8269</v>
      </c>
      <c r="O113" s="25">
        <v>2</v>
      </c>
      <c r="P113" s="25">
        <v>15.83</v>
      </c>
      <c r="Q113" s="25" t="s">
        <v>8315</v>
      </c>
      <c r="R113" s="25" t="s">
        <v>8316</v>
      </c>
      <c r="S113" s="28">
        <v>41781.045173611114</v>
      </c>
      <c r="T113" s="25">
        <v>25569.000069444446</v>
      </c>
      <c r="U113" s="25">
        <v>2014</v>
      </c>
      <c r="V113" s="25">
        <v>5</v>
      </c>
      <c r="W113" s="25" t="s">
        <v>8376</v>
      </c>
    </row>
    <row r="114" spans="1:23" hidden="1" x14ac:dyDescent="0.3">
      <c r="A114" s="25">
        <v>2853</v>
      </c>
      <c r="B114" s="25" t="s">
        <v>2853</v>
      </c>
      <c r="C114" s="25" t="s">
        <v>6963</v>
      </c>
      <c r="D114" s="26">
        <v>9500</v>
      </c>
      <c r="E114" s="27">
        <v>0</v>
      </c>
      <c r="F114" s="25" t="s">
        <v>8220</v>
      </c>
      <c r="G114" s="25" t="s">
        <v>8228</v>
      </c>
      <c r="H114" s="25" t="s">
        <v>8250</v>
      </c>
      <c r="I114" s="25">
        <v>1410669297</v>
      </c>
      <c r="J114" s="25">
        <v>1405485297</v>
      </c>
      <c r="K114" s="25" t="b">
        <v>0</v>
      </c>
      <c r="L114" s="25">
        <v>0</v>
      </c>
      <c r="M114" s="25" t="b">
        <v>0</v>
      </c>
      <c r="N114" s="25" t="s">
        <v>8269</v>
      </c>
      <c r="O114" s="25">
        <v>0</v>
      </c>
      <c r="P114" s="25">
        <v>0</v>
      </c>
      <c r="Q114" s="25" t="s">
        <v>8315</v>
      </c>
      <c r="R114" s="25" t="s">
        <v>8316</v>
      </c>
      <c r="S114" s="28">
        <v>41836.190937499996</v>
      </c>
      <c r="T114" s="25">
        <v>25569</v>
      </c>
      <c r="U114" s="25">
        <v>2014</v>
      </c>
      <c r="V114" s="25">
        <v>7</v>
      </c>
      <c r="W114" s="25" t="s">
        <v>8378</v>
      </c>
    </row>
    <row r="115" spans="1:23" hidden="1" x14ac:dyDescent="0.3">
      <c r="A115" s="25">
        <v>2854</v>
      </c>
      <c r="B115" s="25" t="s">
        <v>2854</v>
      </c>
      <c r="C115" s="25" t="s">
        <v>6964</v>
      </c>
      <c r="D115" s="26">
        <v>1000</v>
      </c>
      <c r="E115" s="27">
        <v>417</v>
      </c>
      <c r="F115" s="25" t="s">
        <v>8220</v>
      </c>
      <c r="G115" s="25" t="s">
        <v>8224</v>
      </c>
      <c r="H115" s="25" t="s">
        <v>8246</v>
      </c>
      <c r="I115" s="25">
        <v>1431018719</v>
      </c>
      <c r="J115" s="25">
        <v>1429290719</v>
      </c>
      <c r="K115" s="25" t="b">
        <v>0</v>
      </c>
      <c r="L115" s="25">
        <v>14</v>
      </c>
      <c r="M115" s="25" t="b">
        <v>0</v>
      </c>
      <c r="N115" s="25" t="s">
        <v>8269</v>
      </c>
      <c r="O115" s="25">
        <v>42</v>
      </c>
      <c r="P115" s="25">
        <v>29.79</v>
      </c>
      <c r="Q115" s="25" t="s">
        <v>8315</v>
      </c>
      <c r="R115" s="25" t="s">
        <v>8316</v>
      </c>
      <c r="S115" s="28">
        <v>42111.71665509259</v>
      </c>
      <c r="T115" s="25">
        <v>25569.000162037039</v>
      </c>
      <c r="U115" s="25">
        <v>2015</v>
      </c>
      <c r="V115" s="25">
        <v>4</v>
      </c>
      <c r="W115" s="25" t="s">
        <v>8375</v>
      </c>
    </row>
    <row r="116" spans="1:23" hidden="1" x14ac:dyDescent="0.3">
      <c r="A116" s="25">
        <v>2855</v>
      </c>
      <c r="B116" s="25" t="s">
        <v>2855</v>
      </c>
      <c r="C116" s="25" t="s">
        <v>6965</v>
      </c>
      <c r="D116" s="26">
        <v>600</v>
      </c>
      <c r="E116" s="27">
        <v>300</v>
      </c>
      <c r="F116" s="25" t="s">
        <v>8220</v>
      </c>
      <c r="G116" s="25" t="s">
        <v>8223</v>
      </c>
      <c r="H116" s="25" t="s">
        <v>8245</v>
      </c>
      <c r="I116" s="25">
        <v>1454110440</v>
      </c>
      <c r="J116" s="25">
        <v>1451607071</v>
      </c>
      <c r="K116" s="25" t="b">
        <v>0</v>
      </c>
      <c r="L116" s="25">
        <v>5</v>
      </c>
      <c r="M116" s="25" t="b">
        <v>0</v>
      </c>
      <c r="N116" s="25" t="s">
        <v>8269</v>
      </c>
      <c r="O116" s="25">
        <v>50</v>
      </c>
      <c r="P116" s="25">
        <v>60</v>
      </c>
      <c r="Q116" s="25" t="s">
        <v>8315</v>
      </c>
      <c r="R116" s="25" t="s">
        <v>8316</v>
      </c>
      <c r="S116" s="28">
        <v>42370.007766203707</v>
      </c>
      <c r="T116" s="25">
        <v>25569.000057870369</v>
      </c>
      <c r="U116" s="25">
        <v>2016</v>
      </c>
      <c r="V116" s="25">
        <v>1</v>
      </c>
      <c r="W116" s="25" t="s">
        <v>8372</v>
      </c>
    </row>
    <row r="117" spans="1:23" hidden="1" x14ac:dyDescent="0.3">
      <c r="A117" s="25">
        <v>2856</v>
      </c>
      <c r="B117" s="25" t="s">
        <v>2856</v>
      </c>
      <c r="C117" s="25" t="s">
        <v>6966</v>
      </c>
      <c r="D117" s="26">
        <v>3000</v>
      </c>
      <c r="E117" s="27">
        <v>146</v>
      </c>
      <c r="F117" s="25" t="s">
        <v>8220</v>
      </c>
      <c r="G117" s="25" t="s">
        <v>8223</v>
      </c>
      <c r="H117" s="25" t="s">
        <v>8245</v>
      </c>
      <c r="I117" s="25">
        <v>1439069640</v>
      </c>
      <c r="J117" s="25">
        <v>1433897647</v>
      </c>
      <c r="K117" s="25" t="b">
        <v>0</v>
      </c>
      <c r="L117" s="25">
        <v>6</v>
      </c>
      <c r="M117" s="25" t="b">
        <v>0</v>
      </c>
      <c r="N117" s="25" t="s">
        <v>8269</v>
      </c>
      <c r="O117" s="25">
        <v>5</v>
      </c>
      <c r="P117" s="25">
        <v>24.33</v>
      </c>
      <c r="Q117" s="25" t="s">
        <v>8315</v>
      </c>
      <c r="R117" s="25" t="s">
        <v>8316</v>
      </c>
      <c r="S117" s="28">
        <v>42165.037581018521</v>
      </c>
      <c r="T117" s="25">
        <v>25569.000069444446</v>
      </c>
      <c r="U117" s="25">
        <v>2015</v>
      </c>
      <c r="V117" s="25">
        <v>6</v>
      </c>
      <c r="W117" s="25" t="s">
        <v>8377</v>
      </c>
    </row>
    <row r="118" spans="1:23" hidden="1" x14ac:dyDescent="0.3">
      <c r="A118" s="25">
        <v>2857</v>
      </c>
      <c r="B118" s="25" t="s">
        <v>2857</v>
      </c>
      <c r="C118" s="25" t="s">
        <v>6967</v>
      </c>
      <c r="D118" s="26">
        <v>38000</v>
      </c>
      <c r="E118" s="27">
        <v>7500</v>
      </c>
      <c r="F118" s="25" t="s">
        <v>8220</v>
      </c>
      <c r="G118" s="25" t="s">
        <v>8237</v>
      </c>
      <c r="H118" s="25" t="s">
        <v>8255</v>
      </c>
      <c r="I118" s="25">
        <v>1487613600</v>
      </c>
      <c r="J118" s="25">
        <v>1482444295</v>
      </c>
      <c r="K118" s="25" t="b">
        <v>0</v>
      </c>
      <c r="L118" s="25">
        <v>15</v>
      </c>
      <c r="M118" s="25" t="b">
        <v>0</v>
      </c>
      <c r="N118" s="25" t="s">
        <v>8269</v>
      </c>
      <c r="O118" s="25">
        <v>20</v>
      </c>
      <c r="P118" s="25">
        <v>500</v>
      </c>
      <c r="Q118" s="25" t="s">
        <v>8315</v>
      </c>
      <c r="R118" s="25" t="s">
        <v>8316</v>
      </c>
      <c r="S118" s="28">
        <v>42726.920081018514</v>
      </c>
      <c r="T118" s="25">
        <v>25569.000173611112</v>
      </c>
      <c r="U118" s="25">
        <v>2016</v>
      </c>
      <c r="V118" s="25">
        <v>12</v>
      </c>
      <c r="W118" s="25" t="s">
        <v>8382</v>
      </c>
    </row>
    <row r="119" spans="1:23" hidden="1" x14ac:dyDescent="0.3">
      <c r="A119" s="25">
        <v>2858</v>
      </c>
      <c r="B119" s="25" t="s">
        <v>2858</v>
      </c>
      <c r="C119" s="25" t="s">
        <v>6968</v>
      </c>
      <c r="D119" s="26">
        <v>1000</v>
      </c>
      <c r="E119" s="27">
        <v>0</v>
      </c>
      <c r="F119" s="25" t="s">
        <v>8220</v>
      </c>
      <c r="G119" s="25" t="s">
        <v>8232</v>
      </c>
      <c r="H119" s="25" t="s">
        <v>8248</v>
      </c>
      <c r="I119" s="25">
        <v>1417778880</v>
      </c>
      <c r="J119" s="25">
        <v>1415711095</v>
      </c>
      <c r="K119" s="25" t="b">
        <v>0</v>
      </c>
      <c r="L119" s="25">
        <v>0</v>
      </c>
      <c r="M119" s="25" t="b">
        <v>0</v>
      </c>
      <c r="N119" s="25" t="s">
        <v>8269</v>
      </c>
      <c r="O119" s="25">
        <v>0</v>
      </c>
      <c r="P119" s="25">
        <v>0</v>
      </c>
      <c r="Q119" s="25" t="s">
        <v>8315</v>
      </c>
      <c r="R119" s="25" t="s">
        <v>8316</v>
      </c>
      <c r="S119" s="28">
        <v>41954.545081018514</v>
      </c>
      <c r="T119" s="25">
        <v>25569</v>
      </c>
      <c r="U119" s="25">
        <v>2014</v>
      </c>
      <c r="V119" s="25">
        <v>11</v>
      </c>
      <c r="W119" s="25" t="s">
        <v>8381</v>
      </c>
    </row>
    <row r="120" spans="1:23" hidden="1" x14ac:dyDescent="0.3">
      <c r="A120" s="25">
        <v>2859</v>
      </c>
      <c r="B120" s="25" t="s">
        <v>2859</v>
      </c>
      <c r="C120" s="25" t="s">
        <v>6969</v>
      </c>
      <c r="D120" s="26">
        <v>2000</v>
      </c>
      <c r="E120" s="27">
        <v>35</v>
      </c>
      <c r="F120" s="25" t="s">
        <v>8220</v>
      </c>
      <c r="G120" s="25" t="s">
        <v>8225</v>
      </c>
      <c r="H120" s="25" t="s">
        <v>8247</v>
      </c>
      <c r="I120" s="25">
        <v>1444984904</v>
      </c>
      <c r="J120" s="25">
        <v>1439800904</v>
      </c>
      <c r="K120" s="25" t="b">
        <v>0</v>
      </c>
      <c r="L120" s="25">
        <v>1</v>
      </c>
      <c r="M120" s="25" t="b">
        <v>0</v>
      </c>
      <c r="N120" s="25" t="s">
        <v>8269</v>
      </c>
      <c r="O120" s="25">
        <v>2</v>
      </c>
      <c r="P120" s="25">
        <v>35</v>
      </c>
      <c r="Q120" s="25" t="s">
        <v>8315</v>
      </c>
      <c r="R120" s="25" t="s">
        <v>8316</v>
      </c>
      <c r="S120" s="28">
        <v>42233.362314814818</v>
      </c>
      <c r="T120" s="25">
        <v>25569.000011574073</v>
      </c>
      <c r="U120" s="25">
        <v>2015</v>
      </c>
      <c r="V120" s="25">
        <v>8</v>
      </c>
      <c r="W120" s="25" t="s">
        <v>8379</v>
      </c>
    </row>
    <row r="121" spans="1:23" hidden="1" x14ac:dyDescent="0.3">
      <c r="A121" s="25">
        <v>2860</v>
      </c>
      <c r="B121" s="25" t="s">
        <v>2860</v>
      </c>
      <c r="C121" s="25" t="s">
        <v>6970</v>
      </c>
      <c r="D121" s="26">
        <v>4000</v>
      </c>
      <c r="E121" s="27">
        <v>266</v>
      </c>
      <c r="F121" s="25" t="s">
        <v>8220</v>
      </c>
      <c r="G121" s="25" t="s">
        <v>8223</v>
      </c>
      <c r="H121" s="25" t="s">
        <v>8245</v>
      </c>
      <c r="I121" s="25">
        <v>1466363576</v>
      </c>
      <c r="J121" s="25">
        <v>1461179576</v>
      </c>
      <c r="K121" s="25" t="b">
        <v>0</v>
      </c>
      <c r="L121" s="25">
        <v>9</v>
      </c>
      <c r="M121" s="25" t="b">
        <v>0</v>
      </c>
      <c r="N121" s="25" t="s">
        <v>8269</v>
      </c>
      <c r="O121" s="25">
        <v>7</v>
      </c>
      <c r="P121" s="25">
        <v>29.56</v>
      </c>
      <c r="Q121" s="25" t="s">
        <v>8315</v>
      </c>
      <c r="R121" s="25" t="s">
        <v>8316</v>
      </c>
      <c r="S121" s="28">
        <v>42480.800648148142</v>
      </c>
      <c r="T121" s="25">
        <v>25569.000104166666</v>
      </c>
      <c r="U121" s="25">
        <v>2016</v>
      </c>
      <c r="V121" s="25">
        <v>4</v>
      </c>
      <c r="W121" s="25" t="s">
        <v>8375</v>
      </c>
    </row>
    <row r="122" spans="1:23" hidden="1" x14ac:dyDescent="0.3">
      <c r="A122" s="25">
        <v>2861</v>
      </c>
      <c r="B122" s="25" t="s">
        <v>2861</v>
      </c>
      <c r="C122" s="25" t="s">
        <v>6971</v>
      </c>
      <c r="D122" s="26">
        <v>250</v>
      </c>
      <c r="E122" s="27">
        <v>80</v>
      </c>
      <c r="F122" s="25" t="s">
        <v>8220</v>
      </c>
      <c r="G122" s="25" t="s">
        <v>8225</v>
      </c>
      <c r="H122" s="25" t="s">
        <v>8247</v>
      </c>
      <c r="I122" s="25">
        <v>1443103848</v>
      </c>
      <c r="J122" s="25">
        <v>1441894248</v>
      </c>
      <c r="K122" s="25" t="b">
        <v>0</v>
      </c>
      <c r="L122" s="25">
        <v>3</v>
      </c>
      <c r="M122" s="25" t="b">
        <v>0</v>
      </c>
      <c r="N122" s="25" t="s">
        <v>8269</v>
      </c>
      <c r="O122" s="25">
        <v>32</v>
      </c>
      <c r="P122" s="25">
        <v>26.67</v>
      </c>
      <c r="Q122" s="25" t="s">
        <v>8315</v>
      </c>
      <c r="R122" s="25" t="s">
        <v>8316</v>
      </c>
      <c r="S122" s="28">
        <v>42257.590833333335</v>
      </c>
      <c r="T122" s="25">
        <v>25569.000034722223</v>
      </c>
      <c r="U122" s="25">
        <v>2015</v>
      </c>
      <c r="V122" s="25">
        <v>9</v>
      </c>
      <c r="W122" s="25" t="s">
        <v>8380</v>
      </c>
    </row>
    <row r="123" spans="1:23" hidden="1" x14ac:dyDescent="0.3">
      <c r="A123" s="25">
        <v>2862</v>
      </c>
      <c r="B123" s="25" t="s">
        <v>2862</v>
      </c>
      <c r="C123" s="25" t="s">
        <v>6972</v>
      </c>
      <c r="D123" s="26">
        <v>12700</v>
      </c>
      <c r="E123" s="27">
        <v>55</v>
      </c>
      <c r="F123" s="25" t="s">
        <v>8220</v>
      </c>
      <c r="G123" s="25" t="s">
        <v>8223</v>
      </c>
      <c r="H123" s="25" t="s">
        <v>8245</v>
      </c>
      <c r="I123" s="25">
        <v>1403636229</v>
      </c>
      <c r="J123" s="25">
        <v>1401044229</v>
      </c>
      <c r="K123" s="25" t="b">
        <v>0</v>
      </c>
      <c r="L123" s="25">
        <v>3</v>
      </c>
      <c r="M123" s="25" t="b">
        <v>0</v>
      </c>
      <c r="N123" s="25" t="s">
        <v>8269</v>
      </c>
      <c r="O123" s="25">
        <v>0</v>
      </c>
      <c r="P123" s="25">
        <v>18.329999999999998</v>
      </c>
      <c r="Q123" s="25" t="s">
        <v>8315</v>
      </c>
      <c r="R123" s="25" t="s">
        <v>8316</v>
      </c>
      <c r="S123" s="28">
        <v>41784.789687500001</v>
      </c>
      <c r="T123" s="25">
        <v>25569.000034722223</v>
      </c>
      <c r="U123" s="25">
        <v>2014</v>
      </c>
      <c r="V123" s="25">
        <v>5</v>
      </c>
      <c r="W123" s="25" t="s">
        <v>8376</v>
      </c>
    </row>
    <row r="124" spans="1:23" x14ac:dyDescent="0.3">
      <c r="A124" s="25">
        <v>2863</v>
      </c>
      <c r="B124" s="25" t="s">
        <v>2863</v>
      </c>
      <c r="C124" s="25" t="s">
        <v>6973</v>
      </c>
      <c r="D124" s="26">
        <v>50000</v>
      </c>
      <c r="E124" s="27">
        <v>20</v>
      </c>
      <c r="F124" s="25" t="s">
        <v>8220</v>
      </c>
      <c r="G124" s="25" t="s">
        <v>8223</v>
      </c>
      <c r="H124" s="25" t="s">
        <v>8245</v>
      </c>
      <c r="I124" s="25">
        <v>1410279123</v>
      </c>
      <c r="J124" s="25">
        <v>1405095123</v>
      </c>
      <c r="K124" s="25" t="b">
        <v>0</v>
      </c>
      <c r="L124" s="25">
        <v>1</v>
      </c>
      <c r="M124" s="25" t="b">
        <v>0</v>
      </c>
      <c r="N124" s="25" t="s">
        <v>8269</v>
      </c>
      <c r="O124" s="25">
        <v>0</v>
      </c>
      <c r="P124" s="25">
        <v>20</v>
      </c>
      <c r="Q124" s="25" t="s">
        <v>8315</v>
      </c>
      <c r="R124" s="25" t="s">
        <v>8316</v>
      </c>
      <c r="S124" s="28">
        <v>41831.675034722226</v>
      </c>
      <c r="T124" s="25">
        <v>25569.000011574073</v>
      </c>
      <c r="U124" s="25">
        <v>2014</v>
      </c>
      <c r="V124" s="25">
        <v>7</v>
      </c>
      <c r="W124" s="25" t="s">
        <v>8378</v>
      </c>
    </row>
    <row r="125" spans="1:23" hidden="1" x14ac:dyDescent="0.3">
      <c r="A125" s="25">
        <v>2864</v>
      </c>
      <c r="B125" s="25" t="s">
        <v>2864</v>
      </c>
      <c r="C125" s="25" t="s">
        <v>6974</v>
      </c>
      <c r="D125" s="26">
        <v>2500</v>
      </c>
      <c r="E125" s="27">
        <v>40</v>
      </c>
      <c r="F125" s="25" t="s">
        <v>8220</v>
      </c>
      <c r="G125" s="25" t="s">
        <v>8224</v>
      </c>
      <c r="H125" s="25" t="s">
        <v>8246</v>
      </c>
      <c r="I125" s="25">
        <v>1437139080</v>
      </c>
      <c r="J125" s="25">
        <v>1434552207</v>
      </c>
      <c r="K125" s="25" t="b">
        <v>0</v>
      </c>
      <c r="L125" s="25">
        <v>3</v>
      </c>
      <c r="M125" s="25" t="b">
        <v>0</v>
      </c>
      <c r="N125" s="25" t="s">
        <v>8269</v>
      </c>
      <c r="O125" s="25">
        <v>2</v>
      </c>
      <c r="P125" s="25">
        <v>13.33</v>
      </c>
      <c r="Q125" s="25" t="s">
        <v>8315</v>
      </c>
      <c r="R125" s="25" t="s">
        <v>8316</v>
      </c>
      <c r="S125" s="28">
        <v>42172.613506944443</v>
      </c>
      <c r="T125" s="25">
        <v>25569.000034722223</v>
      </c>
      <c r="U125" s="25">
        <v>2015</v>
      </c>
      <c r="V125" s="25">
        <v>6</v>
      </c>
      <c r="W125" s="25" t="s">
        <v>8377</v>
      </c>
    </row>
    <row r="126" spans="1:23" hidden="1" x14ac:dyDescent="0.3">
      <c r="A126" s="25">
        <v>2865</v>
      </c>
      <c r="B126" s="25" t="s">
        <v>2865</v>
      </c>
      <c r="C126" s="25" t="s">
        <v>6975</v>
      </c>
      <c r="D126" s="26">
        <v>2888</v>
      </c>
      <c r="E126" s="27">
        <v>0</v>
      </c>
      <c r="F126" s="25" t="s">
        <v>8220</v>
      </c>
      <c r="G126" s="25" t="s">
        <v>8223</v>
      </c>
      <c r="H126" s="25" t="s">
        <v>8245</v>
      </c>
      <c r="I126" s="25">
        <v>1420512259</v>
      </c>
      <c r="J126" s="25">
        <v>1415328259</v>
      </c>
      <c r="K126" s="25" t="b">
        <v>0</v>
      </c>
      <c r="L126" s="25">
        <v>0</v>
      </c>
      <c r="M126" s="25" t="b">
        <v>0</v>
      </c>
      <c r="N126" s="25" t="s">
        <v>8269</v>
      </c>
      <c r="O126" s="25">
        <v>0</v>
      </c>
      <c r="P126" s="25">
        <v>0</v>
      </c>
      <c r="Q126" s="25" t="s">
        <v>8315</v>
      </c>
      <c r="R126" s="25" t="s">
        <v>8316</v>
      </c>
      <c r="S126" s="28">
        <v>41950.114108796297</v>
      </c>
      <c r="T126" s="25">
        <v>25569</v>
      </c>
      <c r="U126" s="25">
        <v>2014</v>
      </c>
      <c r="V126" s="25">
        <v>11</v>
      </c>
      <c r="W126" s="25" t="s">
        <v>8381</v>
      </c>
    </row>
    <row r="127" spans="1:23" hidden="1" x14ac:dyDescent="0.3">
      <c r="A127" s="25">
        <v>2866</v>
      </c>
      <c r="B127" s="25" t="s">
        <v>2866</v>
      </c>
      <c r="C127" s="25" t="s">
        <v>6976</v>
      </c>
      <c r="D127" s="26">
        <v>5000</v>
      </c>
      <c r="E127" s="27">
        <v>45</v>
      </c>
      <c r="F127" s="25" t="s">
        <v>8220</v>
      </c>
      <c r="G127" s="25" t="s">
        <v>8223</v>
      </c>
      <c r="H127" s="25" t="s">
        <v>8245</v>
      </c>
      <c r="I127" s="25">
        <v>1476482400</v>
      </c>
      <c r="J127" s="25">
        <v>1473893721</v>
      </c>
      <c r="K127" s="25" t="b">
        <v>0</v>
      </c>
      <c r="L127" s="25">
        <v>2</v>
      </c>
      <c r="M127" s="25" t="b">
        <v>0</v>
      </c>
      <c r="N127" s="25" t="s">
        <v>8269</v>
      </c>
      <c r="O127" s="25">
        <v>1</v>
      </c>
      <c r="P127" s="25">
        <v>22.5</v>
      </c>
      <c r="Q127" s="25" t="s">
        <v>8315</v>
      </c>
      <c r="R127" s="25" t="s">
        <v>8316</v>
      </c>
      <c r="S127" s="28">
        <v>42627.955104166671</v>
      </c>
      <c r="T127" s="25">
        <v>25569.00002314815</v>
      </c>
      <c r="U127" s="25">
        <v>2016</v>
      </c>
      <c r="V127" s="25">
        <v>9</v>
      </c>
      <c r="W127" s="25" t="s">
        <v>8380</v>
      </c>
    </row>
    <row r="128" spans="1:23" hidden="1" x14ac:dyDescent="0.3">
      <c r="A128" s="25">
        <v>2867</v>
      </c>
      <c r="B128" s="25" t="s">
        <v>2867</v>
      </c>
      <c r="C128" s="25" t="s">
        <v>6977</v>
      </c>
      <c r="D128" s="26">
        <v>2500</v>
      </c>
      <c r="E128" s="27">
        <v>504</v>
      </c>
      <c r="F128" s="25" t="s">
        <v>8220</v>
      </c>
      <c r="G128" s="25" t="s">
        <v>8223</v>
      </c>
      <c r="H128" s="25" t="s">
        <v>8245</v>
      </c>
      <c r="I128" s="25">
        <v>1467604800</v>
      </c>
      <c r="J128" s="25">
        <v>1465533672</v>
      </c>
      <c r="K128" s="25" t="b">
        <v>0</v>
      </c>
      <c r="L128" s="25">
        <v>10</v>
      </c>
      <c r="M128" s="25" t="b">
        <v>0</v>
      </c>
      <c r="N128" s="25" t="s">
        <v>8269</v>
      </c>
      <c r="O128" s="25">
        <v>20</v>
      </c>
      <c r="P128" s="25">
        <v>50.4</v>
      </c>
      <c r="Q128" s="25" t="s">
        <v>8315</v>
      </c>
      <c r="R128" s="25" t="s">
        <v>8316</v>
      </c>
      <c r="S128" s="28">
        <v>42531.195277777777</v>
      </c>
      <c r="T128" s="25">
        <v>25569.000115740742</v>
      </c>
      <c r="U128" s="25">
        <v>2016</v>
      </c>
      <c r="V128" s="25">
        <v>6</v>
      </c>
      <c r="W128" s="25" t="s">
        <v>8377</v>
      </c>
    </row>
    <row r="129" spans="1:23" hidden="1" x14ac:dyDescent="0.3">
      <c r="A129" s="25">
        <v>2868</v>
      </c>
      <c r="B129" s="25" t="s">
        <v>2868</v>
      </c>
      <c r="C129" s="25" t="s">
        <v>6978</v>
      </c>
      <c r="D129" s="26">
        <v>15000</v>
      </c>
      <c r="E129" s="27">
        <v>6301.76</v>
      </c>
      <c r="F129" s="25" t="s">
        <v>8220</v>
      </c>
      <c r="G129" s="25" t="s">
        <v>8223</v>
      </c>
      <c r="H129" s="25" t="s">
        <v>8245</v>
      </c>
      <c r="I129" s="25">
        <v>1475697054</v>
      </c>
      <c r="J129" s="25">
        <v>1473105054</v>
      </c>
      <c r="K129" s="25" t="b">
        <v>0</v>
      </c>
      <c r="L129" s="25">
        <v>60</v>
      </c>
      <c r="M129" s="25" t="b">
        <v>0</v>
      </c>
      <c r="N129" s="25" t="s">
        <v>8269</v>
      </c>
      <c r="O129" s="25">
        <v>42</v>
      </c>
      <c r="P129" s="25">
        <v>105.03</v>
      </c>
      <c r="Q129" s="25" t="s">
        <v>8315</v>
      </c>
      <c r="R129" s="25" t="s">
        <v>8316</v>
      </c>
      <c r="S129" s="28">
        <v>42618.827013888891</v>
      </c>
      <c r="T129" s="25">
        <v>25569.000694444443</v>
      </c>
      <c r="U129" s="25">
        <v>2016</v>
      </c>
      <c r="V129" s="25">
        <v>9</v>
      </c>
      <c r="W129" s="25" t="s">
        <v>8380</v>
      </c>
    </row>
    <row r="130" spans="1:23" hidden="1" x14ac:dyDescent="0.3">
      <c r="A130" s="25">
        <v>2869</v>
      </c>
      <c r="B130" s="25" t="s">
        <v>2869</v>
      </c>
      <c r="C130" s="25" t="s">
        <v>6979</v>
      </c>
      <c r="D130" s="26">
        <v>20000</v>
      </c>
      <c r="E130" s="27">
        <v>177</v>
      </c>
      <c r="F130" s="25" t="s">
        <v>8220</v>
      </c>
      <c r="G130" s="25" t="s">
        <v>8223</v>
      </c>
      <c r="H130" s="25" t="s">
        <v>8245</v>
      </c>
      <c r="I130" s="25">
        <v>1468937681</v>
      </c>
      <c r="J130" s="25">
        <v>1466345681</v>
      </c>
      <c r="K130" s="25" t="b">
        <v>0</v>
      </c>
      <c r="L130" s="25">
        <v>5</v>
      </c>
      <c r="M130" s="25" t="b">
        <v>0</v>
      </c>
      <c r="N130" s="25" t="s">
        <v>8269</v>
      </c>
      <c r="O130" s="25">
        <v>1</v>
      </c>
      <c r="P130" s="25">
        <v>35.4</v>
      </c>
      <c r="Q130" s="25" t="s">
        <v>8315</v>
      </c>
      <c r="R130" s="25" t="s">
        <v>8316</v>
      </c>
      <c r="S130" s="28">
        <v>42540.593530092592</v>
      </c>
      <c r="T130" s="25">
        <v>25569.000057870369</v>
      </c>
      <c r="U130" s="25">
        <v>2016</v>
      </c>
      <c r="V130" s="25">
        <v>6</v>
      </c>
      <c r="W130" s="25" t="s">
        <v>8377</v>
      </c>
    </row>
    <row r="131" spans="1:23" hidden="1" x14ac:dyDescent="0.3">
      <c r="A131" s="25">
        <v>2870</v>
      </c>
      <c r="B131" s="25" t="s">
        <v>2870</v>
      </c>
      <c r="C131" s="25" t="s">
        <v>6980</v>
      </c>
      <c r="D131" s="26">
        <v>5000</v>
      </c>
      <c r="E131" s="27">
        <v>750</v>
      </c>
      <c r="F131" s="25" t="s">
        <v>8220</v>
      </c>
      <c r="G131" s="25" t="s">
        <v>8223</v>
      </c>
      <c r="H131" s="25" t="s">
        <v>8245</v>
      </c>
      <c r="I131" s="25">
        <v>1400301165</v>
      </c>
      <c r="J131" s="25">
        <v>1397709165</v>
      </c>
      <c r="K131" s="25" t="b">
        <v>0</v>
      </c>
      <c r="L131" s="25">
        <v>9</v>
      </c>
      <c r="M131" s="25" t="b">
        <v>0</v>
      </c>
      <c r="N131" s="25" t="s">
        <v>8269</v>
      </c>
      <c r="O131" s="25">
        <v>15</v>
      </c>
      <c r="P131" s="25">
        <v>83.33</v>
      </c>
      <c r="Q131" s="25" t="s">
        <v>8315</v>
      </c>
      <c r="R131" s="25" t="s">
        <v>8316</v>
      </c>
      <c r="S131" s="28">
        <v>41746.189409722225</v>
      </c>
      <c r="T131" s="25">
        <v>25569.000104166666</v>
      </c>
      <c r="U131" s="25">
        <v>2014</v>
      </c>
      <c r="V131" s="25">
        <v>4</v>
      </c>
      <c r="W131" s="25" t="s">
        <v>8375</v>
      </c>
    </row>
    <row r="132" spans="1:23" hidden="1" x14ac:dyDescent="0.3">
      <c r="A132" s="25">
        <v>2871</v>
      </c>
      <c r="B132" s="25" t="s">
        <v>2871</v>
      </c>
      <c r="C132" s="25" t="s">
        <v>6981</v>
      </c>
      <c r="D132" s="26">
        <v>10000</v>
      </c>
      <c r="E132" s="27">
        <v>467</v>
      </c>
      <c r="F132" s="25" t="s">
        <v>8220</v>
      </c>
      <c r="G132" s="25" t="s">
        <v>8223</v>
      </c>
      <c r="H132" s="25" t="s">
        <v>8245</v>
      </c>
      <c r="I132" s="25">
        <v>1419183813</v>
      </c>
      <c r="J132" s="25">
        <v>1417455813</v>
      </c>
      <c r="K132" s="25" t="b">
        <v>0</v>
      </c>
      <c r="L132" s="25">
        <v>13</v>
      </c>
      <c r="M132" s="25" t="b">
        <v>0</v>
      </c>
      <c r="N132" s="25" t="s">
        <v>8269</v>
      </c>
      <c r="O132" s="25">
        <v>5</v>
      </c>
      <c r="P132" s="25">
        <v>35.92</v>
      </c>
      <c r="Q132" s="25" t="s">
        <v>8315</v>
      </c>
      <c r="R132" s="25" t="s">
        <v>8316</v>
      </c>
      <c r="S132" s="28">
        <v>41974.738576388889</v>
      </c>
      <c r="T132" s="25">
        <v>25569.000150462962</v>
      </c>
      <c r="U132" s="25">
        <v>2014</v>
      </c>
      <c r="V132" s="25">
        <v>12</v>
      </c>
      <c r="W132" s="25" t="s">
        <v>8382</v>
      </c>
    </row>
    <row r="133" spans="1:23" hidden="1" x14ac:dyDescent="0.3">
      <c r="A133" s="25">
        <v>2872</v>
      </c>
      <c r="B133" s="25" t="s">
        <v>2872</v>
      </c>
      <c r="C133" s="25" t="s">
        <v>6982</v>
      </c>
      <c r="D133" s="26">
        <v>3000</v>
      </c>
      <c r="E133" s="27">
        <v>0</v>
      </c>
      <c r="F133" s="25" t="s">
        <v>8220</v>
      </c>
      <c r="G133" s="25" t="s">
        <v>8223</v>
      </c>
      <c r="H133" s="25" t="s">
        <v>8245</v>
      </c>
      <c r="I133" s="25">
        <v>1434768438</v>
      </c>
      <c r="J133" s="25">
        <v>1429584438</v>
      </c>
      <c r="K133" s="25" t="b">
        <v>0</v>
      </c>
      <c r="L133" s="25">
        <v>0</v>
      </c>
      <c r="M133" s="25" t="b">
        <v>0</v>
      </c>
      <c r="N133" s="25" t="s">
        <v>8269</v>
      </c>
      <c r="O133" s="25">
        <v>0</v>
      </c>
      <c r="P133" s="25">
        <v>0</v>
      </c>
      <c r="Q133" s="25" t="s">
        <v>8315</v>
      </c>
      <c r="R133" s="25" t="s">
        <v>8316</v>
      </c>
      <c r="S133" s="28">
        <v>42115.11618055556</v>
      </c>
      <c r="T133" s="25">
        <v>25569</v>
      </c>
      <c r="U133" s="25">
        <v>2015</v>
      </c>
      <c r="V133" s="25">
        <v>4</v>
      </c>
      <c r="W133" s="25" t="s">
        <v>8375</v>
      </c>
    </row>
    <row r="134" spans="1:23" hidden="1" x14ac:dyDescent="0.3">
      <c r="A134" s="25">
        <v>2873</v>
      </c>
      <c r="B134" s="25" t="s">
        <v>2873</v>
      </c>
      <c r="C134" s="25" t="s">
        <v>6983</v>
      </c>
      <c r="D134" s="26">
        <v>2500</v>
      </c>
      <c r="E134" s="27">
        <v>953</v>
      </c>
      <c r="F134" s="25" t="s">
        <v>8220</v>
      </c>
      <c r="G134" s="25" t="s">
        <v>8223</v>
      </c>
      <c r="H134" s="25" t="s">
        <v>8245</v>
      </c>
      <c r="I134" s="25">
        <v>1422473831</v>
      </c>
      <c r="J134" s="25">
        <v>1419881831</v>
      </c>
      <c r="K134" s="25" t="b">
        <v>0</v>
      </c>
      <c r="L134" s="25">
        <v>8</v>
      </c>
      <c r="M134" s="25" t="b">
        <v>0</v>
      </c>
      <c r="N134" s="25" t="s">
        <v>8269</v>
      </c>
      <c r="O134" s="25">
        <v>38</v>
      </c>
      <c r="P134" s="25">
        <v>119.13</v>
      </c>
      <c r="Q134" s="25" t="s">
        <v>8315</v>
      </c>
      <c r="R134" s="25" t="s">
        <v>8316</v>
      </c>
      <c r="S134" s="28">
        <v>42002.817488425921</v>
      </c>
      <c r="T134" s="25">
        <v>25569.000092592592</v>
      </c>
      <c r="U134" s="25">
        <v>2014</v>
      </c>
      <c r="V134" s="25">
        <v>12</v>
      </c>
      <c r="W134" s="25" t="s">
        <v>8382</v>
      </c>
    </row>
    <row r="135" spans="1:23" hidden="1" x14ac:dyDescent="0.3">
      <c r="A135" s="25">
        <v>2874</v>
      </c>
      <c r="B135" s="25" t="s">
        <v>2874</v>
      </c>
      <c r="C135" s="25" t="s">
        <v>6984</v>
      </c>
      <c r="D135" s="26">
        <v>5000</v>
      </c>
      <c r="E135" s="27">
        <v>271</v>
      </c>
      <c r="F135" s="25" t="s">
        <v>8220</v>
      </c>
      <c r="G135" s="25" t="s">
        <v>8223</v>
      </c>
      <c r="H135" s="25" t="s">
        <v>8245</v>
      </c>
      <c r="I135" s="25">
        <v>1484684186</v>
      </c>
      <c r="J135" s="25">
        <v>1482092186</v>
      </c>
      <c r="K135" s="25" t="b">
        <v>0</v>
      </c>
      <c r="L135" s="25">
        <v>3</v>
      </c>
      <c r="M135" s="25" t="b">
        <v>0</v>
      </c>
      <c r="N135" s="25" t="s">
        <v>8269</v>
      </c>
      <c r="O135" s="25">
        <v>5</v>
      </c>
      <c r="P135" s="25">
        <v>90.33</v>
      </c>
      <c r="Q135" s="25" t="s">
        <v>8315</v>
      </c>
      <c r="R135" s="25" t="s">
        <v>8316</v>
      </c>
      <c r="S135" s="28">
        <v>42722.84474537037</v>
      </c>
      <c r="T135" s="25">
        <v>25569.000034722223</v>
      </c>
      <c r="U135" s="25">
        <v>2016</v>
      </c>
      <c r="V135" s="25">
        <v>12</v>
      </c>
      <c r="W135" s="25" t="s">
        <v>8382</v>
      </c>
    </row>
    <row r="136" spans="1:23" hidden="1" x14ac:dyDescent="0.3">
      <c r="A136" s="25">
        <v>2875</v>
      </c>
      <c r="B136" s="25" t="s">
        <v>2875</v>
      </c>
      <c r="C136" s="25" t="s">
        <v>6985</v>
      </c>
      <c r="D136" s="26">
        <v>20000</v>
      </c>
      <c r="E136" s="27">
        <v>7</v>
      </c>
      <c r="F136" s="25" t="s">
        <v>8220</v>
      </c>
      <c r="G136" s="25" t="s">
        <v>8223</v>
      </c>
      <c r="H136" s="25" t="s">
        <v>8245</v>
      </c>
      <c r="I136" s="25">
        <v>1462417493</v>
      </c>
      <c r="J136" s="25">
        <v>1459825493</v>
      </c>
      <c r="K136" s="25" t="b">
        <v>0</v>
      </c>
      <c r="L136" s="25">
        <v>3</v>
      </c>
      <c r="M136" s="25" t="b">
        <v>0</v>
      </c>
      <c r="N136" s="25" t="s">
        <v>8269</v>
      </c>
      <c r="O136" s="25">
        <v>0</v>
      </c>
      <c r="P136" s="25">
        <v>2.33</v>
      </c>
      <c r="Q136" s="25" t="s">
        <v>8315</v>
      </c>
      <c r="R136" s="25" t="s">
        <v>8316</v>
      </c>
      <c r="S136" s="28">
        <v>42465.128391203703</v>
      </c>
      <c r="T136" s="25">
        <v>25569.000034722223</v>
      </c>
      <c r="U136" s="25">
        <v>2016</v>
      </c>
      <c r="V136" s="25">
        <v>4</v>
      </c>
      <c r="W136" s="25" t="s">
        <v>8375</v>
      </c>
    </row>
    <row r="137" spans="1:23" x14ac:dyDescent="0.3">
      <c r="A137" s="25">
        <v>2876</v>
      </c>
      <c r="B137" s="25" t="s">
        <v>2876</v>
      </c>
      <c r="C137" s="25" t="s">
        <v>6986</v>
      </c>
      <c r="D137" s="26">
        <v>150000</v>
      </c>
      <c r="E137" s="27">
        <v>0</v>
      </c>
      <c r="F137" s="25" t="s">
        <v>8220</v>
      </c>
      <c r="G137" s="25" t="s">
        <v>8223</v>
      </c>
      <c r="H137" s="25" t="s">
        <v>8245</v>
      </c>
      <c r="I137" s="25">
        <v>1437069079</v>
      </c>
      <c r="J137" s="25">
        <v>1434477079</v>
      </c>
      <c r="K137" s="25" t="b">
        <v>0</v>
      </c>
      <c r="L137" s="25">
        <v>0</v>
      </c>
      <c r="M137" s="25" t="b">
        <v>0</v>
      </c>
      <c r="N137" s="25" t="s">
        <v>8269</v>
      </c>
      <c r="O137" s="25">
        <v>0</v>
      </c>
      <c r="P137" s="25">
        <v>0</v>
      </c>
      <c r="Q137" s="25" t="s">
        <v>8315</v>
      </c>
      <c r="R137" s="25" t="s">
        <v>8316</v>
      </c>
      <c r="S137" s="28">
        <v>42171.743969907402</v>
      </c>
      <c r="T137" s="25">
        <v>25569</v>
      </c>
      <c r="U137" s="25">
        <v>2015</v>
      </c>
      <c r="V137" s="25">
        <v>6</v>
      </c>
      <c r="W137" s="25" t="s">
        <v>8377</v>
      </c>
    </row>
    <row r="138" spans="1:23" hidden="1" x14ac:dyDescent="0.3">
      <c r="A138" s="25">
        <v>2877</v>
      </c>
      <c r="B138" s="25" t="s">
        <v>2877</v>
      </c>
      <c r="C138" s="25" t="s">
        <v>6987</v>
      </c>
      <c r="D138" s="26">
        <v>6000</v>
      </c>
      <c r="E138" s="27">
        <v>650</v>
      </c>
      <c r="F138" s="25" t="s">
        <v>8220</v>
      </c>
      <c r="G138" s="25" t="s">
        <v>8223</v>
      </c>
      <c r="H138" s="25" t="s">
        <v>8245</v>
      </c>
      <c r="I138" s="25">
        <v>1480525200</v>
      </c>
      <c r="J138" s="25">
        <v>1477781724</v>
      </c>
      <c r="K138" s="25" t="b">
        <v>0</v>
      </c>
      <c r="L138" s="25">
        <v>6</v>
      </c>
      <c r="M138" s="25" t="b">
        <v>0</v>
      </c>
      <c r="N138" s="25" t="s">
        <v>8269</v>
      </c>
      <c r="O138" s="25">
        <v>11</v>
      </c>
      <c r="P138" s="25">
        <v>108.33</v>
      </c>
      <c r="Q138" s="25" t="s">
        <v>8315</v>
      </c>
      <c r="R138" s="25" t="s">
        <v>8316</v>
      </c>
      <c r="S138" s="28">
        <v>42672.955138888887</v>
      </c>
      <c r="T138" s="25">
        <v>25569.000069444446</v>
      </c>
      <c r="U138" s="25">
        <v>2016</v>
      </c>
      <c r="V138" s="25">
        <v>10</v>
      </c>
      <c r="W138" s="25" t="s">
        <v>8383</v>
      </c>
    </row>
    <row r="139" spans="1:23" hidden="1" x14ac:dyDescent="0.3">
      <c r="A139" s="25">
        <v>2878</v>
      </c>
      <c r="B139" s="25" t="s">
        <v>2878</v>
      </c>
      <c r="C139" s="25" t="s">
        <v>6988</v>
      </c>
      <c r="D139" s="26">
        <v>3000</v>
      </c>
      <c r="E139" s="27">
        <v>63</v>
      </c>
      <c r="F139" s="25" t="s">
        <v>8220</v>
      </c>
      <c r="G139" s="25" t="s">
        <v>8224</v>
      </c>
      <c r="H139" s="25" t="s">
        <v>8246</v>
      </c>
      <c r="I139" s="25">
        <v>1435934795</v>
      </c>
      <c r="J139" s="25">
        <v>1430750795</v>
      </c>
      <c r="K139" s="25" t="b">
        <v>0</v>
      </c>
      <c r="L139" s="25">
        <v>4</v>
      </c>
      <c r="M139" s="25" t="b">
        <v>0</v>
      </c>
      <c r="N139" s="25" t="s">
        <v>8269</v>
      </c>
      <c r="O139" s="25">
        <v>2</v>
      </c>
      <c r="P139" s="25">
        <v>15.75</v>
      </c>
      <c r="Q139" s="25" t="s">
        <v>8315</v>
      </c>
      <c r="R139" s="25" t="s">
        <v>8316</v>
      </c>
      <c r="S139" s="28">
        <v>42128.615682870368</v>
      </c>
      <c r="T139" s="25">
        <v>25569.000046296296</v>
      </c>
      <c r="U139" s="25">
        <v>2015</v>
      </c>
      <c r="V139" s="25">
        <v>5</v>
      </c>
      <c r="W139" s="25" t="s">
        <v>8376</v>
      </c>
    </row>
    <row r="140" spans="1:23" hidden="1" x14ac:dyDescent="0.3">
      <c r="A140" s="25">
        <v>2879</v>
      </c>
      <c r="B140" s="25" t="s">
        <v>2879</v>
      </c>
      <c r="C140" s="25" t="s">
        <v>6989</v>
      </c>
      <c r="D140" s="26">
        <v>11200</v>
      </c>
      <c r="E140" s="27">
        <v>29</v>
      </c>
      <c r="F140" s="25" t="s">
        <v>8220</v>
      </c>
      <c r="G140" s="25" t="s">
        <v>8223</v>
      </c>
      <c r="H140" s="25" t="s">
        <v>8245</v>
      </c>
      <c r="I140" s="25">
        <v>1453310661</v>
      </c>
      <c r="J140" s="25">
        <v>1450718661</v>
      </c>
      <c r="K140" s="25" t="b">
        <v>0</v>
      </c>
      <c r="L140" s="25">
        <v>1</v>
      </c>
      <c r="M140" s="25" t="b">
        <v>0</v>
      </c>
      <c r="N140" s="25" t="s">
        <v>8269</v>
      </c>
      <c r="O140" s="25">
        <v>0</v>
      </c>
      <c r="P140" s="25">
        <v>29</v>
      </c>
      <c r="Q140" s="25" t="s">
        <v>8315</v>
      </c>
      <c r="R140" s="25" t="s">
        <v>8316</v>
      </c>
      <c r="S140" s="28">
        <v>42359.725243055553</v>
      </c>
      <c r="T140" s="25">
        <v>25569.000011574073</v>
      </c>
      <c r="U140" s="25">
        <v>2015</v>
      </c>
      <c r="V140" s="25">
        <v>12</v>
      </c>
      <c r="W140" s="25" t="s">
        <v>8382</v>
      </c>
    </row>
    <row r="141" spans="1:23" hidden="1" x14ac:dyDescent="0.3">
      <c r="A141" s="25">
        <v>2880</v>
      </c>
      <c r="B141" s="25" t="s">
        <v>2880</v>
      </c>
      <c r="C141" s="25" t="s">
        <v>6990</v>
      </c>
      <c r="D141" s="26">
        <v>12000</v>
      </c>
      <c r="E141" s="27">
        <v>2800</v>
      </c>
      <c r="F141" s="25" t="s">
        <v>8220</v>
      </c>
      <c r="G141" s="25" t="s">
        <v>8223</v>
      </c>
      <c r="H141" s="25" t="s">
        <v>8245</v>
      </c>
      <c r="I141" s="25">
        <v>1440090300</v>
      </c>
      <c r="J141" s="25">
        <v>1436305452</v>
      </c>
      <c r="K141" s="25" t="b">
        <v>0</v>
      </c>
      <c r="L141" s="25">
        <v>29</v>
      </c>
      <c r="M141" s="25" t="b">
        <v>0</v>
      </c>
      <c r="N141" s="25" t="s">
        <v>8269</v>
      </c>
      <c r="O141" s="25">
        <v>23</v>
      </c>
      <c r="P141" s="25">
        <v>96.55</v>
      </c>
      <c r="Q141" s="25" t="s">
        <v>8315</v>
      </c>
      <c r="R141" s="25" t="s">
        <v>8316</v>
      </c>
      <c r="S141" s="28">
        <v>42192.905694444446</v>
      </c>
      <c r="T141" s="25">
        <v>25569.000335648147</v>
      </c>
      <c r="U141" s="25">
        <v>2015</v>
      </c>
      <c r="V141" s="25">
        <v>7</v>
      </c>
      <c r="W141" s="25" t="s">
        <v>8378</v>
      </c>
    </row>
    <row r="142" spans="1:23" hidden="1" x14ac:dyDescent="0.3">
      <c r="A142" s="25">
        <v>2881</v>
      </c>
      <c r="B142" s="25" t="s">
        <v>2881</v>
      </c>
      <c r="C142" s="25" t="s">
        <v>6991</v>
      </c>
      <c r="D142" s="26">
        <v>5500</v>
      </c>
      <c r="E142" s="27">
        <v>0</v>
      </c>
      <c r="F142" s="25" t="s">
        <v>8220</v>
      </c>
      <c r="G142" s="25" t="s">
        <v>8223</v>
      </c>
      <c r="H142" s="25" t="s">
        <v>8245</v>
      </c>
      <c r="I142" s="25">
        <v>1417620036</v>
      </c>
      <c r="J142" s="25">
        <v>1412432436</v>
      </c>
      <c r="K142" s="25" t="b">
        <v>0</v>
      </c>
      <c r="L142" s="25">
        <v>0</v>
      </c>
      <c r="M142" s="25" t="b">
        <v>0</v>
      </c>
      <c r="N142" s="25" t="s">
        <v>8269</v>
      </c>
      <c r="O142" s="25">
        <v>0</v>
      </c>
      <c r="P142" s="25">
        <v>0</v>
      </c>
      <c r="Q142" s="25" t="s">
        <v>8315</v>
      </c>
      <c r="R142" s="25" t="s">
        <v>8316</v>
      </c>
      <c r="S142" s="28">
        <v>41916.597638888888</v>
      </c>
      <c r="T142" s="25">
        <v>25569</v>
      </c>
      <c r="U142" s="25">
        <v>2014</v>
      </c>
      <c r="V142" s="25">
        <v>10</v>
      </c>
      <c r="W142" s="25" t="s">
        <v>8383</v>
      </c>
    </row>
    <row r="143" spans="1:23" hidden="1" x14ac:dyDescent="0.3">
      <c r="A143" s="25">
        <v>2882</v>
      </c>
      <c r="B143" s="25" t="s">
        <v>2882</v>
      </c>
      <c r="C143" s="25" t="s">
        <v>6992</v>
      </c>
      <c r="D143" s="26">
        <v>750</v>
      </c>
      <c r="E143" s="27">
        <v>252</v>
      </c>
      <c r="F143" s="25" t="s">
        <v>8220</v>
      </c>
      <c r="G143" s="25" t="s">
        <v>8223</v>
      </c>
      <c r="H143" s="25" t="s">
        <v>8245</v>
      </c>
      <c r="I143" s="25">
        <v>1462112318</v>
      </c>
      <c r="J143" s="25">
        <v>1459520318</v>
      </c>
      <c r="K143" s="25" t="b">
        <v>0</v>
      </c>
      <c r="L143" s="25">
        <v>4</v>
      </c>
      <c r="M143" s="25" t="b">
        <v>0</v>
      </c>
      <c r="N143" s="25" t="s">
        <v>8269</v>
      </c>
      <c r="O143" s="25">
        <v>34</v>
      </c>
      <c r="P143" s="25">
        <v>63</v>
      </c>
      <c r="Q143" s="25" t="s">
        <v>8315</v>
      </c>
      <c r="R143" s="25" t="s">
        <v>8316</v>
      </c>
      <c r="S143" s="28">
        <v>42461.596273148149</v>
      </c>
      <c r="T143" s="25">
        <v>25569.000046296296</v>
      </c>
      <c r="U143" s="25">
        <v>2016</v>
      </c>
      <c r="V143" s="25">
        <v>4</v>
      </c>
      <c r="W143" s="25" t="s">
        <v>8375</v>
      </c>
    </row>
    <row r="144" spans="1:23" hidden="1" x14ac:dyDescent="0.3">
      <c r="A144" s="25">
        <v>2883</v>
      </c>
      <c r="B144" s="25" t="s">
        <v>2883</v>
      </c>
      <c r="C144" s="25" t="s">
        <v>6993</v>
      </c>
      <c r="D144" s="26">
        <v>10000</v>
      </c>
      <c r="E144" s="27">
        <v>1908</v>
      </c>
      <c r="F144" s="25" t="s">
        <v>8220</v>
      </c>
      <c r="G144" s="25" t="s">
        <v>8223</v>
      </c>
      <c r="H144" s="25" t="s">
        <v>8245</v>
      </c>
      <c r="I144" s="25">
        <v>1454734740</v>
      </c>
      <c r="J144" s="25">
        <v>1451684437</v>
      </c>
      <c r="K144" s="25" t="b">
        <v>0</v>
      </c>
      <c r="L144" s="25">
        <v>5</v>
      </c>
      <c r="M144" s="25" t="b">
        <v>0</v>
      </c>
      <c r="N144" s="25" t="s">
        <v>8269</v>
      </c>
      <c r="O144" s="25">
        <v>19</v>
      </c>
      <c r="P144" s="25">
        <v>381.6</v>
      </c>
      <c r="Q144" s="25" t="s">
        <v>8315</v>
      </c>
      <c r="R144" s="25" t="s">
        <v>8316</v>
      </c>
      <c r="S144" s="28">
        <v>42370.90320601852</v>
      </c>
      <c r="T144" s="25">
        <v>25569.000057870369</v>
      </c>
      <c r="U144" s="25">
        <v>2016</v>
      </c>
      <c r="V144" s="25">
        <v>1</v>
      </c>
      <c r="W144" s="25" t="s">
        <v>8372</v>
      </c>
    </row>
    <row r="145" spans="1:23" hidden="1" x14ac:dyDescent="0.3">
      <c r="A145" s="25">
        <v>2884</v>
      </c>
      <c r="B145" s="25" t="s">
        <v>2884</v>
      </c>
      <c r="C145" s="25" t="s">
        <v>6994</v>
      </c>
      <c r="D145" s="26">
        <v>45000</v>
      </c>
      <c r="E145" s="27">
        <v>185</v>
      </c>
      <c r="F145" s="25" t="s">
        <v>8220</v>
      </c>
      <c r="G145" s="25" t="s">
        <v>8223</v>
      </c>
      <c r="H145" s="25" t="s">
        <v>8245</v>
      </c>
      <c r="I145" s="25">
        <v>1417800435</v>
      </c>
      <c r="J145" s="25">
        <v>1415208435</v>
      </c>
      <c r="K145" s="25" t="b">
        <v>0</v>
      </c>
      <c r="L145" s="25">
        <v>4</v>
      </c>
      <c r="M145" s="25" t="b">
        <v>0</v>
      </c>
      <c r="N145" s="25" t="s">
        <v>8269</v>
      </c>
      <c r="O145" s="25">
        <v>0</v>
      </c>
      <c r="P145" s="25">
        <v>46.25</v>
      </c>
      <c r="Q145" s="25" t="s">
        <v>8315</v>
      </c>
      <c r="R145" s="25" t="s">
        <v>8316</v>
      </c>
      <c r="S145" s="28">
        <v>41948.727256944447</v>
      </c>
      <c r="T145" s="25">
        <v>25569.000046296296</v>
      </c>
      <c r="U145" s="25">
        <v>2014</v>
      </c>
      <c r="V145" s="25">
        <v>11</v>
      </c>
      <c r="W145" s="25" t="s">
        <v>8381</v>
      </c>
    </row>
    <row r="146" spans="1:23" hidden="1" x14ac:dyDescent="0.3">
      <c r="A146" s="25">
        <v>2885</v>
      </c>
      <c r="B146" s="25" t="s">
        <v>2885</v>
      </c>
      <c r="C146" s="25" t="s">
        <v>6995</v>
      </c>
      <c r="D146" s="26">
        <v>400</v>
      </c>
      <c r="E146" s="27">
        <v>130</v>
      </c>
      <c r="F146" s="25" t="s">
        <v>8220</v>
      </c>
      <c r="G146" s="25" t="s">
        <v>8223</v>
      </c>
      <c r="H146" s="25" t="s">
        <v>8245</v>
      </c>
      <c r="I146" s="25">
        <v>1426294201</v>
      </c>
      <c r="J146" s="25">
        <v>1423705801</v>
      </c>
      <c r="K146" s="25" t="b">
        <v>0</v>
      </c>
      <c r="L146" s="25">
        <v>5</v>
      </c>
      <c r="M146" s="25" t="b">
        <v>0</v>
      </c>
      <c r="N146" s="25" t="s">
        <v>8269</v>
      </c>
      <c r="O146" s="25">
        <v>33</v>
      </c>
      <c r="P146" s="25">
        <v>26</v>
      </c>
      <c r="Q146" s="25" t="s">
        <v>8315</v>
      </c>
      <c r="R146" s="25" t="s">
        <v>8316</v>
      </c>
      <c r="S146" s="28">
        <v>42047.07640046296</v>
      </c>
      <c r="T146" s="25">
        <v>25569.000057870369</v>
      </c>
      <c r="U146" s="25">
        <v>2015</v>
      </c>
      <c r="V146" s="25">
        <v>2</v>
      </c>
      <c r="W146" s="25" t="s">
        <v>8373</v>
      </c>
    </row>
    <row r="147" spans="1:23" hidden="1" x14ac:dyDescent="0.3">
      <c r="A147" s="25">
        <v>2886</v>
      </c>
      <c r="B147" s="25" t="s">
        <v>2886</v>
      </c>
      <c r="C147" s="25" t="s">
        <v>6996</v>
      </c>
      <c r="D147" s="26">
        <v>200</v>
      </c>
      <c r="E147" s="27">
        <v>10</v>
      </c>
      <c r="F147" s="25" t="s">
        <v>8220</v>
      </c>
      <c r="G147" s="25" t="s">
        <v>8223</v>
      </c>
      <c r="H147" s="25" t="s">
        <v>8245</v>
      </c>
      <c r="I147" s="25">
        <v>1442635140</v>
      </c>
      <c r="J147" s="25">
        <v>1442243484</v>
      </c>
      <c r="K147" s="25" t="b">
        <v>0</v>
      </c>
      <c r="L147" s="25">
        <v>1</v>
      </c>
      <c r="M147" s="25" t="b">
        <v>0</v>
      </c>
      <c r="N147" s="25" t="s">
        <v>8269</v>
      </c>
      <c r="O147" s="25">
        <v>5</v>
      </c>
      <c r="P147" s="25">
        <v>10</v>
      </c>
      <c r="Q147" s="25" t="s">
        <v>8315</v>
      </c>
      <c r="R147" s="25" t="s">
        <v>8316</v>
      </c>
      <c r="S147" s="28">
        <v>42261.632916666669</v>
      </c>
      <c r="T147" s="25">
        <v>25569.000011574073</v>
      </c>
      <c r="U147" s="25">
        <v>2015</v>
      </c>
      <c r="V147" s="25">
        <v>9</v>
      </c>
      <c r="W147" s="25" t="s">
        <v>8380</v>
      </c>
    </row>
    <row r="148" spans="1:23" hidden="1" x14ac:dyDescent="0.3">
      <c r="A148" s="25">
        <v>2887</v>
      </c>
      <c r="B148" s="25" t="s">
        <v>2887</v>
      </c>
      <c r="C148" s="25" t="s">
        <v>6997</v>
      </c>
      <c r="D148" s="26">
        <v>3000</v>
      </c>
      <c r="E148" s="27">
        <v>5</v>
      </c>
      <c r="F148" s="25" t="s">
        <v>8220</v>
      </c>
      <c r="G148" s="25" t="s">
        <v>8223</v>
      </c>
      <c r="H148" s="25" t="s">
        <v>8245</v>
      </c>
      <c r="I148" s="25">
        <v>1420971324</v>
      </c>
      <c r="J148" s="25">
        <v>1418379324</v>
      </c>
      <c r="K148" s="25" t="b">
        <v>0</v>
      </c>
      <c r="L148" s="25">
        <v>1</v>
      </c>
      <c r="M148" s="25" t="b">
        <v>0</v>
      </c>
      <c r="N148" s="25" t="s">
        <v>8269</v>
      </c>
      <c r="O148" s="25">
        <v>0</v>
      </c>
      <c r="P148" s="25">
        <v>5</v>
      </c>
      <c r="Q148" s="25" t="s">
        <v>8315</v>
      </c>
      <c r="R148" s="25" t="s">
        <v>8316</v>
      </c>
      <c r="S148" s="28">
        <v>41985.427361111113</v>
      </c>
      <c r="T148" s="25">
        <v>25569.000011574073</v>
      </c>
      <c r="U148" s="25">
        <v>2014</v>
      </c>
      <c r="V148" s="25">
        <v>12</v>
      </c>
      <c r="W148" s="25" t="s">
        <v>8382</v>
      </c>
    </row>
    <row r="149" spans="1:23" hidden="1" x14ac:dyDescent="0.3">
      <c r="A149" s="25">
        <v>2888</v>
      </c>
      <c r="B149" s="25" t="s">
        <v>2888</v>
      </c>
      <c r="C149" s="25" t="s">
        <v>6998</v>
      </c>
      <c r="D149" s="26">
        <v>30000</v>
      </c>
      <c r="E149" s="27">
        <v>0</v>
      </c>
      <c r="F149" s="25" t="s">
        <v>8220</v>
      </c>
      <c r="G149" s="25" t="s">
        <v>8223</v>
      </c>
      <c r="H149" s="25" t="s">
        <v>8245</v>
      </c>
      <c r="I149" s="25">
        <v>1413608340</v>
      </c>
      <c r="J149" s="25">
        <v>1412945440</v>
      </c>
      <c r="K149" s="25" t="b">
        <v>0</v>
      </c>
      <c r="L149" s="25">
        <v>0</v>
      </c>
      <c r="M149" s="25" t="b">
        <v>0</v>
      </c>
      <c r="N149" s="25" t="s">
        <v>8269</v>
      </c>
      <c r="O149" s="25">
        <v>0</v>
      </c>
      <c r="P149" s="25">
        <v>0</v>
      </c>
      <c r="Q149" s="25" t="s">
        <v>8315</v>
      </c>
      <c r="R149" s="25" t="s">
        <v>8316</v>
      </c>
      <c r="S149" s="28">
        <v>41922.535185185188</v>
      </c>
      <c r="T149" s="25">
        <v>25569</v>
      </c>
      <c r="U149" s="25">
        <v>2014</v>
      </c>
      <c r="V149" s="25">
        <v>10</v>
      </c>
      <c r="W149" s="25" t="s">
        <v>8383</v>
      </c>
    </row>
    <row r="150" spans="1:23" hidden="1" x14ac:dyDescent="0.3">
      <c r="A150" s="25">
        <v>2889</v>
      </c>
      <c r="B150" s="25" t="s">
        <v>2889</v>
      </c>
      <c r="C150" s="25" t="s">
        <v>6999</v>
      </c>
      <c r="D150" s="26">
        <v>3000</v>
      </c>
      <c r="E150" s="27">
        <v>1142</v>
      </c>
      <c r="F150" s="25" t="s">
        <v>8220</v>
      </c>
      <c r="G150" s="25" t="s">
        <v>8223</v>
      </c>
      <c r="H150" s="25" t="s">
        <v>8245</v>
      </c>
      <c r="I150" s="25">
        <v>1409344985</v>
      </c>
      <c r="J150" s="25">
        <v>1406752985</v>
      </c>
      <c r="K150" s="25" t="b">
        <v>0</v>
      </c>
      <c r="L150" s="25">
        <v>14</v>
      </c>
      <c r="M150" s="25" t="b">
        <v>0</v>
      </c>
      <c r="N150" s="25" t="s">
        <v>8269</v>
      </c>
      <c r="O150" s="25">
        <v>38</v>
      </c>
      <c r="P150" s="25">
        <v>81.569999999999993</v>
      </c>
      <c r="Q150" s="25" t="s">
        <v>8315</v>
      </c>
      <c r="R150" s="25" t="s">
        <v>8316</v>
      </c>
      <c r="S150" s="28">
        <v>41850.863252314812</v>
      </c>
      <c r="T150" s="25">
        <v>25569.000162037039</v>
      </c>
      <c r="U150" s="25">
        <v>2014</v>
      </c>
      <c r="V150" s="25">
        <v>7</v>
      </c>
      <c r="W150" s="25" t="s">
        <v>8378</v>
      </c>
    </row>
    <row r="151" spans="1:23" hidden="1" x14ac:dyDescent="0.3">
      <c r="A151" s="25">
        <v>2890</v>
      </c>
      <c r="B151" s="25" t="s">
        <v>2890</v>
      </c>
      <c r="C151" s="25" t="s">
        <v>7000</v>
      </c>
      <c r="D151" s="26">
        <v>2000</v>
      </c>
      <c r="E151" s="27">
        <v>21</v>
      </c>
      <c r="F151" s="25" t="s">
        <v>8220</v>
      </c>
      <c r="G151" s="25" t="s">
        <v>8223</v>
      </c>
      <c r="H151" s="25" t="s">
        <v>8245</v>
      </c>
      <c r="I151" s="25">
        <v>1407553200</v>
      </c>
      <c r="J151" s="25">
        <v>1405100992</v>
      </c>
      <c r="K151" s="25" t="b">
        <v>0</v>
      </c>
      <c r="L151" s="25">
        <v>3</v>
      </c>
      <c r="M151" s="25" t="b">
        <v>0</v>
      </c>
      <c r="N151" s="25" t="s">
        <v>8269</v>
      </c>
      <c r="O151" s="25">
        <v>1</v>
      </c>
      <c r="P151" s="25">
        <v>7</v>
      </c>
      <c r="Q151" s="25" t="s">
        <v>8315</v>
      </c>
      <c r="R151" s="25" t="s">
        <v>8316</v>
      </c>
      <c r="S151" s="28">
        <v>41831.742962962962</v>
      </c>
      <c r="T151" s="25">
        <v>25569.000034722223</v>
      </c>
      <c r="U151" s="25">
        <v>2014</v>
      </c>
      <c r="V151" s="25">
        <v>7</v>
      </c>
      <c r="W151" s="25" t="s">
        <v>8378</v>
      </c>
    </row>
    <row r="152" spans="1:23" hidden="1" x14ac:dyDescent="0.3">
      <c r="A152" s="25">
        <v>2891</v>
      </c>
      <c r="B152" s="25" t="s">
        <v>2891</v>
      </c>
      <c r="C152" s="25" t="s">
        <v>7001</v>
      </c>
      <c r="D152" s="26">
        <v>10000</v>
      </c>
      <c r="E152" s="27">
        <v>273</v>
      </c>
      <c r="F152" s="25" t="s">
        <v>8220</v>
      </c>
      <c r="G152" s="25" t="s">
        <v>8223</v>
      </c>
      <c r="H152" s="25" t="s">
        <v>8245</v>
      </c>
      <c r="I152" s="25">
        <v>1460751128</v>
      </c>
      <c r="J152" s="25">
        <v>1455570728</v>
      </c>
      <c r="K152" s="25" t="b">
        <v>0</v>
      </c>
      <c r="L152" s="25">
        <v>10</v>
      </c>
      <c r="M152" s="25" t="b">
        <v>0</v>
      </c>
      <c r="N152" s="25" t="s">
        <v>8269</v>
      </c>
      <c r="O152" s="25">
        <v>3</v>
      </c>
      <c r="P152" s="25">
        <v>27.3</v>
      </c>
      <c r="Q152" s="25" t="s">
        <v>8315</v>
      </c>
      <c r="R152" s="25" t="s">
        <v>8316</v>
      </c>
      <c r="S152" s="28">
        <v>42415.883425925931</v>
      </c>
      <c r="T152" s="25">
        <v>25569.000115740742</v>
      </c>
      <c r="U152" s="25">
        <v>2016</v>
      </c>
      <c r="V152" s="25">
        <v>2</v>
      </c>
      <c r="W152" s="25" t="s">
        <v>8373</v>
      </c>
    </row>
    <row r="153" spans="1:23" hidden="1" x14ac:dyDescent="0.3">
      <c r="A153" s="25">
        <v>2892</v>
      </c>
      <c r="B153" s="25" t="s">
        <v>2892</v>
      </c>
      <c r="C153" s="25" t="s">
        <v>7002</v>
      </c>
      <c r="D153" s="26">
        <v>5500</v>
      </c>
      <c r="E153" s="27">
        <v>500</v>
      </c>
      <c r="F153" s="25" t="s">
        <v>8220</v>
      </c>
      <c r="G153" s="25" t="s">
        <v>8223</v>
      </c>
      <c r="H153" s="25" t="s">
        <v>8245</v>
      </c>
      <c r="I153" s="25">
        <v>1409000400</v>
      </c>
      <c r="J153" s="25">
        <v>1408381704</v>
      </c>
      <c r="K153" s="25" t="b">
        <v>0</v>
      </c>
      <c r="L153" s="25">
        <v>17</v>
      </c>
      <c r="M153" s="25" t="b">
        <v>0</v>
      </c>
      <c r="N153" s="25" t="s">
        <v>8269</v>
      </c>
      <c r="O153" s="25">
        <v>9</v>
      </c>
      <c r="P153" s="25">
        <v>29.41</v>
      </c>
      <c r="Q153" s="25" t="s">
        <v>8315</v>
      </c>
      <c r="R153" s="25" t="s">
        <v>8316</v>
      </c>
      <c r="S153" s="28">
        <v>41869.714166666665</v>
      </c>
      <c r="T153" s="25">
        <v>25569.000196759258</v>
      </c>
      <c r="U153" s="25">
        <v>2014</v>
      </c>
      <c r="V153" s="25">
        <v>8</v>
      </c>
      <c r="W153" s="25" t="s">
        <v>8379</v>
      </c>
    </row>
    <row r="154" spans="1:23" hidden="1" x14ac:dyDescent="0.3">
      <c r="A154" s="25">
        <v>2893</v>
      </c>
      <c r="B154" s="25" t="s">
        <v>2893</v>
      </c>
      <c r="C154" s="25" t="s">
        <v>7003</v>
      </c>
      <c r="D154" s="26">
        <v>5000</v>
      </c>
      <c r="E154" s="27">
        <v>25</v>
      </c>
      <c r="F154" s="25" t="s">
        <v>8220</v>
      </c>
      <c r="G154" s="25" t="s">
        <v>8223</v>
      </c>
      <c r="H154" s="25" t="s">
        <v>8245</v>
      </c>
      <c r="I154" s="25">
        <v>1420768800</v>
      </c>
      <c r="J154" s="25">
        <v>1415644395</v>
      </c>
      <c r="K154" s="25" t="b">
        <v>0</v>
      </c>
      <c r="L154" s="25">
        <v>2</v>
      </c>
      <c r="M154" s="25" t="b">
        <v>0</v>
      </c>
      <c r="N154" s="25" t="s">
        <v>8269</v>
      </c>
      <c r="O154" s="25">
        <v>1</v>
      </c>
      <c r="P154" s="25">
        <v>12.5</v>
      </c>
      <c r="Q154" s="25" t="s">
        <v>8315</v>
      </c>
      <c r="R154" s="25" t="s">
        <v>8316</v>
      </c>
      <c r="S154" s="28">
        <v>41953.773090277777</v>
      </c>
      <c r="T154" s="25">
        <v>25569.00002314815</v>
      </c>
      <c r="U154" s="25">
        <v>2014</v>
      </c>
      <c r="V154" s="25">
        <v>11</v>
      </c>
      <c r="W154" s="25" t="s">
        <v>8381</v>
      </c>
    </row>
    <row r="155" spans="1:23" x14ac:dyDescent="0.3">
      <c r="A155" s="25">
        <v>2894</v>
      </c>
      <c r="B155" s="25" t="s">
        <v>2894</v>
      </c>
      <c r="C155" s="25" t="s">
        <v>7004</v>
      </c>
      <c r="D155" s="26">
        <v>50000</v>
      </c>
      <c r="E155" s="27">
        <v>0</v>
      </c>
      <c r="F155" s="25" t="s">
        <v>8220</v>
      </c>
      <c r="G155" s="25" t="s">
        <v>8223</v>
      </c>
      <c r="H155" s="25" t="s">
        <v>8245</v>
      </c>
      <c r="I155" s="25">
        <v>1428100815</v>
      </c>
      <c r="J155" s="25">
        <v>1422920415</v>
      </c>
      <c r="K155" s="25" t="b">
        <v>0</v>
      </c>
      <c r="L155" s="25">
        <v>0</v>
      </c>
      <c r="M155" s="25" t="b">
        <v>0</v>
      </c>
      <c r="N155" s="25" t="s">
        <v>8269</v>
      </c>
      <c r="O155" s="25">
        <v>0</v>
      </c>
      <c r="P155" s="25">
        <v>0</v>
      </c>
      <c r="Q155" s="25" t="s">
        <v>8315</v>
      </c>
      <c r="R155" s="25" t="s">
        <v>8316</v>
      </c>
      <c r="S155" s="28">
        <v>42037.986284722225</v>
      </c>
      <c r="T155" s="25">
        <v>25569</v>
      </c>
      <c r="U155" s="25">
        <v>2015</v>
      </c>
      <c r="V155" s="25">
        <v>2</v>
      </c>
      <c r="W155" s="25" t="s">
        <v>8373</v>
      </c>
    </row>
    <row r="156" spans="1:23" hidden="1" x14ac:dyDescent="0.3">
      <c r="A156" s="25">
        <v>2895</v>
      </c>
      <c r="B156" s="25" t="s">
        <v>2895</v>
      </c>
      <c r="C156" s="25" t="s">
        <v>7005</v>
      </c>
      <c r="D156" s="26">
        <v>500</v>
      </c>
      <c r="E156" s="27">
        <v>23</v>
      </c>
      <c r="F156" s="25" t="s">
        <v>8220</v>
      </c>
      <c r="G156" s="25" t="s">
        <v>8223</v>
      </c>
      <c r="H156" s="25" t="s">
        <v>8245</v>
      </c>
      <c r="I156" s="25">
        <v>1403470800</v>
      </c>
      <c r="J156" s="25">
        <v>1403356792</v>
      </c>
      <c r="K156" s="25" t="b">
        <v>0</v>
      </c>
      <c r="L156" s="25">
        <v>4</v>
      </c>
      <c r="M156" s="25" t="b">
        <v>0</v>
      </c>
      <c r="N156" s="25" t="s">
        <v>8269</v>
      </c>
      <c r="O156" s="25">
        <v>5</v>
      </c>
      <c r="P156" s="25">
        <v>5.75</v>
      </c>
      <c r="Q156" s="25" t="s">
        <v>8315</v>
      </c>
      <c r="R156" s="25" t="s">
        <v>8316</v>
      </c>
      <c r="S156" s="28">
        <v>41811.555462962962</v>
      </c>
      <c r="T156" s="25">
        <v>25569.000046296296</v>
      </c>
      <c r="U156" s="25">
        <v>2014</v>
      </c>
      <c r="V156" s="25">
        <v>6</v>
      </c>
      <c r="W156" s="25" t="s">
        <v>8377</v>
      </c>
    </row>
    <row r="157" spans="1:23" hidden="1" x14ac:dyDescent="0.3">
      <c r="A157" s="25">
        <v>2896</v>
      </c>
      <c r="B157" s="25" t="s">
        <v>2896</v>
      </c>
      <c r="C157" s="25" t="s">
        <v>7006</v>
      </c>
      <c r="D157" s="26">
        <v>3000</v>
      </c>
      <c r="E157" s="27">
        <v>625</v>
      </c>
      <c r="F157" s="25" t="s">
        <v>8220</v>
      </c>
      <c r="G157" s="25" t="s">
        <v>8223</v>
      </c>
      <c r="H157" s="25" t="s">
        <v>8245</v>
      </c>
      <c r="I157" s="25">
        <v>1481522400</v>
      </c>
      <c r="J157" s="25">
        <v>1480283321</v>
      </c>
      <c r="K157" s="25" t="b">
        <v>0</v>
      </c>
      <c r="L157" s="25">
        <v>12</v>
      </c>
      <c r="M157" s="25" t="b">
        <v>0</v>
      </c>
      <c r="N157" s="25" t="s">
        <v>8269</v>
      </c>
      <c r="O157" s="25">
        <v>21</v>
      </c>
      <c r="P157" s="25">
        <v>52.08</v>
      </c>
      <c r="Q157" s="25" t="s">
        <v>8315</v>
      </c>
      <c r="R157" s="25" t="s">
        <v>8316</v>
      </c>
      <c r="S157" s="28">
        <v>42701.908807870372</v>
      </c>
      <c r="T157" s="25">
        <v>25569.000138888889</v>
      </c>
      <c r="U157" s="25">
        <v>2016</v>
      </c>
      <c r="V157" s="25">
        <v>11</v>
      </c>
      <c r="W157" s="25" t="s">
        <v>8381</v>
      </c>
    </row>
    <row r="158" spans="1:23" hidden="1" x14ac:dyDescent="0.3">
      <c r="A158" s="25">
        <v>2897</v>
      </c>
      <c r="B158" s="25" t="s">
        <v>2897</v>
      </c>
      <c r="C158" s="25" t="s">
        <v>7007</v>
      </c>
      <c r="D158" s="26">
        <v>12000</v>
      </c>
      <c r="E158" s="27">
        <v>550</v>
      </c>
      <c r="F158" s="25" t="s">
        <v>8220</v>
      </c>
      <c r="G158" s="25" t="s">
        <v>8223</v>
      </c>
      <c r="H158" s="25" t="s">
        <v>8245</v>
      </c>
      <c r="I158" s="25">
        <v>1444577345</v>
      </c>
      <c r="J158" s="25">
        <v>1441985458</v>
      </c>
      <c r="K158" s="25" t="b">
        <v>0</v>
      </c>
      <c r="L158" s="25">
        <v>3</v>
      </c>
      <c r="M158" s="25" t="b">
        <v>0</v>
      </c>
      <c r="N158" s="25" t="s">
        <v>8269</v>
      </c>
      <c r="O158" s="25">
        <v>5</v>
      </c>
      <c r="P158" s="25">
        <v>183.33</v>
      </c>
      <c r="Q158" s="25" t="s">
        <v>8315</v>
      </c>
      <c r="R158" s="25" t="s">
        <v>8316</v>
      </c>
      <c r="S158" s="28">
        <v>42258.646504629629</v>
      </c>
      <c r="T158" s="25">
        <v>25569.000034722223</v>
      </c>
      <c r="U158" s="25">
        <v>2015</v>
      </c>
      <c r="V158" s="25">
        <v>9</v>
      </c>
      <c r="W158" s="25" t="s">
        <v>8380</v>
      </c>
    </row>
    <row r="159" spans="1:23" hidden="1" x14ac:dyDescent="0.3">
      <c r="A159" s="25">
        <v>2898</v>
      </c>
      <c r="B159" s="25" t="s">
        <v>2898</v>
      </c>
      <c r="C159" s="25" t="s">
        <v>7008</v>
      </c>
      <c r="D159" s="26">
        <v>7500</v>
      </c>
      <c r="E159" s="27">
        <v>316</v>
      </c>
      <c r="F159" s="25" t="s">
        <v>8220</v>
      </c>
      <c r="G159" s="25" t="s">
        <v>8223</v>
      </c>
      <c r="H159" s="25" t="s">
        <v>8245</v>
      </c>
      <c r="I159" s="25">
        <v>1446307053</v>
      </c>
      <c r="J159" s="25">
        <v>1443715053</v>
      </c>
      <c r="K159" s="25" t="b">
        <v>0</v>
      </c>
      <c r="L159" s="25">
        <v>12</v>
      </c>
      <c r="M159" s="25" t="b">
        <v>0</v>
      </c>
      <c r="N159" s="25" t="s">
        <v>8269</v>
      </c>
      <c r="O159" s="25">
        <v>4</v>
      </c>
      <c r="P159" s="25">
        <v>26.33</v>
      </c>
      <c r="Q159" s="25" t="s">
        <v>8315</v>
      </c>
      <c r="R159" s="25" t="s">
        <v>8316</v>
      </c>
      <c r="S159" s="28">
        <v>42278.664965277778</v>
      </c>
      <c r="T159" s="25">
        <v>25569.000138888889</v>
      </c>
      <c r="U159" s="25">
        <v>2015</v>
      </c>
      <c r="V159" s="25">
        <v>10</v>
      </c>
      <c r="W159" s="25" t="s">
        <v>8383</v>
      </c>
    </row>
    <row r="160" spans="1:23" hidden="1" x14ac:dyDescent="0.3">
      <c r="A160" s="25">
        <v>2899</v>
      </c>
      <c r="B160" s="25" t="s">
        <v>2899</v>
      </c>
      <c r="C160" s="25" t="s">
        <v>7009</v>
      </c>
      <c r="D160" s="26">
        <v>10000</v>
      </c>
      <c r="E160" s="27">
        <v>0</v>
      </c>
      <c r="F160" s="25" t="s">
        <v>8220</v>
      </c>
      <c r="G160" s="25" t="s">
        <v>8223</v>
      </c>
      <c r="H160" s="25" t="s">
        <v>8245</v>
      </c>
      <c r="I160" s="25">
        <v>1469325158</v>
      </c>
      <c r="J160" s="25">
        <v>1464141158</v>
      </c>
      <c r="K160" s="25" t="b">
        <v>0</v>
      </c>
      <c r="L160" s="25">
        <v>0</v>
      </c>
      <c r="M160" s="25" t="b">
        <v>0</v>
      </c>
      <c r="N160" s="25" t="s">
        <v>8269</v>
      </c>
      <c r="O160" s="25">
        <v>0</v>
      </c>
      <c r="P160" s="25">
        <v>0</v>
      </c>
      <c r="Q160" s="25" t="s">
        <v>8315</v>
      </c>
      <c r="R160" s="25" t="s">
        <v>8316</v>
      </c>
      <c r="S160" s="28">
        <v>42515.078217592592</v>
      </c>
      <c r="T160" s="25">
        <v>25569</v>
      </c>
      <c r="U160" s="25">
        <v>2016</v>
      </c>
      <c r="V160" s="25">
        <v>5</v>
      </c>
      <c r="W160" s="25" t="s">
        <v>8376</v>
      </c>
    </row>
    <row r="161" spans="1:23" hidden="1" x14ac:dyDescent="0.3">
      <c r="A161" s="25">
        <v>2900</v>
      </c>
      <c r="B161" s="25" t="s">
        <v>2900</v>
      </c>
      <c r="C161" s="25" t="s">
        <v>7010</v>
      </c>
      <c r="D161" s="26">
        <v>5500</v>
      </c>
      <c r="E161" s="27">
        <v>3405</v>
      </c>
      <c r="F161" s="25" t="s">
        <v>8220</v>
      </c>
      <c r="G161" s="25" t="s">
        <v>8223</v>
      </c>
      <c r="H161" s="25" t="s">
        <v>8245</v>
      </c>
      <c r="I161" s="25">
        <v>1407562632</v>
      </c>
      <c r="J161" s="25">
        <v>1404970632</v>
      </c>
      <c r="K161" s="25" t="b">
        <v>0</v>
      </c>
      <c r="L161" s="25">
        <v>7</v>
      </c>
      <c r="M161" s="25" t="b">
        <v>0</v>
      </c>
      <c r="N161" s="25" t="s">
        <v>8269</v>
      </c>
      <c r="O161" s="25">
        <v>62</v>
      </c>
      <c r="P161" s="25">
        <v>486.43</v>
      </c>
      <c r="Q161" s="25" t="s">
        <v>8315</v>
      </c>
      <c r="R161" s="25" t="s">
        <v>8316</v>
      </c>
      <c r="S161" s="28">
        <v>41830.234166666669</v>
      </c>
      <c r="T161" s="25">
        <v>25569.000081018519</v>
      </c>
      <c r="U161" s="25">
        <v>2014</v>
      </c>
      <c r="V161" s="25">
        <v>7</v>
      </c>
      <c r="W161" s="25" t="s">
        <v>8378</v>
      </c>
    </row>
    <row r="162" spans="1:23" hidden="1" x14ac:dyDescent="0.3">
      <c r="A162" s="25">
        <v>2901</v>
      </c>
      <c r="B162" s="25" t="s">
        <v>2901</v>
      </c>
      <c r="C162" s="25" t="s">
        <v>7011</v>
      </c>
      <c r="D162" s="26">
        <v>750</v>
      </c>
      <c r="E162" s="27">
        <v>6</v>
      </c>
      <c r="F162" s="25" t="s">
        <v>8220</v>
      </c>
      <c r="G162" s="25" t="s">
        <v>8223</v>
      </c>
      <c r="H162" s="25" t="s">
        <v>8245</v>
      </c>
      <c r="I162" s="25">
        <v>1423345339</v>
      </c>
      <c r="J162" s="25">
        <v>1418161339</v>
      </c>
      <c r="K162" s="25" t="b">
        <v>0</v>
      </c>
      <c r="L162" s="25">
        <v>2</v>
      </c>
      <c r="M162" s="25" t="b">
        <v>0</v>
      </c>
      <c r="N162" s="25" t="s">
        <v>8269</v>
      </c>
      <c r="O162" s="25">
        <v>1</v>
      </c>
      <c r="P162" s="25">
        <v>3</v>
      </c>
      <c r="Q162" s="25" t="s">
        <v>8315</v>
      </c>
      <c r="R162" s="25" t="s">
        <v>8316</v>
      </c>
      <c r="S162" s="28">
        <v>41982.904386574075</v>
      </c>
      <c r="T162" s="25">
        <v>25569.00002314815</v>
      </c>
      <c r="U162" s="25">
        <v>2014</v>
      </c>
      <c r="V162" s="25">
        <v>12</v>
      </c>
      <c r="W162" s="25" t="s">
        <v>8382</v>
      </c>
    </row>
    <row r="163" spans="1:23" x14ac:dyDescent="0.3">
      <c r="A163" s="25">
        <v>2902</v>
      </c>
      <c r="B163" s="25" t="s">
        <v>2902</v>
      </c>
      <c r="C163" s="25" t="s">
        <v>7012</v>
      </c>
      <c r="D163" s="26">
        <v>150000</v>
      </c>
      <c r="E163" s="27">
        <v>25</v>
      </c>
      <c r="F163" s="25" t="s">
        <v>8220</v>
      </c>
      <c r="G163" s="25" t="s">
        <v>8223</v>
      </c>
      <c r="H163" s="25" t="s">
        <v>8245</v>
      </c>
      <c r="I163" s="25">
        <v>1440412396</v>
      </c>
      <c r="J163" s="25">
        <v>1437820396</v>
      </c>
      <c r="K163" s="25" t="b">
        <v>0</v>
      </c>
      <c r="L163" s="25">
        <v>1</v>
      </c>
      <c r="M163" s="25" t="b">
        <v>0</v>
      </c>
      <c r="N163" s="25" t="s">
        <v>8269</v>
      </c>
      <c r="O163" s="25">
        <v>0</v>
      </c>
      <c r="P163" s="25">
        <v>25</v>
      </c>
      <c r="Q163" s="25" t="s">
        <v>8315</v>
      </c>
      <c r="R163" s="25" t="s">
        <v>8316</v>
      </c>
      <c r="S163" s="28">
        <v>42210.439768518518</v>
      </c>
      <c r="T163" s="25">
        <v>25569.000011574073</v>
      </c>
      <c r="U163" s="25">
        <v>2015</v>
      </c>
      <c r="V163" s="25">
        <v>7</v>
      </c>
      <c r="W163" s="25" t="s">
        <v>8378</v>
      </c>
    </row>
    <row r="164" spans="1:23" hidden="1" x14ac:dyDescent="0.3">
      <c r="A164" s="25">
        <v>2903</v>
      </c>
      <c r="B164" s="25" t="s">
        <v>2903</v>
      </c>
      <c r="C164" s="25" t="s">
        <v>7013</v>
      </c>
      <c r="D164" s="26">
        <v>5000</v>
      </c>
      <c r="E164" s="27">
        <v>39</v>
      </c>
      <c r="F164" s="25" t="s">
        <v>8220</v>
      </c>
      <c r="G164" s="25" t="s">
        <v>8223</v>
      </c>
      <c r="H164" s="25" t="s">
        <v>8245</v>
      </c>
      <c r="I164" s="25">
        <v>1441771218</v>
      </c>
      <c r="J164" s="25">
        <v>1436587218</v>
      </c>
      <c r="K164" s="25" t="b">
        <v>0</v>
      </c>
      <c r="L164" s="25">
        <v>4</v>
      </c>
      <c r="M164" s="25" t="b">
        <v>0</v>
      </c>
      <c r="N164" s="25" t="s">
        <v>8269</v>
      </c>
      <c r="O164" s="25">
        <v>1</v>
      </c>
      <c r="P164" s="25">
        <v>9.75</v>
      </c>
      <c r="Q164" s="25" t="s">
        <v>8315</v>
      </c>
      <c r="R164" s="25" t="s">
        <v>8316</v>
      </c>
      <c r="S164" s="28">
        <v>42196.166874999995</v>
      </c>
      <c r="T164" s="25">
        <v>25569.000046296296</v>
      </c>
      <c r="U164" s="25">
        <v>2015</v>
      </c>
      <c r="V164" s="25">
        <v>7</v>
      </c>
      <c r="W164" s="25" t="s">
        <v>8378</v>
      </c>
    </row>
    <row r="165" spans="1:23" hidden="1" x14ac:dyDescent="0.3">
      <c r="A165" s="25">
        <v>2904</v>
      </c>
      <c r="B165" s="25" t="s">
        <v>2904</v>
      </c>
      <c r="C165" s="25" t="s">
        <v>7014</v>
      </c>
      <c r="D165" s="26">
        <v>1500</v>
      </c>
      <c r="E165" s="27">
        <v>75</v>
      </c>
      <c r="F165" s="25" t="s">
        <v>8220</v>
      </c>
      <c r="G165" s="25" t="s">
        <v>8224</v>
      </c>
      <c r="H165" s="25" t="s">
        <v>8246</v>
      </c>
      <c r="I165" s="25">
        <v>1415534400</v>
      </c>
      <c r="J165" s="25">
        <v>1414538031</v>
      </c>
      <c r="K165" s="25" t="b">
        <v>0</v>
      </c>
      <c r="L165" s="25">
        <v>4</v>
      </c>
      <c r="M165" s="25" t="b">
        <v>0</v>
      </c>
      <c r="N165" s="25" t="s">
        <v>8269</v>
      </c>
      <c r="O165" s="25">
        <v>5</v>
      </c>
      <c r="P165" s="25">
        <v>18.75</v>
      </c>
      <c r="Q165" s="25" t="s">
        <v>8315</v>
      </c>
      <c r="R165" s="25" t="s">
        <v>8316</v>
      </c>
      <c r="S165" s="28">
        <v>41940.967951388891</v>
      </c>
      <c r="T165" s="25">
        <v>25569.000046296296</v>
      </c>
      <c r="U165" s="25">
        <v>2014</v>
      </c>
      <c r="V165" s="25">
        <v>10</v>
      </c>
      <c r="W165" s="25" t="s">
        <v>8383</v>
      </c>
    </row>
    <row r="166" spans="1:23" hidden="1" x14ac:dyDescent="0.3">
      <c r="A166" s="25">
        <v>2905</v>
      </c>
      <c r="B166" s="25" t="s">
        <v>2905</v>
      </c>
      <c r="C166" s="25" t="s">
        <v>7015</v>
      </c>
      <c r="D166" s="26">
        <v>3500</v>
      </c>
      <c r="E166" s="27">
        <v>622</v>
      </c>
      <c r="F166" s="25" t="s">
        <v>8220</v>
      </c>
      <c r="G166" s="25" t="s">
        <v>8223</v>
      </c>
      <c r="H166" s="25" t="s">
        <v>8245</v>
      </c>
      <c r="I166" s="25">
        <v>1473211313</v>
      </c>
      <c r="J166" s="25">
        <v>1472001713</v>
      </c>
      <c r="K166" s="25" t="b">
        <v>0</v>
      </c>
      <c r="L166" s="25">
        <v>17</v>
      </c>
      <c r="M166" s="25" t="b">
        <v>0</v>
      </c>
      <c r="N166" s="25" t="s">
        <v>8269</v>
      </c>
      <c r="O166" s="25">
        <v>18</v>
      </c>
      <c r="P166" s="25">
        <v>36.590000000000003</v>
      </c>
      <c r="Q166" s="25" t="s">
        <v>8315</v>
      </c>
      <c r="R166" s="25" t="s">
        <v>8316</v>
      </c>
      <c r="S166" s="28">
        <v>42606.056863425925</v>
      </c>
      <c r="T166" s="25">
        <v>25569.000196759258</v>
      </c>
      <c r="U166" s="25">
        <v>2016</v>
      </c>
      <c r="V166" s="25">
        <v>8</v>
      </c>
      <c r="W166" s="25" t="s">
        <v>8379</v>
      </c>
    </row>
    <row r="167" spans="1:23" hidden="1" x14ac:dyDescent="0.3">
      <c r="A167" s="25">
        <v>2906</v>
      </c>
      <c r="B167" s="25" t="s">
        <v>2906</v>
      </c>
      <c r="C167" s="25" t="s">
        <v>7016</v>
      </c>
      <c r="D167" s="26">
        <v>6000</v>
      </c>
      <c r="E167" s="27">
        <v>565</v>
      </c>
      <c r="F167" s="25" t="s">
        <v>8220</v>
      </c>
      <c r="G167" s="25" t="s">
        <v>8223</v>
      </c>
      <c r="H167" s="25" t="s">
        <v>8245</v>
      </c>
      <c r="I167" s="25">
        <v>1438390800</v>
      </c>
      <c r="J167" s="25">
        <v>1436888066</v>
      </c>
      <c r="K167" s="25" t="b">
        <v>0</v>
      </c>
      <c r="L167" s="25">
        <v>7</v>
      </c>
      <c r="M167" s="25" t="b">
        <v>0</v>
      </c>
      <c r="N167" s="25" t="s">
        <v>8269</v>
      </c>
      <c r="O167" s="25">
        <v>9</v>
      </c>
      <c r="P167" s="25">
        <v>80.709999999999994</v>
      </c>
      <c r="Q167" s="25" t="s">
        <v>8315</v>
      </c>
      <c r="R167" s="25" t="s">
        <v>8316</v>
      </c>
      <c r="S167" s="28">
        <v>42199.648912037039</v>
      </c>
      <c r="T167" s="25">
        <v>25569.000081018519</v>
      </c>
      <c r="U167" s="25">
        <v>2015</v>
      </c>
      <c r="V167" s="25">
        <v>7</v>
      </c>
      <c r="W167" s="25" t="s">
        <v>8378</v>
      </c>
    </row>
    <row r="168" spans="1:23" hidden="1" x14ac:dyDescent="0.3">
      <c r="A168" s="25">
        <v>2907</v>
      </c>
      <c r="B168" s="25" t="s">
        <v>2907</v>
      </c>
      <c r="C168" s="25" t="s">
        <v>7017</v>
      </c>
      <c r="D168" s="26">
        <v>2500</v>
      </c>
      <c r="E168" s="27">
        <v>2</v>
      </c>
      <c r="F168" s="25" t="s">
        <v>8220</v>
      </c>
      <c r="G168" s="25" t="s">
        <v>8223</v>
      </c>
      <c r="H168" s="25" t="s">
        <v>8245</v>
      </c>
      <c r="I168" s="25">
        <v>1463259837</v>
      </c>
      <c r="J168" s="25">
        <v>1458075837</v>
      </c>
      <c r="K168" s="25" t="b">
        <v>0</v>
      </c>
      <c r="L168" s="25">
        <v>2</v>
      </c>
      <c r="M168" s="25" t="b">
        <v>0</v>
      </c>
      <c r="N168" s="25" t="s">
        <v>8269</v>
      </c>
      <c r="O168" s="25">
        <v>0</v>
      </c>
      <c r="P168" s="25">
        <v>1</v>
      </c>
      <c r="Q168" s="25" t="s">
        <v>8315</v>
      </c>
      <c r="R168" s="25" t="s">
        <v>8316</v>
      </c>
      <c r="S168" s="28">
        <v>42444.877743055549</v>
      </c>
      <c r="T168" s="25">
        <v>25569.00002314815</v>
      </c>
      <c r="U168" s="25">
        <v>2016</v>
      </c>
      <c r="V168" s="25">
        <v>3</v>
      </c>
      <c r="W168" s="25" t="s">
        <v>8374</v>
      </c>
    </row>
    <row r="169" spans="1:23" hidden="1" x14ac:dyDescent="0.3">
      <c r="A169" s="25">
        <v>2908</v>
      </c>
      <c r="B169" s="25" t="s">
        <v>2908</v>
      </c>
      <c r="C169" s="25" t="s">
        <v>7018</v>
      </c>
      <c r="D169" s="26">
        <v>9600</v>
      </c>
      <c r="E169" s="27">
        <v>264</v>
      </c>
      <c r="F169" s="25" t="s">
        <v>8220</v>
      </c>
      <c r="G169" s="25" t="s">
        <v>8223</v>
      </c>
      <c r="H169" s="25" t="s">
        <v>8245</v>
      </c>
      <c r="I169" s="25">
        <v>1465407219</v>
      </c>
      <c r="J169" s="25">
        <v>1462815219</v>
      </c>
      <c r="K169" s="25" t="b">
        <v>0</v>
      </c>
      <c r="L169" s="25">
        <v>5</v>
      </c>
      <c r="M169" s="25" t="b">
        <v>0</v>
      </c>
      <c r="N169" s="25" t="s">
        <v>8269</v>
      </c>
      <c r="O169" s="25">
        <v>3</v>
      </c>
      <c r="P169" s="25">
        <v>52.8</v>
      </c>
      <c r="Q169" s="25" t="s">
        <v>8315</v>
      </c>
      <c r="R169" s="25" t="s">
        <v>8316</v>
      </c>
      <c r="S169" s="28">
        <v>42499.731701388882</v>
      </c>
      <c r="T169" s="25">
        <v>25569.000057870369</v>
      </c>
      <c r="U169" s="25">
        <v>2016</v>
      </c>
      <c r="V169" s="25">
        <v>5</v>
      </c>
      <c r="W169" s="25" t="s">
        <v>8376</v>
      </c>
    </row>
    <row r="170" spans="1:23" x14ac:dyDescent="0.3">
      <c r="A170" s="25">
        <v>2909</v>
      </c>
      <c r="B170" s="25" t="s">
        <v>2909</v>
      </c>
      <c r="C170" s="25" t="s">
        <v>7019</v>
      </c>
      <c r="D170" s="26">
        <v>180000</v>
      </c>
      <c r="E170" s="27">
        <v>20</v>
      </c>
      <c r="F170" s="25" t="s">
        <v>8220</v>
      </c>
      <c r="G170" s="25" t="s">
        <v>8223</v>
      </c>
      <c r="H170" s="25" t="s">
        <v>8245</v>
      </c>
      <c r="I170" s="25">
        <v>1416944760</v>
      </c>
      <c r="J170" s="25">
        <v>1413527001</v>
      </c>
      <c r="K170" s="25" t="b">
        <v>0</v>
      </c>
      <c r="L170" s="25">
        <v>1</v>
      </c>
      <c r="M170" s="25" t="b">
        <v>0</v>
      </c>
      <c r="N170" s="25" t="s">
        <v>8269</v>
      </c>
      <c r="O170" s="25">
        <v>0</v>
      </c>
      <c r="P170" s="25">
        <v>20</v>
      </c>
      <c r="Q170" s="25" t="s">
        <v>8315</v>
      </c>
      <c r="R170" s="25" t="s">
        <v>8316</v>
      </c>
      <c r="S170" s="28">
        <v>41929.266215277778</v>
      </c>
      <c r="T170" s="25">
        <v>25569.000011574073</v>
      </c>
      <c r="U170" s="25">
        <v>2014</v>
      </c>
      <c r="V170" s="25">
        <v>10</v>
      </c>
      <c r="W170" s="25" t="s">
        <v>8383</v>
      </c>
    </row>
    <row r="171" spans="1:23" hidden="1" x14ac:dyDescent="0.3">
      <c r="A171" s="25">
        <v>2910</v>
      </c>
      <c r="B171" s="25" t="s">
        <v>2910</v>
      </c>
      <c r="C171" s="25" t="s">
        <v>7020</v>
      </c>
      <c r="D171" s="26">
        <v>30000</v>
      </c>
      <c r="E171" s="27">
        <v>1</v>
      </c>
      <c r="F171" s="25" t="s">
        <v>8220</v>
      </c>
      <c r="G171" s="25" t="s">
        <v>8224</v>
      </c>
      <c r="H171" s="25" t="s">
        <v>8246</v>
      </c>
      <c r="I171" s="25">
        <v>1434139887</v>
      </c>
      <c r="J171" s="25">
        <v>1428955887</v>
      </c>
      <c r="K171" s="25" t="b">
        <v>0</v>
      </c>
      <c r="L171" s="25">
        <v>1</v>
      </c>
      <c r="M171" s="25" t="b">
        <v>0</v>
      </c>
      <c r="N171" s="25" t="s">
        <v>8269</v>
      </c>
      <c r="O171" s="25">
        <v>0</v>
      </c>
      <c r="P171" s="25">
        <v>1</v>
      </c>
      <c r="Q171" s="25" t="s">
        <v>8315</v>
      </c>
      <c r="R171" s="25" t="s">
        <v>8316</v>
      </c>
      <c r="S171" s="28">
        <v>42107.841284722221</v>
      </c>
      <c r="T171" s="25">
        <v>25569.000011574073</v>
      </c>
      <c r="U171" s="25">
        <v>2015</v>
      </c>
      <c r="V171" s="25">
        <v>4</v>
      </c>
      <c r="W171" s="25" t="s">
        <v>8375</v>
      </c>
    </row>
    <row r="172" spans="1:23" hidden="1" x14ac:dyDescent="0.3">
      <c r="A172" s="25">
        <v>2911</v>
      </c>
      <c r="B172" s="25" t="s">
        <v>2911</v>
      </c>
      <c r="C172" s="25" t="s">
        <v>7021</v>
      </c>
      <c r="D172" s="26">
        <v>1800</v>
      </c>
      <c r="E172" s="27">
        <v>657</v>
      </c>
      <c r="F172" s="25" t="s">
        <v>8220</v>
      </c>
      <c r="G172" s="25" t="s">
        <v>8223</v>
      </c>
      <c r="H172" s="25" t="s">
        <v>8245</v>
      </c>
      <c r="I172" s="25">
        <v>1435429626</v>
      </c>
      <c r="J172" s="25">
        <v>1431973626</v>
      </c>
      <c r="K172" s="25" t="b">
        <v>0</v>
      </c>
      <c r="L172" s="25">
        <v>14</v>
      </c>
      <c r="M172" s="25" t="b">
        <v>0</v>
      </c>
      <c r="N172" s="25" t="s">
        <v>8269</v>
      </c>
      <c r="O172" s="25">
        <v>37</v>
      </c>
      <c r="P172" s="25">
        <v>46.93</v>
      </c>
      <c r="Q172" s="25" t="s">
        <v>8315</v>
      </c>
      <c r="R172" s="25" t="s">
        <v>8316</v>
      </c>
      <c r="S172" s="28">
        <v>42142.768819444449</v>
      </c>
      <c r="T172" s="25">
        <v>25569.000162037039</v>
      </c>
      <c r="U172" s="25">
        <v>2015</v>
      </c>
      <c r="V172" s="25">
        <v>5</v>
      </c>
      <c r="W172" s="25" t="s">
        <v>8376</v>
      </c>
    </row>
    <row r="173" spans="1:23" hidden="1" x14ac:dyDescent="0.3">
      <c r="A173" s="25">
        <v>2912</v>
      </c>
      <c r="B173" s="25" t="s">
        <v>2912</v>
      </c>
      <c r="C173" s="25" t="s">
        <v>7022</v>
      </c>
      <c r="D173" s="26">
        <v>14440</v>
      </c>
      <c r="E173" s="27">
        <v>2030</v>
      </c>
      <c r="F173" s="25" t="s">
        <v>8220</v>
      </c>
      <c r="G173" s="25" t="s">
        <v>8223</v>
      </c>
      <c r="H173" s="25" t="s">
        <v>8245</v>
      </c>
      <c r="I173" s="25">
        <v>1452827374</v>
      </c>
      <c r="J173" s="25">
        <v>1450235374</v>
      </c>
      <c r="K173" s="25" t="b">
        <v>0</v>
      </c>
      <c r="L173" s="25">
        <v>26</v>
      </c>
      <c r="M173" s="25" t="b">
        <v>0</v>
      </c>
      <c r="N173" s="25" t="s">
        <v>8269</v>
      </c>
      <c r="O173" s="25">
        <v>14</v>
      </c>
      <c r="P173" s="25">
        <v>78.08</v>
      </c>
      <c r="Q173" s="25" t="s">
        <v>8315</v>
      </c>
      <c r="R173" s="25" t="s">
        <v>8316</v>
      </c>
      <c r="S173" s="28">
        <v>42354.131643518514</v>
      </c>
      <c r="T173" s="25">
        <v>25569.000300925927</v>
      </c>
      <c r="U173" s="25">
        <v>2015</v>
      </c>
      <c r="V173" s="25">
        <v>12</v>
      </c>
      <c r="W173" s="25" t="s">
        <v>8382</v>
      </c>
    </row>
    <row r="174" spans="1:23" hidden="1" x14ac:dyDescent="0.3">
      <c r="A174" s="25">
        <v>2913</v>
      </c>
      <c r="B174" s="25" t="s">
        <v>2913</v>
      </c>
      <c r="C174" s="25" t="s">
        <v>7023</v>
      </c>
      <c r="D174" s="26">
        <v>10000</v>
      </c>
      <c r="E174" s="27">
        <v>2</v>
      </c>
      <c r="F174" s="25" t="s">
        <v>8220</v>
      </c>
      <c r="G174" s="25" t="s">
        <v>8223</v>
      </c>
      <c r="H174" s="25" t="s">
        <v>8245</v>
      </c>
      <c r="I174" s="25">
        <v>1410041339</v>
      </c>
      <c r="J174" s="25">
        <v>1404857339</v>
      </c>
      <c r="K174" s="25" t="b">
        <v>0</v>
      </c>
      <c r="L174" s="25">
        <v>2</v>
      </c>
      <c r="M174" s="25" t="b">
        <v>0</v>
      </c>
      <c r="N174" s="25" t="s">
        <v>8269</v>
      </c>
      <c r="O174" s="25">
        <v>0</v>
      </c>
      <c r="P174" s="25">
        <v>1</v>
      </c>
      <c r="Q174" s="25" t="s">
        <v>8315</v>
      </c>
      <c r="R174" s="25" t="s">
        <v>8316</v>
      </c>
      <c r="S174" s="28">
        <v>41828.922905092593</v>
      </c>
      <c r="T174" s="25">
        <v>25569.00002314815</v>
      </c>
      <c r="U174" s="25">
        <v>2014</v>
      </c>
      <c r="V174" s="25">
        <v>7</v>
      </c>
      <c r="W174" s="25" t="s">
        <v>8378</v>
      </c>
    </row>
    <row r="175" spans="1:23" hidden="1" x14ac:dyDescent="0.3">
      <c r="A175" s="25">
        <v>2914</v>
      </c>
      <c r="B175" s="25" t="s">
        <v>2914</v>
      </c>
      <c r="C175" s="25" t="s">
        <v>7024</v>
      </c>
      <c r="D175" s="26">
        <v>25000</v>
      </c>
      <c r="E175" s="27">
        <v>1</v>
      </c>
      <c r="F175" s="25" t="s">
        <v>8220</v>
      </c>
      <c r="G175" s="25" t="s">
        <v>8224</v>
      </c>
      <c r="H175" s="25" t="s">
        <v>8246</v>
      </c>
      <c r="I175" s="25">
        <v>1426365994</v>
      </c>
      <c r="J175" s="25">
        <v>1421185594</v>
      </c>
      <c r="K175" s="25" t="b">
        <v>0</v>
      </c>
      <c r="L175" s="25">
        <v>1</v>
      </c>
      <c r="M175" s="25" t="b">
        <v>0</v>
      </c>
      <c r="N175" s="25" t="s">
        <v>8269</v>
      </c>
      <c r="O175" s="25">
        <v>0</v>
      </c>
      <c r="P175" s="25">
        <v>1</v>
      </c>
      <c r="Q175" s="25" t="s">
        <v>8315</v>
      </c>
      <c r="R175" s="25" t="s">
        <v>8316</v>
      </c>
      <c r="S175" s="28">
        <v>42017.907337962963</v>
      </c>
      <c r="T175" s="25">
        <v>25569.000011574073</v>
      </c>
      <c r="U175" s="25">
        <v>2015</v>
      </c>
      <c r="V175" s="25">
        <v>1</v>
      </c>
      <c r="W175" s="25" t="s">
        <v>8372</v>
      </c>
    </row>
    <row r="176" spans="1:23" hidden="1" x14ac:dyDescent="0.3">
      <c r="A176" s="25">
        <v>2915</v>
      </c>
      <c r="B176" s="25" t="s">
        <v>2915</v>
      </c>
      <c r="C176" s="25" t="s">
        <v>7025</v>
      </c>
      <c r="D176" s="26">
        <v>1000</v>
      </c>
      <c r="E176" s="27">
        <v>611</v>
      </c>
      <c r="F176" s="25" t="s">
        <v>8220</v>
      </c>
      <c r="G176" s="25" t="s">
        <v>8224</v>
      </c>
      <c r="H176" s="25" t="s">
        <v>8246</v>
      </c>
      <c r="I176" s="25">
        <v>1458117190</v>
      </c>
      <c r="J176" s="25">
        <v>1455528790</v>
      </c>
      <c r="K176" s="25" t="b">
        <v>0</v>
      </c>
      <c r="L176" s="25">
        <v>3</v>
      </c>
      <c r="M176" s="25" t="b">
        <v>0</v>
      </c>
      <c r="N176" s="25" t="s">
        <v>8269</v>
      </c>
      <c r="O176" s="25">
        <v>61</v>
      </c>
      <c r="P176" s="25">
        <v>203.67</v>
      </c>
      <c r="Q176" s="25" t="s">
        <v>8315</v>
      </c>
      <c r="R176" s="25" t="s">
        <v>8316</v>
      </c>
      <c r="S176" s="28">
        <v>42415.398032407407</v>
      </c>
      <c r="T176" s="25">
        <v>25569.000034722223</v>
      </c>
      <c r="U176" s="25">
        <v>2016</v>
      </c>
      <c r="V176" s="25">
        <v>2</v>
      </c>
      <c r="W176" s="25" t="s">
        <v>8373</v>
      </c>
    </row>
    <row r="177" spans="1:23" hidden="1" x14ac:dyDescent="0.3">
      <c r="A177" s="25">
        <v>2916</v>
      </c>
      <c r="B177" s="25" t="s">
        <v>2916</v>
      </c>
      <c r="C177" s="25" t="s">
        <v>7026</v>
      </c>
      <c r="D177" s="26">
        <v>1850</v>
      </c>
      <c r="E177" s="27">
        <v>145</v>
      </c>
      <c r="F177" s="25" t="s">
        <v>8220</v>
      </c>
      <c r="G177" s="25" t="s">
        <v>8224</v>
      </c>
      <c r="H177" s="25" t="s">
        <v>8246</v>
      </c>
      <c r="I177" s="25">
        <v>1400498789</v>
      </c>
      <c r="J177" s="25">
        <v>1398511589</v>
      </c>
      <c r="K177" s="25" t="b">
        <v>0</v>
      </c>
      <c r="L177" s="25">
        <v>7</v>
      </c>
      <c r="M177" s="25" t="b">
        <v>0</v>
      </c>
      <c r="N177" s="25" t="s">
        <v>8269</v>
      </c>
      <c r="O177" s="25">
        <v>8</v>
      </c>
      <c r="P177" s="25">
        <v>20.71</v>
      </c>
      <c r="Q177" s="25" t="s">
        <v>8315</v>
      </c>
      <c r="R177" s="25" t="s">
        <v>8316</v>
      </c>
      <c r="S177" s="28">
        <v>41755.476724537039</v>
      </c>
      <c r="T177" s="25">
        <v>25569.000081018519</v>
      </c>
      <c r="U177" s="25">
        <v>2014</v>
      </c>
      <c r="V177" s="25">
        <v>4</v>
      </c>
      <c r="W177" s="25" t="s">
        <v>8375</v>
      </c>
    </row>
    <row r="178" spans="1:23" hidden="1" x14ac:dyDescent="0.3">
      <c r="A178" s="25">
        <v>2917</v>
      </c>
      <c r="B178" s="25" t="s">
        <v>2917</v>
      </c>
      <c r="C178" s="25" t="s">
        <v>7027</v>
      </c>
      <c r="D178" s="26">
        <v>2000</v>
      </c>
      <c r="E178" s="27">
        <v>437</v>
      </c>
      <c r="F178" s="25" t="s">
        <v>8220</v>
      </c>
      <c r="G178" s="25" t="s">
        <v>8223</v>
      </c>
      <c r="H178" s="25" t="s">
        <v>8245</v>
      </c>
      <c r="I178" s="25">
        <v>1442381847</v>
      </c>
      <c r="J178" s="25">
        <v>1440826647</v>
      </c>
      <c r="K178" s="25" t="b">
        <v>0</v>
      </c>
      <c r="L178" s="25">
        <v>9</v>
      </c>
      <c r="M178" s="25" t="b">
        <v>0</v>
      </c>
      <c r="N178" s="25" t="s">
        <v>8269</v>
      </c>
      <c r="O178" s="25">
        <v>22</v>
      </c>
      <c r="P178" s="25">
        <v>48.56</v>
      </c>
      <c r="Q178" s="25" t="s">
        <v>8315</v>
      </c>
      <c r="R178" s="25" t="s">
        <v>8316</v>
      </c>
      <c r="S178" s="28">
        <v>42245.234340277777</v>
      </c>
      <c r="T178" s="25">
        <v>25569.000104166666</v>
      </c>
      <c r="U178" s="25">
        <v>2015</v>
      </c>
      <c r="V178" s="25">
        <v>8</v>
      </c>
      <c r="W178" s="25" t="s">
        <v>8379</v>
      </c>
    </row>
    <row r="179" spans="1:23" hidden="1" x14ac:dyDescent="0.3">
      <c r="A179" s="25">
        <v>2918</v>
      </c>
      <c r="B179" s="25" t="s">
        <v>2918</v>
      </c>
      <c r="C179" s="25" t="s">
        <v>7028</v>
      </c>
      <c r="D179" s="26">
        <v>5000</v>
      </c>
      <c r="E179" s="27">
        <v>1362</v>
      </c>
      <c r="F179" s="25" t="s">
        <v>8220</v>
      </c>
      <c r="G179" s="25" t="s">
        <v>8223</v>
      </c>
      <c r="H179" s="25" t="s">
        <v>8245</v>
      </c>
      <c r="I179" s="25">
        <v>1446131207</v>
      </c>
      <c r="J179" s="25">
        <v>1443712007</v>
      </c>
      <c r="K179" s="25" t="b">
        <v>0</v>
      </c>
      <c r="L179" s="25">
        <v>20</v>
      </c>
      <c r="M179" s="25" t="b">
        <v>0</v>
      </c>
      <c r="N179" s="25" t="s">
        <v>8269</v>
      </c>
      <c r="O179" s="25">
        <v>27</v>
      </c>
      <c r="P179" s="25">
        <v>68.099999999999994</v>
      </c>
      <c r="Q179" s="25" t="s">
        <v>8315</v>
      </c>
      <c r="R179" s="25" t="s">
        <v>8316</v>
      </c>
      <c r="S179" s="28">
        <v>42278.629710648151</v>
      </c>
      <c r="T179" s="25">
        <v>25569.000231481481</v>
      </c>
      <c r="U179" s="25">
        <v>2015</v>
      </c>
      <c r="V179" s="25">
        <v>10</v>
      </c>
      <c r="W179" s="25" t="s">
        <v>8383</v>
      </c>
    </row>
    <row r="180" spans="1:23" hidden="1" x14ac:dyDescent="0.3">
      <c r="A180" s="25">
        <v>2919</v>
      </c>
      <c r="B180" s="25" t="s">
        <v>2919</v>
      </c>
      <c r="C180" s="25" t="s">
        <v>7029</v>
      </c>
      <c r="D180" s="26">
        <v>600</v>
      </c>
      <c r="E180" s="27">
        <v>51</v>
      </c>
      <c r="F180" s="25" t="s">
        <v>8220</v>
      </c>
      <c r="G180" s="25" t="s">
        <v>8223</v>
      </c>
      <c r="H180" s="25" t="s">
        <v>8245</v>
      </c>
      <c r="I180" s="25">
        <v>1407250329</v>
      </c>
      <c r="J180" s="25">
        <v>1404658329</v>
      </c>
      <c r="K180" s="25" t="b">
        <v>0</v>
      </c>
      <c r="L180" s="25">
        <v>6</v>
      </c>
      <c r="M180" s="25" t="b">
        <v>0</v>
      </c>
      <c r="N180" s="25" t="s">
        <v>8269</v>
      </c>
      <c r="O180" s="25">
        <v>9</v>
      </c>
      <c r="P180" s="25">
        <v>8.5</v>
      </c>
      <c r="Q180" s="25" t="s">
        <v>8315</v>
      </c>
      <c r="R180" s="25" t="s">
        <v>8316</v>
      </c>
      <c r="S180" s="28">
        <v>41826.61954861111</v>
      </c>
      <c r="T180" s="25">
        <v>25569.000069444446</v>
      </c>
      <c r="U180" s="25">
        <v>2014</v>
      </c>
      <c r="V180" s="25">
        <v>7</v>
      </c>
      <c r="W180" s="25" t="s">
        <v>8378</v>
      </c>
    </row>
    <row r="181" spans="1:23" hidden="1" x14ac:dyDescent="0.3">
      <c r="A181" s="25">
        <v>2920</v>
      </c>
      <c r="B181" s="25" t="s">
        <v>2920</v>
      </c>
      <c r="C181" s="25" t="s">
        <v>7030</v>
      </c>
      <c r="D181" s="26">
        <v>2500</v>
      </c>
      <c r="E181" s="27">
        <v>671</v>
      </c>
      <c r="F181" s="25" t="s">
        <v>8220</v>
      </c>
      <c r="G181" s="25" t="s">
        <v>8228</v>
      </c>
      <c r="H181" s="25" t="s">
        <v>8250</v>
      </c>
      <c r="I181" s="25">
        <v>1427306470</v>
      </c>
      <c r="J181" s="25">
        <v>1424718070</v>
      </c>
      <c r="K181" s="25" t="b">
        <v>0</v>
      </c>
      <c r="L181" s="25">
        <v>13</v>
      </c>
      <c r="M181" s="25" t="b">
        <v>0</v>
      </c>
      <c r="N181" s="25" t="s">
        <v>8269</v>
      </c>
      <c r="O181" s="25">
        <v>27</v>
      </c>
      <c r="P181" s="25">
        <v>51.62</v>
      </c>
      <c r="Q181" s="25" t="s">
        <v>8315</v>
      </c>
      <c r="R181" s="25" t="s">
        <v>8316</v>
      </c>
      <c r="S181" s="28">
        <v>42058.792476851857</v>
      </c>
      <c r="T181" s="25">
        <v>25569.000150462962</v>
      </c>
      <c r="U181" s="25">
        <v>2015</v>
      </c>
      <c r="V181" s="25">
        <v>2</v>
      </c>
      <c r="W181" s="25" t="s">
        <v>8373</v>
      </c>
    </row>
    <row r="182" spans="1:23" hidden="1" x14ac:dyDescent="0.3">
      <c r="A182" s="25">
        <v>2961</v>
      </c>
      <c r="B182" s="25" t="s">
        <v>2961</v>
      </c>
      <c r="C182" s="25" t="s">
        <v>7071</v>
      </c>
      <c r="D182" s="26">
        <v>5000</v>
      </c>
      <c r="E182" s="27">
        <v>5481</v>
      </c>
      <c r="F182" s="25" t="s">
        <v>8218</v>
      </c>
      <c r="G182" s="25" t="s">
        <v>8223</v>
      </c>
      <c r="H182" s="25" t="s">
        <v>8245</v>
      </c>
      <c r="I182" s="25">
        <v>1427342400</v>
      </c>
      <c r="J182" s="25">
        <v>1424927159</v>
      </c>
      <c r="K182" s="25" t="b">
        <v>0</v>
      </c>
      <c r="L182" s="25">
        <v>108</v>
      </c>
      <c r="M182" s="25" t="b">
        <v>1</v>
      </c>
      <c r="N182" s="25" t="s">
        <v>8269</v>
      </c>
      <c r="O182" s="25">
        <v>110</v>
      </c>
      <c r="P182" s="25">
        <v>50.75</v>
      </c>
      <c r="Q182" s="25" t="s">
        <v>8315</v>
      </c>
      <c r="R182" s="25" t="s">
        <v>8316</v>
      </c>
      <c r="S182" s="28">
        <v>42061.212488425925</v>
      </c>
      <c r="T182" s="25">
        <v>25569.001250000001</v>
      </c>
      <c r="U182" s="25">
        <v>2015</v>
      </c>
      <c r="V182" s="25">
        <v>2</v>
      </c>
      <c r="W182" s="25" t="s">
        <v>8373</v>
      </c>
    </row>
    <row r="183" spans="1:23" hidden="1" x14ac:dyDescent="0.3">
      <c r="A183" s="25">
        <v>2962</v>
      </c>
      <c r="B183" s="25" t="s">
        <v>2962</v>
      </c>
      <c r="C183" s="25" t="s">
        <v>7072</v>
      </c>
      <c r="D183" s="26">
        <v>1000</v>
      </c>
      <c r="E183" s="27">
        <v>1218</v>
      </c>
      <c r="F183" s="25" t="s">
        <v>8218</v>
      </c>
      <c r="G183" s="25" t="s">
        <v>8223</v>
      </c>
      <c r="H183" s="25" t="s">
        <v>8245</v>
      </c>
      <c r="I183" s="25">
        <v>1425193140</v>
      </c>
      <c r="J183" s="25">
        <v>1422769906</v>
      </c>
      <c r="K183" s="25" t="b">
        <v>0</v>
      </c>
      <c r="L183" s="25">
        <v>20</v>
      </c>
      <c r="M183" s="25" t="b">
        <v>1</v>
      </c>
      <c r="N183" s="25" t="s">
        <v>8269</v>
      </c>
      <c r="O183" s="25">
        <v>122</v>
      </c>
      <c r="P183" s="25">
        <v>60.9</v>
      </c>
      <c r="Q183" s="25" t="s">
        <v>8315</v>
      </c>
      <c r="R183" s="25" t="s">
        <v>8316</v>
      </c>
      <c r="S183" s="28">
        <v>42036.24428240741</v>
      </c>
      <c r="T183" s="25">
        <v>25569.000231481481</v>
      </c>
      <c r="U183" s="25">
        <v>2015</v>
      </c>
      <c r="V183" s="25">
        <v>2</v>
      </c>
      <c r="W183" s="25" t="s">
        <v>8373</v>
      </c>
    </row>
    <row r="184" spans="1:23" hidden="1" x14ac:dyDescent="0.3">
      <c r="A184" s="25">
        <v>2963</v>
      </c>
      <c r="B184" s="25" t="s">
        <v>2963</v>
      </c>
      <c r="C184" s="25" t="s">
        <v>7073</v>
      </c>
      <c r="D184" s="26">
        <v>10000</v>
      </c>
      <c r="E184" s="27">
        <v>10685</v>
      </c>
      <c r="F184" s="25" t="s">
        <v>8218</v>
      </c>
      <c r="G184" s="25" t="s">
        <v>8223</v>
      </c>
      <c r="H184" s="25" t="s">
        <v>8245</v>
      </c>
      <c r="I184" s="25">
        <v>1435835824</v>
      </c>
      <c r="J184" s="25">
        <v>1433243824</v>
      </c>
      <c r="K184" s="25" t="b">
        <v>0</v>
      </c>
      <c r="L184" s="25">
        <v>98</v>
      </c>
      <c r="M184" s="25" t="b">
        <v>1</v>
      </c>
      <c r="N184" s="25" t="s">
        <v>8269</v>
      </c>
      <c r="O184" s="25">
        <v>107</v>
      </c>
      <c r="P184" s="25">
        <v>109.03</v>
      </c>
      <c r="Q184" s="25" t="s">
        <v>8315</v>
      </c>
      <c r="R184" s="25" t="s">
        <v>8316</v>
      </c>
      <c r="S184" s="28">
        <v>42157.470185185186</v>
      </c>
      <c r="T184" s="25">
        <v>25569.001134259259</v>
      </c>
      <c r="U184" s="25">
        <v>2015</v>
      </c>
      <c r="V184" s="25">
        <v>6</v>
      </c>
      <c r="W184" s="25" t="s">
        <v>8377</v>
      </c>
    </row>
    <row r="185" spans="1:23" hidden="1" x14ac:dyDescent="0.3">
      <c r="A185" s="25">
        <v>2964</v>
      </c>
      <c r="B185" s="25" t="s">
        <v>2964</v>
      </c>
      <c r="C185" s="25" t="s">
        <v>7074</v>
      </c>
      <c r="D185" s="26">
        <v>5000</v>
      </c>
      <c r="E185" s="27">
        <v>5035.6899999999996</v>
      </c>
      <c r="F185" s="25" t="s">
        <v>8218</v>
      </c>
      <c r="G185" s="25" t="s">
        <v>8223</v>
      </c>
      <c r="H185" s="25" t="s">
        <v>8245</v>
      </c>
      <c r="I185" s="25">
        <v>1407360720</v>
      </c>
      <c r="J185" s="25">
        <v>1404769819</v>
      </c>
      <c r="K185" s="25" t="b">
        <v>0</v>
      </c>
      <c r="L185" s="25">
        <v>196</v>
      </c>
      <c r="M185" s="25" t="b">
        <v>1</v>
      </c>
      <c r="N185" s="25" t="s">
        <v>8269</v>
      </c>
      <c r="O185" s="25">
        <v>101</v>
      </c>
      <c r="P185" s="25">
        <v>25.69</v>
      </c>
      <c r="Q185" s="25" t="s">
        <v>8315</v>
      </c>
      <c r="R185" s="25" t="s">
        <v>8316</v>
      </c>
      <c r="S185" s="28">
        <v>41827.909942129627</v>
      </c>
      <c r="T185" s="25">
        <v>25569.002268518518</v>
      </c>
      <c r="U185" s="25">
        <v>2014</v>
      </c>
      <c r="V185" s="25">
        <v>7</v>
      </c>
      <c r="W185" s="25" t="s">
        <v>8378</v>
      </c>
    </row>
    <row r="186" spans="1:23" hidden="1" x14ac:dyDescent="0.3">
      <c r="A186" s="25">
        <v>2965</v>
      </c>
      <c r="B186" s="25" t="s">
        <v>2965</v>
      </c>
      <c r="C186" s="25" t="s">
        <v>7075</v>
      </c>
      <c r="D186" s="26">
        <v>1500</v>
      </c>
      <c r="E186" s="27">
        <v>1635</v>
      </c>
      <c r="F186" s="25" t="s">
        <v>8218</v>
      </c>
      <c r="G186" s="25" t="s">
        <v>8223</v>
      </c>
      <c r="H186" s="25" t="s">
        <v>8245</v>
      </c>
      <c r="I186" s="25">
        <v>1436290233</v>
      </c>
      <c r="J186" s="25">
        <v>1433698233</v>
      </c>
      <c r="K186" s="25" t="b">
        <v>0</v>
      </c>
      <c r="L186" s="25">
        <v>39</v>
      </c>
      <c r="M186" s="25" t="b">
        <v>1</v>
      </c>
      <c r="N186" s="25" t="s">
        <v>8269</v>
      </c>
      <c r="O186" s="25">
        <v>109</v>
      </c>
      <c r="P186" s="25">
        <v>41.92</v>
      </c>
      <c r="Q186" s="25" t="s">
        <v>8315</v>
      </c>
      <c r="R186" s="25" t="s">
        <v>8316</v>
      </c>
      <c r="S186" s="28">
        <v>42162.729548611111</v>
      </c>
      <c r="T186" s="25">
        <v>25569.000451388889</v>
      </c>
      <c r="U186" s="25">
        <v>2015</v>
      </c>
      <c r="V186" s="25">
        <v>6</v>
      </c>
      <c r="W186" s="25" t="s">
        <v>8377</v>
      </c>
    </row>
    <row r="187" spans="1:23" hidden="1" x14ac:dyDescent="0.3">
      <c r="A187" s="25">
        <v>2966</v>
      </c>
      <c r="B187" s="25" t="s">
        <v>2966</v>
      </c>
      <c r="C187" s="25" t="s">
        <v>7076</v>
      </c>
      <c r="D187" s="26">
        <v>10000</v>
      </c>
      <c r="E187" s="27">
        <v>11363</v>
      </c>
      <c r="F187" s="25" t="s">
        <v>8218</v>
      </c>
      <c r="G187" s="25" t="s">
        <v>8223</v>
      </c>
      <c r="H187" s="25" t="s">
        <v>8245</v>
      </c>
      <c r="I187" s="25">
        <v>1442425412</v>
      </c>
      <c r="J187" s="25">
        <v>1439833412</v>
      </c>
      <c r="K187" s="25" t="b">
        <v>0</v>
      </c>
      <c r="L187" s="25">
        <v>128</v>
      </c>
      <c r="M187" s="25" t="b">
        <v>1</v>
      </c>
      <c r="N187" s="25" t="s">
        <v>8269</v>
      </c>
      <c r="O187" s="25">
        <v>114</v>
      </c>
      <c r="P187" s="25">
        <v>88.77</v>
      </c>
      <c r="Q187" s="25" t="s">
        <v>8315</v>
      </c>
      <c r="R187" s="25" t="s">
        <v>8316</v>
      </c>
      <c r="S187" s="28">
        <v>42233.738564814819</v>
      </c>
      <c r="T187" s="25">
        <v>25569.001481481482</v>
      </c>
      <c r="U187" s="25">
        <v>2015</v>
      </c>
      <c r="V187" s="25">
        <v>8</v>
      </c>
      <c r="W187" s="25" t="s">
        <v>8379</v>
      </c>
    </row>
    <row r="188" spans="1:23" hidden="1" x14ac:dyDescent="0.3">
      <c r="A188" s="25">
        <v>2967</v>
      </c>
      <c r="B188" s="25" t="s">
        <v>2967</v>
      </c>
      <c r="C188" s="25" t="s">
        <v>7077</v>
      </c>
      <c r="D188" s="26">
        <v>5000</v>
      </c>
      <c r="E188" s="27">
        <v>5696</v>
      </c>
      <c r="F188" s="25" t="s">
        <v>8218</v>
      </c>
      <c r="G188" s="25" t="s">
        <v>8223</v>
      </c>
      <c r="H188" s="25" t="s">
        <v>8245</v>
      </c>
      <c r="I188" s="25">
        <v>1425872692</v>
      </c>
      <c r="J188" s="25">
        <v>1423284292</v>
      </c>
      <c r="K188" s="25" t="b">
        <v>0</v>
      </c>
      <c r="L188" s="25">
        <v>71</v>
      </c>
      <c r="M188" s="25" t="b">
        <v>1</v>
      </c>
      <c r="N188" s="25" t="s">
        <v>8269</v>
      </c>
      <c r="O188" s="25">
        <v>114</v>
      </c>
      <c r="P188" s="25">
        <v>80.23</v>
      </c>
      <c r="Q188" s="25" t="s">
        <v>8315</v>
      </c>
      <c r="R188" s="25" t="s">
        <v>8316</v>
      </c>
      <c r="S188" s="28">
        <v>42042.197824074072</v>
      </c>
      <c r="T188" s="25">
        <v>25569.000821759259</v>
      </c>
      <c r="U188" s="25">
        <v>2015</v>
      </c>
      <c r="V188" s="25">
        <v>2</v>
      </c>
      <c r="W188" s="25" t="s">
        <v>8373</v>
      </c>
    </row>
    <row r="189" spans="1:23" hidden="1" x14ac:dyDescent="0.3">
      <c r="A189" s="25">
        <v>2968</v>
      </c>
      <c r="B189" s="25" t="s">
        <v>2968</v>
      </c>
      <c r="C189" s="25" t="s">
        <v>7078</v>
      </c>
      <c r="D189" s="26">
        <v>3500</v>
      </c>
      <c r="E189" s="27">
        <v>3710</v>
      </c>
      <c r="F189" s="25" t="s">
        <v>8218</v>
      </c>
      <c r="G189" s="25" t="s">
        <v>8223</v>
      </c>
      <c r="H189" s="25" t="s">
        <v>8245</v>
      </c>
      <c r="I189" s="25">
        <v>1471406340</v>
      </c>
      <c r="J189" s="25">
        <v>1470227660</v>
      </c>
      <c r="K189" s="25" t="b">
        <v>0</v>
      </c>
      <c r="L189" s="25">
        <v>47</v>
      </c>
      <c r="M189" s="25" t="b">
        <v>1</v>
      </c>
      <c r="N189" s="25" t="s">
        <v>8269</v>
      </c>
      <c r="O189" s="25">
        <v>106</v>
      </c>
      <c r="P189" s="25">
        <v>78.94</v>
      </c>
      <c r="Q189" s="25" t="s">
        <v>8315</v>
      </c>
      <c r="R189" s="25" t="s">
        <v>8316</v>
      </c>
      <c r="S189" s="28">
        <v>42585.523842592593</v>
      </c>
      <c r="T189" s="25">
        <v>25569.000543981481</v>
      </c>
      <c r="U189" s="25">
        <v>2016</v>
      </c>
      <c r="V189" s="25">
        <v>8</v>
      </c>
      <c r="W189" s="25" t="s">
        <v>8379</v>
      </c>
    </row>
    <row r="190" spans="1:23" hidden="1" x14ac:dyDescent="0.3">
      <c r="A190" s="25">
        <v>2969</v>
      </c>
      <c r="B190" s="25" t="s">
        <v>2969</v>
      </c>
      <c r="C190" s="25" t="s">
        <v>7079</v>
      </c>
      <c r="D190" s="26">
        <v>1000</v>
      </c>
      <c r="E190" s="27">
        <v>1625</v>
      </c>
      <c r="F190" s="25" t="s">
        <v>8218</v>
      </c>
      <c r="G190" s="25" t="s">
        <v>8228</v>
      </c>
      <c r="H190" s="25" t="s">
        <v>8250</v>
      </c>
      <c r="I190" s="25">
        <v>1430693460</v>
      </c>
      <c r="J190" s="25">
        <v>1428087153</v>
      </c>
      <c r="K190" s="25" t="b">
        <v>0</v>
      </c>
      <c r="L190" s="25">
        <v>17</v>
      </c>
      <c r="M190" s="25" t="b">
        <v>1</v>
      </c>
      <c r="N190" s="25" t="s">
        <v>8269</v>
      </c>
      <c r="O190" s="25">
        <v>163</v>
      </c>
      <c r="P190" s="25">
        <v>95.59</v>
      </c>
      <c r="Q190" s="25" t="s">
        <v>8315</v>
      </c>
      <c r="R190" s="25" t="s">
        <v>8316</v>
      </c>
      <c r="S190" s="28">
        <v>42097.786493055552</v>
      </c>
      <c r="T190" s="25">
        <v>25569.000196759258</v>
      </c>
      <c r="U190" s="25">
        <v>2015</v>
      </c>
      <c r="V190" s="25">
        <v>4</v>
      </c>
      <c r="W190" s="25" t="s">
        <v>8375</v>
      </c>
    </row>
    <row r="191" spans="1:23" hidden="1" x14ac:dyDescent="0.3">
      <c r="A191" s="25">
        <v>2970</v>
      </c>
      <c r="B191" s="25" t="s">
        <v>2970</v>
      </c>
      <c r="C191" s="25" t="s">
        <v>7080</v>
      </c>
      <c r="D191" s="26">
        <v>6000</v>
      </c>
      <c r="E191" s="27">
        <v>6360</v>
      </c>
      <c r="F191" s="25" t="s">
        <v>8218</v>
      </c>
      <c r="G191" s="25" t="s">
        <v>8223</v>
      </c>
      <c r="H191" s="25" t="s">
        <v>8245</v>
      </c>
      <c r="I191" s="25">
        <v>1405699451</v>
      </c>
      <c r="J191" s="25">
        <v>1403107451</v>
      </c>
      <c r="K191" s="25" t="b">
        <v>0</v>
      </c>
      <c r="L191" s="25">
        <v>91</v>
      </c>
      <c r="M191" s="25" t="b">
        <v>1</v>
      </c>
      <c r="N191" s="25" t="s">
        <v>8269</v>
      </c>
      <c r="O191" s="25">
        <v>106</v>
      </c>
      <c r="P191" s="25">
        <v>69.89</v>
      </c>
      <c r="Q191" s="25" t="s">
        <v>8315</v>
      </c>
      <c r="R191" s="25" t="s">
        <v>8316</v>
      </c>
      <c r="S191" s="28">
        <v>41808.669571759259</v>
      </c>
      <c r="T191" s="25">
        <v>25569.00105324074</v>
      </c>
      <c r="U191" s="25">
        <v>2014</v>
      </c>
      <c r="V191" s="25">
        <v>6</v>
      </c>
      <c r="W191" s="25" t="s">
        <v>8377</v>
      </c>
    </row>
    <row r="192" spans="1:23" hidden="1" x14ac:dyDescent="0.3">
      <c r="A192" s="25">
        <v>2971</v>
      </c>
      <c r="B192" s="25" t="s">
        <v>2971</v>
      </c>
      <c r="C192" s="25" t="s">
        <v>7081</v>
      </c>
      <c r="D192" s="26">
        <v>3200</v>
      </c>
      <c r="E192" s="27">
        <v>3205</v>
      </c>
      <c r="F192" s="25" t="s">
        <v>8218</v>
      </c>
      <c r="G192" s="25" t="s">
        <v>8223</v>
      </c>
      <c r="H192" s="25" t="s">
        <v>8245</v>
      </c>
      <c r="I192" s="25">
        <v>1409500078</v>
      </c>
      <c r="J192" s="25">
        <v>1406908078</v>
      </c>
      <c r="K192" s="25" t="b">
        <v>0</v>
      </c>
      <c r="L192" s="25">
        <v>43</v>
      </c>
      <c r="M192" s="25" t="b">
        <v>1</v>
      </c>
      <c r="N192" s="25" t="s">
        <v>8269</v>
      </c>
      <c r="O192" s="25">
        <v>100</v>
      </c>
      <c r="P192" s="25">
        <v>74.53</v>
      </c>
      <c r="Q192" s="25" t="s">
        <v>8315</v>
      </c>
      <c r="R192" s="25" t="s">
        <v>8316</v>
      </c>
      <c r="S192" s="28">
        <v>41852.658310185187</v>
      </c>
      <c r="T192" s="25">
        <v>25569.000497685185</v>
      </c>
      <c r="U192" s="25">
        <v>2014</v>
      </c>
      <c r="V192" s="25">
        <v>8</v>
      </c>
      <c r="W192" s="25" t="s">
        <v>8379</v>
      </c>
    </row>
    <row r="193" spans="1:23" hidden="1" x14ac:dyDescent="0.3">
      <c r="A193" s="25">
        <v>2972</v>
      </c>
      <c r="B193" s="25" t="s">
        <v>2972</v>
      </c>
      <c r="C193" s="25" t="s">
        <v>7082</v>
      </c>
      <c r="D193" s="26">
        <v>2000</v>
      </c>
      <c r="E193" s="27">
        <v>2107</v>
      </c>
      <c r="F193" s="25" t="s">
        <v>8218</v>
      </c>
      <c r="G193" s="25" t="s">
        <v>8223</v>
      </c>
      <c r="H193" s="25" t="s">
        <v>8245</v>
      </c>
      <c r="I193" s="25">
        <v>1480899600</v>
      </c>
      <c r="J193" s="25">
        <v>1479609520</v>
      </c>
      <c r="K193" s="25" t="b">
        <v>0</v>
      </c>
      <c r="L193" s="25">
        <v>17</v>
      </c>
      <c r="M193" s="25" t="b">
        <v>1</v>
      </c>
      <c r="N193" s="25" t="s">
        <v>8269</v>
      </c>
      <c r="O193" s="25">
        <v>105</v>
      </c>
      <c r="P193" s="25">
        <v>123.94</v>
      </c>
      <c r="Q193" s="25" t="s">
        <v>8315</v>
      </c>
      <c r="R193" s="25" t="s">
        <v>8316</v>
      </c>
      <c r="S193" s="28">
        <v>42694.110185185185</v>
      </c>
      <c r="T193" s="25">
        <v>25569.000196759258</v>
      </c>
      <c r="U193" s="25">
        <v>2016</v>
      </c>
      <c r="V193" s="25">
        <v>11</v>
      </c>
      <c r="W193" s="25" t="s">
        <v>8381</v>
      </c>
    </row>
    <row r="194" spans="1:23" hidden="1" x14ac:dyDescent="0.3">
      <c r="A194" s="25">
        <v>2973</v>
      </c>
      <c r="B194" s="25" t="s">
        <v>2973</v>
      </c>
      <c r="C194" s="25" t="s">
        <v>7083</v>
      </c>
      <c r="D194" s="26">
        <v>5000</v>
      </c>
      <c r="E194" s="27">
        <v>8740</v>
      </c>
      <c r="F194" s="25" t="s">
        <v>8218</v>
      </c>
      <c r="G194" s="25" t="s">
        <v>8223</v>
      </c>
      <c r="H194" s="25" t="s">
        <v>8245</v>
      </c>
      <c r="I194" s="25">
        <v>1451620800</v>
      </c>
      <c r="J194" s="25">
        <v>1449171508</v>
      </c>
      <c r="K194" s="25" t="b">
        <v>0</v>
      </c>
      <c r="L194" s="25">
        <v>33</v>
      </c>
      <c r="M194" s="25" t="b">
        <v>1</v>
      </c>
      <c r="N194" s="25" t="s">
        <v>8269</v>
      </c>
      <c r="O194" s="25">
        <v>175</v>
      </c>
      <c r="P194" s="25">
        <v>264.85000000000002</v>
      </c>
      <c r="Q194" s="25" t="s">
        <v>8315</v>
      </c>
      <c r="R194" s="25" t="s">
        <v>8316</v>
      </c>
      <c r="S194" s="28">
        <v>42341.818379629629</v>
      </c>
      <c r="T194" s="25">
        <v>25569.000381944443</v>
      </c>
      <c r="U194" s="25">
        <v>2015</v>
      </c>
      <c r="V194" s="25">
        <v>12</v>
      </c>
      <c r="W194" s="25" t="s">
        <v>8382</v>
      </c>
    </row>
    <row r="195" spans="1:23" hidden="1" x14ac:dyDescent="0.3">
      <c r="A195" s="25">
        <v>2974</v>
      </c>
      <c r="B195" s="25" t="s">
        <v>2974</v>
      </c>
      <c r="C195" s="25" t="s">
        <v>7084</v>
      </c>
      <c r="D195" s="26">
        <v>5000</v>
      </c>
      <c r="E195" s="27">
        <v>5100</v>
      </c>
      <c r="F195" s="25" t="s">
        <v>8218</v>
      </c>
      <c r="G195" s="25" t="s">
        <v>8223</v>
      </c>
      <c r="H195" s="25" t="s">
        <v>8245</v>
      </c>
      <c r="I195" s="25">
        <v>1411695300</v>
      </c>
      <c r="J195" s="25">
        <v>1409275671</v>
      </c>
      <c r="K195" s="25" t="b">
        <v>0</v>
      </c>
      <c r="L195" s="25">
        <v>87</v>
      </c>
      <c r="M195" s="25" t="b">
        <v>1</v>
      </c>
      <c r="N195" s="25" t="s">
        <v>8269</v>
      </c>
      <c r="O195" s="25">
        <v>102</v>
      </c>
      <c r="P195" s="25">
        <v>58.62</v>
      </c>
      <c r="Q195" s="25" t="s">
        <v>8315</v>
      </c>
      <c r="R195" s="25" t="s">
        <v>8316</v>
      </c>
      <c r="S195" s="28">
        <v>41880.061006944445</v>
      </c>
      <c r="T195" s="25">
        <v>25569.001006944443</v>
      </c>
      <c r="U195" s="25">
        <v>2014</v>
      </c>
      <c r="V195" s="25">
        <v>8</v>
      </c>
      <c r="W195" s="25" t="s">
        <v>8379</v>
      </c>
    </row>
    <row r="196" spans="1:23" hidden="1" x14ac:dyDescent="0.3">
      <c r="A196" s="25">
        <v>2975</v>
      </c>
      <c r="B196" s="25" t="s">
        <v>2975</v>
      </c>
      <c r="C196" s="25" t="s">
        <v>7085</v>
      </c>
      <c r="D196" s="26">
        <v>8000</v>
      </c>
      <c r="E196" s="27">
        <v>8010</v>
      </c>
      <c r="F196" s="25" t="s">
        <v>8218</v>
      </c>
      <c r="G196" s="25" t="s">
        <v>8223</v>
      </c>
      <c r="H196" s="25" t="s">
        <v>8245</v>
      </c>
      <c r="I196" s="25">
        <v>1417057200</v>
      </c>
      <c r="J196" s="25">
        <v>1414599886</v>
      </c>
      <c r="K196" s="25" t="b">
        <v>0</v>
      </c>
      <c r="L196" s="25">
        <v>113</v>
      </c>
      <c r="M196" s="25" t="b">
        <v>1</v>
      </c>
      <c r="N196" s="25" t="s">
        <v>8269</v>
      </c>
      <c r="O196" s="25">
        <v>100</v>
      </c>
      <c r="P196" s="25">
        <v>70.88</v>
      </c>
      <c r="Q196" s="25" t="s">
        <v>8315</v>
      </c>
      <c r="R196" s="25" t="s">
        <v>8316</v>
      </c>
      <c r="S196" s="28">
        <v>41941.683865740742</v>
      </c>
      <c r="T196" s="25">
        <v>25569.001307870371</v>
      </c>
      <c r="U196" s="25">
        <v>2014</v>
      </c>
      <c r="V196" s="25">
        <v>10</v>
      </c>
      <c r="W196" s="25" t="s">
        <v>8383</v>
      </c>
    </row>
    <row r="197" spans="1:23" hidden="1" x14ac:dyDescent="0.3">
      <c r="A197" s="25">
        <v>2976</v>
      </c>
      <c r="B197" s="25" t="s">
        <v>2976</v>
      </c>
      <c r="C197" s="25" t="s">
        <v>7086</v>
      </c>
      <c r="D197" s="26">
        <v>70</v>
      </c>
      <c r="E197" s="27">
        <v>120</v>
      </c>
      <c r="F197" s="25" t="s">
        <v>8218</v>
      </c>
      <c r="G197" s="25" t="s">
        <v>8224</v>
      </c>
      <c r="H197" s="25" t="s">
        <v>8246</v>
      </c>
      <c r="I197" s="25">
        <v>1457870400</v>
      </c>
      <c r="J197" s="25">
        <v>1456421530</v>
      </c>
      <c r="K197" s="25" t="b">
        <v>0</v>
      </c>
      <c r="L197" s="25">
        <v>14</v>
      </c>
      <c r="M197" s="25" t="b">
        <v>1</v>
      </c>
      <c r="N197" s="25" t="s">
        <v>8269</v>
      </c>
      <c r="O197" s="25">
        <v>171</v>
      </c>
      <c r="P197" s="25">
        <v>8.57</v>
      </c>
      <c r="Q197" s="25" t="s">
        <v>8315</v>
      </c>
      <c r="R197" s="25" t="s">
        <v>8316</v>
      </c>
      <c r="S197" s="28">
        <v>42425.730671296296</v>
      </c>
      <c r="T197" s="25">
        <v>25569.000162037039</v>
      </c>
      <c r="U197" s="25">
        <v>2016</v>
      </c>
      <c r="V197" s="25">
        <v>2</v>
      </c>
      <c r="W197" s="25" t="s">
        <v>8373</v>
      </c>
    </row>
    <row r="198" spans="1:23" hidden="1" x14ac:dyDescent="0.3">
      <c r="A198" s="25">
        <v>2977</v>
      </c>
      <c r="B198" s="25" t="s">
        <v>2977</v>
      </c>
      <c r="C198" s="25" t="s">
        <v>7087</v>
      </c>
      <c r="D198" s="26">
        <v>3000</v>
      </c>
      <c r="E198" s="27">
        <v>3407</v>
      </c>
      <c r="F198" s="25" t="s">
        <v>8218</v>
      </c>
      <c r="G198" s="25" t="s">
        <v>8223</v>
      </c>
      <c r="H198" s="25" t="s">
        <v>8245</v>
      </c>
      <c r="I198" s="25">
        <v>1427076840</v>
      </c>
      <c r="J198" s="25">
        <v>1421960934</v>
      </c>
      <c r="K198" s="25" t="b">
        <v>0</v>
      </c>
      <c r="L198" s="25">
        <v>30</v>
      </c>
      <c r="M198" s="25" t="b">
        <v>1</v>
      </c>
      <c r="N198" s="25" t="s">
        <v>8269</v>
      </c>
      <c r="O198" s="25">
        <v>114</v>
      </c>
      <c r="P198" s="25">
        <v>113.57</v>
      </c>
      <c r="Q198" s="25" t="s">
        <v>8315</v>
      </c>
      <c r="R198" s="25" t="s">
        <v>8316</v>
      </c>
      <c r="S198" s="28">
        <v>42026.88118055556</v>
      </c>
      <c r="T198" s="25">
        <v>25569.000347222223</v>
      </c>
      <c r="U198" s="25">
        <v>2015</v>
      </c>
      <c r="V198" s="25">
        <v>1</v>
      </c>
      <c r="W198" s="25" t="s">
        <v>8372</v>
      </c>
    </row>
    <row r="199" spans="1:23" hidden="1" x14ac:dyDescent="0.3">
      <c r="A199" s="25">
        <v>2978</v>
      </c>
      <c r="B199" s="25" t="s">
        <v>2978</v>
      </c>
      <c r="C199" s="25" t="s">
        <v>7088</v>
      </c>
      <c r="D199" s="26">
        <v>750</v>
      </c>
      <c r="E199" s="27">
        <v>971</v>
      </c>
      <c r="F199" s="25" t="s">
        <v>8218</v>
      </c>
      <c r="G199" s="25" t="s">
        <v>8223</v>
      </c>
      <c r="H199" s="25" t="s">
        <v>8245</v>
      </c>
      <c r="I199" s="25">
        <v>1413784740</v>
      </c>
      <c r="J199" s="25">
        <v>1412954547</v>
      </c>
      <c r="K199" s="25" t="b">
        <v>0</v>
      </c>
      <c r="L199" s="25">
        <v>16</v>
      </c>
      <c r="M199" s="25" t="b">
        <v>1</v>
      </c>
      <c r="N199" s="25" t="s">
        <v>8269</v>
      </c>
      <c r="O199" s="25">
        <v>129</v>
      </c>
      <c r="P199" s="25">
        <v>60.69</v>
      </c>
      <c r="Q199" s="25" t="s">
        <v>8315</v>
      </c>
      <c r="R199" s="25" t="s">
        <v>8316</v>
      </c>
      <c r="S199" s="28">
        <v>41922.640590277777</v>
      </c>
      <c r="T199" s="25">
        <v>25569.000185185185</v>
      </c>
      <c r="U199" s="25">
        <v>2014</v>
      </c>
      <c r="V199" s="25">
        <v>10</v>
      </c>
      <c r="W199" s="25" t="s">
        <v>8383</v>
      </c>
    </row>
    <row r="200" spans="1:23" hidden="1" x14ac:dyDescent="0.3">
      <c r="A200" s="25">
        <v>2979</v>
      </c>
      <c r="B200" s="25" t="s">
        <v>2979</v>
      </c>
      <c r="C200" s="25" t="s">
        <v>7089</v>
      </c>
      <c r="D200" s="26">
        <v>5000</v>
      </c>
      <c r="E200" s="27">
        <v>5070</v>
      </c>
      <c r="F200" s="25" t="s">
        <v>8218</v>
      </c>
      <c r="G200" s="25" t="s">
        <v>8223</v>
      </c>
      <c r="H200" s="25" t="s">
        <v>8245</v>
      </c>
      <c r="I200" s="25">
        <v>1420524000</v>
      </c>
      <c r="J200" s="25">
        <v>1419104823</v>
      </c>
      <c r="K200" s="25" t="b">
        <v>0</v>
      </c>
      <c r="L200" s="25">
        <v>46</v>
      </c>
      <c r="M200" s="25" t="b">
        <v>1</v>
      </c>
      <c r="N200" s="25" t="s">
        <v>8269</v>
      </c>
      <c r="O200" s="25">
        <v>101</v>
      </c>
      <c r="P200" s="25">
        <v>110.22</v>
      </c>
      <c r="Q200" s="25" t="s">
        <v>8315</v>
      </c>
      <c r="R200" s="25" t="s">
        <v>8316</v>
      </c>
      <c r="S200" s="28">
        <v>41993.824340277773</v>
      </c>
      <c r="T200" s="25">
        <v>25569.000532407408</v>
      </c>
      <c r="U200" s="25">
        <v>2014</v>
      </c>
      <c r="V200" s="25">
        <v>12</v>
      </c>
      <c r="W200" s="25" t="s">
        <v>8382</v>
      </c>
    </row>
    <row r="201" spans="1:23" hidden="1" x14ac:dyDescent="0.3">
      <c r="A201" s="25">
        <v>2980</v>
      </c>
      <c r="B201" s="25" t="s">
        <v>2980</v>
      </c>
      <c r="C201" s="25" t="s">
        <v>7090</v>
      </c>
      <c r="D201" s="26">
        <v>3000</v>
      </c>
      <c r="E201" s="27">
        <v>3275</v>
      </c>
      <c r="F201" s="25" t="s">
        <v>8218</v>
      </c>
      <c r="G201" s="25" t="s">
        <v>8223</v>
      </c>
      <c r="H201" s="25" t="s">
        <v>8245</v>
      </c>
      <c r="I201" s="25">
        <v>1440381600</v>
      </c>
      <c r="J201" s="25">
        <v>1438639130</v>
      </c>
      <c r="K201" s="25" t="b">
        <v>0</v>
      </c>
      <c r="L201" s="25">
        <v>24</v>
      </c>
      <c r="M201" s="25" t="b">
        <v>1</v>
      </c>
      <c r="N201" s="25" t="s">
        <v>8269</v>
      </c>
      <c r="O201" s="25">
        <v>109</v>
      </c>
      <c r="P201" s="25">
        <v>136.46</v>
      </c>
      <c r="Q201" s="25" t="s">
        <v>8315</v>
      </c>
      <c r="R201" s="25" t="s">
        <v>8316</v>
      </c>
      <c r="S201" s="28">
        <v>42219.915856481486</v>
      </c>
      <c r="T201" s="25">
        <v>25569.000277777777</v>
      </c>
      <c r="U201" s="25">
        <v>2015</v>
      </c>
      <c r="V201" s="25">
        <v>8</v>
      </c>
      <c r="W201" s="25" t="s">
        <v>8379</v>
      </c>
    </row>
    <row r="202" spans="1:23" hidden="1" x14ac:dyDescent="0.3">
      <c r="A202" s="25">
        <v>3147</v>
      </c>
      <c r="B202" s="25" t="s">
        <v>3147</v>
      </c>
      <c r="C202" s="25" t="s">
        <v>7257</v>
      </c>
      <c r="D202" s="26">
        <v>20000</v>
      </c>
      <c r="E202" s="27">
        <v>23505</v>
      </c>
      <c r="F202" s="25" t="s">
        <v>8218</v>
      </c>
      <c r="G202" s="25" t="s">
        <v>8223</v>
      </c>
      <c r="H202" s="25" t="s">
        <v>8245</v>
      </c>
      <c r="I202" s="25">
        <v>1415319355</v>
      </c>
      <c r="J202" s="25">
        <v>1411859755</v>
      </c>
      <c r="K202" s="25" t="b">
        <v>1</v>
      </c>
      <c r="L202" s="25">
        <v>213</v>
      </c>
      <c r="M202" s="25" t="b">
        <v>1</v>
      </c>
      <c r="N202" s="25" t="s">
        <v>8269</v>
      </c>
      <c r="O202" s="25">
        <v>118</v>
      </c>
      <c r="P202" s="25">
        <v>110.35</v>
      </c>
      <c r="Q202" s="25" t="s">
        <v>8315</v>
      </c>
      <c r="R202" s="25" t="s">
        <v>8316</v>
      </c>
      <c r="S202" s="28">
        <v>41909.969386574077</v>
      </c>
      <c r="T202" s="25">
        <v>25569.002465277779</v>
      </c>
      <c r="U202" s="25">
        <v>2014</v>
      </c>
      <c r="V202" s="25">
        <v>9</v>
      </c>
      <c r="W202" s="25" t="s">
        <v>8380</v>
      </c>
    </row>
    <row r="203" spans="1:23" hidden="1" x14ac:dyDescent="0.3">
      <c r="A203" s="25">
        <v>3148</v>
      </c>
      <c r="B203" s="25" t="s">
        <v>3148</v>
      </c>
      <c r="C203" s="25" t="s">
        <v>7258</v>
      </c>
      <c r="D203" s="26">
        <v>1800</v>
      </c>
      <c r="E203" s="27">
        <v>2361</v>
      </c>
      <c r="F203" s="25" t="s">
        <v>8218</v>
      </c>
      <c r="G203" s="25" t="s">
        <v>8223</v>
      </c>
      <c r="H203" s="25" t="s">
        <v>8245</v>
      </c>
      <c r="I203" s="25">
        <v>1412136000</v>
      </c>
      <c r="J203" s="25">
        <v>1410278284</v>
      </c>
      <c r="K203" s="25" t="b">
        <v>1</v>
      </c>
      <c r="L203" s="25">
        <v>57</v>
      </c>
      <c r="M203" s="25" t="b">
        <v>1</v>
      </c>
      <c r="N203" s="25" t="s">
        <v>8269</v>
      </c>
      <c r="O203" s="25">
        <v>131</v>
      </c>
      <c r="P203" s="25">
        <v>41.42</v>
      </c>
      <c r="Q203" s="25" t="s">
        <v>8315</v>
      </c>
      <c r="R203" s="25" t="s">
        <v>8316</v>
      </c>
      <c r="S203" s="28">
        <v>41891.665324074071</v>
      </c>
      <c r="T203" s="25">
        <v>25569.000659722224</v>
      </c>
      <c r="U203" s="25">
        <v>2014</v>
      </c>
      <c r="V203" s="25">
        <v>9</v>
      </c>
      <c r="W203" s="25" t="s">
        <v>8380</v>
      </c>
    </row>
    <row r="204" spans="1:23" hidden="1" x14ac:dyDescent="0.3">
      <c r="A204" s="25">
        <v>3149</v>
      </c>
      <c r="B204" s="25" t="s">
        <v>3149</v>
      </c>
      <c r="C204" s="25" t="s">
        <v>7259</v>
      </c>
      <c r="D204" s="26">
        <v>1250</v>
      </c>
      <c r="E204" s="27">
        <v>1300</v>
      </c>
      <c r="F204" s="25" t="s">
        <v>8218</v>
      </c>
      <c r="G204" s="25" t="s">
        <v>8223</v>
      </c>
      <c r="H204" s="25" t="s">
        <v>8245</v>
      </c>
      <c r="I204" s="25">
        <v>1354845600</v>
      </c>
      <c r="J204" s="25">
        <v>1352766300</v>
      </c>
      <c r="K204" s="25" t="b">
        <v>1</v>
      </c>
      <c r="L204" s="25">
        <v>25</v>
      </c>
      <c r="M204" s="25" t="b">
        <v>1</v>
      </c>
      <c r="N204" s="25" t="s">
        <v>8269</v>
      </c>
      <c r="O204" s="25">
        <v>104</v>
      </c>
      <c r="P204" s="25">
        <v>52</v>
      </c>
      <c r="Q204" s="25" t="s">
        <v>8315</v>
      </c>
      <c r="R204" s="25" t="s">
        <v>8316</v>
      </c>
      <c r="S204" s="28">
        <v>41226.017361111109</v>
      </c>
      <c r="T204" s="25">
        <v>25569.00028935185</v>
      </c>
      <c r="U204" s="25">
        <v>2012</v>
      </c>
      <c r="V204" s="25">
        <v>11</v>
      </c>
      <c r="W204" s="25" t="s">
        <v>8381</v>
      </c>
    </row>
    <row r="205" spans="1:23" hidden="1" x14ac:dyDescent="0.3">
      <c r="A205" s="25">
        <v>3150</v>
      </c>
      <c r="B205" s="25" t="s">
        <v>3150</v>
      </c>
      <c r="C205" s="25" t="s">
        <v>7260</v>
      </c>
      <c r="D205" s="26">
        <v>3500</v>
      </c>
      <c r="E205" s="27">
        <v>3535</v>
      </c>
      <c r="F205" s="25" t="s">
        <v>8218</v>
      </c>
      <c r="G205" s="25" t="s">
        <v>8223</v>
      </c>
      <c r="H205" s="25" t="s">
        <v>8245</v>
      </c>
      <c r="I205" s="25">
        <v>1295928000</v>
      </c>
      <c r="J205" s="25">
        <v>1288160403</v>
      </c>
      <c r="K205" s="25" t="b">
        <v>1</v>
      </c>
      <c r="L205" s="25">
        <v>104</v>
      </c>
      <c r="M205" s="25" t="b">
        <v>1</v>
      </c>
      <c r="N205" s="25" t="s">
        <v>8269</v>
      </c>
      <c r="O205" s="25">
        <v>101</v>
      </c>
      <c r="P205" s="25">
        <v>33.99</v>
      </c>
      <c r="Q205" s="25" t="s">
        <v>8315</v>
      </c>
      <c r="R205" s="25" t="s">
        <v>8316</v>
      </c>
      <c r="S205" s="28">
        <v>40478.263923611114</v>
      </c>
      <c r="T205" s="25">
        <v>25569.001203703705</v>
      </c>
      <c r="U205" s="25">
        <v>2010</v>
      </c>
      <c r="V205" s="25">
        <v>10</v>
      </c>
      <c r="W205" s="25" t="s">
        <v>8383</v>
      </c>
    </row>
    <row r="206" spans="1:23" hidden="1" x14ac:dyDescent="0.3">
      <c r="A206" s="25">
        <v>3151</v>
      </c>
      <c r="B206" s="25" t="s">
        <v>3151</v>
      </c>
      <c r="C206" s="25" t="s">
        <v>7261</v>
      </c>
      <c r="D206" s="26">
        <v>3500</v>
      </c>
      <c r="E206" s="27">
        <v>3514</v>
      </c>
      <c r="F206" s="25" t="s">
        <v>8218</v>
      </c>
      <c r="G206" s="25" t="s">
        <v>8223</v>
      </c>
      <c r="H206" s="25" t="s">
        <v>8245</v>
      </c>
      <c r="I206" s="25">
        <v>1410379774</v>
      </c>
      <c r="J206" s="25">
        <v>1407787774</v>
      </c>
      <c r="K206" s="25" t="b">
        <v>1</v>
      </c>
      <c r="L206" s="25">
        <v>34</v>
      </c>
      <c r="M206" s="25" t="b">
        <v>1</v>
      </c>
      <c r="N206" s="25" t="s">
        <v>8269</v>
      </c>
      <c r="O206" s="25">
        <v>100</v>
      </c>
      <c r="P206" s="25">
        <v>103.35</v>
      </c>
      <c r="Q206" s="25" t="s">
        <v>8315</v>
      </c>
      <c r="R206" s="25" t="s">
        <v>8316</v>
      </c>
      <c r="S206" s="28">
        <v>41862.83997685185</v>
      </c>
      <c r="T206" s="25">
        <v>25569.00039351852</v>
      </c>
      <c r="U206" s="25">
        <v>2014</v>
      </c>
      <c r="V206" s="25">
        <v>8</v>
      </c>
      <c r="W206" s="25" t="s">
        <v>8379</v>
      </c>
    </row>
    <row r="207" spans="1:23" hidden="1" x14ac:dyDescent="0.3">
      <c r="A207" s="25">
        <v>3152</v>
      </c>
      <c r="B207" s="25" t="s">
        <v>3152</v>
      </c>
      <c r="C207" s="25" t="s">
        <v>7262</v>
      </c>
      <c r="D207" s="26">
        <v>2200</v>
      </c>
      <c r="E207" s="27">
        <v>2331</v>
      </c>
      <c r="F207" s="25" t="s">
        <v>8218</v>
      </c>
      <c r="G207" s="25" t="s">
        <v>8224</v>
      </c>
      <c r="H207" s="25" t="s">
        <v>8246</v>
      </c>
      <c r="I207" s="25">
        <v>1383425367</v>
      </c>
      <c r="J207" s="25">
        <v>1380833367</v>
      </c>
      <c r="K207" s="25" t="b">
        <v>1</v>
      </c>
      <c r="L207" s="25">
        <v>67</v>
      </c>
      <c r="M207" s="25" t="b">
        <v>1</v>
      </c>
      <c r="N207" s="25" t="s">
        <v>8269</v>
      </c>
      <c r="O207" s="25">
        <v>106</v>
      </c>
      <c r="P207" s="25">
        <v>34.79</v>
      </c>
      <c r="Q207" s="25" t="s">
        <v>8315</v>
      </c>
      <c r="R207" s="25" t="s">
        <v>8316</v>
      </c>
      <c r="S207" s="28">
        <v>41550.867673611108</v>
      </c>
      <c r="T207" s="25">
        <v>25569.000775462962</v>
      </c>
      <c r="U207" s="25">
        <v>2013</v>
      </c>
      <c r="V207" s="25">
        <v>10</v>
      </c>
      <c r="W207" s="25" t="s">
        <v>8383</v>
      </c>
    </row>
    <row r="208" spans="1:23" hidden="1" x14ac:dyDescent="0.3">
      <c r="A208" s="25">
        <v>3153</v>
      </c>
      <c r="B208" s="25" t="s">
        <v>3153</v>
      </c>
      <c r="C208" s="25" t="s">
        <v>7263</v>
      </c>
      <c r="D208" s="26">
        <v>3000</v>
      </c>
      <c r="E208" s="27">
        <v>10067.5</v>
      </c>
      <c r="F208" s="25" t="s">
        <v>8218</v>
      </c>
      <c r="G208" s="25" t="s">
        <v>8223</v>
      </c>
      <c r="H208" s="25" t="s">
        <v>8245</v>
      </c>
      <c r="I208" s="25">
        <v>1304225940</v>
      </c>
      <c r="J208" s="25">
        <v>1301542937</v>
      </c>
      <c r="K208" s="25" t="b">
        <v>1</v>
      </c>
      <c r="L208" s="25">
        <v>241</v>
      </c>
      <c r="M208" s="25" t="b">
        <v>1</v>
      </c>
      <c r="N208" s="25" t="s">
        <v>8269</v>
      </c>
      <c r="O208" s="25">
        <v>336</v>
      </c>
      <c r="P208" s="25">
        <v>41.77</v>
      </c>
      <c r="Q208" s="25" t="s">
        <v>8315</v>
      </c>
      <c r="R208" s="25" t="s">
        <v>8316</v>
      </c>
      <c r="S208" s="28">
        <v>40633.154363425929</v>
      </c>
      <c r="T208" s="25">
        <v>25569.002789351853</v>
      </c>
      <c r="U208" s="25">
        <v>2011</v>
      </c>
      <c r="V208" s="25">
        <v>3</v>
      </c>
      <c r="W208" s="25" t="s">
        <v>8374</v>
      </c>
    </row>
    <row r="209" spans="1:23" hidden="1" x14ac:dyDescent="0.3">
      <c r="A209" s="25">
        <v>3154</v>
      </c>
      <c r="B209" s="25" t="s">
        <v>3154</v>
      </c>
      <c r="C209" s="25" t="s">
        <v>7264</v>
      </c>
      <c r="D209" s="26">
        <v>7000</v>
      </c>
      <c r="E209" s="27">
        <v>7905</v>
      </c>
      <c r="F209" s="25" t="s">
        <v>8218</v>
      </c>
      <c r="G209" s="25" t="s">
        <v>8223</v>
      </c>
      <c r="H209" s="25" t="s">
        <v>8245</v>
      </c>
      <c r="I209" s="25">
        <v>1333310458</v>
      </c>
      <c r="J209" s="25">
        <v>1330722058</v>
      </c>
      <c r="K209" s="25" t="b">
        <v>1</v>
      </c>
      <c r="L209" s="25">
        <v>123</v>
      </c>
      <c r="M209" s="25" t="b">
        <v>1</v>
      </c>
      <c r="N209" s="25" t="s">
        <v>8269</v>
      </c>
      <c r="O209" s="25">
        <v>113</v>
      </c>
      <c r="P209" s="25">
        <v>64.27</v>
      </c>
      <c r="Q209" s="25" t="s">
        <v>8315</v>
      </c>
      <c r="R209" s="25" t="s">
        <v>8316</v>
      </c>
      <c r="S209" s="28">
        <v>40970.875671296293</v>
      </c>
      <c r="T209" s="25">
        <v>25569.001423611113</v>
      </c>
      <c r="U209" s="25">
        <v>2012</v>
      </c>
      <c r="V209" s="25">
        <v>3</v>
      </c>
      <c r="W209" s="25" t="s">
        <v>8374</v>
      </c>
    </row>
    <row r="210" spans="1:23" hidden="1" x14ac:dyDescent="0.3">
      <c r="A210" s="25">
        <v>3155</v>
      </c>
      <c r="B210" s="25" t="s">
        <v>3155</v>
      </c>
      <c r="C210" s="25" t="s">
        <v>7265</v>
      </c>
      <c r="D210" s="26">
        <v>5000</v>
      </c>
      <c r="E210" s="27">
        <v>9425.23</v>
      </c>
      <c r="F210" s="25" t="s">
        <v>8218</v>
      </c>
      <c r="G210" s="25" t="s">
        <v>8224</v>
      </c>
      <c r="H210" s="25" t="s">
        <v>8246</v>
      </c>
      <c r="I210" s="25">
        <v>1356004725</v>
      </c>
      <c r="J210" s="25">
        <v>1353412725</v>
      </c>
      <c r="K210" s="25" t="b">
        <v>1</v>
      </c>
      <c r="L210" s="25">
        <v>302</v>
      </c>
      <c r="M210" s="25" t="b">
        <v>1</v>
      </c>
      <c r="N210" s="25" t="s">
        <v>8269</v>
      </c>
      <c r="O210" s="25">
        <v>189</v>
      </c>
      <c r="P210" s="25">
        <v>31.21</v>
      </c>
      <c r="Q210" s="25" t="s">
        <v>8315</v>
      </c>
      <c r="R210" s="25" t="s">
        <v>8316</v>
      </c>
      <c r="S210" s="28">
        <v>41233.499131944445</v>
      </c>
      <c r="T210" s="25">
        <v>25569.003495370369</v>
      </c>
      <c r="U210" s="25">
        <v>2012</v>
      </c>
      <c r="V210" s="25">
        <v>11</v>
      </c>
      <c r="W210" s="25" t="s">
        <v>8381</v>
      </c>
    </row>
    <row r="211" spans="1:23" hidden="1" x14ac:dyDescent="0.3">
      <c r="A211" s="25">
        <v>3156</v>
      </c>
      <c r="B211" s="25" t="s">
        <v>3156</v>
      </c>
      <c r="C211" s="25" t="s">
        <v>7266</v>
      </c>
      <c r="D211" s="26">
        <v>5500</v>
      </c>
      <c r="E211" s="27">
        <v>5600</v>
      </c>
      <c r="F211" s="25" t="s">
        <v>8218</v>
      </c>
      <c r="G211" s="25" t="s">
        <v>8223</v>
      </c>
      <c r="H211" s="25" t="s">
        <v>8245</v>
      </c>
      <c r="I211" s="25">
        <v>1338591144</v>
      </c>
      <c r="J211" s="25">
        <v>1335567144</v>
      </c>
      <c r="K211" s="25" t="b">
        <v>1</v>
      </c>
      <c r="L211" s="25">
        <v>89</v>
      </c>
      <c r="M211" s="25" t="b">
        <v>1</v>
      </c>
      <c r="N211" s="25" t="s">
        <v>8269</v>
      </c>
      <c r="O211" s="25">
        <v>102</v>
      </c>
      <c r="P211" s="25">
        <v>62.92</v>
      </c>
      <c r="Q211" s="25" t="s">
        <v>8315</v>
      </c>
      <c r="R211" s="25" t="s">
        <v>8316</v>
      </c>
      <c r="S211" s="28">
        <v>41026.953055555554</v>
      </c>
      <c r="T211" s="25">
        <v>25569.001030092593</v>
      </c>
      <c r="U211" s="25">
        <v>2012</v>
      </c>
      <c r="V211" s="25">
        <v>4</v>
      </c>
      <c r="W211" s="25" t="s">
        <v>8375</v>
      </c>
    </row>
    <row r="212" spans="1:23" hidden="1" x14ac:dyDescent="0.3">
      <c r="A212" s="25">
        <v>3157</v>
      </c>
      <c r="B212" s="25" t="s">
        <v>3157</v>
      </c>
      <c r="C212" s="25" t="s">
        <v>7267</v>
      </c>
      <c r="D212" s="26">
        <v>4000</v>
      </c>
      <c r="E212" s="27">
        <v>4040</v>
      </c>
      <c r="F212" s="25" t="s">
        <v>8218</v>
      </c>
      <c r="G212" s="25" t="s">
        <v>8223</v>
      </c>
      <c r="H212" s="25" t="s">
        <v>8245</v>
      </c>
      <c r="I212" s="25">
        <v>1405746000</v>
      </c>
      <c r="J212" s="25">
        <v>1404932105</v>
      </c>
      <c r="K212" s="25" t="b">
        <v>1</v>
      </c>
      <c r="L212" s="25">
        <v>41</v>
      </c>
      <c r="M212" s="25" t="b">
        <v>1</v>
      </c>
      <c r="N212" s="25" t="s">
        <v>8269</v>
      </c>
      <c r="O212" s="25">
        <v>101</v>
      </c>
      <c r="P212" s="25">
        <v>98.54</v>
      </c>
      <c r="Q212" s="25" t="s">
        <v>8315</v>
      </c>
      <c r="R212" s="25" t="s">
        <v>8316</v>
      </c>
      <c r="S212" s="28">
        <v>41829.788252314815</v>
      </c>
      <c r="T212" s="25">
        <v>25569.000474537039</v>
      </c>
      <c r="U212" s="25">
        <v>2014</v>
      </c>
      <c r="V212" s="25">
        <v>7</v>
      </c>
      <c r="W212" s="25" t="s">
        <v>8378</v>
      </c>
    </row>
    <row r="213" spans="1:23" hidden="1" x14ac:dyDescent="0.3">
      <c r="A213" s="25">
        <v>3158</v>
      </c>
      <c r="B213" s="25" t="s">
        <v>3158</v>
      </c>
      <c r="C213" s="25" t="s">
        <v>7268</v>
      </c>
      <c r="D213" s="26">
        <v>5000</v>
      </c>
      <c r="E213" s="27">
        <v>5700</v>
      </c>
      <c r="F213" s="25" t="s">
        <v>8218</v>
      </c>
      <c r="G213" s="25" t="s">
        <v>8223</v>
      </c>
      <c r="H213" s="25" t="s">
        <v>8245</v>
      </c>
      <c r="I213" s="25">
        <v>1374523752</v>
      </c>
      <c r="J213" s="25">
        <v>1371931752</v>
      </c>
      <c r="K213" s="25" t="b">
        <v>1</v>
      </c>
      <c r="L213" s="25">
        <v>69</v>
      </c>
      <c r="M213" s="25" t="b">
        <v>1</v>
      </c>
      <c r="N213" s="25" t="s">
        <v>8269</v>
      </c>
      <c r="O213" s="25">
        <v>114</v>
      </c>
      <c r="P213" s="25">
        <v>82.61</v>
      </c>
      <c r="Q213" s="25" t="s">
        <v>8315</v>
      </c>
      <c r="R213" s="25" t="s">
        <v>8316</v>
      </c>
      <c r="S213" s="28">
        <v>41447.839722222219</v>
      </c>
      <c r="T213" s="25">
        <v>25569.000798611112</v>
      </c>
      <c r="U213" s="25">
        <v>2013</v>
      </c>
      <c r="V213" s="25">
        <v>6</v>
      </c>
      <c r="W213" s="25" t="s">
        <v>8377</v>
      </c>
    </row>
    <row r="214" spans="1:23" hidden="1" x14ac:dyDescent="0.3">
      <c r="A214" s="25">
        <v>3159</v>
      </c>
      <c r="B214" s="25" t="s">
        <v>3159</v>
      </c>
      <c r="C214" s="25" t="s">
        <v>7269</v>
      </c>
      <c r="D214" s="26">
        <v>1500</v>
      </c>
      <c r="E214" s="27">
        <v>2002.22</v>
      </c>
      <c r="F214" s="25" t="s">
        <v>8218</v>
      </c>
      <c r="G214" s="25" t="s">
        <v>8223</v>
      </c>
      <c r="H214" s="25" t="s">
        <v>8245</v>
      </c>
      <c r="I214" s="25">
        <v>1326927600</v>
      </c>
      <c r="J214" s="25">
        <v>1323221761</v>
      </c>
      <c r="K214" s="25" t="b">
        <v>1</v>
      </c>
      <c r="L214" s="25">
        <v>52</v>
      </c>
      <c r="M214" s="25" t="b">
        <v>1</v>
      </c>
      <c r="N214" s="25" t="s">
        <v>8269</v>
      </c>
      <c r="O214" s="25">
        <v>133</v>
      </c>
      <c r="P214" s="25">
        <v>38.5</v>
      </c>
      <c r="Q214" s="25" t="s">
        <v>8315</v>
      </c>
      <c r="R214" s="25" t="s">
        <v>8316</v>
      </c>
      <c r="S214" s="28">
        <v>40884.066678240742</v>
      </c>
      <c r="T214" s="25">
        <v>25569.000601851851</v>
      </c>
      <c r="U214" s="25">
        <v>2011</v>
      </c>
      <c r="V214" s="25">
        <v>12</v>
      </c>
      <c r="W214" s="25" t="s">
        <v>8382</v>
      </c>
    </row>
    <row r="215" spans="1:23" hidden="1" x14ac:dyDescent="0.3">
      <c r="A215" s="25">
        <v>3160</v>
      </c>
      <c r="B215" s="25" t="s">
        <v>3160</v>
      </c>
      <c r="C215" s="25" t="s">
        <v>7270</v>
      </c>
      <c r="D215" s="26">
        <v>4500</v>
      </c>
      <c r="E215" s="27">
        <v>4569</v>
      </c>
      <c r="F215" s="25" t="s">
        <v>8218</v>
      </c>
      <c r="G215" s="25" t="s">
        <v>8223</v>
      </c>
      <c r="H215" s="25" t="s">
        <v>8245</v>
      </c>
      <c r="I215" s="25">
        <v>1407905940</v>
      </c>
      <c r="J215" s="25">
        <v>1405923687</v>
      </c>
      <c r="K215" s="25" t="b">
        <v>1</v>
      </c>
      <c r="L215" s="25">
        <v>57</v>
      </c>
      <c r="M215" s="25" t="b">
        <v>1</v>
      </c>
      <c r="N215" s="25" t="s">
        <v>8269</v>
      </c>
      <c r="O215" s="25">
        <v>102</v>
      </c>
      <c r="P215" s="25">
        <v>80.16</v>
      </c>
      <c r="Q215" s="25" t="s">
        <v>8315</v>
      </c>
      <c r="R215" s="25" t="s">
        <v>8316</v>
      </c>
      <c r="S215" s="28">
        <v>41841.26489583333</v>
      </c>
      <c r="T215" s="25">
        <v>25569.000659722224</v>
      </c>
      <c r="U215" s="25">
        <v>2014</v>
      </c>
      <c r="V215" s="25">
        <v>7</v>
      </c>
      <c r="W215" s="25" t="s">
        <v>8378</v>
      </c>
    </row>
    <row r="216" spans="1:23" hidden="1" x14ac:dyDescent="0.3">
      <c r="A216" s="25">
        <v>3161</v>
      </c>
      <c r="B216" s="25" t="s">
        <v>3161</v>
      </c>
      <c r="C216" s="25" t="s">
        <v>7271</v>
      </c>
      <c r="D216" s="26">
        <v>2000</v>
      </c>
      <c r="E216" s="27">
        <v>2102</v>
      </c>
      <c r="F216" s="25" t="s">
        <v>8218</v>
      </c>
      <c r="G216" s="25" t="s">
        <v>8224</v>
      </c>
      <c r="H216" s="25" t="s">
        <v>8246</v>
      </c>
      <c r="I216" s="25">
        <v>1413377522</v>
      </c>
      <c r="J216" s="25">
        <v>1410785522</v>
      </c>
      <c r="K216" s="25" t="b">
        <v>1</v>
      </c>
      <c r="L216" s="25">
        <v>74</v>
      </c>
      <c r="M216" s="25" t="b">
        <v>1</v>
      </c>
      <c r="N216" s="25" t="s">
        <v>8269</v>
      </c>
      <c r="O216" s="25">
        <v>105</v>
      </c>
      <c r="P216" s="25">
        <v>28.41</v>
      </c>
      <c r="Q216" s="25" t="s">
        <v>8315</v>
      </c>
      <c r="R216" s="25" t="s">
        <v>8316</v>
      </c>
      <c r="S216" s="28">
        <v>41897.536134259259</v>
      </c>
      <c r="T216" s="25">
        <v>25569.000856481482</v>
      </c>
      <c r="U216" s="25">
        <v>2014</v>
      </c>
      <c r="V216" s="25">
        <v>9</v>
      </c>
      <c r="W216" s="25" t="s">
        <v>8380</v>
      </c>
    </row>
    <row r="217" spans="1:23" hidden="1" x14ac:dyDescent="0.3">
      <c r="A217" s="25">
        <v>3162</v>
      </c>
      <c r="B217" s="25" t="s">
        <v>3162</v>
      </c>
      <c r="C217" s="25" t="s">
        <v>7272</v>
      </c>
      <c r="D217" s="26">
        <v>4000</v>
      </c>
      <c r="E217" s="27">
        <v>5086</v>
      </c>
      <c r="F217" s="25" t="s">
        <v>8218</v>
      </c>
      <c r="G217" s="25" t="s">
        <v>8223</v>
      </c>
      <c r="H217" s="25" t="s">
        <v>8245</v>
      </c>
      <c r="I217" s="25">
        <v>1404698400</v>
      </c>
      <c r="J217" s="25">
        <v>1402331262</v>
      </c>
      <c r="K217" s="25" t="b">
        <v>1</v>
      </c>
      <c r="L217" s="25">
        <v>63</v>
      </c>
      <c r="M217" s="25" t="b">
        <v>1</v>
      </c>
      <c r="N217" s="25" t="s">
        <v>8269</v>
      </c>
      <c r="O217" s="25">
        <v>127</v>
      </c>
      <c r="P217" s="25">
        <v>80.73</v>
      </c>
      <c r="Q217" s="25" t="s">
        <v>8315</v>
      </c>
      <c r="R217" s="25" t="s">
        <v>8316</v>
      </c>
      <c r="S217" s="28">
        <v>41799.685902777775</v>
      </c>
      <c r="T217" s="25">
        <v>25569.000729166666</v>
      </c>
      <c r="U217" s="25">
        <v>2014</v>
      </c>
      <c r="V217" s="25">
        <v>6</v>
      </c>
      <c r="W217" s="25" t="s">
        <v>8377</v>
      </c>
    </row>
    <row r="218" spans="1:23" hidden="1" x14ac:dyDescent="0.3">
      <c r="A218" s="25">
        <v>3163</v>
      </c>
      <c r="B218" s="25" t="s">
        <v>3163</v>
      </c>
      <c r="C218" s="25" t="s">
        <v>7273</v>
      </c>
      <c r="D218" s="26">
        <v>13000</v>
      </c>
      <c r="E218" s="27">
        <v>14450</v>
      </c>
      <c r="F218" s="25" t="s">
        <v>8218</v>
      </c>
      <c r="G218" s="25" t="s">
        <v>8223</v>
      </c>
      <c r="H218" s="25" t="s">
        <v>8245</v>
      </c>
      <c r="I218" s="25">
        <v>1402855525</v>
      </c>
      <c r="J218" s="25">
        <v>1400263525</v>
      </c>
      <c r="K218" s="25" t="b">
        <v>1</v>
      </c>
      <c r="L218" s="25">
        <v>72</v>
      </c>
      <c r="M218" s="25" t="b">
        <v>1</v>
      </c>
      <c r="N218" s="25" t="s">
        <v>8269</v>
      </c>
      <c r="O218" s="25">
        <v>111</v>
      </c>
      <c r="P218" s="25">
        <v>200.69</v>
      </c>
      <c r="Q218" s="25" t="s">
        <v>8315</v>
      </c>
      <c r="R218" s="25" t="s">
        <v>8316</v>
      </c>
      <c r="S218" s="28">
        <v>41775.753761574073</v>
      </c>
      <c r="T218" s="25">
        <v>25569.000833333332</v>
      </c>
      <c r="U218" s="25">
        <v>2014</v>
      </c>
      <c r="V218" s="25">
        <v>5</v>
      </c>
      <c r="W218" s="25" t="s">
        <v>8376</v>
      </c>
    </row>
    <row r="219" spans="1:23" hidden="1" x14ac:dyDescent="0.3">
      <c r="A219" s="25">
        <v>3164</v>
      </c>
      <c r="B219" s="25" t="s">
        <v>3164</v>
      </c>
      <c r="C219" s="25" t="s">
        <v>7274</v>
      </c>
      <c r="D219" s="26">
        <v>2500</v>
      </c>
      <c r="E219" s="27">
        <v>2669</v>
      </c>
      <c r="F219" s="25" t="s">
        <v>8218</v>
      </c>
      <c r="G219" s="25" t="s">
        <v>8223</v>
      </c>
      <c r="H219" s="25" t="s">
        <v>8245</v>
      </c>
      <c r="I219" s="25">
        <v>1402341615</v>
      </c>
      <c r="J219" s="25">
        <v>1399490415</v>
      </c>
      <c r="K219" s="25" t="b">
        <v>1</v>
      </c>
      <c r="L219" s="25">
        <v>71</v>
      </c>
      <c r="M219" s="25" t="b">
        <v>1</v>
      </c>
      <c r="N219" s="25" t="s">
        <v>8269</v>
      </c>
      <c r="O219" s="25">
        <v>107</v>
      </c>
      <c r="P219" s="25">
        <v>37.590000000000003</v>
      </c>
      <c r="Q219" s="25" t="s">
        <v>8315</v>
      </c>
      <c r="R219" s="25" t="s">
        <v>8316</v>
      </c>
      <c r="S219" s="28">
        <v>41766.80572916667</v>
      </c>
      <c r="T219" s="25">
        <v>25569.000821759259</v>
      </c>
      <c r="U219" s="25">
        <v>2014</v>
      </c>
      <c r="V219" s="25">
        <v>5</v>
      </c>
      <c r="W219" s="25" t="s">
        <v>8376</v>
      </c>
    </row>
    <row r="220" spans="1:23" hidden="1" x14ac:dyDescent="0.3">
      <c r="A220" s="25">
        <v>3165</v>
      </c>
      <c r="B220" s="25" t="s">
        <v>3165</v>
      </c>
      <c r="C220" s="25" t="s">
        <v>7275</v>
      </c>
      <c r="D220" s="26">
        <v>750</v>
      </c>
      <c r="E220" s="27">
        <v>1220</v>
      </c>
      <c r="F220" s="25" t="s">
        <v>8218</v>
      </c>
      <c r="G220" s="25" t="s">
        <v>8223</v>
      </c>
      <c r="H220" s="25" t="s">
        <v>8245</v>
      </c>
      <c r="I220" s="25">
        <v>1304395140</v>
      </c>
      <c r="J220" s="25">
        <v>1302493760</v>
      </c>
      <c r="K220" s="25" t="b">
        <v>1</v>
      </c>
      <c r="L220" s="25">
        <v>21</v>
      </c>
      <c r="M220" s="25" t="b">
        <v>1</v>
      </c>
      <c r="N220" s="25" t="s">
        <v>8269</v>
      </c>
      <c r="O220" s="25">
        <v>163</v>
      </c>
      <c r="P220" s="25">
        <v>58.1</v>
      </c>
      <c r="Q220" s="25" t="s">
        <v>8315</v>
      </c>
      <c r="R220" s="25" t="s">
        <v>8316</v>
      </c>
      <c r="S220" s="28">
        <v>40644.159259259257</v>
      </c>
      <c r="T220" s="25">
        <v>25569.000243055554</v>
      </c>
      <c r="U220" s="25">
        <v>2011</v>
      </c>
      <c r="V220" s="25">
        <v>4</v>
      </c>
      <c r="W220" s="25" t="s">
        <v>8375</v>
      </c>
    </row>
    <row r="221" spans="1:23" hidden="1" x14ac:dyDescent="0.3">
      <c r="A221" s="25">
        <v>3166</v>
      </c>
      <c r="B221" s="25" t="s">
        <v>3166</v>
      </c>
      <c r="C221" s="25" t="s">
        <v>7276</v>
      </c>
      <c r="D221" s="26">
        <v>35000</v>
      </c>
      <c r="E221" s="27">
        <v>56079.83</v>
      </c>
      <c r="F221" s="25" t="s">
        <v>8218</v>
      </c>
      <c r="G221" s="25" t="s">
        <v>8223</v>
      </c>
      <c r="H221" s="25" t="s">
        <v>8245</v>
      </c>
      <c r="I221" s="25">
        <v>1416988740</v>
      </c>
      <c r="J221" s="25">
        <v>1414514153</v>
      </c>
      <c r="K221" s="25" t="b">
        <v>1</v>
      </c>
      <c r="L221" s="25">
        <v>930</v>
      </c>
      <c r="M221" s="25" t="b">
        <v>1</v>
      </c>
      <c r="N221" s="25" t="s">
        <v>8269</v>
      </c>
      <c r="O221" s="25">
        <v>160</v>
      </c>
      <c r="P221" s="25">
        <v>60.3</v>
      </c>
      <c r="Q221" s="25" t="s">
        <v>8315</v>
      </c>
      <c r="R221" s="25" t="s">
        <v>8316</v>
      </c>
      <c r="S221" s="28">
        <v>41940.69158564815</v>
      </c>
      <c r="T221" s="25">
        <v>25569.010763888888</v>
      </c>
      <c r="U221" s="25">
        <v>2014</v>
      </c>
      <c r="V221" s="25">
        <v>10</v>
      </c>
      <c r="W221" s="25" t="s">
        <v>8383</v>
      </c>
    </row>
    <row r="222" spans="1:23" hidden="1" x14ac:dyDescent="0.3">
      <c r="A222" s="25">
        <v>3167</v>
      </c>
      <c r="B222" s="25" t="s">
        <v>3167</v>
      </c>
      <c r="C222" s="25" t="s">
        <v>7277</v>
      </c>
      <c r="D222" s="26">
        <v>3000</v>
      </c>
      <c r="E222" s="27">
        <v>3485</v>
      </c>
      <c r="F222" s="25" t="s">
        <v>8218</v>
      </c>
      <c r="G222" s="25" t="s">
        <v>8223</v>
      </c>
      <c r="H222" s="25" t="s">
        <v>8245</v>
      </c>
      <c r="I222" s="25">
        <v>1406952781</v>
      </c>
      <c r="J222" s="25">
        <v>1405743181</v>
      </c>
      <c r="K222" s="25" t="b">
        <v>1</v>
      </c>
      <c r="L222" s="25">
        <v>55</v>
      </c>
      <c r="M222" s="25" t="b">
        <v>1</v>
      </c>
      <c r="N222" s="25" t="s">
        <v>8269</v>
      </c>
      <c r="O222" s="25">
        <v>116</v>
      </c>
      <c r="P222" s="25">
        <v>63.36</v>
      </c>
      <c r="Q222" s="25" t="s">
        <v>8315</v>
      </c>
      <c r="R222" s="25" t="s">
        <v>8316</v>
      </c>
      <c r="S222" s="28">
        <v>41839.175706018519</v>
      </c>
      <c r="T222" s="25">
        <v>25569.000636574074</v>
      </c>
      <c r="U222" s="25">
        <v>2014</v>
      </c>
      <c r="V222" s="25">
        <v>7</v>
      </c>
      <c r="W222" s="25" t="s">
        <v>8378</v>
      </c>
    </row>
    <row r="223" spans="1:23" hidden="1" x14ac:dyDescent="0.3">
      <c r="A223" s="25">
        <v>3168</v>
      </c>
      <c r="B223" s="25" t="s">
        <v>3168</v>
      </c>
      <c r="C223" s="25" t="s">
        <v>7278</v>
      </c>
      <c r="D223" s="26">
        <v>2500</v>
      </c>
      <c r="E223" s="27">
        <v>3105</v>
      </c>
      <c r="F223" s="25" t="s">
        <v>8218</v>
      </c>
      <c r="G223" s="25" t="s">
        <v>8223</v>
      </c>
      <c r="H223" s="25" t="s">
        <v>8245</v>
      </c>
      <c r="I223" s="25">
        <v>1402696800</v>
      </c>
      <c r="J223" s="25">
        <v>1399948353</v>
      </c>
      <c r="K223" s="25" t="b">
        <v>1</v>
      </c>
      <c r="L223" s="25">
        <v>61</v>
      </c>
      <c r="M223" s="25" t="b">
        <v>1</v>
      </c>
      <c r="N223" s="25" t="s">
        <v>8269</v>
      </c>
      <c r="O223" s="25">
        <v>124</v>
      </c>
      <c r="P223" s="25">
        <v>50.9</v>
      </c>
      <c r="Q223" s="25" t="s">
        <v>8315</v>
      </c>
      <c r="R223" s="25" t="s">
        <v>8316</v>
      </c>
      <c r="S223" s="28">
        <v>41772.105937500004</v>
      </c>
      <c r="T223" s="25">
        <v>25569.00070601852</v>
      </c>
      <c r="U223" s="25">
        <v>2014</v>
      </c>
      <c r="V223" s="25">
        <v>5</v>
      </c>
      <c r="W223" s="25" t="s">
        <v>8376</v>
      </c>
    </row>
    <row r="224" spans="1:23" hidden="1" x14ac:dyDescent="0.3">
      <c r="A224" s="25">
        <v>3169</v>
      </c>
      <c r="B224" s="25" t="s">
        <v>3169</v>
      </c>
      <c r="C224" s="25" t="s">
        <v>7279</v>
      </c>
      <c r="D224" s="26">
        <v>8000</v>
      </c>
      <c r="E224" s="27">
        <v>8241</v>
      </c>
      <c r="F224" s="25" t="s">
        <v>8218</v>
      </c>
      <c r="G224" s="25" t="s">
        <v>8223</v>
      </c>
      <c r="H224" s="25" t="s">
        <v>8245</v>
      </c>
      <c r="I224" s="25">
        <v>1386910740</v>
      </c>
      <c r="J224" s="25">
        <v>1384364561</v>
      </c>
      <c r="K224" s="25" t="b">
        <v>1</v>
      </c>
      <c r="L224" s="25">
        <v>82</v>
      </c>
      <c r="M224" s="25" t="b">
        <v>1</v>
      </c>
      <c r="N224" s="25" t="s">
        <v>8269</v>
      </c>
      <c r="O224" s="25">
        <v>103</v>
      </c>
      <c r="P224" s="25">
        <v>100.5</v>
      </c>
      <c r="Q224" s="25" t="s">
        <v>8315</v>
      </c>
      <c r="R224" s="25" t="s">
        <v>8316</v>
      </c>
      <c r="S224" s="28">
        <v>41591.737974537034</v>
      </c>
      <c r="T224" s="25">
        <v>25569.000949074074</v>
      </c>
      <c r="U224" s="25">
        <v>2013</v>
      </c>
      <c r="V224" s="25">
        <v>11</v>
      </c>
      <c r="W224" s="25" t="s">
        <v>8381</v>
      </c>
    </row>
    <row r="225" spans="1:23" hidden="1" x14ac:dyDescent="0.3">
      <c r="A225" s="25">
        <v>3170</v>
      </c>
      <c r="B225" s="25" t="s">
        <v>3170</v>
      </c>
      <c r="C225" s="25" t="s">
        <v>7280</v>
      </c>
      <c r="D225" s="26">
        <v>2000</v>
      </c>
      <c r="E225" s="27">
        <v>2245</v>
      </c>
      <c r="F225" s="25" t="s">
        <v>8218</v>
      </c>
      <c r="G225" s="25" t="s">
        <v>8223</v>
      </c>
      <c r="H225" s="25" t="s">
        <v>8245</v>
      </c>
      <c r="I225" s="25">
        <v>1404273600</v>
      </c>
      <c r="J225" s="25">
        <v>1401414944</v>
      </c>
      <c r="K225" s="25" t="b">
        <v>1</v>
      </c>
      <c r="L225" s="25">
        <v>71</v>
      </c>
      <c r="M225" s="25" t="b">
        <v>1</v>
      </c>
      <c r="N225" s="25" t="s">
        <v>8269</v>
      </c>
      <c r="O225" s="25">
        <v>112</v>
      </c>
      <c r="P225" s="25">
        <v>31.62</v>
      </c>
      <c r="Q225" s="25" t="s">
        <v>8315</v>
      </c>
      <c r="R225" s="25" t="s">
        <v>8316</v>
      </c>
      <c r="S225" s="28">
        <v>41789.080370370371</v>
      </c>
      <c r="T225" s="25">
        <v>25569.000821759259</v>
      </c>
      <c r="U225" s="25">
        <v>2014</v>
      </c>
      <c r="V225" s="25">
        <v>5</v>
      </c>
      <c r="W225" s="25" t="s">
        <v>8376</v>
      </c>
    </row>
    <row r="226" spans="1:23" hidden="1" x14ac:dyDescent="0.3">
      <c r="A226" s="25">
        <v>3171</v>
      </c>
      <c r="B226" s="25" t="s">
        <v>3171</v>
      </c>
      <c r="C226" s="25" t="s">
        <v>7281</v>
      </c>
      <c r="D226" s="26">
        <v>7000</v>
      </c>
      <c r="E226" s="27">
        <v>7617</v>
      </c>
      <c r="F226" s="25" t="s">
        <v>8218</v>
      </c>
      <c r="G226" s="25" t="s">
        <v>8224</v>
      </c>
      <c r="H226" s="25" t="s">
        <v>8246</v>
      </c>
      <c r="I226" s="25">
        <v>1462545358</v>
      </c>
      <c r="J226" s="25">
        <v>1459953358</v>
      </c>
      <c r="K226" s="25" t="b">
        <v>1</v>
      </c>
      <c r="L226" s="25">
        <v>117</v>
      </c>
      <c r="M226" s="25" t="b">
        <v>1</v>
      </c>
      <c r="N226" s="25" t="s">
        <v>8269</v>
      </c>
      <c r="O226" s="25">
        <v>109</v>
      </c>
      <c r="P226" s="25">
        <v>65.099999999999994</v>
      </c>
      <c r="Q226" s="25" t="s">
        <v>8315</v>
      </c>
      <c r="R226" s="25" t="s">
        <v>8316</v>
      </c>
      <c r="S226" s="28">
        <v>42466.608310185184</v>
      </c>
      <c r="T226" s="25">
        <v>25569.001354166667</v>
      </c>
      <c r="U226" s="25">
        <v>2016</v>
      </c>
      <c r="V226" s="25">
        <v>4</v>
      </c>
      <c r="W226" s="25" t="s">
        <v>8375</v>
      </c>
    </row>
    <row r="227" spans="1:23" hidden="1" x14ac:dyDescent="0.3">
      <c r="A227" s="25">
        <v>3172</v>
      </c>
      <c r="B227" s="25" t="s">
        <v>3172</v>
      </c>
      <c r="C227" s="25" t="s">
        <v>7282</v>
      </c>
      <c r="D227" s="26">
        <v>2000</v>
      </c>
      <c r="E227" s="27">
        <v>2300</v>
      </c>
      <c r="F227" s="25" t="s">
        <v>8218</v>
      </c>
      <c r="G227" s="25" t="s">
        <v>8223</v>
      </c>
      <c r="H227" s="25" t="s">
        <v>8245</v>
      </c>
      <c r="I227" s="25">
        <v>1329240668</v>
      </c>
      <c r="J227" s="25">
        <v>1326648668</v>
      </c>
      <c r="K227" s="25" t="b">
        <v>1</v>
      </c>
      <c r="L227" s="25">
        <v>29</v>
      </c>
      <c r="M227" s="25" t="b">
        <v>1</v>
      </c>
      <c r="N227" s="25" t="s">
        <v>8269</v>
      </c>
      <c r="O227" s="25">
        <v>115</v>
      </c>
      <c r="P227" s="25">
        <v>79.31</v>
      </c>
      <c r="Q227" s="25" t="s">
        <v>8315</v>
      </c>
      <c r="R227" s="25" t="s">
        <v>8316</v>
      </c>
      <c r="S227" s="28">
        <v>40923.729953703703</v>
      </c>
      <c r="T227" s="25">
        <v>25569.000335648147</v>
      </c>
      <c r="U227" s="25">
        <v>2012</v>
      </c>
      <c r="V227" s="25">
        <v>1</v>
      </c>
      <c r="W227" s="25" t="s">
        <v>8372</v>
      </c>
    </row>
    <row r="228" spans="1:23" hidden="1" x14ac:dyDescent="0.3">
      <c r="A228" s="25">
        <v>3173</v>
      </c>
      <c r="B228" s="25" t="s">
        <v>3173</v>
      </c>
      <c r="C228" s="25" t="s">
        <v>7283</v>
      </c>
      <c r="D228" s="26">
        <v>10000</v>
      </c>
      <c r="E228" s="27">
        <v>10300</v>
      </c>
      <c r="F228" s="25" t="s">
        <v>8218</v>
      </c>
      <c r="G228" s="25" t="s">
        <v>8223</v>
      </c>
      <c r="H228" s="25" t="s">
        <v>8245</v>
      </c>
      <c r="I228" s="25">
        <v>1411765492</v>
      </c>
      <c r="J228" s="25">
        <v>1409173492</v>
      </c>
      <c r="K228" s="25" t="b">
        <v>1</v>
      </c>
      <c r="L228" s="25">
        <v>74</v>
      </c>
      <c r="M228" s="25" t="b">
        <v>1</v>
      </c>
      <c r="N228" s="25" t="s">
        <v>8269</v>
      </c>
      <c r="O228" s="25">
        <v>103</v>
      </c>
      <c r="P228" s="25">
        <v>139.19</v>
      </c>
      <c r="Q228" s="25" t="s">
        <v>8315</v>
      </c>
      <c r="R228" s="25" t="s">
        <v>8316</v>
      </c>
      <c r="S228" s="28">
        <v>41878.878379629627</v>
      </c>
      <c r="T228" s="25">
        <v>25569.000856481482</v>
      </c>
      <c r="U228" s="25">
        <v>2014</v>
      </c>
      <c r="V228" s="25">
        <v>8</v>
      </c>
      <c r="W228" s="25" t="s">
        <v>8379</v>
      </c>
    </row>
    <row r="229" spans="1:23" hidden="1" x14ac:dyDescent="0.3">
      <c r="A229" s="25">
        <v>3174</v>
      </c>
      <c r="B229" s="25" t="s">
        <v>3174</v>
      </c>
      <c r="C229" s="25" t="s">
        <v>7284</v>
      </c>
      <c r="D229" s="26">
        <v>3000</v>
      </c>
      <c r="E229" s="27">
        <v>3034</v>
      </c>
      <c r="F229" s="25" t="s">
        <v>8218</v>
      </c>
      <c r="G229" s="25" t="s">
        <v>8223</v>
      </c>
      <c r="H229" s="25" t="s">
        <v>8245</v>
      </c>
      <c r="I229" s="25">
        <v>1408999508</v>
      </c>
      <c r="J229" s="25">
        <v>1407789908</v>
      </c>
      <c r="K229" s="25" t="b">
        <v>1</v>
      </c>
      <c r="L229" s="25">
        <v>23</v>
      </c>
      <c r="M229" s="25" t="b">
        <v>1</v>
      </c>
      <c r="N229" s="25" t="s">
        <v>8269</v>
      </c>
      <c r="O229" s="25">
        <v>101</v>
      </c>
      <c r="P229" s="25">
        <v>131.91</v>
      </c>
      <c r="Q229" s="25" t="s">
        <v>8315</v>
      </c>
      <c r="R229" s="25" t="s">
        <v>8316</v>
      </c>
      <c r="S229" s="28">
        <v>41862.864675925928</v>
      </c>
      <c r="T229" s="25">
        <v>25569.000266203704</v>
      </c>
      <c r="U229" s="25">
        <v>2014</v>
      </c>
      <c r="V229" s="25">
        <v>8</v>
      </c>
      <c r="W229" s="25" t="s">
        <v>8379</v>
      </c>
    </row>
    <row r="230" spans="1:23" hidden="1" x14ac:dyDescent="0.3">
      <c r="A230" s="25">
        <v>3175</v>
      </c>
      <c r="B230" s="25" t="s">
        <v>3175</v>
      </c>
      <c r="C230" s="25" t="s">
        <v>7285</v>
      </c>
      <c r="D230" s="26">
        <v>5000</v>
      </c>
      <c r="E230" s="27">
        <v>5478</v>
      </c>
      <c r="F230" s="25" t="s">
        <v>8218</v>
      </c>
      <c r="G230" s="25" t="s">
        <v>8223</v>
      </c>
      <c r="H230" s="25" t="s">
        <v>8245</v>
      </c>
      <c r="I230" s="25">
        <v>1297977427</v>
      </c>
      <c r="J230" s="25">
        <v>1292793427</v>
      </c>
      <c r="K230" s="25" t="b">
        <v>1</v>
      </c>
      <c r="L230" s="25">
        <v>60</v>
      </c>
      <c r="M230" s="25" t="b">
        <v>1</v>
      </c>
      <c r="N230" s="25" t="s">
        <v>8269</v>
      </c>
      <c r="O230" s="25">
        <v>110</v>
      </c>
      <c r="P230" s="25">
        <v>91.3</v>
      </c>
      <c r="Q230" s="25" t="s">
        <v>8315</v>
      </c>
      <c r="R230" s="25" t="s">
        <v>8316</v>
      </c>
      <c r="S230" s="28">
        <v>40531.886886574073</v>
      </c>
      <c r="T230" s="25">
        <v>25569.000694444443</v>
      </c>
      <c r="U230" s="25">
        <v>2010</v>
      </c>
      <c r="V230" s="25">
        <v>12</v>
      </c>
      <c r="W230" s="25" t="s">
        <v>8382</v>
      </c>
    </row>
    <row r="231" spans="1:23" hidden="1" x14ac:dyDescent="0.3">
      <c r="A231" s="25">
        <v>3176</v>
      </c>
      <c r="B231" s="25" t="s">
        <v>3176</v>
      </c>
      <c r="C231" s="25" t="s">
        <v>7286</v>
      </c>
      <c r="D231" s="26">
        <v>1900</v>
      </c>
      <c r="E231" s="27">
        <v>2182</v>
      </c>
      <c r="F231" s="25" t="s">
        <v>8218</v>
      </c>
      <c r="G231" s="25" t="s">
        <v>8223</v>
      </c>
      <c r="H231" s="25" t="s">
        <v>8245</v>
      </c>
      <c r="I231" s="25">
        <v>1376838000</v>
      </c>
      <c r="J231" s="25">
        <v>1374531631</v>
      </c>
      <c r="K231" s="25" t="b">
        <v>1</v>
      </c>
      <c r="L231" s="25">
        <v>55</v>
      </c>
      <c r="M231" s="25" t="b">
        <v>1</v>
      </c>
      <c r="N231" s="25" t="s">
        <v>8269</v>
      </c>
      <c r="O231" s="25">
        <v>115</v>
      </c>
      <c r="P231" s="25">
        <v>39.67</v>
      </c>
      <c r="Q231" s="25" t="s">
        <v>8315</v>
      </c>
      <c r="R231" s="25" t="s">
        <v>8316</v>
      </c>
      <c r="S231" s="28">
        <v>41477.930914351848</v>
      </c>
      <c r="T231" s="25">
        <v>25569.000636574074</v>
      </c>
      <c r="U231" s="25">
        <v>2013</v>
      </c>
      <c r="V231" s="25">
        <v>7</v>
      </c>
      <c r="W231" s="25" t="s">
        <v>8378</v>
      </c>
    </row>
    <row r="232" spans="1:23" hidden="1" x14ac:dyDescent="0.3">
      <c r="A232" s="25">
        <v>3177</v>
      </c>
      <c r="B232" s="25" t="s">
        <v>3177</v>
      </c>
      <c r="C232" s="25" t="s">
        <v>7287</v>
      </c>
      <c r="D232" s="26">
        <v>2500</v>
      </c>
      <c r="E232" s="27">
        <v>2935</v>
      </c>
      <c r="F232" s="25" t="s">
        <v>8218</v>
      </c>
      <c r="G232" s="25" t="s">
        <v>8223</v>
      </c>
      <c r="H232" s="25" t="s">
        <v>8245</v>
      </c>
      <c r="I232" s="25">
        <v>1403366409</v>
      </c>
      <c r="J232" s="25">
        <v>1400774409</v>
      </c>
      <c r="K232" s="25" t="b">
        <v>1</v>
      </c>
      <c r="L232" s="25">
        <v>51</v>
      </c>
      <c r="M232" s="25" t="b">
        <v>1</v>
      </c>
      <c r="N232" s="25" t="s">
        <v>8269</v>
      </c>
      <c r="O232" s="25">
        <v>117</v>
      </c>
      <c r="P232" s="25">
        <v>57.55</v>
      </c>
      <c r="Q232" s="25" t="s">
        <v>8315</v>
      </c>
      <c r="R232" s="25" t="s">
        <v>8316</v>
      </c>
      <c r="S232" s="28">
        <v>41781.666770833333</v>
      </c>
      <c r="T232" s="25">
        <v>25569.000590277778</v>
      </c>
      <c r="U232" s="25">
        <v>2014</v>
      </c>
      <c r="V232" s="25">
        <v>5</v>
      </c>
      <c r="W232" s="25" t="s">
        <v>8376</v>
      </c>
    </row>
    <row r="233" spans="1:23" hidden="1" x14ac:dyDescent="0.3">
      <c r="A233" s="25">
        <v>3178</v>
      </c>
      <c r="B233" s="25" t="s">
        <v>3178</v>
      </c>
      <c r="C233" s="25" t="s">
        <v>7288</v>
      </c>
      <c r="D233" s="26">
        <v>1500</v>
      </c>
      <c r="E233" s="27">
        <v>2576</v>
      </c>
      <c r="F233" s="25" t="s">
        <v>8218</v>
      </c>
      <c r="G233" s="25" t="s">
        <v>8224</v>
      </c>
      <c r="H233" s="25" t="s">
        <v>8246</v>
      </c>
      <c r="I233" s="25">
        <v>1405521075</v>
      </c>
      <c r="J233" s="25">
        <v>1402929075</v>
      </c>
      <c r="K233" s="25" t="b">
        <v>1</v>
      </c>
      <c r="L233" s="25">
        <v>78</v>
      </c>
      <c r="M233" s="25" t="b">
        <v>1</v>
      </c>
      <c r="N233" s="25" t="s">
        <v>8269</v>
      </c>
      <c r="O233" s="25">
        <v>172</v>
      </c>
      <c r="P233" s="25">
        <v>33.03</v>
      </c>
      <c r="Q233" s="25" t="s">
        <v>8315</v>
      </c>
      <c r="R233" s="25" t="s">
        <v>8316</v>
      </c>
      <c r="S233" s="28">
        <v>41806.605034722219</v>
      </c>
      <c r="T233" s="25">
        <v>25569.000902777778</v>
      </c>
      <c r="U233" s="25">
        <v>2014</v>
      </c>
      <c r="V233" s="25">
        <v>6</v>
      </c>
      <c r="W233" s="25" t="s">
        <v>8377</v>
      </c>
    </row>
    <row r="234" spans="1:23" hidden="1" x14ac:dyDescent="0.3">
      <c r="A234" s="25">
        <v>3179</v>
      </c>
      <c r="B234" s="25" t="s">
        <v>3179</v>
      </c>
      <c r="C234" s="25" t="s">
        <v>7289</v>
      </c>
      <c r="D234" s="26">
        <v>4200</v>
      </c>
      <c r="E234" s="27">
        <v>4794.82</v>
      </c>
      <c r="F234" s="25" t="s">
        <v>8218</v>
      </c>
      <c r="G234" s="25" t="s">
        <v>8223</v>
      </c>
      <c r="H234" s="25" t="s">
        <v>8245</v>
      </c>
      <c r="I234" s="25">
        <v>1367859071</v>
      </c>
      <c r="J234" s="25">
        <v>1365699071</v>
      </c>
      <c r="K234" s="25" t="b">
        <v>1</v>
      </c>
      <c r="L234" s="25">
        <v>62</v>
      </c>
      <c r="M234" s="25" t="b">
        <v>1</v>
      </c>
      <c r="N234" s="25" t="s">
        <v>8269</v>
      </c>
      <c r="O234" s="25">
        <v>114</v>
      </c>
      <c r="P234" s="25">
        <v>77.34</v>
      </c>
      <c r="Q234" s="25" t="s">
        <v>8315</v>
      </c>
      <c r="R234" s="25" t="s">
        <v>8316</v>
      </c>
      <c r="S234" s="28">
        <v>41375.702210648145</v>
      </c>
      <c r="T234" s="25">
        <v>25569.000717592593</v>
      </c>
      <c r="U234" s="25">
        <v>2013</v>
      </c>
      <c r="V234" s="25">
        <v>4</v>
      </c>
      <c r="W234" s="25" t="s">
        <v>8375</v>
      </c>
    </row>
    <row r="235" spans="1:23" hidden="1" x14ac:dyDescent="0.3">
      <c r="A235" s="25">
        <v>3180</v>
      </c>
      <c r="B235" s="25" t="s">
        <v>3180</v>
      </c>
      <c r="C235" s="25" t="s">
        <v>7290</v>
      </c>
      <c r="D235" s="26">
        <v>1200</v>
      </c>
      <c r="E235" s="27">
        <v>1437</v>
      </c>
      <c r="F235" s="25" t="s">
        <v>8218</v>
      </c>
      <c r="G235" s="25" t="s">
        <v>8224</v>
      </c>
      <c r="H235" s="25" t="s">
        <v>8246</v>
      </c>
      <c r="I235" s="25">
        <v>1403258049</v>
      </c>
      <c r="J235" s="25">
        <v>1400666049</v>
      </c>
      <c r="K235" s="25" t="b">
        <v>1</v>
      </c>
      <c r="L235" s="25">
        <v>45</v>
      </c>
      <c r="M235" s="25" t="b">
        <v>1</v>
      </c>
      <c r="N235" s="25" t="s">
        <v>8269</v>
      </c>
      <c r="O235" s="25">
        <v>120</v>
      </c>
      <c r="P235" s="25">
        <v>31.93</v>
      </c>
      <c r="Q235" s="25" t="s">
        <v>8315</v>
      </c>
      <c r="R235" s="25" t="s">
        <v>8316</v>
      </c>
      <c r="S235" s="28">
        <v>41780.412604166668</v>
      </c>
      <c r="T235" s="25">
        <v>25569.000520833335</v>
      </c>
      <c r="U235" s="25">
        <v>2014</v>
      </c>
      <c r="V235" s="25">
        <v>5</v>
      </c>
      <c r="W235" s="25" t="s">
        <v>8376</v>
      </c>
    </row>
    <row r="236" spans="1:23" hidden="1" x14ac:dyDescent="0.3">
      <c r="A236" s="25">
        <v>3181</v>
      </c>
      <c r="B236" s="25" t="s">
        <v>3181</v>
      </c>
      <c r="C236" s="25" t="s">
        <v>7291</v>
      </c>
      <c r="D236" s="26">
        <v>500</v>
      </c>
      <c r="E236" s="27">
        <v>545</v>
      </c>
      <c r="F236" s="25" t="s">
        <v>8218</v>
      </c>
      <c r="G236" s="25" t="s">
        <v>8224</v>
      </c>
      <c r="H236" s="25" t="s">
        <v>8246</v>
      </c>
      <c r="I236" s="25">
        <v>1402848000</v>
      </c>
      <c r="J236" s="25">
        <v>1400570787</v>
      </c>
      <c r="K236" s="25" t="b">
        <v>1</v>
      </c>
      <c r="L236" s="25">
        <v>15</v>
      </c>
      <c r="M236" s="25" t="b">
        <v>1</v>
      </c>
      <c r="N236" s="25" t="s">
        <v>8269</v>
      </c>
      <c r="O236" s="25">
        <v>109</v>
      </c>
      <c r="P236" s="25">
        <v>36.33</v>
      </c>
      <c r="Q236" s="25" t="s">
        <v>8315</v>
      </c>
      <c r="R236" s="25" t="s">
        <v>8316</v>
      </c>
      <c r="S236" s="28">
        <v>41779.310034722221</v>
      </c>
      <c r="T236" s="25">
        <v>25569.000173611112</v>
      </c>
      <c r="U236" s="25">
        <v>2014</v>
      </c>
      <c r="V236" s="25">
        <v>5</v>
      </c>
      <c r="W236" s="25" t="s">
        <v>8376</v>
      </c>
    </row>
    <row r="237" spans="1:23" hidden="1" x14ac:dyDescent="0.3">
      <c r="A237" s="25">
        <v>3182</v>
      </c>
      <c r="B237" s="25" t="s">
        <v>3182</v>
      </c>
      <c r="C237" s="25" t="s">
        <v>7292</v>
      </c>
      <c r="D237" s="26">
        <v>7000</v>
      </c>
      <c r="E237" s="27">
        <v>7062</v>
      </c>
      <c r="F237" s="25" t="s">
        <v>8218</v>
      </c>
      <c r="G237" s="25" t="s">
        <v>8223</v>
      </c>
      <c r="H237" s="25" t="s">
        <v>8245</v>
      </c>
      <c r="I237" s="25">
        <v>1328029200</v>
      </c>
      <c r="J237" s="25">
        <v>1323211621</v>
      </c>
      <c r="K237" s="25" t="b">
        <v>1</v>
      </c>
      <c r="L237" s="25">
        <v>151</v>
      </c>
      <c r="M237" s="25" t="b">
        <v>1</v>
      </c>
      <c r="N237" s="25" t="s">
        <v>8269</v>
      </c>
      <c r="O237" s="25">
        <v>101</v>
      </c>
      <c r="P237" s="25">
        <v>46.77</v>
      </c>
      <c r="Q237" s="25" t="s">
        <v>8315</v>
      </c>
      <c r="R237" s="25" t="s">
        <v>8316</v>
      </c>
      <c r="S237" s="28">
        <v>40883.949317129627</v>
      </c>
      <c r="T237" s="25">
        <v>25569.001747685186</v>
      </c>
      <c r="U237" s="25">
        <v>2011</v>
      </c>
      <c r="V237" s="25">
        <v>12</v>
      </c>
      <c r="W237" s="25" t="s">
        <v>8382</v>
      </c>
    </row>
    <row r="238" spans="1:23" hidden="1" x14ac:dyDescent="0.3">
      <c r="A238" s="25">
        <v>3183</v>
      </c>
      <c r="B238" s="25" t="s">
        <v>3183</v>
      </c>
      <c r="C238" s="25" t="s">
        <v>7293</v>
      </c>
      <c r="D238" s="26">
        <v>2500</v>
      </c>
      <c r="E238" s="27">
        <v>2725</v>
      </c>
      <c r="F238" s="25" t="s">
        <v>8218</v>
      </c>
      <c r="G238" s="25" t="s">
        <v>8223</v>
      </c>
      <c r="H238" s="25" t="s">
        <v>8245</v>
      </c>
      <c r="I238" s="25">
        <v>1377284669</v>
      </c>
      <c r="J238" s="25">
        <v>1375729469</v>
      </c>
      <c r="K238" s="25" t="b">
        <v>1</v>
      </c>
      <c r="L238" s="25">
        <v>68</v>
      </c>
      <c r="M238" s="25" t="b">
        <v>1</v>
      </c>
      <c r="N238" s="25" t="s">
        <v>8269</v>
      </c>
      <c r="O238" s="25">
        <v>109</v>
      </c>
      <c r="P238" s="25">
        <v>40.07</v>
      </c>
      <c r="Q238" s="25" t="s">
        <v>8315</v>
      </c>
      <c r="R238" s="25" t="s">
        <v>8316</v>
      </c>
      <c r="S238" s="28">
        <v>41491.79478009259</v>
      </c>
      <c r="T238" s="25">
        <v>25569.000787037035</v>
      </c>
      <c r="U238" s="25">
        <v>2013</v>
      </c>
      <c r="V238" s="25">
        <v>8</v>
      </c>
      <c r="W238" s="25" t="s">
        <v>8379</v>
      </c>
    </row>
    <row r="239" spans="1:23" hidden="1" x14ac:dyDescent="0.3">
      <c r="A239" s="25">
        <v>3184</v>
      </c>
      <c r="B239" s="25" t="s">
        <v>3184</v>
      </c>
      <c r="C239" s="25" t="s">
        <v>7294</v>
      </c>
      <c r="D239" s="26">
        <v>4300</v>
      </c>
      <c r="E239" s="27">
        <v>4610</v>
      </c>
      <c r="F239" s="25" t="s">
        <v>8218</v>
      </c>
      <c r="G239" s="25" t="s">
        <v>8223</v>
      </c>
      <c r="H239" s="25" t="s">
        <v>8245</v>
      </c>
      <c r="I239" s="25">
        <v>1404258631</v>
      </c>
      <c r="J239" s="25">
        <v>1401666631</v>
      </c>
      <c r="K239" s="25" t="b">
        <v>1</v>
      </c>
      <c r="L239" s="25">
        <v>46</v>
      </c>
      <c r="M239" s="25" t="b">
        <v>1</v>
      </c>
      <c r="N239" s="25" t="s">
        <v>8269</v>
      </c>
      <c r="O239" s="25">
        <v>107</v>
      </c>
      <c r="P239" s="25">
        <v>100.22</v>
      </c>
      <c r="Q239" s="25" t="s">
        <v>8315</v>
      </c>
      <c r="R239" s="25" t="s">
        <v>8316</v>
      </c>
      <c r="S239" s="28">
        <v>41791.993414351848</v>
      </c>
      <c r="T239" s="25">
        <v>25569.000532407408</v>
      </c>
      <c r="U239" s="25">
        <v>2014</v>
      </c>
      <c r="V239" s="25">
        <v>6</v>
      </c>
      <c r="W239" s="25" t="s">
        <v>8377</v>
      </c>
    </row>
    <row r="240" spans="1:23" hidden="1" x14ac:dyDescent="0.3">
      <c r="A240" s="25">
        <v>3185</v>
      </c>
      <c r="B240" s="25" t="s">
        <v>3185</v>
      </c>
      <c r="C240" s="25" t="s">
        <v>7295</v>
      </c>
      <c r="D240" s="26">
        <v>1000</v>
      </c>
      <c r="E240" s="27">
        <v>1000</v>
      </c>
      <c r="F240" s="25" t="s">
        <v>8218</v>
      </c>
      <c r="G240" s="25" t="s">
        <v>8224</v>
      </c>
      <c r="H240" s="25" t="s">
        <v>8246</v>
      </c>
      <c r="I240" s="25">
        <v>1405553241</v>
      </c>
      <c r="J240" s="25">
        <v>1404948441</v>
      </c>
      <c r="K240" s="25" t="b">
        <v>1</v>
      </c>
      <c r="L240" s="25">
        <v>24</v>
      </c>
      <c r="M240" s="25" t="b">
        <v>1</v>
      </c>
      <c r="N240" s="25" t="s">
        <v>8269</v>
      </c>
      <c r="O240" s="25">
        <v>100</v>
      </c>
      <c r="P240" s="25">
        <v>41.67</v>
      </c>
      <c r="Q240" s="25" t="s">
        <v>8315</v>
      </c>
      <c r="R240" s="25" t="s">
        <v>8316</v>
      </c>
      <c r="S240" s="28">
        <v>41829.977326388893</v>
      </c>
      <c r="T240" s="25">
        <v>25569.000277777777</v>
      </c>
      <c r="U240" s="25">
        <v>2014</v>
      </c>
      <c r="V240" s="25">
        <v>7</v>
      </c>
      <c r="W240" s="25" t="s">
        <v>8378</v>
      </c>
    </row>
    <row r="241" spans="1:23" hidden="1" x14ac:dyDescent="0.3">
      <c r="A241" s="25">
        <v>3186</v>
      </c>
      <c r="B241" s="25" t="s">
        <v>3186</v>
      </c>
      <c r="C241" s="25" t="s">
        <v>7296</v>
      </c>
      <c r="D241" s="26">
        <v>3200</v>
      </c>
      <c r="E241" s="27">
        <v>3270</v>
      </c>
      <c r="F241" s="25" t="s">
        <v>8218</v>
      </c>
      <c r="G241" s="25" t="s">
        <v>8224</v>
      </c>
      <c r="H241" s="25" t="s">
        <v>8246</v>
      </c>
      <c r="I241" s="25">
        <v>1410901200</v>
      </c>
      <c r="J241" s="25">
        <v>1408313438</v>
      </c>
      <c r="K241" s="25" t="b">
        <v>1</v>
      </c>
      <c r="L241" s="25">
        <v>70</v>
      </c>
      <c r="M241" s="25" t="b">
        <v>1</v>
      </c>
      <c r="N241" s="25" t="s">
        <v>8269</v>
      </c>
      <c r="O241" s="25">
        <v>102</v>
      </c>
      <c r="P241" s="25">
        <v>46.71</v>
      </c>
      <c r="Q241" s="25" t="s">
        <v>8315</v>
      </c>
      <c r="R241" s="25" t="s">
        <v>8316</v>
      </c>
      <c r="S241" s="28">
        <v>41868.924050925925</v>
      </c>
      <c r="T241" s="25">
        <v>25569.000810185185</v>
      </c>
      <c r="U241" s="25">
        <v>2014</v>
      </c>
      <c r="V241" s="25">
        <v>8</v>
      </c>
      <c r="W241" s="25" t="s">
        <v>8379</v>
      </c>
    </row>
    <row r="242" spans="1:23" hidden="1" x14ac:dyDescent="0.3">
      <c r="A242" s="25">
        <v>3187</v>
      </c>
      <c r="B242" s="25" t="s">
        <v>3187</v>
      </c>
      <c r="C242" s="25" t="s">
        <v>7297</v>
      </c>
      <c r="D242" s="26">
        <v>15000</v>
      </c>
      <c r="E242" s="27">
        <v>17444</v>
      </c>
      <c r="F242" s="25" t="s">
        <v>8218</v>
      </c>
      <c r="G242" s="25" t="s">
        <v>8223</v>
      </c>
      <c r="H242" s="25" t="s">
        <v>8245</v>
      </c>
      <c r="I242" s="25">
        <v>1407167973</v>
      </c>
      <c r="J242" s="25">
        <v>1405439973</v>
      </c>
      <c r="K242" s="25" t="b">
        <v>1</v>
      </c>
      <c r="L242" s="25">
        <v>244</v>
      </c>
      <c r="M242" s="25" t="b">
        <v>1</v>
      </c>
      <c r="N242" s="25" t="s">
        <v>8269</v>
      </c>
      <c r="O242" s="25">
        <v>116</v>
      </c>
      <c r="P242" s="25">
        <v>71.489999999999995</v>
      </c>
      <c r="Q242" s="25" t="s">
        <v>8315</v>
      </c>
      <c r="R242" s="25" t="s">
        <v>8316</v>
      </c>
      <c r="S242" s="28">
        <v>41835.666354166664</v>
      </c>
      <c r="T242" s="25">
        <v>25569.002824074076</v>
      </c>
      <c r="U242" s="25">
        <v>2014</v>
      </c>
      <c r="V242" s="25">
        <v>7</v>
      </c>
      <c r="W242" s="25" t="s">
        <v>8378</v>
      </c>
    </row>
    <row r="243" spans="1:23" hidden="1" x14ac:dyDescent="0.3">
      <c r="A243" s="25">
        <v>3208</v>
      </c>
      <c r="B243" s="25" t="s">
        <v>3208</v>
      </c>
      <c r="C243" s="25" t="s">
        <v>7318</v>
      </c>
      <c r="D243" s="26">
        <v>5000</v>
      </c>
      <c r="E243" s="27">
        <v>5175</v>
      </c>
      <c r="F243" s="25" t="s">
        <v>8218</v>
      </c>
      <c r="G243" s="25" t="s">
        <v>8223</v>
      </c>
      <c r="H243" s="25" t="s">
        <v>8245</v>
      </c>
      <c r="I243" s="25">
        <v>1406557877</v>
      </c>
      <c r="J243" s="25">
        <v>1404743477</v>
      </c>
      <c r="K243" s="25" t="b">
        <v>1</v>
      </c>
      <c r="L243" s="25">
        <v>82</v>
      </c>
      <c r="M243" s="25" t="b">
        <v>1</v>
      </c>
      <c r="N243" s="25" t="s">
        <v>8269</v>
      </c>
      <c r="O243" s="25">
        <v>104</v>
      </c>
      <c r="P243" s="25">
        <v>63.11</v>
      </c>
      <c r="Q243" s="25" t="s">
        <v>8315</v>
      </c>
      <c r="R243" s="25" t="s">
        <v>8316</v>
      </c>
      <c r="S243" s="28">
        <v>41827.605057870373</v>
      </c>
      <c r="T243" s="25">
        <v>25569.000949074074</v>
      </c>
      <c r="U243" s="25">
        <v>2014</v>
      </c>
      <c r="V243" s="25">
        <v>7</v>
      </c>
      <c r="W243" s="25" t="s">
        <v>8378</v>
      </c>
    </row>
    <row r="244" spans="1:23" hidden="1" x14ac:dyDescent="0.3">
      <c r="A244" s="25">
        <v>3209</v>
      </c>
      <c r="B244" s="25" t="s">
        <v>3209</v>
      </c>
      <c r="C244" s="25" t="s">
        <v>7319</v>
      </c>
      <c r="D244" s="26">
        <v>9500</v>
      </c>
      <c r="E244" s="27">
        <v>11335.7</v>
      </c>
      <c r="F244" s="25" t="s">
        <v>8218</v>
      </c>
      <c r="G244" s="25" t="s">
        <v>8223</v>
      </c>
      <c r="H244" s="25" t="s">
        <v>8245</v>
      </c>
      <c r="I244" s="25">
        <v>1403305200</v>
      </c>
      <c r="J244" s="25">
        <v>1400512658</v>
      </c>
      <c r="K244" s="25" t="b">
        <v>1</v>
      </c>
      <c r="L244" s="25">
        <v>226</v>
      </c>
      <c r="M244" s="25" t="b">
        <v>1</v>
      </c>
      <c r="N244" s="25" t="s">
        <v>8269</v>
      </c>
      <c r="O244" s="25">
        <v>119</v>
      </c>
      <c r="P244" s="25">
        <v>50.16</v>
      </c>
      <c r="Q244" s="25" t="s">
        <v>8315</v>
      </c>
      <c r="R244" s="25" t="s">
        <v>8316</v>
      </c>
      <c r="S244" s="28">
        <v>41778.637245370373</v>
      </c>
      <c r="T244" s="25">
        <v>25569.002615740741</v>
      </c>
      <c r="U244" s="25">
        <v>2014</v>
      </c>
      <c r="V244" s="25">
        <v>5</v>
      </c>
      <c r="W244" s="25" t="s">
        <v>8376</v>
      </c>
    </row>
    <row r="245" spans="1:23" hidden="1" x14ac:dyDescent="0.3">
      <c r="A245" s="25">
        <v>3210</v>
      </c>
      <c r="B245" s="25" t="s">
        <v>3210</v>
      </c>
      <c r="C245" s="25" t="s">
        <v>7320</v>
      </c>
      <c r="D245" s="26">
        <v>3000</v>
      </c>
      <c r="E245" s="27">
        <v>3773</v>
      </c>
      <c r="F245" s="25" t="s">
        <v>8218</v>
      </c>
      <c r="G245" s="25" t="s">
        <v>8223</v>
      </c>
      <c r="H245" s="25" t="s">
        <v>8245</v>
      </c>
      <c r="I245" s="25">
        <v>1338523140</v>
      </c>
      <c r="J245" s="25">
        <v>1334442519</v>
      </c>
      <c r="K245" s="25" t="b">
        <v>1</v>
      </c>
      <c r="L245" s="25">
        <v>60</v>
      </c>
      <c r="M245" s="25" t="b">
        <v>1</v>
      </c>
      <c r="N245" s="25" t="s">
        <v>8269</v>
      </c>
      <c r="O245" s="25">
        <v>126</v>
      </c>
      <c r="P245" s="25">
        <v>62.88</v>
      </c>
      <c r="Q245" s="25" t="s">
        <v>8315</v>
      </c>
      <c r="R245" s="25" t="s">
        <v>8316</v>
      </c>
      <c r="S245" s="28">
        <v>41013.936562499999</v>
      </c>
      <c r="T245" s="25">
        <v>25569.000694444443</v>
      </c>
      <c r="U245" s="25">
        <v>2012</v>
      </c>
      <c r="V245" s="25">
        <v>4</v>
      </c>
      <c r="W245" s="25" t="s">
        <v>8375</v>
      </c>
    </row>
    <row r="246" spans="1:23" hidden="1" x14ac:dyDescent="0.3">
      <c r="A246" s="25">
        <v>3211</v>
      </c>
      <c r="B246" s="25" t="s">
        <v>3211</v>
      </c>
      <c r="C246" s="25" t="s">
        <v>7321</v>
      </c>
      <c r="D246" s="26">
        <v>23000</v>
      </c>
      <c r="E246" s="27">
        <v>27541</v>
      </c>
      <c r="F246" s="25" t="s">
        <v>8218</v>
      </c>
      <c r="G246" s="25" t="s">
        <v>8223</v>
      </c>
      <c r="H246" s="25" t="s">
        <v>8245</v>
      </c>
      <c r="I246" s="25">
        <v>1408068000</v>
      </c>
      <c r="J246" s="25">
        <v>1405346680</v>
      </c>
      <c r="K246" s="25" t="b">
        <v>1</v>
      </c>
      <c r="L246" s="25">
        <v>322</v>
      </c>
      <c r="M246" s="25" t="b">
        <v>1</v>
      </c>
      <c r="N246" s="25" t="s">
        <v>8269</v>
      </c>
      <c r="O246" s="25">
        <v>120</v>
      </c>
      <c r="P246" s="25">
        <v>85.53</v>
      </c>
      <c r="Q246" s="25" t="s">
        <v>8315</v>
      </c>
      <c r="R246" s="25" t="s">
        <v>8316</v>
      </c>
      <c r="S246" s="28">
        <v>41834.586574074077</v>
      </c>
      <c r="T246" s="25">
        <v>25569.003726851854</v>
      </c>
      <c r="U246" s="25">
        <v>2014</v>
      </c>
      <c r="V246" s="25">
        <v>7</v>
      </c>
      <c r="W246" s="25" t="s">
        <v>8378</v>
      </c>
    </row>
    <row r="247" spans="1:23" hidden="1" x14ac:dyDescent="0.3">
      <c r="A247" s="25">
        <v>3212</v>
      </c>
      <c r="B247" s="25" t="s">
        <v>3212</v>
      </c>
      <c r="C247" s="25" t="s">
        <v>7322</v>
      </c>
      <c r="D247" s="26">
        <v>4000</v>
      </c>
      <c r="E247" s="27">
        <v>5050</v>
      </c>
      <c r="F247" s="25" t="s">
        <v>8218</v>
      </c>
      <c r="G247" s="25" t="s">
        <v>8223</v>
      </c>
      <c r="H247" s="25" t="s">
        <v>8245</v>
      </c>
      <c r="I247" s="25">
        <v>1407524751</v>
      </c>
      <c r="J247" s="25">
        <v>1404932751</v>
      </c>
      <c r="K247" s="25" t="b">
        <v>1</v>
      </c>
      <c r="L247" s="25">
        <v>94</v>
      </c>
      <c r="M247" s="25" t="b">
        <v>1</v>
      </c>
      <c r="N247" s="25" t="s">
        <v>8269</v>
      </c>
      <c r="O247" s="25">
        <v>126</v>
      </c>
      <c r="P247" s="25">
        <v>53.72</v>
      </c>
      <c r="Q247" s="25" t="s">
        <v>8315</v>
      </c>
      <c r="R247" s="25" t="s">
        <v>8316</v>
      </c>
      <c r="S247" s="28">
        <v>41829.795729166668</v>
      </c>
      <c r="T247" s="25">
        <v>25569.001087962963</v>
      </c>
      <c r="U247" s="25">
        <v>2014</v>
      </c>
      <c r="V247" s="25">
        <v>7</v>
      </c>
      <c r="W247" s="25" t="s">
        <v>8378</v>
      </c>
    </row>
    <row r="248" spans="1:23" hidden="1" x14ac:dyDescent="0.3">
      <c r="A248" s="25">
        <v>3213</v>
      </c>
      <c r="B248" s="25" t="s">
        <v>3213</v>
      </c>
      <c r="C248" s="25" t="s">
        <v>7323</v>
      </c>
      <c r="D248" s="26">
        <v>6000</v>
      </c>
      <c r="E248" s="27">
        <v>6007</v>
      </c>
      <c r="F248" s="25" t="s">
        <v>8218</v>
      </c>
      <c r="G248" s="25" t="s">
        <v>8224</v>
      </c>
      <c r="H248" s="25" t="s">
        <v>8246</v>
      </c>
      <c r="I248" s="25">
        <v>1437934759</v>
      </c>
      <c r="J248" s="25">
        <v>1434478759</v>
      </c>
      <c r="K248" s="25" t="b">
        <v>1</v>
      </c>
      <c r="L248" s="25">
        <v>47</v>
      </c>
      <c r="M248" s="25" t="b">
        <v>1</v>
      </c>
      <c r="N248" s="25" t="s">
        <v>8269</v>
      </c>
      <c r="O248" s="25">
        <v>100</v>
      </c>
      <c r="P248" s="25">
        <v>127.81</v>
      </c>
      <c r="Q248" s="25" t="s">
        <v>8315</v>
      </c>
      <c r="R248" s="25" t="s">
        <v>8316</v>
      </c>
      <c r="S248" s="28">
        <v>42171.763414351852</v>
      </c>
      <c r="T248" s="25">
        <v>25569.000543981481</v>
      </c>
      <c r="U248" s="25">
        <v>2015</v>
      </c>
      <c r="V248" s="25">
        <v>6</v>
      </c>
      <c r="W248" s="25" t="s">
        <v>8377</v>
      </c>
    </row>
    <row r="249" spans="1:23" hidden="1" x14ac:dyDescent="0.3">
      <c r="A249" s="25">
        <v>3214</v>
      </c>
      <c r="B249" s="25" t="s">
        <v>3214</v>
      </c>
      <c r="C249" s="25" t="s">
        <v>7324</v>
      </c>
      <c r="D249" s="26">
        <v>12000</v>
      </c>
      <c r="E249" s="27">
        <v>12256</v>
      </c>
      <c r="F249" s="25" t="s">
        <v>8218</v>
      </c>
      <c r="G249" s="25" t="s">
        <v>8224</v>
      </c>
      <c r="H249" s="25" t="s">
        <v>8246</v>
      </c>
      <c r="I249" s="25">
        <v>1452038100</v>
      </c>
      <c r="J249" s="25">
        <v>1448823673</v>
      </c>
      <c r="K249" s="25" t="b">
        <v>1</v>
      </c>
      <c r="L249" s="25">
        <v>115</v>
      </c>
      <c r="M249" s="25" t="b">
        <v>1</v>
      </c>
      <c r="N249" s="25" t="s">
        <v>8269</v>
      </c>
      <c r="O249" s="25">
        <v>102</v>
      </c>
      <c r="P249" s="25">
        <v>106.57</v>
      </c>
      <c r="Q249" s="25" t="s">
        <v>8315</v>
      </c>
      <c r="R249" s="25" t="s">
        <v>8316</v>
      </c>
      <c r="S249" s="28">
        <v>42337.792511574073</v>
      </c>
      <c r="T249" s="25">
        <v>25569.001331018517</v>
      </c>
      <c r="U249" s="25">
        <v>2015</v>
      </c>
      <c r="V249" s="25">
        <v>11</v>
      </c>
      <c r="W249" s="25" t="s">
        <v>8381</v>
      </c>
    </row>
    <row r="250" spans="1:23" hidden="1" x14ac:dyDescent="0.3">
      <c r="A250" s="25">
        <v>3215</v>
      </c>
      <c r="B250" s="25" t="s">
        <v>3215</v>
      </c>
      <c r="C250" s="25" t="s">
        <v>7325</v>
      </c>
      <c r="D250" s="26">
        <v>35000</v>
      </c>
      <c r="E250" s="27">
        <v>35123</v>
      </c>
      <c r="F250" s="25" t="s">
        <v>8218</v>
      </c>
      <c r="G250" s="25" t="s">
        <v>8223</v>
      </c>
      <c r="H250" s="25" t="s">
        <v>8245</v>
      </c>
      <c r="I250" s="25">
        <v>1441857540</v>
      </c>
      <c r="J250" s="25">
        <v>1438617471</v>
      </c>
      <c r="K250" s="25" t="b">
        <v>1</v>
      </c>
      <c r="L250" s="25">
        <v>134</v>
      </c>
      <c r="M250" s="25" t="b">
        <v>1</v>
      </c>
      <c r="N250" s="25" t="s">
        <v>8269</v>
      </c>
      <c r="O250" s="25">
        <v>100</v>
      </c>
      <c r="P250" s="25">
        <v>262.11</v>
      </c>
      <c r="Q250" s="25" t="s">
        <v>8315</v>
      </c>
      <c r="R250" s="25" t="s">
        <v>8316</v>
      </c>
      <c r="S250" s="28">
        <v>42219.665173611109</v>
      </c>
      <c r="T250" s="25">
        <v>25569.001550925925</v>
      </c>
      <c r="U250" s="25">
        <v>2015</v>
      </c>
      <c r="V250" s="25">
        <v>8</v>
      </c>
      <c r="W250" s="25" t="s">
        <v>8379</v>
      </c>
    </row>
    <row r="251" spans="1:23" hidden="1" x14ac:dyDescent="0.3">
      <c r="A251" s="25">
        <v>3216</v>
      </c>
      <c r="B251" s="25" t="s">
        <v>3216</v>
      </c>
      <c r="C251" s="25" t="s">
        <v>7326</v>
      </c>
      <c r="D251" s="26">
        <v>2000</v>
      </c>
      <c r="E251" s="27">
        <v>2001</v>
      </c>
      <c r="F251" s="25" t="s">
        <v>8218</v>
      </c>
      <c r="G251" s="25" t="s">
        <v>8224</v>
      </c>
      <c r="H251" s="25" t="s">
        <v>8246</v>
      </c>
      <c r="I251" s="25">
        <v>1436625000</v>
      </c>
      <c r="J251" s="25">
        <v>1433934371</v>
      </c>
      <c r="K251" s="25" t="b">
        <v>1</v>
      </c>
      <c r="L251" s="25">
        <v>35</v>
      </c>
      <c r="M251" s="25" t="b">
        <v>1</v>
      </c>
      <c r="N251" s="25" t="s">
        <v>8269</v>
      </c>
      <c r="O251" s="25">
        <v>100</v>
      </c>
      <c r="P251" s="25">
        <v>57.17</v>
      </c>
      <c r="Q251" s="25" t="s">
        <v>8315</v>
      </c>
      <c r="R251" s="25" t="s">
        <v>8316</v>
      </c>
      <c r="S251" s="28">
        <v>42165.462627314817</v>
      </c>
      <c r="T251" s="25">
        <v>25569.000405092593</v>
      </c>
      <c r="U251" s="25">
        <v>2015</v>
      </c>
      <c r="V251" s="25">
        <v>6</v>
      </c>
      <c r="W251" s="25" t="s">
        <v>8377</v>
      </c>
    </row>
    <row r="252" spans="1:23" hidden="1" x14ac:dyDescent="0.3">
      <c r="A252" s="25">
        <v>3217</v>
      </c>
      <c r="B252" s="25" t="s">
        <v>3217</v>
      </c>
      <c r="C252" s="25" t="s">
        <v>7327</v>
      </c>
      <c r="D252" s="26">
        <v>4500</v>
      </c>
      <c r="E252" s="27">
        <v>5221</v>
      </c>
      <c r="F252" s="25" t="s">
        <v>8218</v>
      </c>
      <c r="G252" s="25" t="s">
        <v>8223</v>
      </c>
      <c r="H252" s="25" t="s">
        <v>8245</v>
      </c>
      <c r="I252" s="25">
        <v>1478264784</v>
      </c>
      <c r="J252" s="25">
        <v>1475672784</v>
      </c>
      <c r="K252" s="25" t="b">
        <v>1</v>
      </c>
      <c r="L252" s="25">
        <v>104</v>
      </c>
      <c r="M252" s="25" t="b">
        <v>1</v>
      </c>
      <c r="N252" s="25" t="s">
        <v>8269</v>
      </c>
      <c r="O252" s="25">
        <v>116</v>
      </c>
      <c r="P252" s="25">
        <v>50.2</v>
      </c>
      <c r="Q252" s="25" t="s">
        <v>8315</v>
      </c>
      <c r="R252" s="25" t="s">
        <v>8316</v>
      </c>
      <c r="S252" s="28">
        <v>42648.546111111107</v>
      </c>
      <c r="T252" s="25">
        <v>25569.001203703705</v>
      </c>
      <c r="U252" s="25">
        <v>2016</v>
      </c>
      <c r="V252" s="25">
        <v>10</v>
      </c>
      <c r="W252" s="25" t="s">
        <v>8383</v>
      </c>
    </row>
    <row r="253" spans="1:23" hidden="1" x14ac:dyDescent="0.3">
      <c r="A253" s="25">
        <v>3218</v>
      </c>
      <c r="B253" s="25" t="s">
        <v>3218</v>
      </c>
      <c r="C253" s="25" t="s">
        <v>7328</v>
      </c>
      <c r="D253" s="26">
        <v>12000</v>
      </c>
      <c r="E253" s="27">
        <v>12252</v>
      </c>
      <c r="F253" s="25" t="s">
        <v>8218</v>
      </c>
      <c r="G253" s="25" t="s">
        <v>8224</v>
      </c>
      <c r="H253" s="25" t="s">
        <v>8246</v>
      </c>
      <c r="I253" s="25">
        <v>1419984000</v>
      </c>
      <c r="J253" s="25">
        <v>1417132986</v>
      </c>
      <c r="K253" s="25" t="b">
        <v>1</v>
      </c>
      <c r="L253" s="25">
        <v>184</v>
      </c>
      <c r="M253" s="25" t="b">
        <v>1</v>
      </c>
      <c r="N253" s="25" t="s">
        <v>8269</v>
      </c>
      <c r="O253" s="25">
        <v>102</v>
      </c>
      <c r="P253" s="25">
        <v>66.59</v>
      </c>
      <c r="Q253" s="25" t="s">
        <v>8315</v>
      </c>
      <c r="R253" s="25" t="s">
        <v>8316</v>
      </c>
      <c r="S253" s="28">
        <v>41971.002152777779</v>
      </c>
      <c r="T253" s="25">
        <v>25569.002129629629</v>
      </c>
      <c r="U253" s="25">
        <v>2014</v>
      </c>
      <c r="V253" s="25">
        <v>11</v>
      </c>
      <c r="W253" s="25" t="s">
        <v>8381</v>
      </c>
    </row>
    <row r="254" spans="1:23" hidden="1" x14ac:dyDescent="0.3">
      <c r="A254" s="25">
        <v>3219</v>
      </c>
      <c r="B254" s="25" t="s">
        <v>3219</v>
      </c>
      <c r="C254" s="25" t="s">
        <v>7329</v>
      </c>
      <c r="D254" s="26">
        <v>20000</v>
      </c>
      <c r="E254" s="27">
        <v>20022</v>
      </c>
      <c r="F254" s="25" t="s">
        <v>8218</v>
      </c>
      <c r="G254" s="25" t="s">
        <v>8223</v>
      </c>
      <c r="H254" s="25" t="s">
        <v>8245</v>
      </c>
      <c r="I254" s="25">
        <v>1427063747</v>
      </c>
      <c r="J254" s="25">
        <v>1424043347</v>
      </c>
      <c r="K254" s="25" t="b">
        <v>1</v>
      </c>
      <c r="L254" s="25">
        <v>119</v>
      </c>
      <c r="M254" s="25" t="b">
        <v>1</v>
      </c>
      <c r="N254" s="25" t="s">
        <v>8269</v>
      </c>
      <c r="O254" s="25">
        <v>100</v>
      </c>
      <c r="P254" s="25">
        <v>168.25</v>
      </c>
      <c r="Q254" s="25" t="s">
        <v>8315</v>
      </c>
      <c r="R254" s="25" t="s">
        <v>8316</v>
      </c>
      <c r="S254" s="28">
        <v>42050.983182870375</v>
      </c>
      <c r="T254" s="25">
        <v>25569.001377314813</v>
      </c>
      <c r="U254" s="25">
        <v>2015</v>
      </c>
      <c r="V254" s="25">
        <v>2</v>
      </c>
      <c r="W254" s="25" t="s">
        <v>8373</v>
      </c>
    </row>
    <row r="255" spans="1:23" hidden="1" x14ac:dyDescent="0.3">
      <c r="A255" s="25">
        <v>3220</v>
      </c>
      <c r="B255" s="25" t="s">
        <v>3220</v>
      </c>
      <c r="C255" s="25" t="s">
        <v>7330</v>
      </c>
      <c r="D255" s="26">
        <v>15000</v>
      </c>
      <c r="E255" s="27">
        <v>15126</v>
      </c>
      <c r="F255" s="25" t="s">
        <v>8218</v>
      </c>
      <c r="G255" s="25" t="s">
        <v>8223</v>
      </c>
      <c r="H255" s="25" t="s">
        <v>8245</v>
      </c>
      <c r="I255" s="25">
        <v>1489352400</v>
      </c>
      <c r="J255" s="25">
        <v>1486411204</v>
      </c>
      <c r="K255" s="25" t="b">
        <v>1</v>
      </c>
      <c r="L255" s="25">
        <v>59</v>
      </c>
      <c r="M255" s="25" t="b">
        <v>1</v>
      </c>
      <c r="N255" s="25" t="s">
        <v>8269</v>
      </c>
      <c r="O255" s="25">
        <v>101</v>
      </c>
      <c r="P255" s="25">
        <v>256.37</v>
      </c>
      <c r="Q255" s="25" t="s">
        <v>8315</v>
      </c>
      <c r="R255" s="25" t="s">
        <v>8316</v>
      </c>
      <c r="S255" s="28">
        <v>42772.833379629628</v>
      </c>
      <c r="T255" s="25">
        <v>25569.00068287037</v>
      </c>
      <c r="U255" s="25">
        <v>2017</v>
      </c>
      <c r="V255" s="25">
        <v>2</v>
      </c>
      <c r="W255" s="25" t="s">
        <v>8373</v>
      </c>
    </row>
    <row r="256" spans="1:23" hidden="1" x14ac:dyDescent="0.3">
      <c r="A256" s="25">
        <v>3221</v>
      </c>
      <c r="B256" s="25" t="s">
        <v>3221</v>
      </c>
      <c r="C256" s="25" t="s">
        <v>7331</v>
      </c>
      <c r="D256" s="26">
        <v>4000</v>
      </c>
      <c r="E256" s="27">
        <v>4137</v>
      </c>
      <c r="F256" s="25" t="s">
        <v>8218</v>
      </c>
      <c r="G256" s="25" t="s">
        <v>8224</v>
      </c>
      <c r="H256" s="25" t="s">
        <v>8246</v>
      </c>
      <c r="I256" s="25">
        <v>1436114603</v>
      </c>
      <c r="J256" s="25">
        <v>1433090603</v>
      </c>
      <c r="K256" s="25" t="b">
        <v>1</v>
      </c>
      <c r="L256" s="25">
        <v>113</v>
      </c>
      <c r="M256" s="25" t="b">
        <v>1</v>
      </c>
      <c r="N256" s="25" t="s">
        <v>8269</v>
      </c>
      <c r="O256" s="25">
        <v>103</v>
      </c>
      <c r="P256" s="25">
        <v>36.61</v>
      </c>
      <c r="Q256" s="25" t="s">
        <v>8315</v>
      </c>
      <c r="R256" s="25" t="s">
        <v>8316</v>
      </c>
      <c r="S256" s="28">
        <v>42155.696793981479</v>
      </c>
      <c r="T256" s="25">
        <v>25569.001307870371</v>
      </c>
      <c r="U256" s="25">
        <v>2015</v>
      </c>
      <c r="V256" s="25">
        <v>5</v>
      </c>
      <c r="W256" s="25" t="s">
        <v>8376</v>
      </c>
    </row>
    <row r="257" spans="1:23" hidden="1" x14ac:dyDescent="0.3">
      <c r="A257" s="25">
        <v>3222</v>
      </c>
      <c r="B257" s="25" t="s">
        <v>3222</v>
      </c>
      <c r="C257" s="25" t="s">
        <v>7332</v>
      </c>
      <c r="D257" s="26">
        <v>2500</v>
      </c>
      <c r="E257" s="27">
        <v>3120</v>
      </c>
      <c r="F257" s="25" t="s">
        <v>8218</v>
      </c>
      <c r="G257" s="25" t="s">
        <v>8223</v>
      </c>
      <c r="H257" s="25" t="s">
        <v>8245</v>
      </c>
      <c r="I257" s="25">
        <v>1445722140</v>
      </c>
      <c r="J257" s="25">
        <v>1443016697</v>
      </c>
      <c r="K257" s="25" t="b">
        <v>1</v>
      </c>
      <c r="L257" s="25">
        <v>84</v>
      </c>
      <c r="M257" s="25" t="b">
        <v>1</v>
      </c>
      <c r="N257" s="25" t="s">
        <v>8269</v>
      </c>
      <c r="O257" s="25">
        <v>125</v>
      </c>
      <c r="P257" s="25">
        <v>37.14</v>
      </c>
      <c r="Q257" s="25" t="s">
        <v>8315</v>
      </c>
      <c r="R257" s="25" t="s">
        <v>8316</v>
      </c>
      <c r="S257" s="28">
        <v>42270.582141203704</v>
      </c>
      <c r="T257" s="25">
        <v>25569.000972222224</v>
      </c>
      <c r="U257" s="25">
        <v>2015</v>
      </c>
      <c r="V257" s="25">
        <v>9</v>
      </c>
      <c r="W257" s="25" t="s">
        <v>8380</v>
      </c>
    </row>
    <row r="258" spans="1:23" hidden="1" x14ac:dyDescent="0.3">
      <c r="A258" s="25">
        <v>3223</v>
      </c>
      <c r="B258" s="25" t="s">
        <v>3223</v>
      </c>
      <c r="C258" s="25" t="s">
        <v>7333</v>
      </c>
      <c r="D258" s="26">
        <v>3100</v>
      </c>
      <c r="E258" s="27">
        <v>3395</v>
      </c>
      <c r="F258" s="25" t="s">
        <v>8218</v>
      </c>
      <c r="G258" s="25" t="s">
        <v>8223</v>
      </c>
      <c r="H258" s="25" t="s">
        <v>8245</v>
      </c>
      <c r="I258" s="25">
        <v>1440100976</v>
      </c>
      <c r="J258" s="25">
        <v>1437508976</v>
      </c>
      <c r="K258" s="25" t="b">
        <v>1</v>
      </c>
      <c r="L258" s="25">
        <v>74</v>
      </c>
      <c r="M258" s="25" t="b">
        <v>1</v>
      </c>
      <c r="N258" s="25" t="s">
        <v>8269</v>
      </c>
      <c r="O258" s="25">
        <v>110</v>
      </c>
      <c r="P258" s="25">
        <v>45.88</v>
      </c>
      <c r="Q258" s="25" t="s">
        <v>8315</v>
      </c>
      <c r="R258" s="25" t="s">
        <v>8316</v>
      </c>
      <c r="S258" s="28">
        <v>42206.835370370376</v>
      </c>
      <c r="T258" s="25">
        <v>25569.000856481482</v>
      </c>
      <c r="U258" s="25">
        <v>2015</v>
      </c>
      <c r="V258" s="25">
        <v>7</v>
      </c>
      <c r="W258" s="25" t="s">
        <v>8378</v>
      </c>
    </row>
    <row r="259" spans="1:23" hidden="1" x14ac:dyDescent="0.3">
      <c r="A259" s="25">
        <v>3224</v>
      </c>
      <c r="B259" s="25" t="s">
        <v>3224</v>
      </c>
      <c r="C259" s="25" t="s">
        <v>7334</v>
      </c>
      <c r="D259" s="26">
        <v>30000</v>
      </c>
      <c r="E259" s="27">
        <v>30610</v>
      </c>
      <c r="F259" s="25" t="s">
        <v>8218</v>
      </c>
      <c r="G259" s="25" t="s">
        <v>8223</v>
      </c>
      <c r="H259" s="25" t="s">
        <v>8245</v>
      </c>
      <c r="I259" s="25">
        <v>1484024400</v>
      </c>
      <c r="J259" s="25">
        <v>1479932713</v>
      </c>
      <c r="K259" s="25" t="b">
        <v>1</v>
      </c>
      <c r="L259" s="25">
        <v>216</v>
      </c>
      <c r="M259" s="25" t="b">
        <v>1</v>
      </c>
      <c r="N259" s="25" t="s">
        <v>8269</v>
      </c>
      <c r="O259" s="25">
        <v>102</v>
      </c>
      <c r="P259" s="25">
        <v>141.71</v>
      </c>
      <c r="Q259" s="25" t="s">
        <v>8315</v>
      </c>
      <c r="R259" s="25" t="s">
        <v>8316</v>
      </c>
      <c r="S259" s="28">
        <v>42697.850844907407</v>
      </c>
      <c r="T259" s="25">
        <v>25569.002499999999</v>
      </c>
      <c r="U259" s="25">
        <v>2016</v>
      </c>
      <c r="V259" s="25">
        <v>11</v>
      </c>
      <c r="W259" s="25" t="s">
        <v>8381</v>
      </c>
    </row>
    <row r="260" spans="1:23" hidden="1" x14ac:dyDescent="0.3">
      <c r="A260" s="25">
        <v>3225</v>
      </c>
      <c r="B260" s="25" t="s">
        <v>3225</v>
      </c>
      <c r="C260" s="25" t="s">
        <v>7335</v>
      </c>
      <c r="D260" s="26">
        <v>2000</v>
      </c>
      <c r="E260" s="27">
        <v>2047</v>
      </c>
      <c r="F260" s="25" t="s">
        <v>8218</v>
      </c>
      <c r="G260" s="25" t="s">
        <v>8223</v>
      </c>
      <c r="H260" s="25" t="s">
        <v>8245</v>
      </c>
      <c r="I260" s="25">
        <v>1464987600</v>
      </c>
      <c r="J260" s="25">
        <v>1463145938</v>
      </c>
      <c r="K260" s="25" t="b">
        <v>1</v>
      </c>
      <c r="L260" s="25">
        <v>39</v>
      </c>
      <c r="M260" s="25" t="b">
        <v>1</v>
      </c>
      <c r="N260" s="25" t="s">
        <v>8269</v>
      </c>
      <c r="O260" s="25">
        <v>102</v>
      </c>
      <c r="P260" s="25">
        <v>52.49</v>
      </c>
      <c r="Q260" s="25" t="s">
        <v>8315</v>
      </c>
      <c r="R260" s="25" t="s">
        <v>8316</v>
      </c>
      <c r="S260" s="28">
        <v>42503.559467592597</v>
      </c>
      <c r="T260" s="25">
        <v>25569.000451388889</v>
      </c>
      <c r="U260" s="25">
        <v>2016</v>
      </c>
      <c r="V260" s="25">
        <v>5</v>
      </c>
      <c r="W260" s="25" t="s">
        <v>8376</v>
      </c>
    </row>
    <row r="261" spans="1:23" hidden="1" x14ac:dyDescent="0.3">
      <c r="A261" s="25">
        <v>3226</v>
      </c>
      <c r="B261" s="25" t="s">
        <v>3226</v>
      </c>
      <c r="C261" s="25" t="s">
        <v>7336</v>
      </c>
      <c r="D261" s="26">
        <v>1200</v>
      </c>
      <c r="E261" s="27">
        <v>1250</v>
      </c>
      <c r="F261" s="25" t="s">
        <v>8218</v>
      </c>
      <c r="G261" s="25" t="s">
        <v>8224</v>
      </c>
      <c r="H261" s="25" t="s">
        <v>8246</v>
      </c>
      <c r="I261" s="25">
        <v>1446213612</v>
      </c>
      <c r="J261" s="25">
        <v>1443621612</v>
      </c>
      <c r="K261" s="25" t="b">
        <v>1</v>
      </c>
      <c r="L261" s="25">
        <v>21</v>
      </c>
      <c r="M261" s="25" t="b">
        <v>1</v>
      </c>
      <c r="N261" s="25" t="s">
        <v>8269</v>
      </c>
      <c r="O261" s="25">
        <v>104</v>
      </c>
      <c r="P261" s="25">
        <v>59.52</v>
      </c>
      <c r="Q261" s="25" t="s">
        <v>8315</v>
      </c>
      <c r="R261" s="25" t="s">
        <v>8316</v>
      </c>
      <c r="S261" s="28">
        <v>42277.583472222221</v>
      </c>
      <c r="T261" s="25">
        <v>25569.000243055554</v>
      </c>
      <c r="U261" s="25">
        <v>2015</v>
      </c>
      <c r="V261" s="25">
        <v>9</v>
      </c>
      <c r="W261" s="25" t="s">
        <v>8380</v>
      </c>
    </row>
    <row r="262" spans="1:23" hidden="1" x14ac:dyDescent="0.3">
      <c r="A262" s="25">
        <v>3227</v>
      </c>
      <c r="B262" s="25" t="s">
        <v>3227</v>
      </c>
      <c r="C262" s="25" t="s">
        <v>7337</v>
      </c>
      <c r="D262" s="26">
        <v>1200</v>
      </c>
      <c r="E262" s="27">
        <v>1500</v>
      </c>
      <c r="F262" s="25" t="s">
        <v>8218</v>
      </c>
      <c r="G262" s="25" t="s">
        <v>8224</v>
      </c>
      <c r="H262" s="25" t="s">
        <v>8246</v>
      </c>
      <c r="I262" s="25">
        <v>1484687436</v>
      </c>
      <c r="J262" s="25">
        <v>1482095436</v>
      </c>
      <c r="K262" s="25" t="b">
        <v>0</v>
      </c>
      <c r="L262" s="25">
        <v>30</v>
      </c>
      <c r="M262" s="25" t="b">
        <v>1</v>
      </c>
      <c r="N262" s="25" t="s">
        <v>8269</v>
      </c>
      <c r="O262" s="25">
        <v>125</v>
      </c>
      <c r="P262" s="25">
        <v>50</v>
      </c>
      <c r="Q262" s="25" t="s">
        <v>8315</v>
      </c>
      <c r="R262" s="25" t="s">
        <v>8316</v>
      </c>
      <c r="S262" s="28">
        <v>42722.882361111115</v>
      </c>
      <c r="T262" s="25">
        <v>25569.000347222223</v>
      </c>
      <c r="U262" s="25">
        <v>2016</v>
      </c>
      <c r="V262" s="25">
        <v>12</v>
      </c>
      <c r="W262" s="25" t="s">
        <v>8382</v>
      </c>
    </row>
    <row r="263" spans="1:23" hidden="1" x14ac:dyDescent="0.3">
      <c r="A263" s="25">
        <v>3228</v>
      </c>
      <c r="B263" s="25" t="s">
        <v>3228</v>
      </c>
      <c r="C263" s="25" t="s">
        <v>7338</v>
      </c>
      <c r="D263" s="26">
        <v>7000</v>
      </c>
      <c r="E263" s="27">
        <v>7164</v>
      </c>
      <c r="F263" s="25" t="s">
        <v>8218</v>
      </c>
      <c r="G263" s="25" t="s">
        <v>8223</v>
      </c>
      <c r="H263" s="25" t="s">
        <v>8245</v>
      </c>
      <c r="I263" s="25">
        <v>1450328340</v>
      </c>
      <c r="J263" s="25">
        <v>1447606884</v>
      </c>
      <c r="K263" s="25" t="b">
        <v>1</v>
      </c>
      <c r="L263" s="25">
        <v>37</v>
      </c>
      <c r="M263" s="25" t="b">
        <v>1</v>
      </c>
      <c r="N263" s="25" t="s">
        <v>8269</v>
      </c>
      <c r="O263" s="25">
        <v>102</v>
      </c>
      <c r="P263" s="25">
        <v>193.62</v>
      </c>
      <c r="Q263" s="25" t="s">
        <v>8315</v>
      </c>
      <c r="R263" s="25" t="s">
        <v>8316</v>
      </c>
      <c r="S263" s="28">
        <v>42323.70930555556</v>
      </c>
      <c r="T263" s="25">
        <v>25569.000428240739</v>
      </c>
      <c r="U263" s="25">
        <v>2015</v>
      </c>
      <c r="V263" s="25">
        <v>11</v>
      </c>
      <c r="W263" s="25" t="s">
        <v>8381</v>
      </c>
    </row>
    <row r="264" spans="1:23" hidden="1" x14ac:dyDescent="0.3">
      <c r="A264" s="25">
        <v>3229</v>
      </c>
      <c r="B264" s="25" t="s">
        <v>3229</v>
      </c>
      <c r="C264" s="25" t="s">
        <v>7339</v>
      </c>
      <c r="D264" s="26">
        <v>20000</v>
      </c>
      <c r="E264" s="27">
        <v>21573</v>
      </c>
      <c r="F264" s="25" t="s">
        <v>8218</v>
      </c>
      <c r="G264" s="25" t="s">
        <v>8223</v>
      </c>
      <c r="H264" s="25" t="s">
        <v>8245</v>
      </c>
      <c r="I264" s="25">
        <v>1416470398</v>
      </c>
      <c r="J264" s="25">
        <v>1413874798</v>
      </c>
      <c r="K264" s="25" t="b">
        <v>1</v>
      </c>
      <c r="L264" s="25">
        <v>202</v>
      </c>
      <c r="M264" s="25" t="b">
        <v>1</v>
      </c>
      <c r="N264" s="25" t="s">
        <v>8269</v>
      </c>
      <c r="O264" s="25">
        <v>108</v>
      </c>
      <c r="P264" s="25">
        <v>106.8</v>
      </c>
      <c r="Q264" s="25" t="s">
        <v>8315</v>
      </c>
      <c r="R264" s="25" t="s">
        <v>8316</v>
      </c>
      <c r="S264" s="28">
        <v>41933.291643518518</v>
      </c>
      <c r="T264" s="25">
        <v>25569.002337962964</v>
      </c>
      <c r="U264" s="25">
        <v>2014</v>
      </c>
      <c r="V264" s="25">
        <v>10</v>
      </c>
      <c r="W264" s="25" t="s">
        <v>8383</v>
      </c>
    </row>
    <row r="265" spans="1:23" hidden="1" x14ac:dyDescent="0.3">
      <c r="A265" s="25">
        <v>3230</v>
      </c>
      <c r="B265" s="25" t="s">
        <v>3230</v>
      </c>
      <c r="C265" s="25" t="s">
        <v>7340</v>
      </c>
      <c r="D265" s="26">
        <v>2600</v>
      </c>
      <c r="E265" s="27">
        <v>2857</v>
      </c>
      <c r="F265" s="25" t="s">
        <v>8218</v>
      </c>
      <c r="G265" s="25" t="s">
        <v>8223</v>
      </c>
      <c r="H265" s="25" t="s">
        <v>8245</v>
      </c>
      <c r="I265" s="25">
        <v>1412135940</v>
      </c>
      <c r="J265" s="25">
        <v>1410840126</v>
      </c>
      <c r="K265" s="25" t="b">
        <v>1</v>
      </c>
      <c r="L265" s="25">
        <v>37</v>
      </c>
      <c r="M265" s="25" t="b">
        <v>1</v>
      </c>
      <c r="N265" s="25" t="s">
        <v>8269</v>
      </c>
      <c r="O265" s="25">
        <v>110</v>
      </c>
      <c r="P265" s="25">
        <v>77.22</v>
      </c>
      <c r="Q265" s="25" t="s">
        <v>8315</v>
      </c>
      <c r="R265" s="25" t="s">
        <v>8316</v>
      </c>
      <c r="S265" s="28">
        <v>41898.168125000004</v>
      </c>
      <c r="T265" s="25">
        <v>25569.000428240739</v>
      </c>
      <c r="U265" s="25">
        <v>2014</v>
      </c>
      <c r="V265" s="25">
        <v>9</v>
      </c>
      <c r="W265" s="25" t="s">
        <v>8380</v>
      </c>
    </row>
    <row r="266" spans="1:23" hidden="1" x14ac:dyDescent="0.3">
      <c r="A266" s="25">
        <v>3231</v>
      </c>
      <c r="B266" s="25" t="s">
        <v>3231</v>
      </c>
      <c r="C266" s="25" t="s">
        <v>7341</v>
      </c>
      <c r="D266" s="26">
        <v>1000</v>
      </c>
      <c r="E266" s="27">
        <v>1610</v>
      </c>
      <c r="F266" s="25" t="s">
        <v>8218</v>
      </c>
      <c r="G266" s="25" t="s">
        <v>8223</v>
      </c>
      <c r="H266" s="25" t="s">
        <v>8245</v>
      </c>
      <c r="I266" s="25">
        <v>1460846347</v>
      </c>
      <c r="J266" s="25">
        <v>1458254347</v>
      </c>
      <c r="K266" s="25" t="b">
        <v>0</v>
      </c>
      <c r="L266" s="25">
        <v>28</v>
      </c>
      <c r="M266" s="25" t="b">
        <v>1</v>
      </c>
      <c r="N266" s="25" t="s">
        <v>8269</v>
      </c>
      <c r="O266" s="25">
        <v>161</v>
      </c>
      <c r="P266" s="25">
        <v>57.5</v>
      </c>
      <c r="Q266" s="25" t="s">
        <v>8315</v>
      </c>
      <c r="R266" s="25" t="s">
        <v>8316</v>
      </c>
      <c r="S266" s="28">
        <v>42446.943831018521</v>
      </c>
      <c r="T266" s="25">
        <v>25569.000324074073</v>
      </c>
      <c r="U266" s="25">
        <v>2016</v>
      </c>
      <c r="V266" s="25">
        <v>3</v>
      </c>
      <c r="W266" s="25" t="s">
        <v>8374</v>
      </c>
    </row>
    <row r="267" spans="1:23" hidden="1" x14ac:dyDescent="0.3">
      <c r="A267" s="25">
        <v>3232</v>
      </c>
      <c r="B267" s="25" t="s">
        <v>3232</v>
      </c>
      <c r="C267" s="25" t="s">
        <v>7342</v>
      </c>
      <c r="D267" s="26">
        <v>1000</v>
      </c>
      <c r="E267" s="27">
        <v>1312</v>
      </c>
      <c r="F267" s="25" t="s">
        <v>8218</v>
      </c>
      <c r="G267" s="25" t="s">
        <v>8223</v>
      </c>
      <c r="H267" s="25" t="s">
        <v>8245</v>
      </c>
      <c r="I267" s="25">
        <v>1462334340</v>
      </c>
      <c r="J267" s="25">
        <v>1459711917</v>
      </c>
      <c r="K267" s="25" t="b">
        <v>1</v>
      </c>
      <c r="L267" s="25">
        <v>26</v>
      </c>
      <c r="M267" s="25" t="b">
        <v>1</v>
      </c>
      <c r="N267" s="25" t="s">
        <v>8269</v>
      </c>
      <c r="O267" s="25">
        <v>131</v>
      </c>
      <c r="P267" s="25">
        <v>50.46</v>
      </c>
      <c r="Q267" s="25" t="s">
        <v>8315</v>
      </c>
      <c r="R267" s="25" t="s">
        <v>8316</v>
      </c>
      <c r="S267" s="28">
        <v>42463.81385416667</v>
      </c>
      <c r="T267" s="25">
        <v>25569.000300925927</v>
      </c>
      <c r="U267" s="25">
        <v>2016</v>
      </c>
      <c r="V267" s="25">
        <v>4</v>
      </c>
      <c r="W267" s="25" t="s">
        <v>8375</v>
      </c>
    </row>
    <row r="268" spans="1:23" hidden="1" x14ac:dyDescent="0.3">
      <c r="A268" s="25">
        <v>3233</v>
      </c>
      <c r="B268" s="25" t="s">
        <v>3233</v>
      </c>
      <c r="C268" s="25" t="s">
        <v>7343</v>
      </c>
      <c r="D268" s="26">
        <v>5000</v>
      </c>
      <c r="E268" s="27">
        <v>5940</v>
      </c>
      <c r="F268" s="25" t="s">
        <v>8218</v>
      </c>
      <c r="G268" s="25" t="s">
        <v>8223</v>
      </c>
      <c r="H268" s="25" t="s">
        <v>8245</v>
      </c>
      <c r="I268" s="25">
        <v>1488482355</v>
      </c>
      <c r="J268" s="25">
        <v>1485890355</v>
      </c>
      <c r="K268" s="25" t="b">
        <v>0</v>
      </c>
      <c r="L268" s="25">
        <v>61</v>
      </c>
      <c r="M268" s="25" t="b">
        <v>1</v>
      </c>
      <c r="N268" s="25" t="s">
        <v>8269</v>
      </c>
      <c r="O268" s="25">
        <v>119</v>
      </c>
      <c r="P268" s="25">
        <v>97.38</v>
      </c>
      <c r="Q268" s="25" t="s">
        <v>8315</v>
      </c>
      <c r="R268" s="25" t="s">
        <v>8316</v>
      </c>
      <c r="S268" s="28">
        <v>42766.805034722223</v>
      </c>
      <c r="T268" s="25">
        <v>25569.00070601852</v>
      </c>
      <c r="U268" s="25">
        <v>2017</v>
      </c>
      <c r="V268" s="25">
        <v>1</v>
      </c>
      <c r="W268" s="25" t="s">
        <v>8372</v>
      </c>
    </row>
    <row r="269" spans="1:23" hidden="1" x14ac:dyDescent="0.3">
      <c r="A269" s="25">
        <v>3234</v>
      </c>
      <c r="B269" s="25" t="s">
        <v>3234</v>
      </c>
      <c r="C269" s="25" t="s">
        <v>7344</v>
      </c>
      <c r="D269" s="26">
        <v>4000</v>
      </c>
      <c r="E269" s="27">
        <v>4015.71</v>
      </c>
      <c r="F269" s="25" t="s">
        <v>8218</v>
      </c>
      <c r="G269" s="25" t="s">
        <v>8224</v>
      </c>
      <c r="H269" s="25" t="s">
        <v>8246</v>
      </c>
      <c r="I269" s="25">
        <v>1485991860</v>
      </c>
      <c r="J269" s="25">
        <v>1483124208</v>
      </c>
      <c r="K269" s="25" t="b">
        <v>0</v>
      </c>
      <c r="L269" s="25">
        <v>115</v>
      </c>
      <c r="M269" s="25" t="b">
        <v>1</v>
      </c>
      <c r="N269" s="25" t="s">
        <v>8269</v>
      </c>
      <c r="O269" s="25">
        <v>100</v>
      </c>
      <c r="P269" s="25">
        <v>34.92</v>
      </c>
      <c r="Q269" s="25" t="s">
        <v>8315</v>
      </c>
      <c r="R269" s="25" t="s">
        <v>8316</v>
      </c>
      <c r="S269" s="28">
        <v>42734.789444444439</v>
      </c>
      <c r="T269" s="25">
        <v>25569.001331018517</v>
      </c>
      <c r="U269" s="25">
        <v>2016</v>
      </c>
      <c r="V269" s="25">
        <v>12</v>
      </c>
      <c r="W269" s="25" t="s">
        <v>8382</v>
      </c>
    </row>
    <row r="270" spans="1:23" hidden="1" x14ac:dyDescent="0.3">
      <c r="A270" s="25">
        <v>3235</v>
      </c>
      <c r="B270" s="25" t="s">
        <v>3235</v>
      </c>
      <c r="C270" s="25" t="s">
        <v>7345</v>
      </c>
      <c r="D270" s="26">
        <v>15000</v>
      </c>
      <c r="E270" s="27">
        <v>15481</v>
      </c>
      <c r="F270" s="25" t="s">
        <v>8218</v>
      </c>
      <c r="G270" s="25" t="s">
        <v>8223</v>
      </c>
      <c r="H270" s="25" t="s">
        <v>8245</v>
      </c>
      <c r="I270" s="25">
        <v>1467361251</v>
      </c>
      <c r="J270" s="25">
        <v>1464769251</v>
      </c>
      <c r="K270" s="25" t="b">
        <v>1</v>
      </c>
      <c r="L270" s="25">
        <v>181</v>
      </c>
      <c r="M270" s="25" t="b">
        <v>1</v>
      </c>
      <c r="N270" s="25" t="s">
        <v>8269</v>
      </c>
      <c r="O270" s="25">
        <v>103</v>
      </c>
      <c r="P270" s="25">
        <v>85.53</v>
      </c>
      <c r="Q270" s="25" t="s">
        <v>8315</v>
      </c>
      <c r="R270" s="25" t="s">
        <v>8316</v>
      </c>
      <c r="S270" s="28">
        <v>42522.347812499997</v>
      </c>
      <c r="T270" s="25">
        <v>25569.002094907406</v>
      </c>
      <c r="U270" s="25">
        <v>2016</v>
      </c>
      <c r="V270" s="25">
        <v>6</v>
      </c>
      <c r="W270" s="25" t="s">
        <v>8377</v>
      </c>
    </row>
    <row r="271" spans="1:23" hidden="1" x14ac:dyDescent="0.3">
      <c r="A271" s="25">
        <v>3236</v>
      </c>
      <c r="B271" s="25" t="s">
        <v>3236</v>
      </c>
      <c r="C271" s="25" t="s">
        <v>7346</v>
      </c>
      <c r="D271" s="26">
        <v>20000</v>
      </c>
      <c r="E271" s="27">
        <v>20120</v>
      </c>
      <c r="F271" s="25" t="s">
        <v>8218</v>
      </c>
      <c r="G271" s="25" t="s">
        <v>8223</v>
      </c>
      <c r="H271" s="25" t="s">
        <v>8245</v>
      </c>
      <c r="I271" s="25">
        <v>1482962433</v>
      </c>
      <c r="J271" s="25">
        <v>1480370433</v>
      </c>
      <c r="K271" s="25" t="b">
        <v>0</v>
      </c>
      <c r="L271" s="25">
        <v>110</v>
      </c>
      <c r="M271" s="25" t="b">
        <v>1</v>
      </c>
      <c r="N271" s="25" t="s">
        <v>8269</v>
      </c>
      <c r="O271" s="25">
        <v>101</v>
      </c>
      <c r="P271" s="25">
        <v>182.91</v>
      </c>
      <c r="Q271" s="25" t="s">
        <v>8315</v>
      </c>
      <c r="R271" s="25" t="s">
        <v>8316</v>
      </c>
      <c r="S271" s="28">
        <v>42702.917048611111</v>
      </c>
      <c r="T271" s="25">
        <v>25569.001273148147</v>
      </c>
      <c r="U271" s="25">
        <v>2016</v>
      </c>
      <c r="V271" s="25">
        <v>11</v>
      </c>
      <c r="W271" s="25" t="s">
        <v>8381</v>
      </c>
    </row>
    <row r="272" spans="1:23" hidden="1" x14ac:dyDescent="0.3">
      <c r="A272" s="25">
        <v>3237</v>
      </c>
      <c r="B272" s="25" t="s">
        <v>3237</v>
      </c>
      <c r="C272" s="25" t="s">
        <v>7347</v>
      </c>
      <c r="D272" s="26">
        <v>35000</v>
      </c>
      <c r="E272" s="27">
        <v>35275.64</v>
      </c>
      <c r="F272" s="25" t="s">
        <v>8218</v>
      </c>
      <c r="G272" s="25" t="s">
        <v>8223</v>
      </c>
      <c r="H272" s="25" t="s">
        <v>8245</v>
      </c>
      <c r="I272" s="25">
        <v>1443499140</v>
      </c>
      <c r="J272" s="25">
        <v>1441452184</v>
      </c>
      <c r="K272" s="25" t="b">
        <v>1</v>
      </c>
      <c r="L272" s="25">
        <v>269</v>
      </c>
      <c r="M272" s="25" t="b">
        <v>1</v>
      </c>
      <c r="N272" s="25" t="s">
        <v>8269</v>
      </c>
      <c r="O272" s="25">
        <v>101</v>
      </c>
      <c r="P272" s="25">
        <v>131.13999999999999</v>
      </c>
      <c r="Q272" s="25" t="s">
        <v>8315</v>
      </c>
      <c r="R272" s="25" t="s">
        <v>8316</v>
      </c>
      <c r="S272" s="28">
        <v>42252.474351851852</v>
      </c>
      <c r="T272" s="25">
        <v>25569.003113425926</v>
      </c>
      <c r="U272" s="25">
        <v>2015</v>
      </c>
      <c r="V272" s="25">
        <v>9</v>
      </c>
      <c r="W272" s="25" t="s">
        <v>8380</v>
      </c>
    </row>
    <row r="273" spans="1:23" hidden="1" x14ac:dyDescent="0.3">
      <c r="A273" s="25">
        <v>3238</v>
      </c>
      <c r="B273" s="25" t="s">
        <v>3238</v>
      </c>
      <c r="C273" s="25" t="s">
        <v>7348</v>
      </c>
      <c r="D273" s="26">
        <v>2800</v>
      </c>
      <c r="E273" s="27">
        <v>3145</v>
      </c>
      <c r="F273" s="25" t="s">
        <v>8218</v>
      </c>
      <c r="G273" s="25" t="s">
        <v>8224</v>
      </c>
      <c r="H273" s="25" t="s">
        <v>8246</v>
      </c>
      <c r="I273" s="25">
        <v>1435752898</v>
      </c>
      <c r="J273" s="25">
        <v>1433160898</v>
      </c>
      <c r="K273" s="25" t="b">
        <v>1</v>
      </c>
      <c r="L273" s="25">
        <v>79</v>
      </c>
      <c r="M273" s="25" t="b">
        <v>1</v>
      </c>
      <c r="N273" s="25" t="s">
        <v>8269</v>
      </c>
      <c r="O273" s="25">
        <v>112</v>
      </c>
      <c r="P273" s="25">
        <v>39.81</v>
      </c>
      <c r="Q273" s="25" t="s">
        <v>8315</v>
      </c>
      <c r="R273" s="25" t="s">
        <v>8316</v>
      </c>
      <c r="S273" s="28">
        <v>42156.510393518518</v>
      </c>
      <c r="T273" s="25">
        <v>25569.000914351851</v>
      </c>
      <c r="U273" s="25">
        <v>2015</v>
      </c>
      <c r="V273" s="25">
        <v>6</v>
      </c>
      <c r="W273" s="25" t="s">
        <v>8377</v>
      </c>
    </row>
    <row r="274" spans="1:23" hidden="1" x14ac:dyDescent="0.3">
      <c r="A274" s="25">
        <v>3239</v>
      </c>
      <c r="B274" s="25" t="s">
        <v>3239</v>
      </c>
      <c r="C274" s="25" t="s">
        <v>7349</v>
      </c>
      <c r="D274" s="26">
        <v>5862</v>
      </c>
      <c r="E274" s="27">
        <v>6208.98</v>
      </c>
      <c r="F274" s="25" t="s">
        <v>8218</v>
      </c>
      <c r="G274" s="25" t="s">
        <v>8224</v>
      </c>
      <c r="H274" s="25" t="s">
        <v>8246</v>
      </c>
      <c r="I274" s="25">
        <v>1445817540</v>
      </c>
      <c r="J274" s="25">
        <v>1443665293</v>
      </c>
      <c r="K274" s="25" t="b">
        <v>1</v>
      </c>
      <c r="L274" s="25">
        <v>104</v>
      </c>
      <c r="M274" s="25" t="b">
        <v>1</v>
      </c>
      <c r="N274" s="25" t="s">
        <v>8269</v>
      </c>
      <c r="O274" s="25">
        <v>106</v>
      </c>
      <c r="P274" s="25">
        <v>59.7</v>
      </c>
      <c r="Q274" s="25" t="s">
        <v>8315</v>
      </c>
      <c r="R274" s="25" t="s">
        <v>8316</v>
      </c>
      <c r="S274" s="28">
        <v>42278.089039351849</v>
      </c>
      <c r="T274" s="25">
        <v>25569.001203703705</v>
      </c>
      <c r="U274" s="25">
        <v>2015</v>
      </c>
      <c r="V274" s="25">
        <v>10</v>
      </c>
      <c r="W274" s="25" t="s">
        <v>8383</v>
      </c>
    </row>
    <row r="275" spans="1:23" hidden="1" x14ac:dyDescent="0.3">
      <c r="A275" s="25">
        <v>3240</v>
      </c>
      <c r="B275" s="25" t="s">
        <v>3240</v>
      </c>
      <c r="C275" s="25" t="s">
        <v>7350</v>
      </c>
      <c r="D275" s="26">
        <v>3000</v>
      </c>
      <c r="E275" s="27">
        <v>3017</v>
      </c>
      <c r="F275" s="25" t="s">
        <v>8218</v>
      </c>
      <c r="G275" s="25" t="s">
        <v>8224</v>
      </c>
      <c r="H275" s="25" t="s">
        <v>8246</v>
      </c>
      <c r="I275" s="25">
        <v>1487286000</v>
      </c>
      <c r="J275" s="25">
        <v>1484843948</v>
      </c>
      <c r="K275" s="25" t="b">
        <v>0</v>
      </c>
      <c r="L275" s="25">
        <v>34</v>
      </c>
      <c r="M275" s="25" t="b">
        <v>1</v>
      </c>
      <c r="N275" s="25" t="s">
        <v>8269</v>
      </c>
      <c r="O275" s="25">
        <v>101</v>
      </c>
      <c r="P275" s="25">
        <v>88.74</v>
      </c>
      <c r="Q275" s="25" t="s">
        <v>8315</v>
      </c>
      <c r="R275" s="25" t="s">
        <v>8316</v>
      </c>
      <c r="S275" s="28">
        <v>42754.693842592591</v>
      </c>
      <c r="T275" s="25">
        <v>25569.00039351852</v>
      </c>
      <c r="U275" s="25">
        <v>2017</v>
      </c>
      <c r="V275" s="25">
        <v>1</v>
      </c>
      <c r="W275" s="25" t="s">
        <v>8372</v>
      </c>
    </row>
    <row r="276" spans="1:23" hidden="1" x14ac:dyDescent="0.3">
      <c r="A276" s="25">
        <v>3241</v>
      </c>
      <c r="B276" s="25" t="s">
        <v>3241</v>
      </c>
      <c r="C276" s="25" t="s">
        <v>7351</v>
      </c>
      <c r="D276" s="26">
        <v>8500</v>
      </c>
      <c r="E276" s="27">
        <v>9801</v>
      </c>
      <c r="F276" s="25" t="s">
        <v>8218</v>
      </c>
      <c r="G276" s="25" t="s">
        <v>8223</v>
      </c>
      <c r="H276" s="25" t="s">
        <v>8245</v>
      </c>
      <c r="I276" s="25">
        <v>1413269940</v>
      </c>
      <c r="J276" s="25">
        <v>1410421670</v>
      </c>
      <c r="K276" s="25" t="b">
        <v>1</v>
      </c>
      <c r="L276" s="25">
        <v>167</v>
      </c>
      <c r="M276" s="25" t="b">
        <v>1</v>
      </c>
      <c r="N276" s="25" t="s">
        <v>8269</v>
      </c>
      <c r="O276" s="25">
        <v>115</v>
      </c>
      <c r="P276" s="25">
        <v>58.69</v>
      </c>
      <c r="Q276" s="25" t="s">
        <v>8315</v>
      </c>
      <c r="R276" s="25" t="s">
        <v>8316</v>
      </c>
      <c r="S276" s="28">
        <v>41893.324884259258</v>
      </c>
      <c r="T276" s="25">
        <v>25569.001932870371</v>
      </c>
      <c r="U276" s="25">
        <v>2014</v>
      </c>
      <c r="V276" s="25">
        <v>9</v>
      </c>
      <c r="W276" s="25" t="s">
        <v>8380</v>
      </c>
    </row>
    <row r="277" spans="1:23" hidden="1" x14ac:dyDescent="0.3">
      <c r="A277" s="25">
        <v>3242</v>
      </c>
      <c r="B277" s="25" t="s">
        <v>3242</v>
      </c>
      <c r="C277" s="25" t="s">
        <v>7352</v>
      </c>
      <c r="D277" s="26">
        <v>10000</v>
      </c>
      <c r="E277" s="27">
        <v>12730.42</v>
      </c>
      <c r="F277" s="25" t="s">
        <v>8218</v>
      </c>
      <c r="G277" s="25" t="s">
        <v>8223</v>
      </c>
      <c r="H277" s="25" t="s">
        <v>8245</v>
      </c>
      <c r="I277" s="25">
        <v>1411150092</v>
      </c>
      <c r="J277" s="25">
        <v>1408558092</v>
      </c>
      <c r="K277" s="25" t="b">
        <v>1</v>
      </c>
      <c r="L277" s="25">
        <v>183</v>
      </c>
      <c r="M277" s="25" t="b">
        <v>1</v>
      </c>
      <c r="N277" s="25" t="s">
        <v>8269</v>
      </c>
      <c r="O277" s="25">
        <v>127</v>
      </c>
      <c r="P277" s="25">
        <v>69.569999999999993</v>
      </c>
      <c r="Q277" s="25" t="s">
        <v>8315</v>
      </c>
      <c r="R277" s="25" t="s">
        <v>8316</v>
      </c>
      <c r="S277" s="28">
        <v>41871.755694444444</v>
      </c>
      <c r="T277" s="25">
        <v>25569.002118055556</v>
      </c>
      <c r="U277" s="25">
        <v>2014</v>
      </c>
      <c r="V277" s="25">
        <v>8</v>
      </c>
      <c r="W277" s="25" t="s">
        <v>8379</v>
      </c>
    </row>
    <row r="278" spans="1:23" hidden="1" x14ac:dyDescent="0.3">
      <c r="A278" s="25">
        <v>3243</v>
      </c>
      <c r="B278" s="25" t="s">
        <v>3243</v>
      </c>
      <c r="C278" s="25" t="s">
        <v>7353</v>
      </c>
      <c r="D278" s="26">
        <v>8000</v>
      </c>
      <c r="E278" s="27">
        <v>8227</v>
      </c>
      <c r="F278" s="25" t="s">
        <v>8218</v>
      </c>
      <c r="G278" s="25" t="s">
        <v>8223</v>
      </c>
      <c r="H278" s="25" t="s">
        <v>8245</v>
      </c>
      <c r="I278" s="25">
        <v>1444348800</v>
      </c>
      <c r="J278" s="25">
        <v>1442283562</v>
      </c>
      <c r="K278" s="25" t="b">
        <v>1</v>
      </c>
      <c r="L278" s="25">
        <v>71</v>
      </c>
      <c r="M278" s="25" t="b">
        <v>1</v>
      </c>
      <c r="N278" s="25" t="s">
        <v>8269</v>
      </c>
      <c r="O278" s="25">
        <v>103</v>
      </c>
      <c r="P278" s="25">
        <v>115.87</v>
      </c>
      <c r="Q278" s="25" t="s">
        <v>8315</v>
      </c>
      <c r="R278" s="25" t="s">
        <v>8316</v>
      </c>
      <c r="S278" s="28">
        <v>42262.096782407403</v>
      </c>
      <c r="T278" s="25">
        <v>25569.000821759259</v>
      </c>
      <c r="U278" s="25">
        <v>2015</v>
      </c>
      <c r="V278" s="25">
        <v>9</v>
      </c>
      <c r="W278" s="25" t="s">
        <v>8380</v>
      </c>
    </row>
    <row r="279" spans="1:23" hidden="1" x14ac:dyDescent="0.3">
      <c r="A279" s="25">
        <v>3244</v>
      </c>
      <c r="B279" s="25" t="s">
        <v>3244</v>
      </c>
      <c r="C279" s="25" t="s">
        <v>7354</v>
      </c>
      <c r="D279" s="26">
        <v>1600</v>
      </c>
      <c r="E279" s="27">
        <v>1647</v>
      </c>
      <c r="F279" s="25" t="s">
        <v>8218</v>
      </c>
      <c r="G279" s="25" t="s">
        <v>8224</v>
      </c>
      <c r="H279" s="25" t="s">
        <v>8246</v>
      </c>
      <c r="I279" s="25">
        <v>1480613982</v>
      </c>
      <c r="J279" s="25">
        <v>1478018382</v>
      </c>
      <c r="K279" s="25" t="b">
        <v>0</v>
      </c>
      <c r="L279" s="25">
        <v>69</v>
      </c>
      <c r="M279" s="25" t="b">
        <v>1</v>
      </c>
      <c r="N279" s="25" t="s">
        <v>8269</v>
      </c>
      <c r="O279" s="25">
        <v>103</v>
      </c>
      <c r="P279" s="25">
        <v>23.87</v>
      </c>
      <c r="Q279" s="25" t="s">
        <v>8315</v>
      </c>
      <c r="R279" s="25" t="s">
        <v>8316</v>
      </c>
      <c r="S279" s="28">
        <v>42675.694236111114</v>
      </c>
      <c r="T279" s="25">
        <v>25569.000798611112</v>
      </c>
      <c r="U279" s="25">
        <v>2016</v>
      </c>
      <c r="V279" s="25">
        <v>11</v>
      </c>
      <c r="W279" s="25" t="s">
        <v>8381</v>
      </c>
    </row>
    <row r="280" spans="1:23" hidden="1" x14ac:dyDescent="0.3">
      <c r="A280" s="25">
        <v>3245</v>
      </c>
      <c r="B280" s="25" t="s">
        <v>3245</v>
      </c>
      <c r="C280" s="25" t="s">
        <v>7355</v>
      </c>
      <c r="D280" s="26">
        <v>21000</v>
      </c>
      <c r="E280" s="27">
        <v>21904</v>
      </c>
      <c r="F280" s="25" t="s">
        <v>8218</v>
      </c>
      <c r="G280" s="25" t="s">
        <v>8223</v>
      </c>
      <c r="H280" s="25" t="s">
        <v>8245</v>
      </c>
      <c r="I280" s="25">
        <v>1434074400</v>
      </c>
      <c r="J280" s="25">
        <v>1431354258</v>
      </c>
      <c r="K280" s="25" t="b">
        <v>0</v>
      </c>
      <c r="L280" s="25">
        <v>270</v>
      </c>
      <c r="M280" s="25" t="b">
        <v>1</v>
      </c>
      <c r="N280" s="25" t="s">
        <v>8269</v>
      </c>
      <c r="O280" s="25">
        <v>104</v>
      </c>
      <c r="P280" s="25">
        <v>81.13</v>
      </c>
      <c r="Q280" s="25" t="s">
        <v>8315</v>
      </c>
      <c r="R280" s="25" t="s">
        <v>8316</v>
      </c>
      <c r="S280" s="28">
        <v>42135.60020833333</v>
      </c>
      <c r="T280" s="25">
        <v>25569.003124999999</v>
      </c>
      <c r="U280" s="25">
        <v>2015</v>
      </c>
      <c r="V280" s="25">
        <v>5</v>
      </c>
      <c r="W280" s="25" t="s">
        <v>8376</v>
      </c>
    </row>
    <row r="281" spans="1:23" hidden="1" x14ac:dyDescent="0.3">
      <c r="A281" s="25">
        <v>3246</v>
      </c>
      <c r="B281" s="25" t="s">
        <v>3246</v>
      </c>
      <c r="C281" s="25" t="s">
        <v>7356</v>
      </c>
      <c r="D281" s="26">
        <v>10000</v>
      </c>
      <c r="E281" s="27">
        <v>11122</v>
      </c>
      <c r="F281" s="25" t="s">
        <v>8218</v>
      </c>
      <c r="G281" s="25" t="s">
        <v>8223</v>
      </c>
      <c r="H281" s="25" t="s">
        <v>8245</v>
      </c>
      <c r="I281" s="25">
        <v>1442030340</v>
      </c>
      <c r="J281" s="25">
        <v>1439551200</v>
      </c>
      <c r="K281" s="25" t="b">
        <v>1</v>
      </c>
      <c r="L281" s="25">
        <v>193</v>
      </c>
      <c r="M281" s="25" t="b">
        <v>1</v>
      </c>
      <c r="N281" s="25" t="s">
        <v>8269</v>
      </c>
      <c r="O281" s="25">
        <v>111</v>
      </c>
      <c r="P281" s="25">
        <v>57.63</v>
      </c>
      <c r="Q281" s="25" t="s">
        <v>8315</v>
      </c>
      <c r="R281" s="25" t="s">
        <v>8316</v>
      </c>
      <c r="S281" s="28">
        <v>42230.472222222219</v>
      </c>
      <c r="T281" s="25">
        <v>25569.002233796295</v>
      </c>
      <c r="U281" s="25">
        <v>2015</v>
      </c>
      <c r="V281" s="25">
        <v>8</v>
      </c>
      <c r="W281" s="25" t="s">
        <v>8379</v>
      </c>
    </row>
    <row r="282" spans="1:23" hidden="1" x14ac:dyDescent="0.3">
      <c r="A282" s="25">
        <v>3247</v>
      </c>
      <c r="B282" s="25" t="s">
        <v>3247</v>
      </c>
      <c r="C282" s="25" t="s">
        <v>7357</v>
      </c>
      <c r="D282" s="26">
        <v>2500</v>
      </c>
      <c r="E282" s="27">
        <v>2646.5</v>
      </c>
      <c r="F282" s="25" t="s">
        <v>8218</v>
      </c>
      <c r="G282" s="25" t="s">
        <v>8224</v>
      </c>
      <c r="H282" s="25" t="s">
        <v>8246</v>
      </c>
      <c r="I282" s="25">
        <v>1436696712</v>
      </c>
      <c r="J282" s="25">
        <v>1434104712</v>
      </c>
      <c r="K282" s="25" t="b">
        <v>1</v>
      </c>
      <c r="L282" s="25">
        <v>57</v>
      </c>
      <c r="M282" s="25" t="b">
        <v>1</v>
      </c>
      <c r="N282" s="25" t="s">
        <v>8269</v>
      </c>
      <c r="O282" s="25">
        <v>106</v>
      </c>
      <c r="P282" s="25">
        <v>46.43</v>
      </c>
      <c r="Q282" s="25" t="s">
        <v>8315</v>
      </c>
      <c r="R282" s="25" t="s">
        <v>8316</v>
      </c>
      <c r="S282" s="28">
        <v>42167.434166666666</v>
      </c>
      <c r="T282" s="25">
        <v>25569.000659722224</v>
      </c>
      <c r="U282" s="25">
        <v>2015</v>
      </c>
      <c r="V282" s="25">
        <v>6</v>
      </c>
      <c r="W282" s="25" t="s">
        <v>8377</v>
      </c>
    </row>
    <row r="283" spans="1:23" hidden="1" x14ac:dyDescent="0.3">
      <c r="A283" s="25">
        <v>3248</v>
      </c>
      <c r="B283" s="25" t="s">
        <v>3248</v>
      </c>
      <c r="C283" s="25" t="s">
        <v>7358</v>
      </c>
      <c r="D283" s="26">
        <v>12000</v>
      </c>
      <c r="E283" s="27">
        <v>12095</v>
      </c>
      <c r="F283" s="25" t="s">
        <v>8218</v>
      </c>
      <c r="G283" s="25" t="s">
        <v>8223</v>
      </c>
      <c r="H283" s="25" t="s">
        <v>8245</v>
      </c>
      <c r="I283" s="25">
        <v>1428178757</v>
      </c>
      <c r="J283" s="25">
        <v>1425590357</v>
      </c>
      <c r="K283" s="25" t="b">
        <v>1</v>
      </c>
      <c r="L283" s="25">
        <v>200</v>
      </c>
      <c r="M283" s="25" t="b">
        <v>1</v>
      </c>
      <c r="N283" s="25" t="s">
        <v>8269</v>
      </c>
      <c r="O283" s="25">
        <v>101</v>
      </c>
      <c r="P283" s="25">
        <v>60.48</v>
      </c>
      <c r="Q283" s="25" t="s">
        <v>8315</v>
      </c>
      <c r="R283" s="25" t="s">
        <v>8316</v>
      </c>
      <c r="S283" s="28">
        <v>42068.888391203705</v>
      </c>
      <c r="T283" s="25">
        <v>25569.002314814814</v>
      </c>
      <c r="U283" s="25">
        <v>2015</v>
      </c>
      <c r="V283" s="25">
        <v>3</v>
      </c>
      <c r="W283" s="25" t="s">
        <v>8374</v>
      </c>
    </row>
    <row r="284" spans="1:23" hidden="1" x14ac:dyDescent="0.3">
      <c r="A284" s="25">
        <v>3249</v>
      </c>
      <c r="B284" s="25" t="s">
        <v>3249</v>
      </c>
      <c r="C284" s="25" t="s">
        <v>7359</v>
      </c>
      <c r="D284" s="26">
        <v>5500</v>
      </c>
      <c r="E284" s="27">
        <v>5771</v>
      </c>
      <c r="F284" s="25" t="s">
        <v>8218</v>
      </c>
      <c r="G284" s="25" t="s">
        <v>8223</v>
      </c>
      <c r="H284" s="25" t="s">
        <v>8245</v>
      </c>
      <c r="I284" s="25">
        <v>1434822914</v>
      </c>
      <c r="J284" s="25">
        <v>1432230914</v>
      </c>
      <c r="K284" s="25" t="b">
        <v>1</v>
      </c>
      <c r="L284" s="25">
        <v>88</v>
      </c>
      <c r="M284" s="25" t="b">
        <v>1</v>
      </c>
      <c r="N284" s="25" t="s">
        <v>8269</v>
      </c>
      <c r="O284" s="25">
        <v>105</v>
      </c>
      <c r="P284" s="25">
        <v>65.58</v>
      </c>
      <c r="Q284" s="25" t="s">
        <v>8315</v>
      </c>
      <c r="R284" s="25" t="s">
        <v>8316</v>
      </c>
      <c r="S284" s="28">
        <v>42145.746689814812</v>
      </c>
      <c r="T284" s="25">
        <v>25569.00101851852</v>
      </c>
      <c r="U284" s="25">
        <v>2015</v>
      </c>
      <c r="V284" s="25">
        <v>5</v>
      </c>
      <c r="W284" s="25" t="s">
        <v>8376</v>
      </c>
    </row>
    <row r="285" spans="1:23" hidden="1" x14ac:dyDescent="0.3">
      <c r="A285" s="25">
        <v>3250</v>
      </c>
      <c r="B285" s="25" t="s">
        <v>3250</v>
      </c>
      <c r="C285" s="25" t="s">
        <v>7360</v>
      </c>
      <c r="D285" s="26">
        <v>25000</v>
      </c>
      <c r="E285" s="27">
        <v>25388</v>
      </c>
      <c r="F285" s="25" t="s">
        <v>8218</v>
      </c>
      <c r="G285" s="25" t="s">
        <v>8223</v>
      </c>
      <c r="H285" s="25" t="s">
        <v>8245</v>
      </c>
      <c r="I285" s="25">
        <v>1415213324</v>
      </c>
      <c r="J285" s="25">
        <v>1412617724</v>
      </c>
      <c r="K285" s="25" t="b">
        <v>1</v>
      </c>
      <c r="L285" s="25">
        <v>213</v>
      </c>
      <c r="M285" s="25" t="b">
        <v>1</v>
      </c>
      <c r="N285" s="25" t="s">
        <v>8269</v>
      </c>
      <c r="O285" s="25">
        <v>102</v>
      </c>
      <c r="P285" s="25">
        <v>119.19</v>
      </c>
      <c r="Q285" s="25" t="s">
        <v>8315</v>
      </c>
      <c r="R285" s="25" t="s">
        <v>8316</v>
      </c>
      <c r="S285" s="28">
        <v>41918.742175925923</v>
      </c>
      <c r="T285" s="25">
        <v>25569.002465277779</v>
      </c>
      <c r="U285" s="25">
        <v>2014</v>
      </c>
      <c r="V285" s="25">
        <v>10</v>
      </c>
      <c r="W285" s="25" t="s">
        <v>8383</v>
      </c>
    </row>
    <row r="286" spans="1:23" hidden="1" x14ac:dyDescent="0.3">
      <c r="A286" s="25">
        <v>3251</v>
      </c>
      <c r="B286" s="25" t="s">
        <v>3251</v>
      </c>
      <c r="C286" s="25" t="s">
        <v>7361</v>
      </c>
      <c r="D286" s="26">
        <v>1500</v>
      </c>
      <c r="E286" s="27">
        <v>1661</v>
      </c>
      <c r="F286" s="25" t="s">
        <v>8218</v>
      </c>
      <c r="G286" s="25" t="s">
        <v>8223</v>
      </c>
      <c r="H286" s="25" t="s">
        <v>8245</v>
      </c>
      <c r="I286" s="25">
        <v>1434907966</v>
      </c>
      <c r="J286" s="25">
        <v>1432315966</v>
      </c>
      <c r="K286" s="25" t="b">
        <v>1</v>
      </c>
      <c r="L286" s="25">
        <v>20</v>
      </c>
      <c r="M286" s="25" t="b">
        <v>1</v>
      </c>
      <c r="N286" s="25" t="s">
        <v>8269</v>
      </c>
      <c r="O286" s="25">
        <v>111</v>
      </c>
      <c r="P286" s="25">
        <v>83.05</v>
      </c>
      <c r="Q286" s="25" t="s">
        <v>8315</v>
      </c>
      <c r="R286" s="25" t="s">
        <v>8316</v>
      </c>
      <c r="S286" s="28">
        <v>42146.731087962966</v>
      </c>
      <c r="T286" s="25">
        <v>25569.000231481481</v>
      </c>
      <c r="U286" s="25">
        <v>2015</v>
      </c>
      <c r="V286" s="25">
        <v>5</v>
      </c>
      <c r="W286" s="25" t="s">
        <v>8376</v>
      </c>
    </row>
    <row r="287" spans="1:23" hidden="1" x14ac:dyDescent="0.3">
      <c r="A287" s="25">
        <v>3252</v>
      </c>
      <c r="B287" s="25" t="s">
        <v>3252</v>
      </c>
      <c r="C287" s="25" t="s">
        <v>7362</v>
      </c>
      <c r="D287" s="26">
        <v>2250</v>
      </c>
      <c r="E287" s="27">
        <v>2876</v>
      </c>
      <c r="F287" s="25" t="s">
        <v>8218</v>
      </c>
      <c r="G287" s="25" t="s">
        <v>8224</v>
      </c>
      <c r="H287" s="25" t="s">
        <v>8246</v>
      </c>
      <c r="I287" s="25">
        <v>1473247240</v>
      </c>
      <c r="J287" s="25">
        <v>1470655240</v>
      </c>
      <c r="K287" s="25" t="b">
        <v>1</v>
      </c>
      <c r="L287" s="25">
        <v>50</v>
      </c>
      <c r="M287" s="25" t="b">
        <v>1</v>
      </c>
      <c r="N287" s="25" t="s">
        <v>8269</v>
      </c>
      <c r="O287" s="25">
        <v>128</v>
      </c>
      <c r="P287" s="25">
        <v>57.52</v>
      </c>
      <c r="Q287" s="25" t="s">
        <v>8315</v>
      </c>
      <c r="R287" s="25" t="s">
        <v>8316</v>
      </c>
      <c r="S287" s="28">
        <v>42590.472685185188</v>
      </c>
      <c r="T287" s="25">
        <v>25569.000578703704</v>
      </c>
      <c r="U287" s="25">
        <v>2016</v>
      </c>
      <c r="V287" s="25">
        <v>8</v>
      </c>
      <c r="W287" s="25" t="s">
        <v>8379</v>
      </c>
    </row>
    <row r="288" spans="1:23" hidden="1" x14ac:dyDescent="0.3">
      <c r="A288" s="25">
        <v>3253</v>
      </c>
      <c r="B288" s="25" t="s">
        <v>3253</v>
      </c>
      <c r="C288" s="25" t="s">
        <v>7363</v>
      </c>
      <c r="D288" s="26">
        <v>20000</v>
      </c>
      <c r="E288" s="27">
        <v>20365</v>
      </c>
      <c r="F288" s="25" t="s">
        <v>8218</v>
      </c>
      <c r="G288" s="25" t="s">
        <v>8223</v>
      </c>
      <c r="H288" s="25" t="s">
        <v>8245</v>
      </c>
      <c r="I288" s="25">
        <v>1473306300</v>
      </c>
      <c r="J288" s="25">
        <v>1471701028</v>
      </c>
      <c r="K288" s="25" t="b">
        <v>1</v>
      </c>
      <c r="L288" s="25">
        <v>115</v>
      </c>
      <c r="M288" s="25" t="b">
        <v>1</v>
      </c>
      <c r="N288" s="25" t="s">
        <v>8269</v>
      </c>
      <c r="O288" s="25">
        <v>102</v>
      </c>
      <c r="P288" s="25">
        <v>177.09</v>
      </c>
      <c r="Q288" s="25" t="s">
        <v>8315</v>
      </c>
      <c r="R288" s="25" t="s">
        <v>8316</v>
      </c>
      <c r="S288" s="28">
        <v>42602.576712962968</v>
      </c>
      <c r="T288" s="25">
        <v>25569.001331018517</v>
      </c>
      <c r="U288" s="25">
        <v>2016</v>
      </c>
      <c r="V288" s="25">
        <v>8</v>
      </c>
      <c r="W288" s="25" t="s">
        <v>8379</v>
      </c>
    </row>
    <row r="289" spans="1:23" hidden="1" x14ac:dyDescent="0.3">
      <c r="A289" s="25">
        <v>3254</v>
      </c>
      <c r="B289" s="25" t="s">
        <v>3254</v>
      </c>
      <c r="C289" s="25" t="s">
        <v>7364</v>
      </c>
      <c r="D289" s="26">
        <v>13000</v>
      </c>
      <c r="E289" s="27">
        <v>13163.5</v>
      </c>
      <c r="F289" s="25" t="s">
        <v>8218</v>
      </c>
      <c r="G289" s="25" t="s">
        <v>8224</v>
      </c>
      <c r="H289" s="25" t="s">
        <v>8246</v>
      </c>
      <c r="I289" s="25">
        <v>1427331809</v>
      </c>
      <c r="J289" s="25">
        <v>1424743409</v>
      </c>
      <c r="K289" s="25" t="b">
        <v>1</v>
      </c>
      <c r="L289" s="25">
        <v>186</v>
      </c>
      <c r="M289" s="25" t="b">
        <v>1</v>
      </c>
      <c r="N289" s="25" t="s">
        <v>8269</v>
      </c>
      <c r="O289" s="25">
        <v>101</v>
      </c>
      <c r="P289" s="25">
        <v>70.77</v>
      </c>
      <c r="Q289" s="25" t="s">
        <v>8315</v>
      </c>
      <c r="R289" s="25" t="s">
        <v>8316</v>
      </c>
      <c r="S289" s="28">
        <v>42059.085752314815</v>
      </c>
      <c r="T289" s="25">
        <v>25569.002152777779</v>
      </c>
      <c r="U289" s="25">
        <v>2015</v>
      </c>
      <c r="V289" s="25">
        <v>2</v>
      </c>
      <c r="W289" s="25" t="s">
        <v>8373</v>
      </c>
    </row>
    <row r="290" spans="1:23" hidden="1" x14ac:dyDescent="0.3">
      <c r="A290" s="25">
        <v>3255</v>
      </c>
      <c r="B290" s="25" t="s">
        <v>3255</v>
      </c>
      <c r="C290" s="25" t="s">
        <v>7365</v>
      </c>
      <c r="D290" s="26">
        <v>300</v>
      </c>
      <c r="E290" s="27">
        <v>525</v>
      </c>
      <c r="F290" s="25" t="s">
        <v>8218</v>
      </c>
      <c r="G290" s="25" t="s">
        <v>8224</v>
      </c>
      <c r="H290" s="25" t="s">
        <v>8246</v>
      </c>
      <c r="I290" s="25">
        <v>1412706375</v>
      </c>
      <c r="J290" s="25">
        <v>1410114375</v>
      </c>
      <c r="K290" s="25" t="b">
        <v>1</v>
      </c>
      <c r="L290" s="25">
        <v>18</v>
      </c>
      <c r="M290" s="25" t="b">
        <v>1</v>
      </c>
      <c r="N290" s="25" t="s">
        <v>8269</v>
      </c>
      <c r="O290" s="25">
        <v>175</v>
      </c>
      <c r="P290" s="25">
        <v>29.17</v>
      </c>
      <c r="Q290" s="25" t="s">
        <v>8315</v>
      </c>
      <c r="R290" s="25" t="s">
        <v>8316</v>
      </c>
      <c r="S290" s="28">
        <v>41889.768229166664</v>
      </c>
      <c r="T290" s="25">
        <v>25569.000208333335</v>
      </c>
      <c r="U290" s="25">
        <v>2014</v>
      </c>
      <c r="V290" s="25">
        <v>9</v>
      </c>
      <c r="W290" s="25" t="s">
        <v>8380</v>
      </c>
    </row>
    <row r="291" spans="1:23" hidden="1" x14ac:dyDescent="0.3">
      <c r="A291" s="25">
        <v>3256</v>
      </c>
      <c r="B291" s="25" t="s">
        <v>3256</v>
      </c>
      <c r="C291" s="25" t="s">
        <v>7366</v>
      </c>
      <c r="D291" s="26">
        <v>10000</v>
      </c>
      <c r="E291" s="27">
        <v>12806</v>
      </c>
      <c r="F291" s="25" t="s">
        <v>8218</v>
      </c>
      <c r="G291" s="25" t="s">
        <v>8223</v>
      </c>
      <c r="H291" s="25" t="s">
        <v>8245</v>
      </c>
      <c r="I291" s="25">
        <v>1433995140</v>
      </c>
      <c r="J291" s="25">
        <v>1432129577</v>
      </c>
      <c r="K291" s="25" t="b">
        <v>1</v>
      </c>
      <c r="L291" s="25">
        <v>176</v>
      </c>
      <c r="M291" s="25" t="b">
        <v>1</v>
      </c>
      <c r="N291" s="25" t="s">
        <v>8269</v>
      </c>
      <c r="O291" s="25">
        <v>128</v>
      </c>
      <c r="P291" s="25">
        <v>72.760000000000005</v>
      </c>
      <c r="Q291" s="25" t="s">
        <v>8315</v>
      </c>
      <c r="R291" s="25" t="s">
        <v>8316</v>
      </c>
      <c r="S291" s="28">
        <v>42144.573807870373</v>
      </c>
      <c r="T291" s="25">
        <v>25569.002037037037</v>
      </c>
      <c r="U291" s="25">
        <v>2015</v>
      </c>
      <c r="V291" s="25">
        <v>5</v>
      </c>
      <c r="W291" s="25" t="s">
        <v>8376</v>
      </c>
    </row>
    <row r="292" spans="1:23" hidden="1" x14ac:dyDescent="0.3">
      <c r="A292" s="25">
        <v>3257</v>
      </c>
      <c r="B292" s="25" t="s">
        <v>3257</v>
      </c>
      <c r="C292" s="25" t="s">
        <v>7367</v>
      </c>
      <c r="D292" s="26">
        <v>2000</v>
      </c>
      <c r="E292" s="27">
        <v>2125.9899999999998</v>
      </c>
      <c r="F292" s="25" t="s">
        <v>8218</v>
      </c>
      <c r="G292" s="25" t="s">
        <v>8224</v>
      </c>
      <c r="H292" s="25" t="s">
        <v>8246</v>
      </c>
      <c r="I292" s="25">
        <v>1487769952</v>
      </c>
      <c r="J292" s="25">
        <v>1485177952</v>
      </c>
      <c r="K292" s="25" t="b">
        <v>0</v>
      </c>
      <c r="L292" s="25">
        <v>41</v>
      </c>
      <c r="M292" s="25" t="b">
        <v>1</v>
      </c>
      <c r="N292" s="25" t="s">
        <v>8269</v>
      </c>
      <c r="O292" s="25">
        <v>106</v>
      </c>
      <c r="P292" s="25">
        <v>51.85</v>
      </c>
      <c r="Q292" s="25" t="s">
        <v>8315</v>
      </c>
      <c r="R292" s="25" t="s">
        <v>8316</v>
      </c>
      <c r="S292" s="28">
        <v>42758.559629629628</v>
      </c>
      <c r="T292" s="25">
        <v>25569.000474537039</v>
      </c>
      <c r="U292" s="25">
        <v>2017</v>
      </c>
      <c r="V292" s="25">
        <v>1</v>
      </c>
      <c r="W292" s="25" t="s">
        <v>8372</v>
      </c>
    </row>
    <row r="293" spans="1:23" hidden="1" x14ac:dyDescent="0.3">
      <c r="A293" s="25">
        <v>3258</v>
      </c>
      <c r="B293" s="25" t="s">
        <v>3258</v>
      </c>
      <c r="C293" s="25" t="s">
        <v>7368</v>
      </c>
      <c r="D293" s="26">
        <v>7000</v>
      </c>
      <c r="E293" s="27">
        <v>7365</v>
      </c>
      <c r="F293" s="25" t="s">
        <v>8218</v>
      </c>
      <c r="G293" s="25" t="s">
        <v>8223</v>
      </c>
      <c r="H293" s="25" t="s">
        <v>8245</v>
      </c>
      <c r="I293" s="25">
        <v>1420751861</v>
      </c>
      <c r="J293" s="25">
        <v>1418159861</v>
      </c>
      <c r="K293" s="25" t="b">
        <v>1</v>
      </c>
      <c r="L293" s="25">
        <v>75</v>
      </c>
      <c r="M293" s="25" t="b">
        <v>1</v>
      </c>
      <c r="N293" s="25" t="s">
        <v>8269</v>
      </c>
      <c r="O293" s="25">
        <v>105</v>
      </c>
      <c r="P293" s="25">
        <v>98.2</v>
      </c>
      <c r="Q293" s="25" t="s">
        <v>8315</v>
      </c>
      <c r="R293" s="25" t="s">
        <v>8316</v>
      </c>
      <c r="S293" s="28">
        <v>41982.887280092589</v>
      </c>
      <c r="T293" s="25">
        <v>25569.000868055555</v>
      </c>
      <c r="U293" s="25">
        <v>2014</v>
      </c>
      <c r="V293" s="25">
        <v>12</v>
      </c>
      <c r="W293" s="25" t="s">
        <v>8382</v>
      </c>
    </row>
    <row r="294" spans="1:23" hidden="1" x14ac:dyDescent="0.3">
      <c r="A294" s="25">
        <v>3259</v>
      </c>
      <c r="B294" s="25" t="s">
        <v>3259</v>
      </c>
      <c r="C294" s="25" t="s">
        <v>7369</v>
      </c>
      <c r="D294" s="26">
        <v>23000</v>
      </c>
      <c r="E294" s="27">
        <v>24418.6</v>
      </c>
      <c r="F294" s="25" t="s">
        <v>8218</v>
      </c>
      <c r="G294" s="25" t="s">
        <v>8223</v>
      </c>
      <c r="H294" s="25" t="s">
        <v>8245</v>
      </c>
      <c r="I294" s="25">
        <v>1475294340</v>
      </c>
      <c r="J294" s="25">
        <v>1472753745</v>
      </c>
      <c r="K294" s="25" t="b">
        <v>1</v>
      </c>
      <c r="L294" s="25">
        <v>97</v>
      </c>
      <c r="M294" s="25" t="b">
        <v>1</v>
      </c>
      <c r="N294" s="25" t="s">
        <v>8269</v>
      </c>
      <c r="O294" s="25">
        <v>106</v>
      </c>
      <c r="P294" s="25">
        <v>251.74</v>
      </c>
      <c r="Q294" s="25" t="s">
        <v>8315</v>
      </c>
      <c r="R294" s="25" t="s">
        <v>8316</v>
      </c>
      <c r="S294" s="28">
        <v>42614.760937500003</v>
      </c>
      <c r="T294" s="25">
        <v>25569.001122685186</v>
      </c>
      <c r="U294" s="25">
        <v>2016</v>
      </c>
      <c r="V294" s="25">
        <v>9</v>
      </c>
      <c r="W294" s="25" t="s">
        <v>8380</v>
      </c>
    </row>
    <row r="295" spans="1:23" hidden="1" x14ac:dyDescent="0.3">
      <c r="A295" s="25">
        <v>3260</v>
      </c>
      <c r="B295" s="25" t="s">
        <v>3260</v>
      </c>
      <c r="C295" s="25" t="s">
        <v>7370</v>
      </c>
      <c r="D295" s="26">
        <v>5000</v>
      </c>
      <c r="E295" s="27">
        <v>5462</v>
      </c>
      <c r="F295" s="25" t="s">
        <v>8218</v>
      </c>
      <c r="G295" s="25" t="s">
        <v>8223</v>
      </c>
      <c r="H295" s="25" t="s">
        <v>8245</v>
      </c>
      <c r="I295" s="25">
        <v>1448903318</v>
      </c>
      <c r="J295" s="25">
        <v>1445875718</v>
      </c>
      <c r="K295" s="25" t="b">
        <v>1</v>
      </c>
      <c r="L295" s="25">
        <v>73</v>
      </c>
      <c r="M295" s="25" t="b">
        <v>1</v>
      </c>
      <c r="N295" s="25" t="s">
        <v>8269</v>
      </c>
      <c r="O295" s="25">
        <v>109</v>
      </c>
      <c r="P295" s="25">
        <v>74.819999999999993</v>
      </c>
      <c r="Q295" s="25" t="s">
        <v>8315</v>
      </c>
      <c r="R295" s="25" t="s">
        <v>8316</v>
      </c>
      <c r="S295" s="28">
        <v>42303.672662037032</v>
      </c>
      <c r="T295" s="25">
        <v>25569.000844907408</v>
      </c>
      <c r="U295" s="25">
        <v>2015</v>
      </c>
      <c r="V295" s="25">
        <v>10</v>
      </c>
      <c r="W295" s="25" t="s">
        <v>8383</v>
      </c>
    </row>
    <row r="296" spans="1:23" hidden="1" x14ac:dyDescent="0.3">
      <c r="A296" s="25">
        <v>3261</v>
      </c>
      <c r="B296" s="25" t="s">
        <v>3261</v>
      </c>
      <c r="C296" s="25" t="s">
        <v>7371</v>
      </c>
      <c r="D296" s="26">
        <v>3300</v>
      </c>
      <c r="E296" s="27">
        <v>3315</v>
      </c>
      <c r="F296" s="25" t="s">
        <v>8218</v>
      </c>
      <c r="G296" s="25" t="s">
        <v>8223</v>
      </c>
      <c r="H296" s="25" t="s">
        <v>8245</v>
      </c>
      <c r="I296" s="25">
        <v>1437067476</v>
      </c>
      <c r="J296" s="25">
        <v>1434475476</v>
      </c>
      <c r="K296" s="25" t="b">
        <v>1</v>
      </c>
      <c r="L296" s="25">
        <v>49</v>
      </c>
      <c r="M296" s="25" t="b">
        <v>1</v>
      </c>
      <c r="N296" s="25" t="s">
        <v>8269</v>
      </c>
      <c r="O296" s="25">
        <v>100</v>
      </c>
      <c r="P296" s="25">
        <v>67.650000000000006</v>
      </c>
      <c r="Q296" s="25" t="s">
        <v>8315</v>
      </c>
      <c r="R296" s="25" t="s">
        <v>8316</v>
      </c>
      <c r="S296" s="28">
        <v>42171.725416666668</v>
      </c>
      <c r="T296" s="25">
        <v>25569.000567129631</v>
      </c>
      <c r="U296" s="25">
        <v>2015</v>
      </c>
      <c r="V296" s="25">
        <v>6</v>
      </c>
      <c r="W296" s="25" t="s">
        <v>8377</v>
      </c>
    </row>
    <row r="297" spans="1:23" hidden="1" x14ac:dyDescent="0.3">
      <c r="A297" s="25">
        <v>3262</v>
      </c>
      <c r="B297" s="25" t="s">
        <v>3262</v>
      </c>
      <c r="C297" s="25" t="s">
        <v>7372</v>
      </c>
      <c r="D297" s="26">
        <v>12200</v>
      </c>
      <c r="E297" s="27">
        <v>12571</v>
      </c>
      <c r="F297" s="25" t="s">
        <v>8218</v>
      </c>
      <c r="G297" s="25" t="s">
        <v>8223</v>
      </c>
      <c r="H297" s="25" t="s">
        <v>8245</v>
      </c>
      <c r="I297" s="25">
        <v>1419220800</v>
      </c>
      <c r="J297" s="25">
        <v>1416555262</v>
      </c>
      <c r="K297" s="25" t="b">
        <v>1</v>
      </c>
      <c r="L297" s="25">
        <v>134</v>
      </c>
      <c r="M297" s="25" t="b">
        <v>1</v>
      </c>
      <c r="N297" s="25" t="s">
        <v>8269</v>
      </c>
      <c r="O297" s="25">
        <v>103</v>
      </c>
      <c r="P297" s="25">
        <v>93.81</v>
      </c>
      <c r="Q297" s="25" t="s">
        <v>8315</v>
      </c>
      <c r="R297" s="25" t="s">
        <v>8316</v>
      </c>
      <c r="S297" s="28">
        <v>41964.315532407403</v>
      </c>
      <c r="T297" s="25">
        <v>25569.001550925925</v>
      </c>
      <c r="U297" s="25">
        <v>2014</v>
      </c>
      <c r="V297" s="25">
        <v>11</v>
      </c>
      <c r="W297" s="25" t="s">
        <v>8381</v>
      </c>
    </row>
    <row r="298" spans="1:23" hidden="1" x14ac:dyDescent="0.3">
      <c r="A298" s="25">
        <v>3263</v>
      </c>
      <c r="B298" s="25" t="s">
        <v>3263</v>
      </c>
      <c r="C298" s="25" t="s">
        <v>7373</v>
      </c>
      <c r="D298" s="26">
        <v>2500</v>
      </c>
      <c r="E298" s="27">
        <v>2804.16</v>
      </c>
      <c r="F298" s="25" t="s">
        <v>8218</v>
      </c>
      <c r="G298" s="25" t="s">
        <v>8223</v>
      </c>
      <c r="H298" s="25" t="s">
        <v>8245</v>
      </c>
      <c r="I298" s="25">
        <v>1446238800</v>
      </c>
      <c r="J298" s="25">
        <v>1444220588</v>
      </c>
      <c r="K298" s="25" t="b">
        <v>1</v>
      </c>
      <c r="L298" s="25">
        <v>68</v>
      </c>
      <c r="M298" s="25" t="b">
        <v>1</v>
      </c>
      <c r="N298" s="25" t="s">
        <v>8269</v>
      </c>
      <c r="O298" s="25">
        <v>112</v>
      </c>
      <c r="P298" s="25">
        <v>41.24</v>
      </c>
      <c r="Q298" s="25" t="s">
        <v>8315</v>
      </c>
      <c r="R298" s="25" t="s">
        <v>8316</v>
      </c>
      <c r="S298" s="28">
        <v>42284.516064814816</v>
      </c>
      <c r="T298" s="25">
        <v>25569.000787037035</v>
      </c>
      <c r="U298" s="25">
        <v>2015</v>
      </c>
      <c r="V298" s="25">
        <v>10</v>
      </c>
      <c r="W298" s="25" t="s">
        <v>8383</v>
      </c>
    </row>
    <row r="299" spans="1:23" hidden="1" x14ac:dyDescent="0.3">
      <c r="A299" s="25">
        <v>3264</v>
      </c>
      <c r="B299" s="25" t="s">
        <v>3264</v>
      </c>
      <c r="C299" s="25" t="s">
        <v>7374</v>
      </c>
      <c r="D299" s="26">
        <v>2500</v>
      </c>
      <c r="E299" s="27">
        <v>2575</v>
      </c>
      <c r="F299" s="25" t="s">
        <v>8218</v>
      </c>
      <c r="G299" s="25" t="s">
        <v>8223</v>
      </c>
      <c r="H299" s="25" t="s">
        <v>8245</v>
      </c>
      <c r="I299" s="25">
        <v>1422482400</v>
      </c>
      <c r="J299" s="25">
        <v>1421089938</v>
      </c>
      <c r="K299" s="25" t="b">
        <v>1</v>
      </c>
      <c r="L299" s="25">
        <v>49</v>
      </c>
      <c r="M299" s="25" t="b">
        <v>1</v>
      </c>
      <c r="N299" s="25" t="s">
        <v>8269</v>
      </c>
      <c r="O299" s="25">
        <v>103</v>
      </c>
      <c r="P299" s="25">
        <v>52.55</v>
      </c>
      <c r="Q299" s="25" t="s">
        <v>8315</v>
      </c>
      <c r="R299" s="25" t="s">
        <v>8316</v>
      </c>
      <c r="S299" s="28">
        <v>42016.800208333334</v>
      </c>
      <c r="T299" s="25">
        <v>25569.000567129631</v>
      </c>
      <c r="U299" s="25">
        <v>2015</v>
      </c>
      <c r="V299" s="25">
        <v>1</v>
      </c>
      <c r="W299" s="25" t="s">
        <v>8372</v>
      </c>
    </row>
    <row r="300" spans="1:23" hidden="1" x14ac:dyDescent="0.3">
      <c r="A300" s="25">
        <v>3265</v>
      </c>
      <c r="B300" s="25" t="s">
        <v>3265</v>
      </c>
      <c r="C300" s="25" t="s">
        <v>7375</v>
      </c>
      <c r="D300" s="26">
        <v>2700</v>
      </c>
      <c r="E300" s="27">
        <v>4428</v>
      </c>
      <c r="F300" s="25" t="s">
        <v>8218</v>
      </c>
      <c r="G300" s="25" t="s">
        <v>8240</v>
      </c>
      <c r="H300" s="25" t="s">
        <v>8248</v>
      </c>
      <c r="I300" s="25">
        <v>1449162000</v>
      </c>
      <c r="J300" s="25">
        <v>1446570315</v>
      </c>
      <c r="K300" s="25" t="b">
        <v>1</v>
      </c>
      <c r="L300" s="25">
        <v>63</v>
      </c>
      <c r="M300" s="25" t="b">
        <v>1</v>
      </c>
      <c r="N300" s="25" t="s">
        <v>8269</v>
      </c>
      <c r="O300" s="25">
        <v>164</v>
      </c>
      <c r="P300" s="25">
        <v>70.290000000000006</v>
      </c>
      <c r="Q300" s="25" t="s">
        <v>8315</v>
      </c>
      <c r="R300" s="25" t="s">
        <v>8316</v>
      </c>
      <c r="S300" s="28">
        <v>42311.711979166663</v>
      </c>
      <c r="T300" s="25">
        <v>25569.000729166666</v>
      </c>
      <c r="U300" s="25">
        <v>2015</v>
      </c>
      <c r="V300" s="25">
        <v>11</v>
      </c>
      <c r="W300" s="25" t="s">
        <v>8381</v>
      </c>
    </row>
    <row r="301" spans="1:23" hidden="1" x14ac:dyDescent="0.3">
      <c r="A301" s="25">
        <v>3266</v>
      </c>
      <c r="B301" s="25" t="s">
        <v>3266</v>
      </c>
      <c r="C301" s="25" t="s">
        <v>7376</v>
      </c>
      <c r="D301" s="26">
        <v>6000</v>
      </c>
      <c r="E301" s="27">
        <v>7877</v>
      </c>
      <c r="F301" s="25" t="s">
        <v>8218</v>
      </c>
      <c r="G301" s="25" t="s">
        <v>8223</v>
      </c>
      <c r="H301" s="25" t="s">
        <v>8245</v>
      </c>
      <c r="I301" s="25">
        <v>1434142800</v>
      </c>
      <c r="J301" s="25">
        <v>1431435122</v>
      </c>
      <c r="K301" s="25" t="b">
        <v>1</v>
      </c>
      <c r="L301" s="25">
        <v>163</v>
      </c>
      <c r="M301" s="25" t="b">
        <v>1</v>
      </c>
      <c r="N301" s="25" t="s">
        <v>8269</v>
      </c>
      <c r="O301" s="25">
        <v>131</v>
      </c>
      <c r="P301" s="25">
        <v>48.33</v>
      </c>
      <c r="Q301" s="25" t="s">
        <v>8315</v>
      </c>
      <c r="R301" s="25" t="s">
        <v>8316</v>
      </c>
      <c r="S301" s="28">
        <v>42136.536134259266</v>
      </c>
      <c r="T301" s="25">
        <v>25569.001886574075</v>
      </c>
      <c r="U301" s="25">
        <v>2015</v>
      </c>
      <c r="V301" s="25">
        <v>5</v>
      </c>
      <c r="W301" s="25" t="s">
        <v>8376</v>
      </c>
    </row>
    <row r="302" spans="1:23" hidden="1" x14ac:dyDescent="0.3">
      <c r="A302" s="25">
        <v>3267</v>
      </c>
      <c r="B302" s="25" t="s">
        <v>3267</v>
      </c>
      <c r="C302" s="25" t="s">
        <v>7377</v>
      </c>
      <c r="D302" s="26">
        <v>15000</v>
      </c>
      <c r="E302" s="27">
        <v>15315</v>
      </c>
      <c r="F302" s="25" t="s">
        <v>8218</v>
      </c>
      <c r="G302" s="25" t="s">
        <v>8223</v>
      </c>
      <c r="H302" s="25" t="s">
        <v>8245</v>
      </c>
      <c r="I302" s="25">
        <v>1437156660</v>
      </c>
      <c r="J302" s="25">
        <v>1434564660</v>
      </c>
      <c r="K302" s="25" t="b">
        <v>1</v>
      </c>
      <c r="L302" s="25">
        <v>288</v>
      </c>
      <c r="M302" s="25" t="b">
        <v>1</v>
      </c>
      <c r="N302" s="25" t="s">
        <v>8269</v>
      </c>
      <c r="O302" s="25">
        <v>102</v>
      </c>
      <c r="P302" s="25">
        <v>53.18</v>
      </c>
      <c r="Q302" s="25" t="s">
        <v>8315</v>
      </c>
      <c r="R302" s="25" t="s">
        <v>8316</v>
      </c>
      <c r="S302" s="28">
        <v>42172.757638888885</v>
      </c>
      <c r="T302" s="25">
        <v>25569.003333333334</v>
      </c>
      <c r="U302" s="25">
        <v>2015</v>
      </c>
      <c r="V302" s="25">
        <v>6</v>
      </c>
      <c r="W302" s="25" t="s">
        <v>8377</v>
      </c>
    </row>
    <row r="303" spans="1:23" hidden="1" x14ac:dyDescent="0.3">
      <c r="A303" s="25">
        <v>3268</v>
      </c>
      <c r="B303" s="25" t="s">
        <v>3268</v>
      </c>
      <c r="C303" s="25" t="s">
        <v>7378</v>
      </c>
      <c r="D303" s="26">
        <v>2000</v>
      </c>
      <c r="E303" s="27">
        <v>2560</v>
      </c>
      <c r="F303" s="25" t="s">
        <v>8218</v>
      </c>
      <c r="G303" s="25" t="s">
        <v>8223</v>
      </c>
      <c r="H303" s="25" t="s">
        <v>8245</v>
      </c>
      <c r="I303" s="25">
        <v>1472074928</v>
      </c>
      <c r="J303" s="25">
        <v>1470692528</v>
      </c>
      <c r="K303" s="25" t="b">
        <v>1</v>
      </c>
      <c r="L303" s="25">
        <v>42</v>
      </c>
      <c r="M303" s="25" t="b">
        <v>1</v>
      </c>
      <c r="N303" s="25" t="s">
        <v>8269</v>
      </c>
      <c r="O303" s="25">
        <v>128</v>
      </c>
      <c r="P303" s="25">
        <v>60.95</v>
      </c>
      <c r="Q303" s="25" t="s">
        <v>8315</v>
      </c>
      <c r="R303" s="25" t="s">
        <v>8316</v>
      </c>
      <c r="S303" s="28">
        <v>42590.90425925926</v>
      </c>
      <c r="T303" s="25">
        <v>25569.000486111112</v>
      </c>
      <c r="U303" s="25">
        <v>2016</v>
      </c>
      <c r="V303" s="25">
        <v>8</v>
      </c>
      <c r="W303" s="25" t="s">
        <v>8379</v>
      </c>
    </row>
    <row r="304" spans="1:23" hidden="1" x14ac:dyDescent="0.3">
      <c r="A304" s="25">
        <v>3269</v>
      </c>
      <c r="B304" s="25" t="s">
        <v>3269</v>
      </c>
      <c r="C304" s="25" t="s">
        <v>7379</v>
      </c>
      <c r="D304" s="26">
        <v>8000</v>
      </c>
      <c r="E304" s="27">
        <v>8120</v>
      </c>
      <c r="F304" s="25" t="s">
        <v>8218</v>
      </c>
      <c r="G304" s="25" t="s">
        <v>8224</v>
      </c>
      <c r="H304" s="25" t="s">
        <v>8246</v>
      </c>
      <c r="I304" s="25">
        <v>1434452400</v>
      </c>
      <c r="J304" s="25">
        <v>1431509397</v>
      </c>
      <c r="K304" s="25" t="b">
        <v>1</v>
      </c>
      <c r="L304" s="25">
        <v>70</v>
      </c>
      <c r="M304" s="25" t="b">
        <v>1</v>
      </c>
      <c r="N304" s="25" t="s">
        <v>8269</v>
      </c>
      <c r="O304" s="25">
        <v>102</v>
      </c>
      <c r="P304" s="25">
        <v>116</v>
      </c>
      <c r="Q304" s="25" t="s">
        <v>8315</v>
      </c>
      <c r="R304" s="25" t="s">
        <v>8316</v>
      </c>
      <c r="S304" s="28">
        <v>42137.395798611105</v>
      </c>
      <c r="T304" s="25">
        <v>25569.000810185185</v>
      </c>
      <c r="U304" s="25">
        <v>2015</v>
      </c>
      <c r="V304" s="25">
        <v>5</v>
      </c>
      <c r="W304" s="25" t="s">
        <v>8376</v>
      </c>
    </row>
    <row r="305" spans="1:23" hidden="1" x14ac:dyDescent="0.3">
      <c r="A305" s="25">
        <v>3270</v>
      </c>
      <c r="B305" s="25" t="s">
        <v>3270</v>
      </c>
      <c r="C305" s="25" t="s">
        <v>7380</v>
      </c>
      <c r="D305" s="26">
        <v>1800</v>
      </c>
      <c r="E305" s="27">
        <v>1830</v>
      </c>
      <c r="F305" s="25" t="s">
        <v>8218</v>
      </c>
      <c r="G305" s="25" t="s">
        <v>8224</v>
      </c>
      <c r="H305" s="25" t="s">
        <v>8246</v>
      </c>
      <c r="I305" s="25">
        <v>1436705265</v>
      </c>
      <c r="J305" s="25">
        <v>1434113265</v>
      </c>
      <c r="K305" s="25" t="b">
        <v>1</v>
      </c>
      <c r="L305" s="25">
        <v>30</v>
      </c>
      <c r="M305" s="25" t="b">
        <v>1</v>
      </c>
      <c r="N305" s="25" t="s">
        <v>8269</v>
      </c>
      <c r="O305" s="25">
        <v>102</v>
      </c>
      <c r="P305" s="25">
        <v>61</v>
      </c>
      <c r="Q305" s="25" t="s">
        <v>8315</v>
      </c>
      <c r="R305" s="25" t="s">
        <v>8316</v>
      </c>
      <c r="S305" s="28">
        <v>42167.533159722225</v>
      </c>
      <c r="T305" s="25">
        <v>25569.000347222223</v>
      </c>
      <c r="U305" s="25">
        <v>2015</v>
      </c>
      <c r="V305" s="25">
        <v>6</v>
      </c>
      <c r="W305" s="25" t="s">
        <v>8377</v>
      </c>
    </row>
    <row r="306" spans="1:23" hidden="1" x14ac:dyDescent="0.3">
      <c r="A306" s="25">
        <v>3271</v>
      </c>
      <c r="B306" s="25" t="s">
        <v>3271</v>
      </c>
      <c r="C306" s="25" t="s">
        <v>7381</v>
      </c>
      <c r="D306" s="26">
        <v>1500</v>
      </c>
      <c r="E306" s="27">
        <v>1950</v>
      </c>
      <c r="F306" s="25" t="s">
        <v>8218</v>
      </c>
      <c r="G306" s="25" t="s">
        <v>8224</v>
      </c>
      <c r="H306" s="25" t="s">
        <v>8246</v>
      </c>
      <c r="I306" s="25">
        <v>1414927775</v>
      </c>
      <c r="J306" s="25">
        <v>1412332175</v>
      </c>
      <c r="K306" s="25" t="b">
        <v>1</v>
      </c>
      <c r="L306" s="25">
        <v>51</v>
      </c>
      <c r="M306" s="25" t="b">
        <v>1</v>
      </c>
      <c r="N306" s="25" t="s">
        <v>8269</v>
      </c>
      <c r="O306" s="25">
        <v>130</v>
      </c>
      <c r="P306" s="25">
        <v>38.24</v>
      </c>
      <c r="Q306" s="25" t="s">
        <v>8315</v>
      </c>
      <c r="R306" s="25" t="s">
        <v>8316</v>
      </c>
      <c r="S306" s="28">
        <v>41915.437210648146</v>
      </c>
      <c r="T306" s="25">
        <v>25569.000590277778</v>
      </c>
      <c r="U306" s="25">
        <v>2014</v>
      </c>
      <c r="V306" s="25">
        <v>10</v>
      </c>
      <c r="W306" s="25" t="s">
        <v>8383</v>
      </c>
    </row>
    <row r="307" spans="1:23" hidden="1" x14ac:dyDescent="0.3">
      <c r="A307" s="25">
        <v>3272</v>
      </c>
      <c r="B307" s="25" t="s">
        <v>3272</v>
      </c>
      <c r="C307" s="25" t="s">
        <v>7382</v>
      </c>
      <c r="D307" s="26">
        <v>10000</v>
      </c>
      <c r="E307" s="27">
        <v>15443</v>
      </c>
      <c r="F307" s="25" t="s">
        <v>8218</v>
      </c>
      <c r="G307" s="25" t="s">
        <v>8223</v>
      </c>
      <c r="H307" s="25" t="s">
        <v>8245</v>
      </c>
      <c r="I307" s="25">
        <v>1446814809</v>
      </c>
      <c r="J307" s="25">
        <v>1444219209</v>
      </c>
      <c r="K307" s="25" t="b">
        <v>1</v>
      </c>
      <c r="L307" s="25">
        <v>145</v>
      </c>
      <c r="M307" s="25" t="b">
        <v>1</v>
      </c>
      <c r="N307" s="25" t="s">
        <v>8269</v>
      </c>
      <c r="O307" s="25">
        <v>154</v>
      </c>
      <c r="P307" s="25">
        <v>106.5</v>
      </c>
      <c r="Q307" s="25" t="s">
        <v>8315</v>
      </c>
      <c r="R307" s="25" t="s">
        <v>8316</v>
      </c>
      <c r="S307" s="28">
        <v>42284.500104166669</v>
      </c>
      <c r="T307" s="25">
        <v>25569.00167824074</v>
      </c>
      <c r="U307" s="25">
        <v>2015</v>
      </c>
      <c r="V307" s="25">
        <v>10</v>
      </c>
      <c r="W307" s="25" t="s">
        <v>8383</v>
      </c>
    </row>
    <row r="308" spans="1:23" hidden="1" x14ac:dyDescent="0.3">
      <c r="A308" s="25">
        <v>3273</v>
      </c>
      <c r="B308" s="25" t="s">
        <v>3273</v>
      </c>
      <c r="C308" s="25" t="s">
        <v>7383</v>
      </c>
      <c r="D308" s="26">
        <v>4000</v>
      </c>
      <c r="E308" s="27">
        <v>4296</v>
      </c>
      <c r="F308" s="25" t="s">
        <v>8218</v>
      </c>
      <c r="G308" s="25" t="s">
        <v>8223</v>
      </c>
      <c r="H308" s="25" t="s">
        <v>8245</v>
      </c>
      <c r="I308" s="25">
        <v>1473879600</v>
      </c>
      <c r="J308" s="25">
        <v>1472498042</v>
      </c>
      <c r="K308" s="25" t="b">
        <v>1</v>
      </c>
      <c r="L308" s="25">
        <v>21</v>
      </c>
      <c r="M308" s="25" t="b">
        <v>1</v>
      </c>
      <c r="N308" s="25" t="s">
        <v>8269</v>
      </c>
      <c r="O308" s="25">
        <v>107</v>
      </c>
      <c r="P308" s="25">
        <v>204.57</v>
      </c>
      <c r="Q308" s="25" t="s">
        <v>8315</v>
      </c>
      <c r="R308" s="25" t="s">
        <v>8316</v>
      </c>
      <c r="S308" s="28">
        <v>42611.801412037035</v>
      </c>
      <c r="T308" s="25">
        <v>25569.000243055554</v>
      </c>
      <c r="U308" s="25">
        <v>2016</v>
      </c>
      <c r="V308" s="25">
        <v>8</v>
      </c>
      <c r="W308" s="25" t="s">
        <v>8379</v>
      </c>
    </row>
    <row r="309" spans="1:23" hidden="1" x14ac:dyDescent="0.3">
      <c r="A309" s="25">
        <v>3274</v>
      </c>
      <c r="B309" s="25" t="s">
        <v>3274</v>
      </c>
      <c r="C309" s="25" t="s">
        <v>7384</v>
      </c>
      <c r="D309" s="26">
        <v>15500</v>
      </c>
      <c r="E309" s="27">
        <v>15705</v>
      </c>
      <c r="F309" s="25" t="s">
        <v>8218</v>
      </c>
      <c r="G309" s="25" t="s">
        <v>8223</v>
      </c>
      <c r="H309" s="25" t="s">
        <v>8245</v>
      </c>
      <c r="I309" s="25">
        <v>1458075600</v>
      </c>
      <c r="J309" s="25">
        <v>1454259272</v>
      </c>
      <c r="K309" s="25" t="b">
        <v>1</v>
      </c>
      <c r="L309" s="25">
        <v>286</v>
      </c>
      <c r="M309" s="25" t="b">
        <v>1</v>
      </c>
      <c r="N309" s="25" t="s">
        <v>8269</v>
      </c>
      <c r="O309" s="25">
        <v>101</v>
      </c>
      <c r="P309" s="25">
        <v>54.91</v>
      </c>
      <c r="Q309" s="25" t="s">
        <v>8315</v>
      </c>
      <c r="R309" s="25" t="s">
        <v>8316</v>
      </c>
      <c r="S309" s="28">
        <v>42400.704537037032</v>
      </c>
      <c r="T309" s="25">
        <v>25569.003310185184</v>
      </c>
      <c r="U309" s="25">
        <v>2016</v>
      </c>
      <c r="V309" s="25">
        <v>1</v>
      </c>
      <c r="W309" s="25" t="s">
        <v>8372</v>
      </c>
    </row>
    <row r="310" spans="1:23" hidden="1" x14ac:dyDescent="0.3">
      <c r="A310" s="25">
        <v>3275</v>
      </c>
      <c r="B310" s="25" t="s">
        <v>3275</v>
      </c>
      <c r="C310" s="25" t="s">
        <v>7385</v>
      </c>
      <c r="D310" s="26">
        <v>1800</v>
      </c>
      <c r="E310" s="27">
        <v>1805</v>
      </c>
      <c r="F310" s="25" t="s">
        <v>8218</v>
      </c>
      <c r="G310" s="25" t="s">
        <v>8223</v>
      </c>
      <c r="H310" s="25" t="s">
        <v>8245</v>
      </c>
      <c r="I310" s="25">
        <v>1423456200</v>
      </c>
      <c r="J310" s="25">
        <v>1421183271</v>
      </c>
      <c r="K310" s="25" t="b">
        <v>1</v>
      </c>
      <c r="L310" s="25">
        <v>12</v>
      </c>
      <c r="M310" s="25" t="b">
        <v>1</v>
      </c>
      <c r="N310" s="25" t="s">
        <v>8269</v>
      </c>
      <c r="O310" s="25">
        <v>100</v>
      </c>
      <c r="P310" s="25">
        <v>150.41999999999999</v>
      </c>
      <c r="Q310" s="25" t="s">
        <v>8315</v>
      </c>
      <c r="R310" s="25" t="s">
        <v>8316</v>
      </c>
      <c r="S310" s="28">
        <v>42017.88045138889</v>
      </c>
      <c r="T310" s="25">
        <v>25569.000138888889</v>
      </c>
      <c r="U310" s="25">
        <v>2015</v>
      </c>
      <c r="V310" s="25">
        <v>1</v>
      </c>
      <c r="W310" s="25" t="s">
        <v>8372</v>
      </c>
    </row>
    <row r="311" spans="1:23" hidden="1" x14ac:dyDescent="0.3">
      <c r="A311" s="25">
        <v>3276</v>
      </c>
      <c r="B311" s="25" t="s">
        <v>3276</v>
      </c>
      <c r="C311" s="25" t="s">
        <v>7386</v>
      </c>
      <c r="D311" s="26">
        <v>4500</v>
      </c>
      <c r="E311" s="27">
        <v>5258</v>
      </c>
      <c r="F311" s="25" t="s">
        <v>8218</v>
      </c>
      <c r="G311" s="25" t="s">
        <v>8228</v>
      </c>
      <c r="H311" s="25" t="s">
        <v>8250</v>
      </c>
      <c r="I311" s="25">
        <v>1459483140</v>
      </c>
      <c r="J311" s="25">
        <v>1456526879</v>
      </c>
      <c r="K311" s="25" t="b">
        <v>1</v>
      </c>
      <c r="L311" s="25">
        <v>100</v>
      </c>
      <c r="M311" s="25" t="b">
        <v>1</v>
      </c>
      <c r="N311" s="25" t="s">
        <v>8269</v>
      </c>
      <c r="O311" s="25">
        <v>117</v>
      </c>
      <c r="P311" s="25">
        <v>52.58</v>
      </c>
      <c r="Q311" s="25" t="s">
        <v>8315</v>
      </c>
      <c r="R311" s="25" t="s">
        <v>8316</v>
      </c>
      <c r="S311" s="28">
        <v>42426.949988425928</v>
      </c>
      <c r="T311" s="25">
        <v>25569.001157407409</v>
      </c>
      <c r="U311" s="25">
        <v>2016</v>
      </c>
      <c r="V311" s="25">
        <v>2</v>
      </c>
      <c r="W311" s="25" t="s">
        <v>8373</v>
      </c>
    </row>
    <row r="312" spans="1:23" hidden="1" x14ac:dyDescent="0.3">
      <c r="A312" s="25">
        <v>3277</v>
      </c>
      <c r="B312" s="25" t="s">
        <v>3277</v>
      </c>
      <c r="C312" s="25" t="s">
        <v>7387</v>
      </c>
      <c r="D312" s="26">
        <v>5000</v>
      </c>
      <c r="E312" s="27">
        <v>5430</v>
      </c>
      <c r="F312" s="25" t="s">
        <v>8218</v>
      </c>
      <c r="G312" s="25" t="s">
        <v>8224</v>
      </c>
      <c r="H312" s="25" t="s">
        <v>8246</v>
      </c>
      <c r="I312" s="25">
        <v>1416331406</v>
      </c>
      <c r="J312" s="25">
        <v>1413735806</v>
      </c>
      <c r="K312" s="25" t="b">
        <v>1</v>
      </c>
      <c r="L312" s="25">
        <v>100</v>
      </c>
      <c r="M312" s="25" t="b">
        <v>1</v>
      </c>
      <c r="N312" s="25" t="s">
        <v>8269</v>
      </c>
      <c r="O312" s="25">
        <v>109</v>
      </c>
      <c r="P312" s="25">
        <v>54.3</v>
      </c>
      <c r="Q312" s="25" t="s">
        <v>8315</v>
      </c>
      <c r="R312" s="25" t="s">
        <v>8316</v>
      </c>
      <c r="S312" s="28">
        <v>41931.682939814818</v>
      </c>
      <c r="T312" s="25">
        <v>25569.001157407409</v>
      </c>
      <c r="U312" s="25">
        <v>2014</v>
      </c>
      <c r="V312" s="25">
        <v>10</v>
      </c>
      <c r="W312" s="25" t="s">
        <v>8383</v>
      </c>
    </row>
    <row r="313" spans="1:23" hidden="1" x14ac:dyDescent="0.3">
      <c r="A313" s="25">
        <v>3278</v>
      </c>
      <c r="B313" s="25" t="s">
        <v>3278</v>
      </c>
      <c r="C313" s="25" t="s">
        <v>7388</v>
      </c>
      <c r="D313" s="26">
        <v>2500</v>
      </c>
      <c r="E313" s="27">
        <v>2585</v>
      </c>
      <c r="F313" s="25" t="s">
        <v>8218</v>
      </c>
      <c r="G313" s="25" t="s">
        <v>8224</v>
      </c>
      <c r="H313" s="25" t="s">
        <v>8246</v>
      </c>
      <c r="I313" s="25">
        <v>1433017303</v>
      </c>
      <c r="J313" s="25">
        <v>1430425303</v>
      </c>
      <c r="K313" s="25" t="b">
        <v>1</v>
      </c>
      <c r="L313" s="25">
        <v>34</v>
      </c>
      <c r="M313" s="25" t="b">
        <v>1</v>
      </c>
      <c r="N313" s="25" t="s">
        <v>8269</v>
      </c>
      <c r="O313" s="25">
        <v>103</v>
      </c>
      <c r="P313" s="25">
        <v>76.03</v>
      </c>
      <c r="Q313" s="25" t="s">
        <v>8315</v>
      </c>
      <c r="R313" s="25" t="s">
        <v>8316</v>
      </c>
      <c r="S313" s="28">
        <v>42124.848414351851</v>
      </c>
      <c r="T313" s="25">
        <v>25569.00039351852</v>
      </c>
      <c r="U313" s="25">
        <v>2015</v>
      </c>
      <c r="V313" s="25">
        <v>4</v>
      </c>
      <c r="W313" s="25" t="s">
        <v>8375</v>
      </c>
    </row>
    <row r="314" spans="1:23" hidden="1" x14ac:dyDescent="0.3">
      <c r="A314" s="25">
        <v>3279</v>
      </c>
      <c r="B314" s="25" t="s">
        <v>3279</v>
      </c>
      <c r="C314" s="25" t="s">
        <v>7389</v>
      </c>
      <c r="D314" s="26">
        <v>5800</v>
      </c>
      <c r="E314" s="27">
        <v>6628</v>
      </c>
      <c r="F314" s="25" t="s">
        <v>8218</v>
      </c>
      <c r="G314" s="25" t="s">
        <v>8223</v>
      </c>
      <c r="H314" s="25" t="s">
        <v>8245</v>
      </c>
      <c r="I314" s="25">
        <v>1459474059</v>
      </c>
      <c r="J314" s="25">
        <v>1456885659</v>
      </c>
      <c r="K314" s="25" t="b">
        <v>0</v>
      </c>
      <c r="L314" s="25">
        <v>63</v>
      </c>
      <c r="M314" s="25" t="b">
        <v>1</v>
      </c>
      <c r="N314" s="25" t="s">
        <v>8269</v>
      </c>
      <c r="O314" s="25">
        <v>114</v>
      </c>
      <c r="P314" s="25">
        <v>105.21</v>
      </c>
      <c r="Q314" s="25" t="s">
        <v>8315</v>
      </c>
      <c r="R314" s="25" t="s">
        <v>8316</v>
      </c>
      <c r="S314" s="28">
        <v>42431.102534722217</v>
      </c>
      <c r="T314" s="25">
        <v>25569.000729166666</v>
      </c>
      <c r="U314" s="25">
        <v>2016</v>
      </c>
      <c r="V314" s="25">
        <v>3</v>
      </c>
      <c r="W314" s="25" t="s">
        <v>8374</v>
      </c>
    </row>
    <row r="315" spans="1:23" hidden="1" x14ac:dyDescent="0.3">
      <c r="A315" s="25">
        <v>3280</v>
      </c>
      <c r="B315" s="25" t="s">
        <v>3280</v>
      </c>
      <c r="C315" s="25" t="s">
        <v>7390</v>
      </c>
      <c r="D315" s="26">
        <v>2000</v>
      </c>
      <c r="E315" s="27">
        <v>2060</v>
      </c>
      <c r="F315" s="25" t="s">
        <v>8218</v>
      </c>
      <c r="G315" s="25" t="s">
        <v>8223</v>
      </c>
      <c r="H315" s="25" t="s">
        <v>8245</v>
      </c>
      <c r="I315" s="25">
        <v>1433134800</v>
      </c>
      <c r="J315" s="25">
        <v>1430158198</v>
      </c>
      <c r="K315" s="25" t="b">
        <v>0</v>
      </c>
      <c r="L315" s="25">
        <v>30</v>
      </c>
      <c r="M315" s="25" t="b">
        <v>1</v>
      </c>
      <c r="N315" s="25" t="s">
        <v>8269</v>
      </c>
      <c r="O315" s="25">
        <v>103</v>
      </c>
      <c r="P315" s="25">
        <v>68.67</v>
      </c>
      <c r="Q315" s="25" t="s">
        <v>8315</v>
      </c>
      <c r="R315" s="25" t="s">
        <v>8316</v>
      </c>
      <c r="S315" s="28">
        <v>42121.756921296299</v>
      </c>
      <c r="T315" s="25">
        <v>25569.000347222223</v>
      </c>
      <c r="U315" s="25">
        <v>2015</v>
      </c>
      <c r="V315" s="25">
        <v>4</v>
      </c>
      <c r="W315" s="25" t="s">
        <v>8375</v>
      </c>
    </row>
    <row r="316" spans="1:23" hidden="1" x14ac:dyDescent="0.3">
      <c r="A316" s="25">
        <v>3281</v>
      </c>
      <c r="B316" s="25" t="s">
        <v>3281</v>
      </c>
      <c r="C316" s="25" t="s">
        <v>7391</v>
      </c>
      <c r="D316" s="26">
        <v>5000</v>
      </c>
      <c r="E316" s="27">
        <v>6080</v>
      </c>
      <c r="F316" s="25" t="s">
        <v>8218</v>
      </c>
      <c r="G316" s="25" t="s">
        <v>8223</v>
      </c>
      <c r="H316" s="25" t="s">
        <v>8245</v>
      </c>
      <c r="I316" s="25">
        <v>1441153705</v>
      </c>
      <c r="J316" s="25">
        <v>1438561705</v>
      </c>
      <c r="K316" s="25" t="b">
        <v>0</v>
      </c>
      <c r="L316" s="25">
        <v>47</v>
      </c>
      <c r="M316" s="25" t="b">
        <v>1</v>
      </c>
      <c r="N316" s="25" t="s">
        <v>8269</v>
      </c>
      <c r="O316" s="25">
        <v>122</v>
      </c>
      <c r="P316" s="25">
        <v>129.36000000000001</v>
      </c>
      <c r="Q316" s="25" t="s">
        <v>8315</v>
      </c>
      <c r="R316" s="25" t="s">
        <v>8316</v>
      </c>
      <c r="S316" s="28">
        <v>42219.019733796296</v>
      </c>
      <c r="T316" s="25">
        <v>25569.000543981481</v>
      </c>
      <c r="U316" s="25">
        <v>2015</v>
      </c>
      <c r="V316" s="25">
        <v>8</v>
      </c>
      <c r="W316" s="25" t="s">
        <v>8379</v>
      </c>
    </row>
    <row r="317" spans="1:23" hidden="1" x14ac:dyDescent="0.3">
      <c r="A317" s="25">
        <v>3282</v>
      </c>
      <c r="B317" s="25" t="s">
        <v>3282</v>
      </c>
      <c r="C317" s="25" t="s">
        <v>7392</v>
      </c>
      <c r="D317" s="26">
        <v>31000</v>
      </c>
      <c r="E317" s="27">
        <v>31820.5</v>
      </c>
      <c r="F317" s="25" t="s">
        <v>8218</v>
      </c>
      <c r="G317" s="25" t="s">
        <v>8223</v>
      </c>
      <c r="H317" s="25" t="s">
        <v>8245</v>
      </c>
      <c r="I317" s="25">
        <v>1461904788</v>
      </c>
      <c r="J317" s="25">
        <v>1458103188</v>
      </c>
      <c r="K317" s="25" t="b">
        <v>0</v>
      </c>
      <c r="L317" s="25">
        <v>237</v>
      </c>
      <c r="M317" s="25" t="b">
        <v>1</v>
      </c>
      <c r="N317" s="25" t="s">
        <v>8269</v>
      </c>
      <c r="O317" s="25">
        <v>103</v>
      </c>
      <c r="P317" s="25">
        <v>134.26</v>
      </c>
      <c r="Q317" s="25" t="s">
        <v>8315</v>
      </c>
      <c r="R317" s="25" t="s">
        <v>8316</v>
      </c>
      <c r="S317" s="28">
        <v>42445.19430555556</v>
      </c>
      <c r="T317" s="25">
        <v>25569.002743055556</v>
      </c>
      <c r="U317" s="25">
        <v>2016</v>
      </c>
      <c r="V317" s="25">
        <v>3</v>
      </c>
      <c r="W317" s="25" t="s">
        <v>8374</v>
      </c>
    </row>
    <row r="318" spans="1:23" hidden="1" x14ac:dyDescent="0.3">
      <c r="A318" s="25">
        <v>3283</v>
      </c>
      <c r="B318" s="25" t="s">
        <v>3283</v>
      </c>
      <c r="C318" s="25" t="s">
        <v>7393</v>
      </c>
      <c r="D318" s="26">
        <v>800</v>
      </c>
      <c r="E318" s="27">
        <v>838</v>
      </c>
      <c r="F318" s="25" t="s">
        <v>8218</v>
      </c>
      <c r="G318" s="25" t="s">
        <v>8224</v>
      </c>
      <c r="H318" s="25" t="s">
        <v>8246</v>
      </c>
      <c r="I318" s="25">
        <v>1455138000</v>
      </c>
      <c r="J318" s="25">
        <v>1452448298</v>
      </c>
      <c r="K318" s="25" t="b">
        <v>0</v>
      </c>
      <c r="L318" s="25">
        <v>47</v>
      </c>
      <c r="M318" s="25" t="b">
        <v>1</v>
      </c>
      <c r="N318" s="25" t="s">
        <v>8269</v>
      </c>
      <c r="O318" s="25">
        <v>105</v>
      </c>
      <c r="P318" s="25">
        <v>17.829999999999998</v>
      </c>
      <c r="Q318" s="25" t="s">
        <v>8315</v>
      </c>
      <c r="R318" s="25" t="s">
        <v>8316</v>
      </c>
      <c r="S318" s="28">
        <v>42379.74418981481</v>
      </c>
      <c r="T318" s="25">
        <v>25569.000543981481</v>
      </c>
      <c r="U318" s="25">
        <v>2016</v>
      </c>
      <c r="V318" s="25">
        <v>1</v>
      </c>
      <c r="W318" s="25" t="s">
        <v>8372</v>
      </c>
    </row>
    <row r="319" spans="1:23" hidden="1" x14ac:dyDescent="0.3">
      <c r="A319" s="25">
        <v>3284</v>
      </c>
      <c r="B319" s="25" t="s">
        <v>3284</v>
      </c>
      <c r="C319" s="25" t="s">
        <v>7394</v>
      </c>
      <c r="D319" s="26">
        <v>3000</v>
      </c>
      <c r="E319" s="27">
        <v>3048</v>
      </c>
      <c r="F319" s="25" t="s">
        <v>8218</v>
      </c>
      <c r="G319" s="25" t="s">
        <v>8223</v>
      </c>
      <c r="H319" s="25" t="s">
        <v>8245</v>
      </c>
      <c r="I319" s="25">
        <v>1454047140</v>
      </c>
      <c r="J319" s="25">
        <v>1452546853</v>
      </c>
      <c r="K319" s="25" t="b">
        <v>0</v>
      </c>
      <c r="L319" s="25">
        <v>15</v>
      </c>
      <c r="M319" s="25" t="b">
        <v>1</v>
      </c>
      <c r="N319" s="25" t="s">
        <v>8269</v>
      </c>
      <c r="O319" s="25">
        <v>102</v>
      </c>
      <c r="P319" s="25">
        <v>203.2</v>
      </c>
      <c r="Q319" s="25" t="s">
        <v>8315</v>
      </c>
      <c r="R319" s="25" t="s">
        <v>8316</v>
      </c>
      <c r="S319" s="28">
        <v>42380.884872685187</v>
      </c>
      <c r="T319" s="25">
        <v>25569.000173611112</v>
      </c>
      <c r="U319" s="25">
        <v>2016</v>
      </c>
      <c r="V319" s="25">
        <v>1</v>
      </c>
      <c r="W319" s="25" t="s">
        <v>8372</v>
      </c>
    </row>
    <row r="320" spans="1:23" hidden="1" x14ac:dyDescent="0.3">
      <c r="A320" s="25">
        <v>3285</v>
      </c>
      <c r="B320" s="25" t="s">
        <v>3285</v>
      </c>
      <c r="C320" s="25" t="s">
        <v>7395</v>
      </c>
      <c r="D320" s="26">
        <v>4999</v>
      </c>
      <c r="E320" s="27">
        <v>5604</v>
      </c>
      <c r="F320" s="25" t="s">
        <v>8218</v>
      </c>
      <c r="G320" s="25" t="s">
        <v>8223</v>
      </c>
      <c r="H320" s="25" t="s">
        <v>8245</v>
      </c>
      <c r="I320" s="25">
        <v>1488258000</v>
      </c>
      <c r="J320" s="25">
        <v>1485556626</v>
      </c>
      <c r="K320" s="25" t="b">
        <v>0</v>
      </c>
      <c r="L320" s="25">
        <v>81</v>
      </c>
      <c r="M320" s="25" t="b">
        <v>1</v>
      </c>
      <c r="N320" s="25" t="s">
        <v>8269</v>
      </c>
      <c r="O320" s="25">
        <v>112</v>
      </c>
      <c r="P320" s="25">
        <v>69.19</v>
      </c>
      <c r="Q320" s="25" t="s">
        <v>8315</v>
      </c>
      <c r="R320" s="25" t="s">
        <v>8316</v>
      </c>
      <c r="S320" s="28">
        <v>42762.942430555559</v>
      </c>
      <c r="T320" s="25">
        <v>25569.000937500001</v>
      </c>
      <c r="U320" s="25">
        <v>2017</v>
      </c>
      <c r="V320" s="25">
        <v>1</v>
      </c>
      <c r="W320" s="25" t="s">
        <v>8372</v>
      </c>
    </row>
    <row r="321" spans="1:23" hidden="1" x14ac:dyDescent="0.3">
      <c r="A321" s="25">
        <v>3286</v>
      </c>
      <c r="B321" s="25" t="s">
        <v>3286</v>
      </c>
      <c r="C321" s="25" t="s">
        <v>7396</v>
      </c>
      <c r="D321" s="26">
        <v>15000</v>
      </c>
      <c r="E321" s="27">
        <v>15265</v>
      </c>
      <c r="F321" s="25" t="s">
        <v>8218</v>
      </c>
      <c r="G321" s="25" t="s">
        <v>8223</v>
      </c>
      <c r="H321" s="25" t="s">
        <v>8245</v>
      </c>
      <c r="I321" s="25">
        <v>1471291782</v>
      </c>
      <c r="J321" s="25">
        <v>1468699782</v>
      </c>
      <c r="K321" s="25" t="b">
        <v>0</v>
      </c>
      <c r="L321" s="25">
        <v>122</v>
      </c>
      <c r="M321" s="25" t="b">
        <v>1</v>
      </c>
      <c r="N321" s="25" t="s">
        <v>8269</v>
      </c>
      <c r="O321" s="25">
        <v>102</v>
      </c>
      <c r="P321" s="25">
        <v>125.12</v>
      </c>
      <c r="Q321" s="25" t="s">
        <v>8315</v>
      </c>
      <c r="R321" s="25" t="s">
        <v>8316</v>
      </c>
      <c r="S321" s="28">
        <v>42567.840069444443</v>
      </c>
      <c r="T321" s="25">
        <v>25569.001412037036</v>
      </c>
      <c r="U321" s="25">
        <v>2016</v>
      </c>
      <c r="V321" s="25">
        <v>7</v>
      </c>
      <c r="W321" s="25" t="s">
        <v>8378</v>
      </c>
    </row>
    <row r="322" spans="1:23" hidden="1" x14ac:dyDescent="0.3">
      <c r="A322" s="25">
        <v>3287</v>
      </c>
      <c r="B322" s="25" t="s">
        <v>3287</v>
      </c>
      <c r="C322" s="25" t="s">
        <v>7397</v>
      </c>
      <c r="D322" s="26">
        <v>2500</v>
      </c>
      <c r="E322" s="27">
        <v>2500</v>
      </c>
      <c r="F322" s="25" t="s">
        <v>8218</v>
      </c>
      <c r="G322" s="25" t="s">
        <v>8228</v>
      </c>
      <c r="H322" s="25" t="s">
        <v>8250</v>
      </c>
      <c r="I322" s="25">
        <v>1448733628</v>
      </c>
      <c r="J322" s="25">
        <v>1446573628</v>
      </c>
      <c r="K322" s="25" t="b">
        <v>0</v>
      </c>
      <c r="L322" s="25">
        <v>34</v>
      </c>
      <c r="M322" s="25" t="b">
        <v>1</v>
      </c>
      <c r="N322" s="25" t="s">
        <v>8269</v>
      </c>
      <c r="O322" s="25">
        <v>100</v>
      </c>
      <c r="P322" s="25">
        <v>73.53</v>
      </c>
      <c r="Q322" s="25" t="s">
        <v>8315</v>
      </c>
      <c r="R322" s="25" t="s">
        <v>8316</v>
      </c>
      <c r="S322" s="28">
        <v>42311.750324074077</v>
      </c>
      <c r="T322" s="25">
        <v>25569.00039351852</v>
      </c>
      <c r="U322" s="25">
        <v>2015</v>
      </c>
      <c r="V322" s="25">
        <v>11</v>
      </c>
      <c r="W322" s="25" t="s">
        <v>8381</v>
      </c>
    </row>
    <row r="323" spans="1:23" hidden="1" x14ac:dyDescent="0.3">
      <c r="A323" s="25">
        <v>3288</v>
      </c>
      <c r="B323" s="25" t="s">
        <v>3288</v>
      </c>
      <c r="C323" s="25" t="s">
        <v>7398</v>
      </c>
      <c r="D323" s="26">
        <v>10000</v>
      </c>
      <c r="E323" s="27">
        <v>10026.49</v>
      </c>
      <c r="F323" s="25" t="s">
        <v>8218</v>
      </c>
      <c r="G323" s="25" t="s">
        <v>8224</v>
      </c>
      <c r="H323" s="25" t="s">
        <v>8246</v>
      </c>
      <c r="I323" s="25">
        <v>1466463600</v>
      </c>
      <c r="J323" s="25">
        <v>1463337315</v>
      </c>
      <c r="K323" s="25" t="b">
        <v>0</v>
      </c>
      <c r="L323" s="25">
        <v>207</v>
      </c>
      <c r="M323" s="25" t="b">
        <v>1</v>
      </c>
      <c r="N323" s="25" t="s">
        <v>8269</v>
      </c>
      <c r="O323" s="25">
        <v>100</v>
      </c>
      <c r="P323" s="25">
        <v>48.44</v>
      </c>
      <c r="Q323" s="25" t="s">
        <v>8315</v>
      </c>
      <c r="R323" s="25" t="s">
        <v>8316</v>
      </c>
      <c r="S323" s="28">
        <v>42505.774479166663</v>
      </c>
      <c r="T323" s="25">
        <v>25569.002395833333</v>
      </c>
      <c r="U323" s="25">
        <v>2016</v>
      </c>
      <c r="V323" s="25">
        <v>5</v>
      </c>
      <c r="W323" s="25" t="s">
        <v>8376</v>
      </c>
    </row>
    <row r="324" spans="1:23" hidden="1" x14ac:dyDescent="0.3">
      <c r="A324" s="25">
        <v>3289</v>
      </c>
      <c r="B324" s="25" t="s">
        <v>3289</v>
      </c>
      <c r="C324" s="25" t="s">
        <v>7399</v>
      </c>
      <c r="D324" s="26">
        <v>500</v>
      </c>
      <c r="E324" s="27">
        <v>665.21</v>
      </c>
      <c r="F324" s="25" t="s">
        <v>8218</v>
      </c>
      <c r="G324" s="25" t="s">
        <v>8224</v>
      </c>
      <c r="H324" s="25" t="s">
        <v>8246</v>
      </c>
      <c r="I324" s="25">
        <v>1487580602</v>
      </c>
      <c r="J324" s="25">
        <v>1485161402</v>
      </c>
      <c r="K324" s="25" t="b">
        <v>0</v>
      </c>
      <c r="L324" s="25">
        <v>25</v>
      </c>
      <c r="M324" s="25" t="b">
        <v>1</v>
      </c>
      <c r="N324" s="25" t="s">
        <v>8269</v>
      </c>
      <c r="O324" s="25">
        <v>133</v>
      </c>
      <c r="P324" s="25">
        <v>26.61</v>
      </c>
      <c r="Q324" s="25" t="s">
        <v>8315</v>
      </c>
      <c r="R324" s="25" t="s">
        <v>8316</v>
      </c>
      <c r="S324" s="28">
        <v>42758.368078703701</v>
      </c>
      <c r="T324" s="25">
        <v>25569.00028935185</v>
      </c>
      <c r="U324" s="25">
        <v>2017</v>
      </c>
      <c r="V324" s="25">
        <v>1</v>
      </c>
      <c r="W324" s="25" t="s">
        <v>8372</v>
      </c>
    </row>
    <row r="325" spans="1:23" hidden="1" x14ac:dyDescent="0.3">
      <c r="A325" s="25">
        <v>3290</v>
      </c>
      <c r="B325" s="25" t="s">
        <v>3290</v>
      </c>
      <c r="C325" s="25" t="s">
        <v>7400</v>
      </c>
      <c r="D325" s="26">
        <v>2000</v>
      </c>
      <c r="E325" s="27">
        <v>2424</v>
      </c>
      <c r="F325" s="25" t="s">
        <v>8218</v>
      </c>
      <c r="G325" s="25" t="s">
        <v>8224</v>
      </c>
      <c r="H325" s="25" t="s">
        <v>8246</v>
      </c>
      <c r="I325" s="25">
        <v>1489234891</v>
      </c>
      <c r="J325" s="25">
        <v>1486642891</v>
      </c>
      <c r="K325" s="25" t="b">
        <v>0</v>
      </c>
      <c r="L325" s="25">
        <v>72</v>
      </c>
      <c r="M325" s="25" t="b">
        <v>1</v>
      </c>
      <c r="N325" s="25" t="s">
        <v>8269</v>
      </c>
      <c r="O325" s="25">
        <v>121</v>
      </c>
      <c r="P325" s="25">
        <v>33.67</v>
      </c>
      <c r="Q325" s="25" t="s">
        <v>8315</v>
      </c>
      <c r="R325" s="25" t="s">
        <v>8316</v>
      </c>
      <c r="S325" s="28">
        <v>42775.51494212963</v>
      </c>
      <c r="T325" s="25">
        <v>25569.000833333332</v>
      </c>
      <c r="U325" s="25">
        <v>2017</v>
      </c>
      <c r="V325" s="25">
        <v>2</v>
      </c>
      <c r="W325" s="25" t="s">
        <v>8373</v>
      </c>
    </row>
    <row r="326" spans="1:23" hidden="1" x14ac:dyDescent="0.3">
      <c r="A326" s="25">
        <v>3291</v>
      </c>
      <c r="B326" s="25" t="s">
        <v>3291</v>
      </c>
      <c r="C326" s="25" t="s">
        <v>7401</v>
      </c>
      <c r="D326" s="26">
        <v>500</v>
      </c>
      <c r="E326" s="27">
        <v>570</v>
      </c>
      <c r="F326" s="25" t="s">
        <v>8218</v>
      </c>
      <c r="G326" s="25" t="s">
        <v>8223</v>
      </c>
      <c r="H326" s="25" t="s">
        <v>8245</v>
      </c>
      <c r="I326" s="25">
        <v>1442462340</v>
      </c>
      <c r="J326" s="25">
        <v>1439743900</v>
      </c>
      <c r="K326" s="25" t="b">
        <v>0</v>
      </c>
      <c r="L326" s="25">
        <v>14</v>
      </c>
      <c r="M326" s="25" t="b">
        <v>1</v>
      </c>
      <c r="N326" s="25" t="s">
        <v>8269</v>
      </c>
      <c r="O326" s="25">
        <v>114</v>
      </c>
      <c r="P326" s="25">
        <v>40.71</v>
      </c>
      <c r="Q326" s="25" t="s">
        <v>8315</v>
      </c>
      <c r="R326" s="25" t="s">
        <v>8316</v>
      </c>
      <c r="S326" s="28">
        <v>42232.702546296292</v>
      </c>
      <c r="T326" s="25">
        <v>25569.000162037039</v>
      </c>
      <c r="U326" s="25">
        <v>2015</v>
      </c>
      <c r="V326" s="25">
        <v>8</v>
      </c>
      <c r="W326" s="25" t="s">
        <v>8379</v>
      </c>
    </row>
    <row r="327" spans="1:23" hidden="1" x14ac:dyDescent="0.3">
      <c r="A327" s="25">
        <v>3292</v>
      </c>
      <c r="B327" s="25" t="s">
        <v>3292</v>
      </c>
      <c r="C327" s="25" t="s">
        <v>7402</v>
      </c>
      <c r="D327" s="26">
        <v>101</v>
      </c>
      <c r="E327" s="27">
        <v>289</v>
      </c>
      <c r="F327" s="25" t="s">
        <v>8218</v>
      </c>
      <c r="G327" s="25" t="s">
        <v>8224</v>
      </c>
      <c r="H327" s="25" t="s">
        <v>8246</v>
      </c>
      <c r="I327" s="25">
        <v>1449257348</v>
      </c>
      <c r="J327" s="25">
        <v>1444069748</v>
      </c>
      <c r="K327" s="25" t="b">
        <v>0</v>
      </c>
      <c r="L327" s="25">
        <v>15</v>
      </c>
      <c r="M327" s="25" t="b">
        <v>1</v>
      </c>
      <c r="N327" s="25" t="s">
        <v>8269</v>
      </c>
      <c r="O327" s="25">
        <v>286</v>
      </c>
      <c r="P327" s="25">
        <v>19.27</v>
      </c>
      <c r="Q327" s="25" t="s">
        <v>8315</v>
      </c>
      <c r="R327" s="25" t="s">
        <v>8316</v>
      </c>
      <c r="S327" s="28">
        <v>42282.770231481481</v>
      </c>
      <c r="T327" s="25">
        <v>25569.000173611112</v>
      </c>
      <c r="U327" s="25">
        <v>2015</v>
      </c>
      <c r="V327" s="25">
        <v>10</v>
      </c>
      <c r="W327" s="25" t="s">
        <v>8383</v>
      </c>
    </row>
    <row r="328" spans="1:23" hidden="1" x14ac:dyDescent="0.3">
      <c r="A328" s="25">
        <v>3293</v>
      </c>
      <c r="B328" s="25" t="s">
        <v>3293</v>
      </c>
      <c r="C328" s="25" t="s">
        <v>7403</v>
      </c>
      <c r="D328" s="26">
        <v>4500</v>
      </c>
      <c r="E328" s="27">
        <v>7670</v>
      </c>
      <c r="F328" s="25" t="s">
        <v>8218</v>
      </c>
      <c r="G328" s="25" t="s">
        <v>8227</v>
      </c>
      <c r="H328" s="25" t="s">
        <v>8249</v>
      </c>
      <c r="I328" s="25">
        <v>1488622352</v>
      </c>
      <c r="J328" s="25">
        <v>1486030352</v>
      </c>
      <c r="K328" s="25" t="b">
        <v>0</v>
      </c>
      <c r="L328" s="25">
        <v>91</v>
      </c>
      <c r="M328" s="25" t="b">
        <v>1</v>
      </c>
      <c r="N328" s="25" t="s">
        <v>8269</v>
      </c>
      <c r="O328" s="25">
        <v>170</v>
      </c>
      <c r="P328" s="25">
        <v>84.29</v>
      </c>
      <c r="Q328" s="25" t="s">
        <v>8315</v>
      </c>
      <c r="R328" s="25" t="s">
        <v>8316</v>
      </c>
      <c r="S328" s="28">
        <v>42768.425370370373</v>
      </c>
      <c r="T328" s="25">
        <v>25569.00105324074</v>
      </c>
      <c r="U328" s="25">
        <v>2017</v>
      </c>
      <c r="V328" s="25">
        <v>2</v>
      </c>
      <c r="W328" s="25" t="s">
        <v>8373</v>
      </c>
    </row>
    <row r="329" spans="1:23" hidden="1" x14ac:dyDescent="0.3">
      <c r="A329" s="25">
        <v>3294</v>
      </c>
      <c r="B329" s="25" t="s">
        <v>3294</v>
      </c>
      <c r="C329" s="25" t="s">
        <v>7404</v>
      </c>
      <c r="D329" s="26">
        <v>600</v>
      </c>
      <c r="E329" s="27">
        <v>710</v>
      </c>
      <c r="F329" s="25" t="s">
        <v>8218</v>
      </c>
      <c r="G329" s="25" t="s">
        <v>8224</v>
      </c>
      <c r="H329" s="25" t="s">
        <v>8246</v>
      </c>
      <c r="I329" s="25">
        <v>1434459554</v>
      </c>
      <c r="J329" s="25">
        <v>1431867554</v>
      </c>
      <c r="K329" s="25" t="b">
        <v>0</v>
      </c>
      <c r="L329" s="25">
        <v>24</v>
      </c>
      <c r="M329" s="25" t="b">
        <v>1</v>
      </c>
      <c r="N329" s="25" t="s">
        <v>8269</v>
      </c>
      <c r="O329" s="25">
        <v>118</v>
      </c>
      <c r="P329" s="25">
        <v>29.58</v>
      </c>
      <c r="Q329" s="25" t="s">
        <v>8315</v>
      </c>
      <c r="R329" s="25" t="s">
        <v>8316</v>
      </c>
      <c r="S329" s="28">
        <v>42141.541134259256</v>
      </c>
      <c r="T329" s="25">
        <v>25569.000277777777</v>
      </c>
      <c r="U329" s="25">
        <v>2015</v>
      </c>
      <c r="V329" s="25">
        <v>5</v>
      </c>
      <c r="W329" s="25" t="s">
        <v>8376</v>
      </c>
    </row>
    <row r="330" spans="1:23" hidden="1" x14ac:dyDescent="0.3">
      <c r="A330" s="25">
        <v>3295</v>
      </c>
      <c r="B330" s="25" t="s">
        <v>3295</v>
      </c>
      <c r="C330" s="25" t="s">
        <v>7405</v>
      </c>
      <c r="D330" s="26">
        <v>700</v>
      </c>
      <c r="E330" s="27">
        <v>720.01</v>
      </c>
      <c r="F330" s="25" t="s">
        <v>8218</v>
      </c>
      <c r="G330" s="25" t="s">
        <v>8224</v>
      </c>
      <c r="H330" s="25" t="s">
        <v>8246</v>
      </c>
      <c r="I330" s="25">
        <v>1474886229</v>
      </c>
      <c r="J330" s="25">
        <v>1472294229</v>
      </c>
      <c r="K330" s="25" t="b">
        <v>0</v>
      </c>
      <c r="L330" s="25">
        <v>27</v>
      </c>
      <c r="M330" s="25" t="b">
        <v>1</v>
      </c>
      <c r="N330" s="25" t="s">
        <v>8269</v>
      </c>
      <c r="O330" s="25">
        <v>103</v>
      </c>
      <c r="P330" s="25">
        <v>26.67</v>
      </c>
      <c r="Q330" s="25" t="s">
        <v>8315</v>
      </c>
      <c r="R330" s="25" t="s">
        <v>8316</v>
      </c>
      <c r="S330" s="28">
        <v>42609.442465277782</v>
      </c>
      <c r="T330" s="25">
        <v>25569.0003125</v>
      </c>
      <c r="U330" s="25">
        <v>2016</v>
      </c>
      <c r="V330" s="25">
        <v>8</v>
      </c>
      <c r="W330" s="25" t="s">
        <v>8379</v>
      </c>
    </row>
    <row r="331" spans="1:23" hidden="1" x14ac:dyDescent="0.3">
      <c r="A331" s="25">
        <v>3296</v>
      </c>
      <c r="B331" s="25" t="s">
        <v>3296</v>
      </c>
      <c r="C331" s="25" t="s">
        <v>7406</v>
      </c>
      <c r="D331" s="26">
        <v>1500</v>
      </c>
      <c r="E331" s="27">
        <v>2161</v>
      </c>
      <c r="F331" s="25" t="s">
        <v>8218</v>
      </c>
      <c r="G331" s="25" t="s">
        <v>8224</v>
      </c>
      <c r="H331" s="25" t="s">
        <v>8246</v>
      </c>
      <c r="I331" s="25">
        <v>1448229600</v>
      </c>
      <c r="J331" s="25">
        <v>1446401372</v>
      </c>
      <c r="K331" s="25" t="b">
        <v>0</v>
      </c>
      <c r="L331" s="25">
        <v>47</v>
      </c>
      <c r="M331" s="25" t="b">
        <v>1</v>
      </c>
      <c r="N331" s="25" t="s">
        <v>8269</v>
      </c>
      <c r="O331" s="25">
        <v>144</v>
      </c>
      <c r="P331" s="25">
        <v>45.98</v>
      </c>
      <c r="Q331" s="25" t="s">
        <v>8315</v>
      </c>
      <c r="R331" s="25" t="s">
        <v>8316</v>
      </c>
      <c r="S331" s="28">
        <v>42309.756620370375</v>
      </c>
      <c r="T331" s="25">
        <v>25569.000543981481</v>
      </c>
      <c r="U331" s="25">
        <v>2015</v>
      </c>
      <c r="V331" s="25">
        <v>11</v>
      </c>
      <c r="W331" s="25" t="s">
        <v>8381</v>
      </c>
    </row>
    <row r="332" spans="1:23" hidden="1" x14ac:dyDescent="0.3">
      <c r="A332" s="25">
        <v>3297</v>
      </c>
      <c r="B332" s="25" t="s">
        <v>3297</v>
      </c>
      <c r="C332" s="25" t="s">
        <v>7407</v>
      </c>
      <c r="D332" s="26">
        <v>5500</v>
      </c>
      <c r="E332" s="27">
        <v>5504</v>
      </c>
      <c r="F332" s="25" t="s">
        <v>8218</v>
      </c>
      <c r="G332" s="25" t="s">
        <v>8224</v>
      </c>
      <c r="H332" s="25" t="s">
        <v>8246</v>
      </c>
      <c r="I332" s="25">
        <v>1438037940</v>
      </c>
      <c r="J332" s="25">
        <v>1436380256</v>
      </c>
      <c r="K332" s="25" t="b">
        <v>0</v>
      </c>
      <c r="L332" s="25">
        <v>44</v>
      </c>
      <c r="M332" s="25" t="b">
        <v>1</v>
      </c>
      <c r="N332" s="25" t="s">
        <v>8269</v>
      </c>
      <c r="O332" s="25">
        <v>100</v>
      </c>
      <c r="P332" s="25">
        <v>125.09</v>
      </c>
      <c r="Q332" s="25" t="s">
        <v>8315</v>
      </c>
      <c r="R332" s="25" t="s">
        <v>8316</v>
      </c>
      <c r="S332" s="28">
        <v>42193.771481481483</v>
      </c>
      <c r="T332" s="25">
        <v>25569.000509259258</v>
      </c>
      <c r="U332" s="25">
        <v>2015</v>
      </c>
      <c r="V332" s="25">
        <v>7</v>
      </c>
      <c r="W332" s="25" t="s">
        <v>8378</v>
      </c>
    </row>
    <row r="333" spans="1:23" hidden="1" x14ac:dyDescent="0.3">
      <c r="A333" s="25">
        <v>3298</v>
      </c>
      <c r="B333" s="25" t="s">
        <v>3298</v>
      </c>
      <c r="C333" s="25" t="s">
        <v>7408</v>
      </c>
      <c r="D333" s="26">
        <v>10000</v>
      </c>
      <c r="E333" s="27">
        <v>10173</v>
      </c>
      <c r="F333" s="25" t="s">
        <v>8218</v>
      </c>
      <c r="G333" s="25" t="s">
        <v>8223</v>
      </c>
      <c r="H333" s="25" t="s">
        <v>8245</v>
      </c>
      <c r="I333" s="25">
        <v>1442102400</v>
      </c>
      <c r="J333" s="25">
        <v>1440370768</v>
      </c>
      <c r="K333" s="25" t="b">
        <v>0</v>
      </c>
      <c r="L333" s="25">
        <v>72</v>
      </c>
      <c r="M333" s="25" t="b">
        <v>1</v>
      </c>
      <c r="N333" s="25" t="s">
        <v>8269</v>
      </c>
      <c r="O333" s="25">
        <v>102</v>
      </c>
      <c r="P333" s="25">
        <v>141.29</v>
      </c>
      <c r="Q333" s="25" t="s">
        <v>8315</v>
      </c>
      <c r="R333" s="25" t="s">
        <v>8316</v>
      </c>
      <c r="S333" s="28">
        <v>42239.957962962959</v>
      </c>
      <c r="T333" s="25">
        <v>25569.000833333332</v>
      </c>
      <c r="U333" s="25">
        <v>2015</v>
      </c>
      <c r="V333" s="25">
        <v>8</v>
      </c>
      <c r="W333" s="25" t="s">
        <v>8379</v>
      </c>
    </row>
    <row r="334" spans="1:23" hidden="1" x14ac:dyDescent="0.3">
      <c r="A334" s="25">
        <v>3299</v>
      </c>
      <c r="B334" s="25" t="s">
        <v>3299</v>
      </c>
      <c r="C334" s="25" t="s">
        <v>7409</v>
      </c>
      <c r="D334" s="26">
        <v>3000</v>
      </c>
      <c r="E334" s="27">
        <v>3486</v>
      </c>
      <c r="F334" s="25" t="s">
        <v>8218</v>
      </c>
      <c r="G334" s="25" t="s">
        <v>8223</v>
      </c>
      <c r="H334" s="25" t="s">
        <v>8245</v>
      </c>
      <c r="I334" s="25">
        <v>1444860063</v>
      </c>
      <c r="J334" s="25">
        <v>1442268063</v>
      </c>
      <c r="K334" s="25" t="b">
        <v>0</v>
      </c>
      <c r="L334" s="25">
        <v>63</v>
      </c>
      <c r="M334" s="25" t="b">
        <v>1</v>
      </c>
      <c r="N334" s="25" t="s">
        <v>8269</v>
      </c>
      <c r="O334" s="25">
        <v>116</v>
      </c>
      <c r="P334" s="25">
        <v>55.33</v>
      </c>
      <c r="Q334" s="25" t="s">
        <v>8315</v>
      </c>
      <c r="R334" s="25" t="s">
        <v>8316</v>
      </c>
      <c r="S334" s="28">
        <v>42261.917395833334</v>
      </c>
      <c r="T334" s="25">
        <v>25569.000729166666</v>
      </c>
      <c r="U334" s="25">
        <v>2015</v>
      </c>
      <c r="V334" s="25">
        <v>9</v>
      </c>
      <c r="W334" s="25" t="s">
        <v>8380</v>
      </c>
    </row>
    <row r="335" spans="1:23" hidden="1" x14ac:dyDescent="0.3">
      <c r="A335" s="25">
        <v>3300</v>
      </c>
      <c r="B335" s="25" t="s">
        <v>3300</v>
      </c>
      <c r="C335" s="25" t="s">
        <v>7410</v>
      </c>
      <c r="D335" s="26">
        <v>3000</v>
      </c>
      <c r="E335" s="27">
        <v>4085</v>
      </c>
      <c r="F335" s="25" t="s">
        <v>8218</v>
      </c>
      <c r="G335" s="25" t="s">
        <v>8223</v>
      </c>
      <c r="H335" s="25" t="s">
        <v>8245</v>
      </c>
      <c r="I335" s="25">
        <v>1430329862</v>
      </c>
      <c r="J335" s="25">
        <v>1428515462</v>
      </c>
      <c r="K335" s="25" t="b">
        <v>0</v>
      </c>
      <c r="L335" s="25">
        <v>88</v>
      </c>
      <c r="M335" s="25" t="b">
        <v>1</v>
      </c>
      <c r="N335" s="25" t="s">
        <v>8269</v>
      </c>
      <c r="O335" s="25">
        <v>136</v>
      </c>
      <c r="P335" s="25">
        <v>46.42</v>
      </c>
      <c r="Q335" s="25" t="s">
        <v>8315</v>
      </c>
      <c r="R335" s="25" t="s">
        <v>8316</v>
      </c>
      <c r="S335" s="28">
        <v>42102.743773148148</v>
      </c>
      <c r="T335" s="25">
        <v>25569.00101851852</v>
      </c>
      <c r="U335" s="25">
        <v>2015</v>
      </c>
      <c r="V335" s="25">
        <v>4</v>
      </c>
      <c r="W335" s="25" t="s">
        <v>8375</v>
      </c>
    </row>
    <row r="336" spans="1:23" hidden="1" x14ac:dyDescent="0.3">
      <c r="A336" s="25">
        <v>3301</v>
      </c>
      <c r="B336" s="25" t="s">
        <v>3301</v>
      </c>
      <c r="C336" s="25" t="s">
        <v>7411</v>
      </c>
      <c r="D336" s="26">
        <v>3000</v>
      </c>
      <c r="E336" s="27">
        <v>4004</v>
      </c>
      <c r="F336" s="25" t="s">
        <v>8218</v>
      </c>
      <c r="G336" s="25" t="s">
        <v>8223</v>
      </c>
      <c r="H336" s="25" t="s">
        <v>8245</v>
      </c>
      <c r="I336" s="25">
        <v>1470034740</v>
      </c>
      <c r="J336" s="25">
        <v>1466185176</v>
      </c>
      <c r="K336" s="25" t="b">
        <v>0</v>
      </c>
      <c r="L336" s="25">
        <v>70</v>
      </c>
      <c r="M336" s="25" t="b">
        <v>1</v>
      </c>
      <c r="N336" s="25" t="s">
        <v>8269</v>
      </c>
      <c r="O336" s="25">
        <v>133</v>
      </c>
      <c r="P336" s="25">
        <v>57.2</v>
      </c>
      <c r="Q336" s="25" t="s">
        <v>8315</v>
      </c>
      <c r="R336" s="25" t="s">
        <v>8316</v>
      </c>
      <c r="S336" s="28">
        <v>42538.73583333334</v>
      </c>
      <c r="T336" s="25">
        <v>25569.000810185185</v>
      </c>
      <c r="U336" s="25">
        <v>2016</v>
      </c>
      <c r="V336" s="25">
        <v>6</v>
      </c>
      <c r="W336" s="25" t="s">
        <v>8377</v>
      </c>
    </row>
    <row r="337" spans="1:23" hidden="1" x14ac:dyDescent="0.3">
      <c r="A337" s="25">
        <v>3302</v>
      </c>
      <c r="B337" s="25" t="s">
        <v>3302</v>
      </c>
      <c r="C337" s="25" t="s">
        <v>7412</v>
      </c>
      <c r="D337" s="26">
        <v>8400</v>
      </c>
      <c r="E337" s="27">
        <v>8685</v>
      </c>
      <c r="F337" s="25" t="s">
        <v>8218</v>
      </c>
      <c r="G337" s="25" t="s">
        <v>8226</v>
      </c>
      <c r="H337" s="25" t="s">
        <v>8248</v>
      </c>
      <c r="I337" s="25">
        <v>1481099176</v>
      </c>
      <c r="J337" s="25">
        <v>1478507176</v>
      </c>
      <c r="K337" s="25" t="b">
        <v>0</v>
      </c>
      <c r="L337" s="25">
        <v>50</v>
      </c>
      <c r="M337" s="25" t="b">
        <v>1</v>
      </c>
      <c r="N337" s="25" t="s">
        <v>8269</v>
      </c>
      <c r="O337" s="25">
        <v>103</v>
      </c>
      <c r="P337" s="25">
        <v>173.7</v>
      </c>
      <c r="Q337" s="25" t="s">
        <v>8315</v>
      </c>
      <c r="R337" s="25" t="s">
        <v>8316</v>
      </c>
      <c r="S337" s="28">
        <v>42681.35157407407</v>
      </c>
      <c r="T337" s="25">
        <v>25569.000578703704</v>
      </c>
      <c r="U337" s="25">
        <v>2016</v>
      </c>
      <c r="V337" s="25">
        <v>11</v>
      </c>
      <c r="W337" s="25" t="s">
        <v>8381</v>
      </c>
    </row>
    <row r="338" spans="1:23" hidden="1" x14ac:dyDescent="0.3">
      <c r="A338" s="25">
        <v>3303</v>
      </c>
      <c r="B338" s="25" t="s">
        <v>3303</v>
      </c>
      <c r="C338" s="25" t="s">
        <v>7413</v>
      </c>
      <c r="D338" s="26">
        <v>1800</v>
      </c>
      <c r="E338" s="27">
        <v>2086</v>
      </c>
      <c r="F338" s="25" t="s">
        <v>8218</v>
      </c>
      <c r="G338" s="25" t="s">
        <v>8223</v>
      </c>
      <c r="H338" s="25" t="s">
        <v>8245</v>
      </c>
      <c r="I338" s="25">
        <v>1427553484</v>
      </c>
      <c r="J338" s="25">
        <v>1424533084</v>
      </c>
      <c r="K338" s="25" t="b">
        <v>0</v>
      </c>
      <c r="L338" s="25">
        <v>35</v>
      </c>
      <c r="M338" s="25" t="b">
        <v>1</v>
      </c>
      <c r="N338" s="25" t="s">
        <v>8269</v>
      </c>
      <c r="O338" s="25">
        <v>116</v>
      </c>
      <c r="P338" s="25">
        <v>59.6</v>
      </c>
      <c r="Q338" s="25" t="s">
        <v>8315</v>
      </c>
      <c r="R338" s="25" t="s">
        <v>8316</v>
      </c>
      <c r="S338" s="28">
        <v>42056.65143518518</v>
      </c>
      <c r="T338" s="25">
        <v>25569.000405092593</v>
      </c>
      <c r="U338" s="25">
        <v>2015</v>
      </c>
      <c r="V338" s="25">
        <v>2</v>
      </c>
      <c r="W338" s="25" t="s">
        <v>8373</v>
      </c>
    </row>
    <row r="339" spans="1:23" hidden="1" x14ac:dyDescent="0.3">
      <c r="A339" s="25">
        <v>3304</v>
      </c>
      <c r="B339" s="25" t="s">
        <v>3304</v>
      </c>
      <c r="C339" s="25" t="s">
        <v>7414</v>
      </c>
      <c r="D339" s="26">
        <v>15000</v>
      </c>
      <c r="E339" s="27">
        <v>15677.5</v>
      </c>
      <c r="F339" s="25" t="s">
        <v>8218</v>
      </c>
      <c r="G339" s="25" t="s">
        <v>8223</v>
      </c>
      <c r="H339" s="25" t="s">
        <v>8245</v>
      </c>
      <c r="I339" s="25">
        <v>1482418752</v>
      </c>
      <c r="J339" s="25">
        <v>1479826752</v>
      </c>
      <c r="K339" s="25" t="b">
        <v>0</v>
      </c>
      <c r="L339" s="25">
        <v>175</v>
      </c>
      <c r="M339" s="25" t="b">
        <v>1</v>
      </c>
      <c r="N339" s="25" t="s">
        <v>8269</v>
      </c>
      <c r="O339" s="25">
        <v>105</v>
      </c>
      <c r="P339" s="25">
        <v>89.59</v>
      </c>
      <c r="Q339" s="25" t="s">
        <v>8315</v>
      </c>
      <c r="R339" s="25" t="s">
        <v>8316</v>
      </c>
      <c r="S339" s="28">
        <v>42696.624444444446</v>
      </c>
      <c r="T339" s="25">
        <v>25569.002025462964</v>
      </c>
      <c r="U339" s="25">
        <v>2016</v>
      </c>
      <c r="V339" s="25">
        <v>11</v>
      </c>
      <c r="W339" s="25" t="s">
        <v>8381</v>
      </c>
    </row>
    <row r="340" spans="1:23" hidden="1" x14ac:dyDescent="0.3">
      <c r="A340" s="25">
        <v>3305</v>
      </c>
      <c r="B340" s="25" t="s">
        <v>3305</v>
      </c>
      <c r="C340" s="25" t="s">
        <v>7415</v>
      </c>
      <c r="D340" s="26">
        <v>4000</v>
      </c>
      <c r="E340" s="27">
        <v>4081</v>
      </c>
      <c r="F340" s="25" t="s">
        <v>8218</v>
      </c>
      <c r="G340" s="25" t="s">
        <v>8223</v>
      </c>
      <c r="H340" s="25" t="s">
        <v>8245</v>
      </c>
      <c r="I340" s="25">
        <v>1438374748</v>
      </c>
      <c r="J340" s="25">
        <v>1435782748</v>
      </c>
      <c r="K340" s="25" t="b">
        <v>0</v>
      </c>
      <c r="L340" s="25">
        <v>20</v>
      </c>
      <c r="M340" s="25" t="b">
        <v>1</v>
      </c>
      <c r="N340" s="25" t="s">
        <v>8269</v>
      </c>
      <c r="O340" s="25">
        <v>102</v>
      </c>
      <c r="P340" s="25">
        <v>204.05</v>
      </c>
      <c r="Q340" s="25" t="s">
        <v>8315</v>
      </c>
      <c r="R340" s="25" t="s">
        <v>8316</v>
      </c>
      <c r="S340" s="28">
        <v>42186.855879629627</v>
      </c>
      <c r="T340" s="25">
        <v>25569.000231481481</v>
      </c>
      <c r="U340" s="25">
        <v>2015</v>
      </c>
      <c r="V340" s="25">
        <v>7</v>
      </c>
      <c r="W340" s="25" t="s">
        <v>8378</v>
      </c>
    </row>
    <row r="341" spans="1:23" hidden="1" x14ac:dyDescent="0.3">
      <c r="A341" s="25">
        <v>3306</v>
      </c>
      <c r="B341" s="25" t="s">
        <v>3306</v>
      </c>
      <c r="C341" s="25" t="s">
        <v>7416</v>
      </c>
      <c r="D341" s="26">
        <v>1500</v>
      </c>
      <c r="E341" s="27">
        <v>2630</v>
      </c>
      <c r="F341" s="25" t="s">
        <v>8218</v>
      </c>
      <c r="G341" s="25" t="s">
        <v>8223</v>
      </c>
      <c r="H341" s="25" t="s">
        <v>8245</v>
      </c>
      <c r="I341" s="25">
        <v>1465527600</v>
      </c>
      <c r="J341" s="25">
        <v>1462252542</v>
      </c>
      <c r="K341" s="25" t="b">
        <v>0</v>
      </c>
      <c r="L341" s="25">
        <v>54</v>
      </c>
      <c r="M341" s="25" t="b">
        <v>1</v>
      </c>
      <c r="N341" s="25" t="s">
        <v>8269</v>
      </c>
      <c r="O341" s="25">
        <v>175</v>
      </c>
      <c r="P341" s="25">
        <v>48.7</v>
      </c>
      <c r="Q341" s="25" t="s">
        <v>8315</v>
      </c>
      <c r="R341" s="25" t="s">
        <v>8316</v>
      </c>
      <c r="S341" s="28">
        <v>42493.219236111108</v>
      </c>
      <c r="T341" s="25">
        <v>25569.000625000001</v>
      </c>
      <c r="U341" s="25">
        <v>2016</v>
      </c>
      <c r="V341" s="25">
        <v>5</v>
      </c>
      <c r="W341" s="25" t="s">
        <v>8376</v>
      </c>
    </row>
    <row r="342" spans="1:23" hidden="1" x14ac:dyDescent="0.3">
      <c r="A342" s="25">
        <v>3307</v>
      </c>
      <c r="B342" s="25" t="s">
        <v>3307</v>
      </c>
      <c r="C342" s="25" t="s">
        <v>7417</v>
      </c>
      <c r="D342" s="26">
        <v>1000</v>
      </c>
      <c r="E342" s="27">
        <v>1066.8</v>
      </c>
      <c r="F342" s="25" t="s">
        <v>8218</v>
      </c>
      <c r="G342" s="25" t="s">
        <v>8223</v>
      </c>
      <c r="H342" s="25" t="s">
        <v>8245</v>
      </c>
      <c r="I342" s="25">
        <v>1463275339</v>
      </c>
      <c r="J342" s="25">
        <v>1460683339</v>
      </c>
      <c r="K342" s="25" t="b">
        <v>0</v>
      </c>
      <c r="L342" s="25">
        <v>20</v>
      </c>
      <c r="M342" s="25" t="b">
        <v>1</v>
      </c>
      <c r="N342" s="25" t="s">
        <v>8269</v>
      </c>
      <c r="O342" s="25">
        <v>107</v>
      </c>
      <c r="P342" s="25">
        <v>53.34</v>
      </c>
      <c r="Q342" s="25" t="s">
        <v>8315</v>
      </c>
      <c r="R342" s="25" t="s">
        <v>8316</v>
      </c>
      <c r="S342" s="28">
        <v>42475.057164351849</v>
      </c>
      <c r="T342" s="25">
        <v>25569.000231481481</v>
      </c>
      <c r="U342" s="25">
        <v>2016</v>
      </c>
      <c r="V342" s="25">
        <v>4</v>
      </c>
      <c r="W342" s="25" t="s">
        <v>8375</v>
      </c>
    </row>
    <row r="343" spans="1:23" hidden="1" x14ac:dyDescent="0.3">
      <c r="A343" s="25">
        <v>3308</v>
      </c>
      <c r="B343" s="25" t="s">
        <v>3308</v>
      </c>
      <c r="C343" s="25" t="s">
        <v>7418</v>
      </c>
      <c r="D343" s="26">
        <v>3500</v>
      </c>
      <c r="E343" s="27">
        <v>4280</v>
      </c>
      <c r="F343" s="25" t="s">
        <v>8218</v>
      </c>
      <c r="G343" s="25" t="s">
        <v>8223</v>
      </c>
      <c r="H343" s="25" t="s">
        <v>8245</v>
      </c>
      <c r="I343" s="25">
        <v>1460581365</v>
      </c>
      <c r="J343" s="25">
        <v>1458766965</v>
      </c>
      <c r="K343" s="25" t="b">
        <v>0</v>
      </c>
      <c r="L343" s="25">
        <v>57</v>
      </c>
      <c r="M343" s="25" t="b">
        <v>1</v>
      </c>
      <c r="N343" s="25" t="s">
        <v>8269</v>
      </c>
      <c r="O343" s="25">
        <v>122</v>
      </c>
      <c r="P343" s="25">
        <v>75.09</v>
      </c>
      <c r="Q343" s="25" t="s">
        <v>8315</v>
      </c>
      <c r="R343" s="25" t="s">
        <v>8316</v>
      </c>
      <c r="S343" s="28">
        <v>42452.876909722225</v>
      </c>
      <c r="T343" s="25">
        <v>25569.000659722224</v>
      </c>
      <c r="U343" s="25">
        <v>2016</v>
      </c>
      <c r="V343" s="25">
        <v>3</v>
      </c>
      <c r="W343" s="25" t="s">
        <v>8374</v>
      </c>
    </row>
    <row r="344" spans="1:23" hidden="1" x14ac:dyDescent="0.3">
      <c r="A344" s="25">
        <v>3309</v>
      </c>
      <c r="B344" s="25" t="s">
        <v>3309</v>
      </c>
      <c r="C344" s="25" t="s">
        <v>7419</v>
      </c>
      <c r="D344" s="26">
        <v>350</v>
      </c>
      <c r="E344" s="27">
        <v>558</v>
      </c>
      <c r="F344" s="25" t="s">
        <v>8218</v>
      </c>
      <c r="G344" s="25" t="s">
        <v>8224</v>
      </c>
      <c r="H344" s="25" t="s">
        <v>8246</v>
      </c>
      <c r="I344" s="25">
        <v>1476632178</v>
      </c>
      <c r="J344" s="25">
        <v>1473953778</v>
      </c>
      <c r="K344" s="25" t="b">
        <v>0</v>
      </c>
      <c r="L344" s="25">
        <v>31</v>
      </c>
      <c r="M344" s="25" t="b">
        <v>1</v>
      </c>
      <c r="N344" s="25" t="s">
        <v>8269</v>
      </c>
      <c r="O344" s="25">
        <v>159</v>
      </c>
      <c r="P344" s="25">
        <v>18</v>
      </c>
      <c r="Q344" s="25" t="s">
        <v>8315</v>
      </c>
      <c r="R344" s="25" t="s">
        <v>8316</v>
      </c>
      <c r="S344" s="28">
        <v>42628.650208333333</v>
      </c>
      <c r="T344" s="25">
        <v>25569.000358796296</v>
      </c>
      <c r="U344" s="25">
        <v>2016</v>
      </c>
      <c r="V344" s="25">
        <v>9</v>
      </c>
      <c r="W344" s="25" t="s">
        <v>8380</v>
      </c>
    </row>
    <row r="345" spans="1:23" hidden="1" x14ac:dyDescent="0.3">
      <c r="A345" s="25">
        <v>3310</v>
      </c>
      <c r="B345" s="25" t="s">
        <v>3310</v>
      </c>
      <c r="C345" s="25" t="s">
        <v>7420</v>
      </c>
      <c r="D345" s="26">
        <v>6500</v>
      </c>
      <c r="E345" s="27">
        <v>6505</v>
      </c>
      <c r="F345" s="25" t="s">
        <v>8218</v>
      </c>
      <c r="G345" s="25" t="s">
        <v>8223</v>
      </c>
      <c r="H345" s="25" t="s">
        <v>8245</v>
      </c>
      <c r="I345" s="25">
        <v>1444169825</v>
      </c>
      <c r="J345" s="25">
        <v>1441577825</v>
      </c>
      <c r="K345" s="25" t="b">
        <v>0</v>
      </c>
      <c r="L345" s="25">
        <v>31</v>
      </c>
      <c r="M345" s="25" t="b">
        <v>1</v>
      </c>
      <c r="N345" s="25" t="s">
        <v>8269</v>
      </c>
      <c r="O345" s="25">
        <v>100</v>
      </c>
      <c r="P345" s="25">
        <v>209.84</v>
      </c>
      <c r="Q345" s="25" t="s">
        <v>8315</v>
      </c>
      <c r="R345" s="25" t="s">
        <v>8316</v>
      </c>
      <c r="S345" s="28">
        <v>42253.928530092591</v>
      </c>
      <c r="T345" s="25">
        <v>25569.000358796296</v>
      </c>
      <c r="U345" s="25">
        <v>2015</v>
      </c>
      <c r="V345" s="25">
        <v>9</v>
      </c>
      <c r="W345" s="25" t="s">
        <v>8380</v>
      </c>
    </row>
    <row r="346" spans="1:23" hidden="1" x14ac:dyDescent="0.3">
      <c r="A346" s="25">
        <v>3311</v>
      </c>
      <c r="B346" s="25" t="s">
        <v>3311</v>
      </c>
      <c r="C346" s="25" t="s">
        <v>7421</v>
      </c>
      <c r="D346" s="26">
        <v>2500</v>
      </c>
      <c r="E346" s="27">
        <v>2746</v>
      </c>
      <c r="F346" s="25" t="s">
        <v>8218</v>
      </c>
      <c r="G346" s="25" t="s">
        <v>8223</v>
      </c>
      <c r="H346" s="25" t="s">
        <v>8245</v>
      </c>
      <c r="I346" s="25">
        <v>1445065210</v>
      </c>
      <c r="J346" s="25">
        <v>1442473210</v>
      </c>
      <c r="K346" s="25" t="b">
        <v>0</v>
      </c>
      <c r="L346" s="25">
        <v>45</v>
      </c>
      <c r="M346" s="25" t="b">
        <v>1</v>
      </c>
      <c r="N346" s="25" t="s">
        <v>8269</v>
      </c>
      <c r="O346" s="25">
        <v>110</v>
      </c>
      <c r="P346" s="25">
        <v>61.02</v>
      </c>
      <c r="Q346" s="25" t="s">
        <v>8315</v>
      </c>
      <c r="R346" s="25" t="s">
        <v>8316</v>
      </c>
      <c r="S346" s="28">
        <v>42264.29178240741</v>
      </c>
      <c r="T346" s="25">
        <v>25569.000520833335</v>
      </c>
      <c r="U346" s="25">
        <v>2015</v>
      </c>
      <c r="V346" s="25">
        <v>9</v>
      </c>
      <c r="W346" s="25" t="s">
        <v>8380</v>
      </c>
    </row>
    <row r="347" spans="1:23" hidden="1" x14ac:dyDescent="0.3">
      <c r="A347" s="25">
        <v>3312</v>
      </c>
      <c r="B347" s="25" t="s">
        <v>3312</v>
      </c>
      <c r="C347" s="25" t="s">
        <v>7422</v>
      </c>
      <c r="D347" s="26">
        <v>2500</v>
      </c>
      <c r="E347" s="27">
        <v>2501</v>
      </c>
      <c r="F347" s="25" t="s">
        <v>8218</v>
      </c>
      <c r="G347" s="25" t="s">
        <v>8223</v>
      </c>
      <c r="H347" s="25" t="s">
        <v>8245</v>
      </c>
      <c r="I347" s="25">
        <v>1478901600</v>
      </c>
      <c r="J347" s="25">
        <v>1477077946</v>
      </c>
      <c r="K347" s="25" t="b">
        <v>0</v>
      </c>
      <c r="L347" s="25">
        <v>41</v>
      </c>
      <c r="M347" s="25" t="b">
        <v>1</v>
      </c>
      <c r="N347" s="25" t="s">
        <v>8269</v>
      </c>
      <c r="O347" s="25">
        <v>100</v>
      </c>
      <c r="P347" s="25">
        <v>61</v>
      </c>
      <c r="Q347" s="25" t="s">
        <v>8315</v>
      </c>
      <c r="R347" s="25" t="s">
        <v>8316</v>
      </c>
      <c r="S347" s="28">
        <v>42664.809560185182</v>
      </c>
      <c r="T347" s="25">
        <v>25569.000474537039</v>
      </c>
      <c r="U347" s="25">
        <v>2016</v>
      </c>
      <c r="V347" s="25">
        <v>10</v>
      </c>
      <c r="W347" s="25" t="s">
        <v>8383</v>
      </c>
    </row>
    <row r="348" spans="1:23" hidden="1" x14ac:dyDescent="0.3">
      <c r="A348" s="25">
        <v>3313</v>
      </c>
      <c r="B348" s="25" t="s">
        <v>3313</v>
      </c>
      <c r="C348" s="25" t="s">
        <v>7423</v>
      </c>
      <c r="D348" s="26">
        <v>2000</v>
      </c>
      <c r="E348" s="27">
        <v>2321</v>
      </c>
      <c r="F348" s="25" t="s">
        <v>8218</v>
      </c>
      <c r="G348" s="25" t="s">
        <v>8223</v>
      </c>
      <c r="H348" s="25" t="s">
        <v>8245</v>
      </c>
      <c r="I348" s="25">
        <v>1453856400</v>
      </c>
      <c r="J348" s="25">
        <v>1452664317</v>
      </c>
      <c r="K348" s="25" t="b">
        <v>0</v>
      </c>
      <c r="L348" s="25">
        <v>29</v>
      </c>
      <c r="M348" s="25" t="b">
        <v>1</v>
      </c>
      <c r="N348" s="25" t="s">
        <v>8269</v>
      </c>
      <c r="O348" s="25">
        <v>116</v>
      </c>
      <c r="P348" s="25">
        <v>80.03</v>
      </c>
      <c r="Q348" s="25" t="s">
        <v>8315</v>
      </c>
      <c r="R348" s="25" t="s">
        <v>8316</v>
      </c>
      <c r="S348" s="28">
        <v>42382.244409722218</v>
      </c>
      <c r="T348" s="25">
        <v>25569.000335648147</v>
      </c>
      <c r="U348" s="25">
        <v>2016</v>
      </c>
      <c r="V348" s="25">
        <v>1</v>
      </c>
      <c r="W348" s="25" t="s">
        <v>8372</v>
      </c>
    </row>
    <row r="349" spans="1:23" hidden="1" x14ac:dyDescent="0.3">
      <c r="A349" s="25">
        <v>3314</v>
      </c>
      <c r="B349" s="25" t="s">
        <v>3314</v>
      </c>
      <c r="C349" s="25" t="s">
        <v>7424</v>
      </c>
      <c r="D349" s="26">
        <v>800</v>
      </c>
      <c r="E349" s="27">
        <v>1686</v>
      </c>
      <c r="F349" s="25" t="s">
        <v>8218</v>
      </c>
      <c r="G349" s="25" t="s">
        <v>8224</v>
      </c>
      <c r="H349" s="25" t="s">
        <v>8246</v>
      </c>
      <c r="I349" s="25">
        <v>1431115500</v>
      </c>
      <c r="J349" s="25">
        <v>1428733511</v>
      </c>
      <c r="K349" s="25" t="b">
        <v>0</v>
      </c>
      <c r="L349" s="25">
        <v>58</v>
      </c>
      <c r="M349" s="25" t="b">
        <v>1</v>
      </c>
      <c r="N349" s="25" t="s">
        <v>8269</v>
      </c>
      <c r="O349" s="25">
        <v>211</v>
      </c>
      <c r="P349" s="25">
        <v>29.07</v>
      </c>
      <c r="Q349" s="25" t="s">
        <v>8315</v>
      </c>
      <c r="R349" s="25" t="s">
        <v>8316</v>
      </c>
      <c r="S349" s="28">
        <v>42105.267488425925</v>
      </c>
      <c r="T349" s="25">
        <v>25569.000671296297</v>
      </c>
      <c r="U349" s="25">
        <v>2015</v>
      </c>
      <c r="V349" s="25">
        <v>4</v>
      </c>
      <c r="W349" s="25" t="s">
        <v>8375</v>
      </c>
    </row>
    <row r="350" spans="1:23" hidden="1" x14ac:dyDescent="0.3">
      <c r="A350" s="25">
        <v>3315</v>
      </c>
      <c r="B350" s="25" t="s">
        <v>3315</v>
      </c>
      <c r="C350" s="25" t="s">
        <v>7425</v>
      </c>
      <c r="D350" s="26">
        <v>4000</v>
      </c>
      <c r="E350" s="27">
        <v>4400</v>
      </c>
      <c r="F350" s="25" t="s">
        <v>8218</v>
      </c>
      <c r="G350" s="25" t="s">
        <v>8224</v>
      </c>
      <c r="H350" s="25" t="s">
        <v>8246</v>
      </c>
      <c r="I350" s="25">
        <v>1462519041</v>
      </c>
      <c r="J350" s="25">
        <v>1459927041</v>
      </c>
      <c r="K350" s="25" t="b">
        <v>0</v>
      </c>
      <c r="L350" s="25">
        <v>89</v>
      </c>
      <c r="M350" s="25" t="b">
        <v>1</v>
      </c>
      <c r="N350" s="25" t="s">
        <v>8269</v>
      </c>
      <c r="O350" s="25">
        <v>110</v>
      </c>
      <c r="P350" s="25">
        <v>49.44</v>
      </c>
      <c r="Q350" s="25" t="s">
        <v>8315</v>
      </c>
      <c r="R350" s="25" t="s">
        <v>8316</v>
      </c>
      <c r="S350" s="28">
        <v>42466.303715277783</v>
      </c>
      <c r="T350" s="25">
        <v>25569.001030092593</v>
      </c>
      <c r="U350" s="25">
        <v>2016</v>
      </c>
      <c r="V350" s="25">
        <v>4</v>
      </c>
      <c r="W350" s="25" t="s">
        <v>8375</v>
      </c>
    </row>
    <row r="351" spans="1:23" hidden="1" x14ac:dyDescent="0.3">
      <c r="A351" s="25">
        <v>3316</v>
      </c>
      <c r="B351" s="25" t="s">
        <v>3316</v>
      </c>
      <c r="C351" s="25" t="s">
        <v>7426</v>
      </c>
      <c r="D351" s="26">
        <v>11737</v>
      </c>
      <c r="E351" s="27">
        <v>11747.18</v>
      </c>
      <c r="F351" s="25" t="s">
        <v>8218</v>
      </c>
      <c r="G351" s="25" t="s">
        <v>8223</v>
      </c>
      <c r="H351" s="25" t="s">
        <v>8245</v>
      </c>
      <c r="I351" s="25">
        <v>1407506040</v>
      </c>
      <c r="J351" s="25">
        <v>1404680075</v>
      </c>
      <c r="K351" s="25" t="b">
        <v>0</v>
      </c>
      <c r="L351" s="25">
        <v>125</v>
      </c>
      <c r="M351" s="25" t="b">
        <v>1</v>
      </c>
      <c r="N351" s="25" t="s">
        <v>8269</v>
      </c>
      <c r="O351" s="25">
        <v>100</v>
      </c>
      <c r="P351" s="25">
        <v>93.98</v>
      </c>
      <c r="Q351" s="25" t="s">
        <v>8315</v>
      </c>
      <c r="R351" s="25" t="s">
        <v>8316</v>
      </c>
      <c r="S351" s="28">
        <v>41826.871238425927</v>
      </c>
      <c r="T351" s="25">
        <v>25569.001446759259</v>
      </c>
      <c r="U351" s="25">
        <v>2014</v>
      </c>
      <c r="V351" s="25">
        <v>7</v>
      </c>
      <c r="W351" s="25" t="s">
        <v>8378</v>
      </c>
    </row>
    <row r="352" spans="1:23" hidden="1" x14ac:dyDescent="0.3">
      <c r="A352" s="25">
        <v>3317</v>
      </c>
      <c r="B352" s="25" t="s">
        <v>3317</v>
      </c>
      <c r="C352" s="25" t="s">
        <v>7427</v>
      </c>
      <c r="D352" s="26">
        <v>1050</v>
      </c>
      <c r="E352" s="27">
        <v>1115</v>
      </c>
      <c r="F352" s="25" t="s">
        <v>8218</v>
      </c>
      <c r="G352" s="25" t="s">
        <v>8223</v>
      </c>
      <c r="H352" s="25" t="s">
        <v>8245</v>
      </c>
      <c r="I352" s="25">
        <v>1465347424</v>
      </c>
      <c r="J352" s="25">
        <v>1462755424</v>
      </c>
      <c r="K352" s="25" t="b">
        <v>0</v>
      </c>
      <c r="L352" s="25">
        <v>18</v>
      </c>
      <c r="M352" s="25" t="b">
        <v>1</v>
      </c>
      <c r="N352" s="25" t="s">
        <v>8269</v>
      </c>
      <c r="O352" s="25">
        <v>106</v>
      </c>
      <c r="P352" s="25">
        <v>61.94</v>
      </c>
      <c r="Q352" s="25" t="s">
        <v>8315</v>
      </c>
      <c r="R352" s="25" t="s">
        <v>8316</v>
      </c>
      <c r="S352" s="28">
        <v>42499.039629629624</v>
      </c>
      <c r="T352" s="25">
        <v>25569.000208333335</v>
      </c>
      <c r="U352" s="25">
        <v>2016</v>
      </c>
      <c r="V352" s="25">
        <v>5</v>
      </c>
      <c r="W352" s="25" t="s">
        <v>8376</v>
      </c>
    </row>
    <row r="353" spans="1:23" hidden="1" x14ac:dyDescent="0.3">
      <c r="A353" s="25">
        <v>3318</v>
      </c>
      <c r="B353" s="25" t="s">
        <v>3318</v>
      </c>
      <c r="C353" s="25" t="s">
        <v>7428</v>
      </c>
      <c r="D353" s="26">
        <v>2000</v>
      </c>
      <c r="E353" s="27">
        <v>2512</v>
      </c>
      <c r="F353" s="25" t="s">
        <v>8218</v>
      </c>
      <c r="G353" s="25" t="s">
        <v>8228</v>
      </c>
      <c r="H353" s="25" t="s">
        <v>8250</v>
      </c>
      <c r="I353" s="25">
        <v>1460341800</v>
      </c>
      <c r="J353" s="25">
        <v>1456902893</v>
      </c>
      <c r="K353" s="25" t="b">
        <v>0</v>
      </c>
      <c r="L353" s="25">
        <v>32</v>
      </c>
      <c r="M353" s="25" t="b">
        <v>1</v>
      </c>
      <c r="N353" s="25" t="s">
        <v>8269</v>
      </c>
      <c r="O353" s="25">
        <v>126</v>
      </c>
      <c r="P353" s="25">
        <v>78.5</v>
      </c>
      <c r="Q353" s="25" t="s">
        <v>8315</v>
      </c>
      <c r="R353" s="25" t="s">
        <v>8316</v>
      </c>
      <c r="S353" s="28">
        <v>42431.302002314813</v>
      </c>
      <c r="T353" s="25">
        <v>25569.00037037037</v>
      </c>
      <c r="U353" s="25">
        <v>2016</v>
      </c>
      <c r="V353" s="25">
        <v>3</v>
      </c>
      <c r="W353" s="25" t="s">
        <v>8374</v>
      </c>
    </row>
    <row r="354" spans="1:23" hidden="1" x14ac:dyDescent="0.3">
      <c r="A354" s="25">
        <v>3319</v>
      </c>
      <c r="B354" s="25" t="s">
        <v>3319</v>
      </c>
      <c r="C354" s="25" t="s">
        <v>7429</v>
      </c>
      <c r="D354" s="26">
        <v>500</v>
      </c>
      <c r="E354" s="27">
        <v>540</v>
      </c>
      <c r="F354" s="25" t="s">
        <v>8218</v>
      </c>
      <c r="G354" s="25" t="s">
        <v>8224</v>
      </c>
      <c r="H354" s="25" t="s">
        <v>8246</v>
      </c>
      <c r="I354" s="25">
        <v>1422712986</v>
      </c>
      <c r="J354" s="25">
        <v>1418824986</v>
      </c>
      <c r="K354" s="25" t="b">
        <v>0</v>
      </c>
      <c r="L354" s="25">
        <v>16</v>
      </c>
      <c r="M354" s="25" t="b">
        <v>1</v>
      </c>
      <c r="N354" s="25" t="s">
        <v>8269</v>
      </c>
      <c r="O354" s="25">
        <v>108</v>
      </c>
      <c r="P354" s="25">
        <v>33.75</v>
      </c>
      <c r="Q354" s="25" t="s">
        <v>8315</v>
      </c>
      <c r="R354" s="25" t="s">
        <v>8316</v>
      </c>
      <c r="S354" s="28">
        <v>41990.585486111115</v>
      </c>
      <c r="T354" s="25">
        <v>25569.000185185185</v>
      </c>
      <c r="U354" s="25">
        <v>2014</v>
      </c>
      <c r="V354" s="25">
        <v>12</v>
      </c>
      <c r="W354" s="25" t="s">
        <v>8382</v>
      </c>
    </row>
    <row r="355" spans="1:23" hidden="1" x14ac:dyDescent="0.3">
      <c r="A355" s="25">
        <v>3320</v>
      </c>
      <c r="B355" s="25" t="s">
        <v>3320</v>
      </c>
      <c r="C355" s="25" t="s">
        <v>7430</v>
      </c>
      <c r="D355" s="26">
        <v>2500</v>
      </c>
      <c r="E355" s="27">
        <v>2525</v>
      </c>
      <c r="F355" s="25" t="s">
        <v>8218</v>
      </c>
      <c r="G355" s="25" t="s">
        <v>8223</v>
      </c>
      <c r="H355" s="25" t="s">
        <v>8245</v>
      </c>
      <c r="I355" s="25">
        <v>1466557557</v>
      </c>
      <c r="J355" s="25">
        <v>1463965557</v>
      </c>
      <c r="K355" s="25" t="b">
        <v>0</v>
      </c>
      <c r="L355" s="25">
        <v>38</v>
      </c>
      <c r="M355" s="25" t="b">
        <v>1</v>
      </c>
      <c r="N355" s="25" t="s">
        <v>8269</v>
      </c>
      <c r="O355" s="25">
        <v>101</v>
      </c>
      <c r="P355" s="25">
        <v>66.45</v>
      </c>
      <c r="Q355" s="25" t="s">
        <v>8315</v>
      </c>
      <c r="R355" s="25" t="s">
        <v>8316</v>
      </c>
      <c r="S355" s="28">
        <v>42513.045798611114</v>
      </c>
      <c r="T355" s="25">
        <v>25569.000439814816</v>
      </c>
      <c r="U355" s="25">
        <v>2016</v>
      </c>
      <c r="V355" s="25">
        <v>5</v>
      </c>
      <c r="W355" s="25" t="s">
        <v>8376</v>
      </c>
    </row>
    <row r="356" spans="1:23" hidden="1" x14ac:dyDescent="0.3">
      <c r="A356" s="25">
        <v>3321</v>
      </c>
      <c r="B356" s="25" t="s">
        <v>3321</v>
      </c>
      <c r="C356" s="25" t="s">
        <v>7431</v>
      </c>
      <c r="D356" s="26">
        <v>500</v>
      </c>
      <c r="E356" s="27">
        <v>537</v>
      </c>
      <c r="F356" s="25" t="s">
        <v>8218</v>
      </c>
      <c r="G356" s="25" t="s">
        <v>8223</v>
      </c>
      <c r="H356" s="25" t="s">
        <v>8245</v>
      </c>
      <c r="I356" s="25">
        <v>1413431940</v>
      </c>
      <c r="J356" s="25">
        <v>1412216665</v>
      </c>
      <c r="K356" s="25" t="b">
        <v>0</v>
      </c>
      <c r="L356" s="25">
        <v>15</v>
      </c>
      <c r="M356" s="25" t="b">
        <v>1</v>
      </c>
      <c r="N356" s="25" t="s">
        <v>8269</v>
      </c>
      <c r="O356" s="25">
        <v>107</v>
      </c>
      <c r="P356" s="25">
        <v>35.799999999999997</v>
      </c>
      <c r="Q356" s="25" t="s">
        <v>8315</v>
      </c>
      <c r="R356" s="25" t="s">
        <v>8316</v>
      </c>
      <c r="S356" s="28">
        <v>41914.100289351853</v>
      </c>
      <c r="T356" s="25">
        <v>25569.000173611112</v>
      </c>
      <c r="U356" s="25">
        <v>2014</v>
      </c>
      <c r="V356" s="25">
        <v>10</v>
      </c>
      <c r="W356" s="25" t="s">
        <v>8383</v>
      </c>
    </row>
    <row r="357" spans="1:23" hidden="1" x14ac:dyDescent="0.3">
      <c r="A357" s="25">
        <v>3322</v>
      </c>
      <c r="B357" s="25" t="s">
        <v>3322</v>
      </c>
      <c r="C357" s="25" t="s">
        <v>7432</v>
      </c>
      <c r="D357" s="26">
        <v>3300</v>
      </c>
      <c r="E357" s="27">
        <v>3350</v>
      </c>
      <c r="F357" s="25" t="s">
        <v>8218</v>
      </c>
      <c r="G357" s="25" t="s">
        <v>8223</v>
      </c>
      <c r="H357" s="25" t="s">
        <v>8245</v>
      </c>
      <c r="I357" s="25">
        <v>1466567700</v>
      </c>
      <c r="J357" s="25">
        <v>1464653696</v>
      </c>
      <c r="K357" s="25" t="b">
        <v>0</v>
      </c>
      <c r="L357" s="25">
        <v>23</v>
      </c>
      <c r="M357" s="25" t="b">
        <v>1</v>
      </c>
      <c r="N357" s="25" t="s">
        <v>8269</v>
      </c>
      <c r="O357" s="25">
        <v>102</v>
      </c>
      <c r="P357" s="25">
        <v>145.65</v>
      </c>
      <c r="Q357" s="25" t="s">
        <v>8315</v>
      </c>
      <c r="R357" s="25" t="s">
        <v>8316</v>
      </c>
      <c r="S357" s="28">
        <v>42521.010370370372</v>
      </c>
      <c r="T357" s="25">
        <v>25569.000266203704</v>
      </c>
      <c r="U357" s="25">
        <v>2016</v>
      </c>
      <c r="V357" s="25">
        <v>5</v>
      </c>
      <c r="W357" s="25" t="s">
        <v>8376</v>
      </c>
    </row>
    <row r="358" spans="1:23" hidden="1" x14ac:dyDescent="0.3">
      <c r="A358" s="25">
        <v>3323</v>
      </c>
      <c r="B358" s="25" t="s">
        <v>3323</v>
      </c>
      <c r="C358" s="25" t="s">
        <v>7433</v>
      </c>
      <c r="D358" s="26">
        <v>1000</v>
      </c>
      <c r="E358" s="27">
        <v>1259</v>
      </c>
      <c r="F358" s="25" t="s">
        <v>8218</v>
      </c>
      <c r="G358" s="25" t="s">
        <v>8224</v>
      </c>
      <c r="H358" s="25" t="s">
        <v>8246</v>
      </c>
      <c r="I358" s="25">
        <v>1474793208</v>
      </c>
      <c r="J358" s="25">
        <v>1472201208</v>
      </c>
      <c r="K358" s="25" t="b">
        <v>0</v>
      </c>
      <c r="L358" s="25">
        <v>49</v>
      </c>
      <c r="M358" s="25" t="b">
        <v>1</v>
      </c>
      <c r="N358" s="25" t="s">
        <v>8269</v>
      </c>
      <c r="O358" s="25">
        <v>126</v>
      </c>
      <c r="P358" s="25">
        <v>25.69</v>
      </c>
      <c r="Q358" s="25" t="s">
        <v>8315</v>
      </c>
      <c r="R358" s="25" t="s">
        <v>8316</v>
      </c>
      <c r="S358" s="28">
        <v>42608.36583333333</v>
      </c>
      <c r="T358" s="25">
        <v>25569.000567129631</v>
      </c>
      <c r="U358" s="25">
        <v>2016</v>
      </c>
      <c r="V358" s="25">
        <v>8</v>
      </c>
      <c r="W358" s="25" t="s">
        <v>8379</v>
      </c>
    </row>
    <row r="359" spans="1:23" hidden="1" x14ac:dyDescent="0.3">
      <c r="A359" s="25">
        <v>3324</v>
      </c>
      <c r="B359" s="25" t="s">
        <v>3324</v>
      </c>
      <c r="C359" s="25" t="s">
        <v>7434</v>
      </c>
      <c r="D359" s="26">
        <v>1500</v>
      </c>
      <c r="E359" s="27">
        <v>1525</v>
      </c>
      <c r="F359" s="25" t="s">
        <v>8218</v>
      </c>
      <c r="G359" s="25" t="s">
        <v>8240</v>
      </c>
      <c r="H359" s="25" t="s">
        <v>8248</v>
      </c>
      <c r="I359" s="25">
        <v>1465135190</v>
      </c>
      <c r="J359" s="25">
        <v>1463925590</v>
      </c>
      <c r="K359" s="25" t="b">
        <v>0</v>
      </c>
      <c r="L359" s="25">
        <v>10</v>
      </c>
      <c r="M359" s="25" t="b">
        <v>1</v>
      </c>
      <c r="N359" s="25" t="s">
        <v>8269</v>
      </c>
      <c r="O359" s="25">
        <v>102</v>
      </c>
      <c r="P359" s="25">
        <v>152.5</v>
      </c>
      <c r="Q359" s="25" t="s">
        <v>8315</v>
      </c>
      <c r="R359" s="25" t="s">
        <v>8316</v>
      </c>
      <c r="S359" s="28">
        <v>42512.58321759259</v>
      </c>
      <c r="T359" s="25">
        <v>25569.000115740742</v>
      </c>
      <c r="U359" s="25">
        <v>2016</v>
      </c>
      <c r="V359" s="25">
        <v>5</v>
      </c>
      <c r="W359" s="25" t="s">
        <v>8376</v>
      </c>
    </row>
    <row r="360" spans="1:23" hidden="1" x14ac:dyDescent="0.3">
      <c r="A360" s="25">
        <v>3325</v>
      </c>
      <c r="B360" s="25" t="s">
        <v>3325</v>
      </c>
      <c r="C360" s="25" t="s">
        <v>7435</v>
      </c>
      <c r="D360" s="26">
        <v>400</v>
      </c>
      <c r="E360" s="27">
        <v>450</v>
      </c>
      <c r="F360" s="25" t="s">
        <v>8218</v>
      </c>
      <c r="G360" s="25" t="s">
        <v>8224</v>
      </c>
      <c r="H360" s="25" t="s">
        <v>8246</v>
      </c>
      <c r="I360" s="25">
        <v>1428256277</v>
      </c>
      <c r="J360" s="25">
        <v>1425235877</v>
      </c>
      <c r="K360" s="25" t="b">
        <v>0</v>
      </c>
      <c r="L360" s="25">
        <v>15</v>
      </c>
      <c r="M360" s="25" t="b">
        <v>1</v>
      </c>
      <c r="N360" s="25" t="s">
        <v>8269</v>
      </c>
      <c r="O360" s="25">
        <v>113</v>
      </c>
      <c r="P360" s="25">
        <v>30</v>
      </c>
      <c r="Q360" s="25" t="s">
        <v>8315</v>
      </c>
      <c r="R360" s="25" t="s">
        <v>8316</v>
      </c>
      <c r="S360" s="28">
        <v>42064.785613425927</v>
      </c>
      <c r="T360" s="25">
        <v>25569.000173611112</v>
      </c>
      <c r="U360" s="25">
        <v>2015</v>
      </c>
      <c r="V360" s="25">
        <v>3</v>
      </c>
      <c r="W360" s="25" t="s">
        <v>8374</v>
      </c>
    </row>
    <row r="361" spans="1:23" hidden="1" x14ac:dyDescent="0.3">
      <c r="A361" s="25">
        <v>3326</v>
      </c>
      <c r="B361" s="25" t="s">
        <v>3326</v>
      </c>
      <c r="C361" s="25" t="s">
        <v>7436</v>
      </c>
      <c r="D361" s="26">
        <v>8000</v>
      </c>
      <c r="E361" s="27">
        <v>8110</v>
      </c>
      <c r="F361" s="25" t="s">
        <v>8218</v>
      </c>
      <c r="G361" s="25" t="s">
        <v>8223</v>
      </c>
      <c r="H361" s="25" t="s">
        <v>8245</v>
      </c>
      <c r="I361" s="25">
        <v>1425830905</v>
      </c>
      <c r="J361" s="25">
        <v>1423242505</v>
      </c>
      <c r="K361" s="25" t="b">
        <v>0</v>
      </c>
      <c r="L361" s="25">
        <v>57</v>
      </c>
      <c r="M361" s="25" t="b">
        <v>1</v>
      </c>
      <c r="N361" s="25" t="s">
        <v>8269</v>
      </c>
      <c r="O361" s="25">
        <v>101</v>
      </c>
      <c r="P361" s="25">
        <v>142.28</v>
      </c>
      <c r="Q361" s="25" t="s">
        <v>8315</v>
      </c>
      <c r="R361" s="25" t="s">
        <v>8316</v>
      </c>
      <c r="S361" s="28">
        <v>42041.714178240742</v>
      </c>
      <c r="T361" s="25">
        <v>25569.000659722224</v>
      </c>
      <c r="U361" s="25">
        <v>2015</v>
      </c>
      <c r="V361" s="25">
        <v>2</v>
      </c>
      <c r="W361" s="25" t="s">
        <v>8373</v>
      </c>
    </row>
    <row r="362" spans="1:23" hidden="1" x14ac:dyDescent="0.3">
      <c r="A362" s="25">
        <v>3327</v>
      </c>
      <c r="B362" s="25" t="s">
        <v>3327</v>
      </c>
      <c r="C362" s="25" t="s">
        <v>7437</v>
      </c>
      <c r="D362" s="26">
        <v>800</v>
      </c>
      <c r="E362" s="27">
        <v>810</v>
      </c>
      <c r="F362" s="25" t="s">
        <v>8218</v>
      </c>
      <c r="G362" s="25" t="s">
        <v>8224</v>
      </c>
      <c r="H362" s="25" t="s">
        <v>8246</v>
      </c>
      <c r="I362" s="25">
        <v>1462697966</v>
      </c>
      <c r="J362" s="25">
        <v>1460105966</v>
      </c>
      <c r="K362" s="25" t="b">
        <v>0</v>
      </c>
      <c r="L362" s="25">
        <v>33</v>
      </c>
      <c r="M362" s="25" t="b">
        <v>1</v>
      </c>
      <c r="N362" s="25" t="s">
        <v>8269</v>
      </c>
      <c r="O362" s="25">
        <v>101</v>
      </c>
      <c r="P362" s="25">
        <v>24.55</v>
      </c>
      <c r="Q362" s="25" t="s">
        <v>8315</v>
      </c>
      <c r="R362" s="25" t="s">
        <v>8316</v>
      </c>
      <c r="S362" s="28">
        <v>42468.374606481477</v>
      </c>
      <c r="T362" s="25">
        <v>25569.000381944443</v>
      </c>
      <c r="U362" s="25">
        <v>2016</v>
      </c>
      <c r="V362" s="25">
        <v>4</v>
      </c>
      <c r="W362" s="25" t="s">
        <v>8375</v>
      </c>
    </row>
    <row r="363" spans="1:23" hidden="1" x14ac:dyDescent="0.3">
      <c r="A363" s="25">
        <v>3328</v>
      </c>
      <c r="B363" s="25" t="s">
        <v>3328</v>
      </c>
      <c r="C363" s="25" t="s">
        <v>7438</v>
      </c>
      <c r="D363" s="26">
        <v>1800</v>
      </c>
      <c r="E363" s="27">
        <v>2635</v>
      </c>
      <c r="F363" s="25" t="s">
        <v>8218</v>
      </c>
      <c r="G363" s="25" t="s">
        <v>8223</v>
      </c>
      <c r="H363" s="25" t="s">
        <v>8245</v>
      </c>
      <c r="I363" s="25">
        <v>1404522000</v>
      </c>
      <c r="J363" s="25">
        <v>1404308883</v>
      </c>
      <c r="K363" s="25" t="b">
        <v>0</v>
      </c>
      <c r="L363" s="25">
        <v>9</v>
      </c>
      <c r="M363" s="25" t="b">
        <v>1</v>
      </c>
      <c r="N363" s="25" t="s">
        <v>8269</v>
      </c>
      <c r="O363" s="25">
        <v>146</v>
      </c>
      <c r="P363" s="25">
        <v>292.77999999999997</v>
      </c>
      <c r="Q363" s="25" t="s">
        <v>8315</v>
      </c>
      <c r="R363" s="25" t="s">
        <v>8316</v>
      </c>
      <c r="S363" s="28">
        <v>41822.57503472222</v>
      </c>
      <c r="T363" s="25">
        <v>25569.000104166666</v>
      </c>
      <c r="U363" s="25">
        <v>2014</v>
      </c>
      <c r="V363" s="25">
        <v>7</v>
      </c>
      <c r="W363" s="25" t="s">
        <v>8378</v>
      </c>
    </row>
    <row r="364" spans="1:23" hidden="1" x14ac:dyDescent="0.3">
      <c r="A364" s="25">
        <v>3329</v>
      </c>
      <c r="B364" s="25" t="s">
        <v>3329</v>
      </c>
      <c r="C364" s="25" t="s">
        <v>7439</v>
      </c>
      <c r="D364" s="26">
        <v>1000</v>
      </c>
      <c r="E364" s="27">
        <v>1168</v>
      </c>
      <c r="F364" s="25" t="s">
        <v>8218</v>
      </c>
      <c r="G364" s="25" t="s">
        <v>8224</v>
      </c>
      <c r="H364" s="25" t="s">
        <v>8246</v>
      </c>
      <c r="I364" s="25">
        <v>1406502000</v>
      </c>
      <c r="J364" s="25">
        <v>1405583108</v>
      </c>
      <c r="K364" s="25" t="b">
        <v>0</v>
      </c>
      <c r="L364" s="25">
        <v>26</v>
      </c>
      <c r="M364" s="25" t="b">
        <v>1</v>
      </c>
      <c r="N364" s="25" t="s">
        <v>8269</v>
      </c>
      <c r="O364" s="25">
        <v>117</v>
      </c>
      <c r="P364" s="25">
        <v>44.92</v>
      </c>
      <c r="Q364" s="25" t="s">
        <v>8315</v>
      </c>
      <c r="R364" s="25" t="s">
        <v>8316</v>
      </c>
      <c r="S364" s="28">
        <v>41837.323009259257</v>
      </c>
      <c r="T364" s="25">
        <v>25569.000300925927</v>
      </c>
      <c r="U364" s="25">
        <v>2014</v>
      </c>
      <c r="V364" s="25">
        <v>7</v>
      </c>
      <c r="W364" s="25" t="s">
        <v>8378</v>
      </c>
    </row>
    <row r="365" spans="1:23" hidden="1" x14ac:dyDescent="0.3">
      <c r="A365" s="25">
        <v>3330</v>
      </c>
      <c r="B365" s="25" t="s">
        <v>3330</v>
      </c>
      <c r="C365" s="25" t="s">
        <v>7440</v>
      </c>
      <c r="D365" s="26">
        <v>1500</v>
      </c>
      <c r="E365" s="27">
        <v>1594</v>
      </c>
      <c r="F365" s="25" t="s">
        <v>8218</v>
      </c>
      <c r="G365" s="25" t="s">
        <v>8224</v>
      </c>
      <c r="H365" s="25" t="s">
        <v>8246</v>
      </c>
      <c r="I365" s="25">
        <v>1427919468</v>
      </c>
      <c r="J365" s="25">
        <v>1425331068</v>
      </c>
      <c r="K365" s="25" t="b">
        <v>0</v>
      </c>
      <c r="L365" s="25">
        <v>69</v>
      </c>
      <c r="M365" s="25" t="b">
        <v>1</v>
      </c>
      <c r="N365" s="25" t="s">
        <v>8269</v>
      </c>
      <c r="O365" s="25">
        <v>106</v>
      </c>
      <c r="P365" s="25">
        <v>23.1</v>
      </c>
      <c r="Q365" s="25" t="s">
        <v>8315</v>
      </c>
      <c r="R365" s="25" t="s">
        <v>8316</v>
      </c>
      <c r="S365" s="28">
        <v>42065.887361111112</v>
      </c>
      <c r="T365" s="25">
        <v>25569.000798611112</v>
      </c>
      <c r="U365" s="25">
        <v>2015</v>
      </c>
      <c r="V365" s="25">
        <v>3</v>
      </c>
      <c r="W365" s="25" t="s">
        <v>8374</v>
      </c>
    </row>
    <row r="366" spans="1:23" hidden="1" x14ac:dyDescent="0.3">
      <c r="A366" s="25">
        <v>3331</v>
      </c>
      <c r="B366" s="25" t="s">
        <v>3331</v>
      </c>
      <c r="C366" s="25" t="s">
        <v>7441</v>
      </c>
      <c r="D366" s="26">
        <v>5000</v>
      </c>
      <c r="E366" s="27">
        <v>5226</v>
      </c>
      <c r="F366" s="25" t="s">
        <v>8218</v>
      </c>
      <c r="G366" s="25" t="s">
        <v>8223</v>
      </c>
      <c r="H366" s="25" t="s">
        <v>8245</v>
      </c>
      <c r="I366" s="25">
        <v>1444149886</v>
      </c>
      <c r="J366" s="25">
        <v>1441125886</v>
      </c>
      <c r="K366" s="25" t="b">
        <v>0</v>
      </c>
      <c r="L366" s="25">
        <v>65</v>
      </c>
      <c r="M366" s="25" t="b">
        <v>1</v>
      </c>
      <c r="N366" s="25" t="s">
        <v>8269</v>
      </c>
      <c r="O366" s="25">
        <v>105</v>
      </c>
      <c r="P366" s="25">
        <v>80.400000000000006</v>
      </c>
      <c r="Q366" s="25" t="s">
        <v>8315</v>
      </c>
      <c r="R366" s="25" t="s">
        <v>8316</v>
      </c>
      <c r="S366" s="28">
        <v>42248.697754629626</v>
      </c>
      <c r="T366" s="25">
        <v>25569.000752314816</v>
      </c>
      <c r="U366" s="25">
        <v>2015</v>
      </c>
      <c r="V366" s="25">
        <v>9</v>
      </c>
      <c r="W366" s="25" t="s">
        <v>8380</v>
      </c>
    </row>
    <row r="367" spans="1:23" hidden="1" x14ac:dyDescent="0.3">
      <c r="A367" s="25">
        <v>3332</v>
      </c>
      <c r="B367" s="25" t="s">
        <v>3332</v>
      </c>
      <c r="C367" s="25" t="s">
        <v>7442</v>
      </c>
      <c r="D367" s="26">
        <v>6000</v>
      </c>
      <c r="E367" s="27">
        <v>6000</v>
      </c>
      <c r="F367" s="25" t="s">
        <v>8218</v>
      </c>
      <c r="G367" s="25" t="s">
        <v>8223</v>
      </c>
      <c r="H367" s="25" t="s">
        <v>8245</v>
      </c>
      <c r="I367" s="25">
        <v>1405802330</v>
      </c>
      <c r="J367" s="25">
        <v>1403210330</v>
      </c>
      <c r="K367" s="25" t="b">
        <v>0</v>
      </c>
      <c r="L367" s="25">
        <v>83</v>
      </c>
      <c r="M367" s="25" t="b">
        <v>1</v>
      </c>
      <c r="N367" s="25" t="s">
        <v>8269</v>
      </c>
      <c r="O367" s="25">
        <v>100</v>
      </c>
      <c r="P367" s="25">
        <v>72.290000000000006</v>
      </c>
      <c r="Q367" s="25" t="s">
        <v>8315</v>
      </c>
      <c r="R367" s="25" t="s">
        <v>8316</v>
      </c>
      <c r="S367" s="28">
        <v>41809.860300925924</v>
      </c>
      <c r="T367" s="25">
        <v>25569.000960648147</v>
      </c>
      <c r="U367" s="25">
        <v>2014</v>
      </c>
      <c r="V367" s="25">
        <v>6</v>
      </c>
      <c r="W367" s="25" t="s">
        <v>8377</v>
      </c>
    </row>
    <row r="368" spans="1:23" hidden="1" x14ac:dyDescent="0.3">
      <c r="A368" s="25">
        <v>3333</v>
      </c>
      <c r="B368" s="25" t="s">
        <v>3333</v>
      </c>
      <c r="C368" s="25" t="s">
        <v>7443</v>
      </c>
      <c r="D368" s="26">
        <v>3500</v>
      </c>
      <c r="E368" s="27">
        <v>3660</v>
      </c>
      <c r="F368" s="25" t="s">
        <v>8218</v>
      </c>
      <c r="G368" s="25" t="s">
        <v>8223</v>
      </c>
      <c r="H368" s="25" t="s">
        <v>8245</v>
      </c>
      <c r="I368" s="25">
        <v>1434384880</v>
      </c>
      <c r="J368" s="25">
        <v>1432484080</v>
      </c>
      <c r="K368" s="25" t="b">
        <v>0</v>
      </c>
      <c r="L368" s="25">
        <v>111</v>
      </c>
      <c r="M368" s="25" t="b">
        <v>1</v>
      </c>
      <c r="N368" s="25" t="s">
        <v>8269</v>
      </c>
      <c r="O368" s="25">
        <v>105</v>
      </c>
      <c r="P368" s="25">
        <v>32.97</v>
      </c>
      <c r="Q368" s="25" t="s">
        <v>8315</v>
      </c>
      <c r="R368" s="25" t="s">
        <v>8316</v>
      </c>
      <c r="S368" s="28">
        <v>42148.676851851851</v>
      </c>
      <c r="T368" s="25">
        <v>25569.001284722221</v>
      </c>
      <c r="U368" s="25">
        <v>2015</v>
      </c>
      <c r="V368" s="25">
        <v>5</v>
      </c>
      <c r="W368" s="25" t="s">
        <v>8376</v>
      </c>
    </row>
    <row r="369" spans="1:23" hidden="1" x14ac:dyDescent="0.3">
      <c r="A369" s="25">
        <v>3334</v>
      </c>
      <c r="B369" s="25" t="s">
        <v>3334</v>
      </c>
      <c r="C369" s="25" t="s">
        <v>7444</v>
      </c>
      <c r="D369" s="26">
        <v>3871</v>
      </c>
      <c r="E369" s="27">
        <v>5366</v>
      </c>
      <c r="F369" s="25" t="s">
        <v>8218</v>
      </c>
      <c r="G369" s="25" t="s">
        <v>8223</v>
      </c>
      <c r="H369" s="25" t="s">
        <v>8245</v>
      </c>
      <c r="I369" s="25">
        <v>1438259422</v>
      </c>
      <c r="J369" s="25">
        <v>1435667422</v>
      </c>
      <c r="K369" s="25" t="b">
        <v>0</v>
      </c>
      <c r="L369" s="25">
        <v>46</v>
      </c>
      <c r="M369" s="25" t="b">
        <v>1</v>
      </c>
      <c r="N369" s="25" t="s">
        <v>8269</v>
      </c>
      <c r="O369" s="25">
        <v>139</v>
      </c>
      <c r="P369" s="25">
        <v>116.65</v>
      </c>
      <c r="Q369" s="25" t="s">
        <v>8315</v>
      </c>
      <c r="R369" s="25" t="s">
        <v>8316</v>
      </c>
      <c r="S369" s="28">
        <v>42185.521087962959</v>
      </c>
      <c r="T369" s="25">
        <v>25569.000532407408</v>
      </c>
      <c r="U369" s="25">
        <v>2015</v>
      </c>
      <c r="V369" s="25">
        <v>6</v>
      </c>
      <c r="W369" s="25" t="s">
        <v>8377</v>
      </c>
    </row>
    <row r="370" spans="1:23" hidden="1" x14ac:dyDescent="0.3">
      <c r="A370" s="25">
        <v>3335</v>
      </c>
      <c r="B370" s="25" t="s">
        <v>3335</v>
      </c>
      <c r="C370" s="25" t="s">
        <v>7445</v>
      </c>
      <c r="D370" s="26">
        <v>5000</v>
      </c>
      <c r="E370" s="27">
        <v>5016</v>
      </c>
      <c r="F370" s="25" t="s">
        <v>8218</v>
      </c>
      <c r="G370" s="25" t="s">
        <v>8224</v>
      </c>
      <c r="H370" s="25" t="s">
        <v>8246</v>
      </c>
      <c r="I370" s="25">
        <v>1407106800</v>
      </c>
      <c r="J370" s="25">
        <v>1404749446</v>
      </c>
      <c r="K370" s="25" t="b">
        <v>0</v>
      </c>
      <c r="L370" s="25">
        <v>63</v>
      </c>
      <c r="M370" s="25" t="b">
        <v>1</v>
      </c>
      <c r="N370" s="25" t="s">
        <v>8269</v>
      </c>
      <c r="O370" s="25">
        <v>100</v>
      </c>
      <c r="P370" s="25">
        <v>79.62</v>
      </c>
      <c r="Q370" s="25" t="s">
        <v>8315</v>
      </c>
      <c r="R370" s="25" t="s">
        <v>8316</v>
      </c>
      <c r="S370" s="28">
        <v>41827.674143518518</v>
      </c>
      <c r="T370" s="25">
        <v>25569.000729166666</v>
      </c>
      <c r="U370" s="25">
        <v>2014</v>
      </c>
      <c r="V370" s="25">
        <v>7</v>
      </c>
      <c r="W370" s="25" t="s">
        <v>8378</v>
      </c>
    </row>
    <row r="371" spans="1:23" hidden="1" x14ac:dyDescent="0.3">
      <c r="A371" s="25">
        <v>3336</v>
      </c>
      <c r="B371" s="25" t="s">
        <v>3336</v>
      </c>
      <c r="C371" s="25" t="s">
        <v>7446</v>
      </c>
      <c r="D371" s="26">
        <v>250</v>
      </c>
      <c r="E371" s="27">
        <v>250</v>
      </c>
      <c r="F371" s="25" t="s">
        <v>8218</v>
      </c>
      <c r="G371" s="25" t="s">
        <v>8224</v>
      </c>
      <c r="H371" s="25" t="s">
        <v>8246</v>
      </c>
      <c r="I371" s="25">
        <v>1459845246</v>
      </c>
      <c r="J371" s="25">
        <v>1457429646</v>
      </c>
      <c r="K371" s="25" t="b">
        <v>0</v>
      </c>
      <c r="L371" s="25">
        <v>9</v>
      </c>
      <c r="M371" s="25" t="b">
        <v>1</v>
      </c>
      <c r="N371" s="25" t="s">
        <v>8269</v>
      </c>
      <c r="O371" s="25">
        <v>100</v>
      </c>
      <c r="P371" s="25">
        <v>27.78</v>
      </c>
      <c r="Q371" s="25" t="s">
        <v>8315</v>
      </c>
      <c r="R371" s="25" t="s">
        <v>8316</v>
      </c>
      <c r="S371" s="28">
        <v>42437.398680555561</v>
      </c>
      <c r="T371" s="25">
        <v>25569.000104166666</v>
      </c>
      <c r="U371" s="25">
        <v>2016</v>
      </c>
      <c r="V371" s="25">
        <v>3</v>
      </c>
      <c r="W371" s="25" t="s">
        <v>8374</v>
      </c>
    </row>
    <row r="372" spans="1:23" hidden="1" x14ac:dyDescent="0.3">
      <c r="A372" s="25">
        <v>3337</v>
      </c>
      <c r="B372" s="25" t="s">
        <v>3337</v>
      </c>
      <c r="C372" s="25" t="s">
        <v>7447</v>
      </c>
      <c r="D372" s="26">
        <v>2500</v>
      </c>
      <c r="E372" s="27">
        <v>2755</v>
      </c>
      <c r="F372" s="25" t="s">
        <v>8218</v>
      </c>
      <c r="G372" s="25" t="s">
        <v>8224</v>
      </c>
      <c r="H372" s="25" t="s">
        <v>8246</v>
      </c>
      <c r="I372" s="25">
        <v>1412974800</v>
      </c>
      <c r="J372" s="25">
        <v>1411109167</v>
      </c>
      <c r="K372" s="25" t="b">
        <v>0</v>
      </c>
      <c r="L372" s="25">
        <v>34</v>
      </c>
      <c r="M372" s="25" t="b">
        <v>1</v>
      </c>
      <c r="N372" s="25" t="s">
        <v>8269</v>
      </c>
      <c r="O372" s="25">
        <v>110</v>
      </c>
      <c r="P372" s="25">
        <v>81.03</v>
      </c>
      <c r="Q372" s="25" t="s">
        <v>8315</v>
      </c>
      <c r="R372" s="25" t="s">
        <v>8316</v>
      </c>
      <c r="S372" s="28">
        <v>41901.282025462962</v>
      </c>
      <c r="T372" s="25">
        <v>25569.00039351852</v>
      </c>
      <c r="U372" s="25">
        <v>2014</v>
      </c>
      <c r="V372" s="25">
        <v>9</v>
      </c>
      <c r="W372" s="25" t="s">
        <v>8380</v>
      </c>
    </row>
    <row r="373" spans="1:23" hidden="1" x14ac:dyDescent="0.3">
      <c r="A373" s="25">
        <v>3338</v>
      </c>
      <c r="B373" s="25" t="s">
        <v>3338</v>
      </c>
      <c r="C373" s="25" t="s">
        <v>7448</v>
      </c>
      <c r="D373" s="26">
        <v>15000</v>
      </c>
      <c r="E373" s="27">
        <v>15327</v>
      </c>
      <c r="F373" s="25" t="s">
        <v>8218</v>
      </c>
      <c r="G373" s="25" t="s">
        <v>8223</v>
      </c>
      <c r="H373" s="25" t="s">
        <v>8245</v>
      </c>
      <c r="I373" s="25">
        <v>1487944080</v>
      </c>
      <c r="J373" s="25">
        <v>1486129680</v>
      </c>
      <c r="K373" s="25" t="b">
        <v>0</v>
      </c>
      <c r="L373" s="25">
        <v>112</v>
      </c>
      <c r="M373" s="25" t="b">
        <v>1</v>
      </c>
      <c r="N373" s="25" t="s">
        <v>8269</v>
      </c>
      <c r="O373" s="25">
        <v>102</v>
      </c>
      <c r="P373" s="25">
        <v>136.85</v>
      </c>
      <c r="Q373" s="25" t="s">
        <v>8315</v>
      </c>
      <c r="R373" s="25" t="s">
        <v>8316</v>
      </c>
      <c r="S373" s="28">
        <v>42769.574999999997</v>
      </c>
      <c r="T373" s="25">
        <v>25569.001296296297</v>
      </c>
      <c r="U373" s="25">
        <v>2017</v>
      </c>
      <c r="V373" s="25">
        <v>2</v>
      </c>
      <c r="W373" s="25" t="s">
        <v>8373</v>
      </c>
    </row>
    <row r="374" spans="1:23" hidden="1" x14ac:dyDescent="0.3">
      <c r="A374" s="25">
        <v>3339</v>
      </c>
      <c r="B374" s="25" t="s">
        <v>3339</v>
      </c>
      <c r="C374" s="25" t="s">
        <v>7449</v>
      </c>
      <c r="D374" s="26">
        <v>8000</v>
      </c>
      <c r="E374" s="27">
        <v>8348</v>
      </c>
      <c r="F374" s="25" t="s">
        <v>8218</v>
      </c>
      <c r="G374" s="25" t="s">
        <v>8223</v>
      </c>
      <c r="H374" s="25" t="s">
        <v>8245</v>
      </c>
      <c r="I374" s="25">
        <v>1469721518</v>
      </c>
      <c r="J374" s="25">
        <v>1467129518</v>
      </c>
      <c r="K374" s="25" t="b">
        <v>0</v>
      </c>
      <c r="L374" s="25">
        <v>47</v>
      </c>
      <c r="M374" s="25" t="b">
        <v>1</v>
      </c>
      <c r="N374" s="25" t="s">
        <v>8269</v>
      </c>
      <c r="O374" s="25">
        <v>104</v>
      </c>
      <c r="P374" s="25">
        <v>177.62</v>
      </c>
      <c r="Q374" s="25" t="s">
        <v>8315</v>
      </c>
      <c r="R374" s="25" t="s">
        <v>8316</v>
      </c>
      <c r="S374" s="28">
        <v>42549.665717592594</v>
      </c>
      <c r="T374" s="25">
        <v>25569.000543981481</v>
      </c>
      <c r="U374" s="25">
        <v>2016</v>
      </c>
      <c r="V374" s="25">
        <v>6</v>
      </c>
      <c r="W374" s="25" t="s">
        <v>8377</v>
      </c>
    </row>
    <row r="375" spans="1:23" hidden="1" x14ac:dyDescent="0.3">
      <c r="A375" s="25">
        <v>3340</v>
      </c>
      <c r="B375" s="25" t="s">
        <v>3340</v>
      </c>
      <c r="C375" s="25" t="s">
        <v>7450</v>
      </c>
      <c r="D375" s="26">
        <v>3000</v>
      </c>
      <c r="E375" s="27">
        <v>4145</v>
      </c>
      <c r="F375" s="25" t="s">
        <v>8218</v>
      </c>
      <c r="G375" s="25" t="s">
        <v>8223</v>
      </c>
      <c r="H375" s="25" t="s">
        <v>8245</v>
      </c>
      <c r="I375" s="25">
        <v>1481066554</v>
      </c>
      <c r="J375" s="25">
        <v>1478906554</v>
      </c>
      <c r="K375" s="25" t="b">
        <v>0</v>
      </c>
      <c r="L375" s="25">
        <v>38</v>
      </c>
      <c r="M375" s="25" t="b">
        <v>1</v>
      </c>
      <c r="N375" s="25" t="s">
        <v>8269</v>
      </c>
      <c r="O375" s="25">
        <v>138</v>
      </c>
      <c r="P375" s="25">
        <v>109.08</v>
      </c>
      <c r="Q375" s="25" t="s">
        <v>8315</v>
      </c>
      <c r="R375" s="25" t="s">
        <v>8316</v>
      </c>
      <c r="S375" s="28">
        <v>42685.974004629628</v>
      </c>
      <c r="T375" s="25">
        <v>25569.000439814816</v>
      </c>
      <c r="U375" s="25">
        <v>2016</v>
      </c>
      <c r="V375" s="25">
        <v>11</v>
      </c>
      <c r="W375" s="25" t="s">
        <v>8381</v>
      </c>
    </row>
    <row r="376" spans="1:23" hidden="1" x14ac:dyDescent="0.3">
      <c r="A376" s="25">
        <v>3341</v>
      </c>
      <c r="B376" s="25" t="s">
        <v>3341</v>
      </c>
      <c r="C376" s="25" t="s">
        <v>7451</v>
      </c>
      <c r="D376" s="26">
        <v>3350</v>
      </c>
      <c r="E376" s="27">
        <v>3350</v>
      </c>
      <c r="F376" s="25" t="s">
        <v>8218</v>
      </c>
      <c r="G376" s="25" t="s">
        <v>8224</v>
      </c>
      <c r="H376" s="25" t="s">
        <v>8246</v>
      </c>
      <c r="I376" s="25">
        <v>1465750800</v>
      </c>
      <c r="J376" s="25">
        <v>1463771421</v>
      </c>
      <c r="K376" s="25" t="b">
        <v>0</v>
      </c>
      <c r="L376" s="25">
        <v>28</v>
      </c>
      <c r="M376" s="25" t="b">
        <v>1</v>
      </c>
      <c r="N376" s="25" t="s">
        <v>8269</v>
      </c>
      <c r="O376" s="25">
        <v>100</v>
      </c>
      <c r="P376" s="25">
        <v>119.64</v>
      </c>
      <c r="Q376" s="25" t="s">
        <v>8315</v>
      </c>
      <c r="R376" s="25" t="s">
        <v>8316</v>
      </c>
      <c r="S376" s="28">
        <v>42510.798854166671</v>
      </c>
      <c r="T376" s="25">
        <v>25569.000324074073</v>
      </c>
      <c r="U376" s="25">
        <v>2016</v>
      </c>
      <c r="V376" s="25">
        <v>5</v>
      </c>
      <c r="W376" s="25" t="s">
        <v>8376</v>
      </c>
    </row>
    <row r="377" spans="1:23" hidden="1" x14ac:dyDescent="0.3">
      <c r="A377" s="25">
        <v>3342</v>
      </c>
      <c r="B377" s="25" t="s">
        <v>3342</v>
      </c>
      <c r="C377" s="25" t="s">
        <v>7452</v>
      </c>
      <c r="D377" s="26">
        <v>6000</v>
      </c>
      <c r="E377" s="27">
        <v>6100</v>
      </c>
      <c r="F377" s="25" t="s">
        <v>8218</v>
      </c>
      <c r="G377" s="25" t="s">
        <v>8223</v>
      </c>
      <c r="H377" s="25" t="s">
        <v>8245</v>
      </c>
      <c r="I377" s="25">
        <v>1427864340</v>
      </c>
      <c r="J377" s="25">
        <v>1425020810</v>
      </c>
      <c r="K377" s="25" t="b">
        <v>0</v>
      </c>
      <c r="L377" s="25">
        <v>78</v>
      </c>
      <c r="M377" s="25" t="b">
        <v>1</v>
      </c>
      <c r="N377" s="25" t="s">
        <v>8269</v>
      </c>
      <c r="O377" s="25">
        <v>102</v>
      </c>
      <c r="P377" s="25">
        <v>78.209999999999994</v>
      </c>
      <c r="Q377" s="25" t="s">
        <v>8315</v>
      </c>
      <c r="R377" s="25" t="s">
        <v>8316</v>
      </c>
      <c r="S377" s="28">
        <v>42062.296412037031</v>
      </c>
      <c r="T377" s="25">
        <v>25569.000902777778</v>
      </c>
      <c r="U377" s="25">
        <v>2015</v>
      </c>
      <c r="V377" s="25">
        <v>2</v>
      </c>
      <c r="W377" s="25" t="s">
        <v>8373</v>
      </c>
    </row>
    <row r="378" spans="1:23" hidden="1" x14ac:dyDescent="0.3">
      <c r="A378" s="25">
        <v>3343</v>
      </c>
      <c r="B378" s="25" t="s">
        <v>3343</v>
      </c>
      <c r="C378" s="25" t="s">
        <v>7453</v>
      </c>
      <c r="D378" s="26">
        <v>700</v>
      </c>
      <c r="E378" s="27">
        <v>1200</v>
      </c>
      <c r="F378" s="25" t="s">
        <v>8218</v>
      </c>
      <c r="G378" s="25" t="s">
        <v>8224</v>
      </c>
      <c r="H378" s="25" t="s">
        <v>8246</v>
      </c>
      <c r="I378" s="25">
        <v>1460553480</v>
      </c>
      <c r="J378" s="25">
        <v>1458770384</v>
      </c>
      <c r="K378" s="25" t="b">
        <v>0</v>
      </c>
      <c r="L378" s="25">
        <v>23</v>
      </c>
      <c r="M378" s="25" t="b">
        <v>1</v>
      </c>
      <c r="N378" s="25" t="s">
        <v>8269</v>
      </c>
      <c r="O378" s="25">
        <v>171</v>
      </c>
      <c r="P378" s="25">
        <v>52.17</v>
      </c>
      <c r="Q378" s="25" t="s">
        <v>8315</v>
      </c>
      <c r="R378" s="25" t="s">
        <v>8316</v>
      </c>
      <c r="S378" s="28">
        <v>42452.916481481487</v>
      </c>
      <c r="T378" s="25">
        <v>25569.000266203704</v>
      </c>
      <c r="U378" s="25">
        <v>2016</v>
      </c>
      <c r="V378" s="25">
        <v>3</v>
      </c>
      <c r="W378" s="25" t="s">
        <v>8374</v>
      </c>
    </row>
    <row r="379" spans="1:23" hidden="1" x14ac:dyDescent="0.3">
      <c r="A379" s="25">
        <v>3344</v>
      </c>
      <c r="B379" s="25" t="s">
        <v>3344</v>
      </c>
      <c r="C379" s="25" t="s">
        <v>7454</v>
      </c>
      <c r="D379" s="26">
        <v>4500</v>
      </c>
      <c r="E379" s="27">
        <v>4565</v>
      </c>
      <c r="F379" s="25" t="s">
        <v>8218</v>
      </c>
      <c r="G379" s="25" t="s">
        <v>8223</v>
      </c>
      <c r="H379" s="25" t="s">
        <v>8245</v>
      </c>
      <c r="I379" s="25">
        <v>1409374093</v>
      </c>
      <c r="J379" s="25">
        <v>1406782093</v>
      </c>
      <c r="K379" s="25" t="b">
        <v>0</v>
      </c>
      <c r="L379" s="25">
        <v>40</v>
      </c>
      <c r="M379" s="25" t="b">
        <v>1</v>
      </c>
      <c r="N379" s="25" t="s">
        <v>8269</v>
      </c>
      <c r="O379" s="25">
        <v>101</v>
      </c>
      <c r="P379" s="25">
        <v>114.13</v>
      </c>
      <c r="Q379" s="25" t="s">
        <v>8315</v>
      </c>
      <c r="R379" s="25" t="s">
        <v>8316</v>
      </c>
      <c r="S379" s="28">
        <v>41851.200150462959</v>
      </c>
      <c r="T379" s="25">
        <v>25569.000462962962</v>
      </c>
      <c r="U379" s="25">
        <v>2014</v>
      </c>
      <c r="V379" s="25">
        <v>7</v>
      </c>
      <c r="W379" s="25" t="s">
        <v>8378</v>
      </c>
    </row>
    <row r="380" spans="1:23" hidden="1" x14ac:dyDescent="0.3">
      <c r="A380" s="25">
        <v>3345</v>
      </c>
      <c r="B380" s="25" t="s">
        <v>3345</v>
      </c>
      <c r="C380" s="25" t="s">
        <v>7455</v>
      </c>
      <c r="D380" s="26">
        <v>500</v>
      </c>
      <c r="E380" s="27">
        <v>650</v>
      </c>
      <c r="F380" s="25" t="s">
        <v>8218</v>
      </c>
      <c r="G380" s="25" t="s">
        <v>8223</v>
      </c>
      <c r="H380" s="25" t="s">
        <v>8245</v>
      </c>
      <c r="I380" s="25">
        <v>1429317420</v>
      </c>
      <c r="J380" s="25">
        <v>1424226768</v>
      </c>
      <c r="K380" s="25" t="b">
        <v>0</v>
      </c>
      <c r="L380" s="25">
        <v>13</v>
      </c>
      <c r="M380" s="25" t="b">
        <v>1</v>
      </c>
      <c r="N380" s="25" t="s">
        <v>8269</v>
      </c>
      <c r="O380" s="25">
        <v>130</v>
      </c>
      <c r="P380" s="25">
        <v>50</v>
      </c>
      <c r="Q380" s="25" t="s">
        <v>8315</v>
      </c>
      <c r="R380" s="25" t="s">
        <v>8316</v>
      </c>
      <c r="S380" s="28">
        <v>42053.106111111112</v>
      </c>
      <c r="T380" s="25">
        <v>25569.000150462962</v>
      </c>
      <c r="U380" s="25">
        <v>2015</v>
      </c>
      <c r="V380" s="25">
        <v>2</v>
      </c>
      <c r="W380" s="25" t="s">
        <v>8373</v>
      </c>
    </row>
    <row r="381" spans="1:23" hidden="1" x14ac:dyDescent="0.3">
      <c r="A381" s="25">
        <v>3346</v>
      </c>
      <c r="B381" s="25" t="s">
        <v>3346</v>
      </c>
      <c r="C381" s="25" t="s">
        <v>7456</v>
      </c>
      <c r="D381" s="26">
        <v>1500</v>
      </c>
      <c r="E381" s="27">
        <v>1650</v>
      </c>
      <c r="F381" s="25" t="s">
        <v>8218</v>
      </c>
      <c r="G381" s="25" t="s">
        <v>8223</v>
      </c>
      <c r="H381" s="25" t="s">
        <v>8245</v>
      </c>
      <c r="I381" s="25">
        <v>1424910910</v>
      </c>
      <c r="J381" s="25">
        <v>1424306110</v>
      </c>
      <c r="K381" s="25" t="b">
        <v>0</v>
      </c>
      <c r="L381" s="25">
        <v>18</v>
      </c>
      <c r="M381" s="25" t="b">
        <v>1</v>
      </c>
      <c r="N381" s="25" t="s">
        <v>8269</v>
      </c>
      <c r="O381" s="25">
        <v>110</v>
      </c>
      <c r="P381" s="25">
        <v>91.67</v>
      </c>
      <c r="Q381" s="25" t="s">
        <v>8315</v>
      </c>
      <c r="R381" s="25" t="s">
        <v>8316</v>
      </c>
      <c r="S381" s="28">
        <v>42054.024421296301</v>
      </c>
      <c r="T381" s="25">
        <v>25569.000208333335</v>
      </c>
      <c r="U381" s="25">
        <v>2015</v>
      </c>
      <c r="V381" s="25">
        <v>2</v>
      </c>
      <c r="W381" s="25" t="s">
        <v>8373</v>
      </c>
    </row>
    <row r="382" spans="1:23" hidden="1" x14ac:dyDescent="0.3">
      <c r="A382" s="25">
        <v>3347</v>
      </c>
      <c r="B382" s="25" t="s">
        <v>3347</v>
      </c>
      <c r="C382" s="25" t="s">
        <v>7457</v>
      </c>
      <c r="D382" s="26">
        <v>2000</v>
      </c>
      <c r="E382" s="27">
        <v>2389</v>
      </c>
      <c r="F382" s="25" t="s">
        <v>8218</v>
      </c>
      <c r="G382" s="25" t="s">
        <v>8224</v>
      </c>
      <c r="H382" s="25" t="s">
        <v>8246</v>
      </c>
      <c r="I382" s="25">
        <v>1462741200</v>
      </c>
      <c r="J382" s="25">
        <v>1461503654</v>
      </c>
      <c r="K382" s="25" t="b">
        <v>0</v>
      </c>
      <c r="L382" s="25">
        <v>22</v>
      </c>
      <c r="M382" s="25" t="b">
        <v>1</v>
      </c>
      <c r="N382" s="25" t="s">
        <v>8269</v>
      </c>
      <c r="O382" s="25">
        <v>119</v>
      </c>
      <c r="P382" s="25">
        <v>108.59</v>
      </c>
      <c r="Q382" s="25" t="s">
        <v>8315</v>
      </c>
      <c r="R382" s="25" t="s">
        <v>8316</v>
      </c>
      <c r="S382" s="28">
        <v>42484.551550925928</v>
      </c>
      <c r="T382" s="25">
        <v>25569.000254629631</v>
      </c>
      <c r="U382" s="25">
        <v>2016</v>
      </c>
      <c r="V382" s="25">
        <v>4</v>
      </c>
      <c r="W382" s="25" t="s">
        <v>8375</v>
      </c>
    </row>
    <row r="383" spans="1:23" hidden="1" x14ac:dyDescent="0.3">
      <c r="A383" s="25">
        <v>3348</v>
      </c>
      <c r="B383" s="25" t="s">
        <v>3266</v>
      </c>
      <c r="C383" s="25" t="s">
        <v>7458</v>
      </c>
      <c r="D383" s="26">
        <v>5500</v>
      </c>
      <c r="E383" s="27">
        <v>5516</v>
      </c>
      <c r="F383" s="25" t="s">
        <v>8218</v>
      </c>
      <c r="G383" s="25" t="s">
        <v>8223</v>
      </c>
      <c r="H383" s="25" t="s">
        <v>8245</v>
      </c>
      <c r="I383" s="25">
        <v>1461988740</v>
      </c>
      <c r="J383" s="25">
        <v>1459949080</v>
      </c>
      <c r="K383" s="25" t="b">
        <v>0</v>
      </c>
      <c r="L383" s="25">
        <v>79</v>
      </c>
      <c r="M383" s="25" t="b">
        <v>1</v>
      </c>
      <c r="N383" s="25" t="s">
        <v>8269</v>
      </c>
      <c r="O383" s="25">
        <v>100</v>
      </c>
      <c r="P383" s="25">
        <v>69.819999999999993</v>
      </c>
      <c r="Q383" s="25" t="s">
        <v>8315</v>
      </c>
      <c r="R383" s="25" t="s">
        <v>8316</v>
      </c>
      <c r="S383" s="28">
        <v>42466.558796296296</v>
      </c>
      <c r="T383" s="25">
        <v>25569.000914351851</v>
      </c>
      <c r="U383" s="25">
        <v>2016</v>
      </c>
      <c r="V383" s="25">
        <v>4</v>
      </c>
      <c r="W383" s="25" t="s">
        <v>8375</v>
      </c>
    </row>
    <row r="384" spans="1:23" hidden="1" x14ac:dyDescent="0.3">
      <c r="A384" s="25">
        <v>3349</v>
      </c>
      <c r="B384" s="25" t="s">
        <v>3348</v>
      </c>
      <c r="C384" s="25" t="s">
        <v>7459</v>
      </c>
      <c r="D384" s="26">
        <v>1000</v>
      </c>
      <c r="E384" s="27">
        <v>1534</v>
      </c>
      <c r="F384" s="25" t="s">
        <v>8218</v>
      </c>
      <c r="G384" s="25" t="s">
        <v>8223</v>
      </c>
      <c r="H384" s="25" t="s">
        <v>8245</v>
      </c>
      <c r="I384" s="25">
        <v>1465837200</v>
      </c>
      <c r="J384" s="25">
        <v>1463971172</v>
      </c>
      <c r="K384" s="25" t="b">
        <v>0</v>
      </c>
      <c r="L384" s="25">
        <v>14</v>
      </c>
      <c r="M384" s="25" t="b">
        <v>1</v>
      </c>
      <c r="N384" s="25" t="s">
        <v>8269</v>
      </c>
      <c r="O384" s="25">
        <v>153</v>
      </c>
      <c r="P384" s="25">
        <v>109.57</v>
      </c>
      <c r="Q384" s="25" t="s">
        <v>8315</v>
      </c>
      <c r="R384" s="25" t="s">
        <v>8316</v>
      </c>
      <c r="S384" s="28">
        <v>42513.110787037032</v>
      </c>
      <c r="T384" s="25">
        <v>25569.000162037039</v>
      </c>
      <c r="U384" s="25">
        <v>2016</v>
      </c>
      <c r="V384" s="25">
        <v>5</v>
      </c>
      <c r="W384" s="25" t="s">
        <v>8376</v>
      </c>
    </row>
    <row r="385" spans="1:23" hidden="1" x14ac:dyDescent="0.3">
      <c r="A385" s="25">
        <v>3350</v>
      </c>
      <c r="B385" s="25" t="s">
        <v>3349</v>
      </c>
      <c r="C385" s="25" t="s">
        <v>7460</v>
      </c>
      <c r="D385" s="26">
        <v>3500</v>
      </c>
      <c r="E385" s="27">
        <v>3655</v>
      </c>
      <c r="F385" s="25" t="s">
        <v>8218</v>
      </c>
      <c r="G385" s="25" t="s">
        <v>8242</v>
      </c>
      <c r="H385" s="25" t="s">
        <v>8248</v>
      </c>
      <c r="I385" s="25">
        <v>1448838000</v>
      </c>
      <c r="J385" s="25">
        <v>1445791811</v>
      </c>
      <c r="K385" s="25" t="b">
        <v>0</v>
      </c>
      <c r="L385" s="25">
        <v>51</v>
      </c>
      <c r="M385" s="25" t="b">
        <v>1</v>
      </c>
      <c r="N385" s="25" t="s">
        <v>8269</v>
      </c>
      <c r="O385" s="25">
        <v>104</v>
      </c>
      <c r="P385" s="25">
        <v>71.67</v>
      </c>
      <c r="Q385" s="25" t="s">
        <v>8315</v>
      </c>
      <c r="R385" s="25" t="s">
        <v>8316</v>
      </c>
      <c r="S385" s="28">
        <v>42302.701516203699</v>
      </c>
      <c r="T385" s="25">
        <v>25569.000590277778</v>
      </c>
      <c r="U385" s="25">
        <v>2015</v>
      </c>
      <c r="V385" s="25">
        <v>10</v>
      </c>
      <c r="W385" s="25" t="s">
        <v>8383</v>
      </c>
    </row>
    <row r="386" spans="1:23" hidden="1" x14ac:dyDescent="0.3">
      <c r="A386" s="25">
        <v>3351</v>
      </c>
      <c r="B386" s="25" t="s">
        <v>3350</v>
      </c>
      <c r="C386" s="25" t="s">
        <v>7461</v>
      </c>
      <c r="D386" s="26">
        <v>5000</v>
      </c>
      <c r="E386" s="27">
        <v>5055</v>
      </c>
      <c r="F386" s="25" t="s">
        <v>8218</v>
      </c>
      <c r="G386" s="25" t="s">
        <v>8224</v>
      </c>
      <c r="H386" s="25" t="s">
        <v>8246</v>
      </c>
      <c r="I386" s="25">
        <v>1406113200</v>
      </c>
      <c r="J386" s="25">
        <v>1402910965</v>
      </c>
      <c r="K386" s="25" t="b">
        <v>0</v>
      </c>
      <c r="L386" s="25">
        <v>54</v>
      </c>
      <c r="M386" s="25" t="b">
        <v>1</v>
      </c>
      <c r="N386" s="25" t="s">
        <v>8269</v>
      </c>
      <c r="O386" s="25">
        <v>101</v>
      </c>
      <c r="P386" s="25">
        <v>93.61</v>
      </c>
      <c r="Q386" s="25" t="s">
        <v>8315</v>
      </c>
      <c r="R386" s="25" t="s">
        <v>8316</v>
      </c>
      <c r="S386" s="28">
        <v>41806.395428240743</v>
      </c>
      <c r="T386" s="25">
        <v>25569.000625000001</v>
      </c>
      <c r="U386" s="25">
        <v>2014</v>
      </c>
      <c r="V386" s="25">
        <v>6</v>
      </c>
      <c r="W386" s="25" t="s">
        <v>8377</v>
      </c>
    </row>
    <row r="387" spans="1:23" hidden="1" x14ac:dyDescent="0.3">
      <c r="A387" s="25">
        <v>3352</v>
      </c>
      <c r="B387" s="25" t="s">
        <v>3351</v>
      </c>
      <c r="C387" s="25" t="s">
        <v>7462</v>
      </c>
      <c r="D387" s="26">
        <v>5000</v>
      </c>
      <c r="E387" s="27">
        <v>5376</v>
      </c>
      <c r="F387" s="25" t="s">
        <v>8218</v>
      </c>
      <c r="G387" s="25" t="s">
        <v>8224</v>
      </c>
      <c r="H387" s="25" t="s">
        <v>8246</v>
      </c>
      <c r="I387" s="25">
        <v>1467414000</v>
      </c>
      <c r="J387" s="25">
        <v>1462492178</v>
      </c>
      <c r="K387" s="25" t="b">
        <v>0</v>
      </c>
      <c r="L387" s="25">
        <v>70</v>
      </c>
      <c r="M387" s="25" t="b">
        <v>1</v>
      </c>
      <c r="N387" s="25" t="s">
        <v>8269</v>
      </c>
      <c r="O387" s="25">
        <v>108</v>
      </c>
      <c r="P387" s="25">
        <v>76.8</v>
      </c>
      <c r="Q387" s="25" t="s">
        <v>8315</v>
      </c>
      <c r="R387" s="25" t="s">
        <v>8316</v>
      </c>
      <c r="S387" s="28">
        <v>42495.992800925931</v>
      </c>
      <c r="T387" s="25">
        <v>25569.000810185185</v>
      </c>
      <c r="U387" s="25">
        <v>2016</v>
      </c>
      <c r="V387" s="25">
        <v>5</v>
      </c>
      <c r="W387" s="25" t="s">
        <v>8376</v>
      </c>
    </row>
    <row r="388" spans="1:23" hidden="1" x14ac:dyDescent="0.3">
      <c r="A388" s="25">
        <v>3353</v>
      </c>
      <c r="B388" s="25" t="s">
        <v>3352</v>
      </c>
      <c r="C388" s="25" t="s">
        <v>7463</v>
      </c>
      <c r="D388" s="26">
        <v>500</v>
      </c>
      <c r="E388" s="27">
        <v>1575</v>
      </c>
      <c r="F388" s="25" t="s">
        <v>8218</v>
      </c>
      <c r="G388" s="25" t="s">
        <v>8224</v>
      </c>
      <c r="H388" s="25" t="s">
        <v>8246</v>
      </c>
      <c r="I388" s="25">
        <v>1462230000</v>
      </c>
      <c r="J388" s="25">
        <v>1461061350</v>
      </c>
      <c r="K388" s="25" t="b">
        <v>0</v>
      </c>
      <c r="L388" s="25">
        <v>44</v>
      </c>
      <c r="M388" s="25" t="b">
        <v>1</v>
      </c>
      <c r="N388" s="25" t="s">
        <v>8269</v>
      </c>
      <c r="O388" s="25">
        <v>315</v>
      </c>
      <c r="P388" s="25">
        <v>35.799999999999997</v>
      </c>
      <c r="Q388" s="25" t="s">
        <v>8315</v>
      </c>
      <c r="R388" s="25" t="s">
        <v>8316</v>
      </c>
      <c r="S388" s="28">
        <v>42479.432291666672</v>
      </c>
      <c r="T388" s="25">
        <v>25569.000509259258</v>
      </c>
      <c r="U388" s="25">
        <v>2016</v>
      </c>
      <c r="V388" s="25">
        <v>4</v>
      </c>
      <c r="W388" s="25" t="s">
        <v>8375</v>
      </c>
    </row>
    <row r="389" spans="1:23" hidden="1" x14ac:dyDescent="0.3">
      <c r="A389" s="25">
        <v>3354</v>
      </c>
      <c r="B389" s="25" t="s">
        <v>3353</v>
      </c>
      <c r="C389" s="25" t="s">
        <v>7464</v>
      </c>
      <c r="D389" s="26">
        <v>3000</v>
      </c>
      <c r="E389" s="27">
        <v>3058</v>
      </c>
      <c r="F389" s="25" t="s">
        <v>8218</v>
      </c>
      <c r="G389" s="25" t="s">
        <v>8223</v>
      </c>
      <c r="H389" s="25" t="s">
        <v>8245</v>
      </c>
      <c r="I389" s="25">
        <v>1446091260</v>
      </c>
      <c r="J389" s="25">
        <v>1443029206</v>
      </c>
      <c r="K389" s="25" t="b">
        <v>0</v>
      </c>
      <c r="L389" s="25">
        <v>55</v>
      </c>
      <c r="M389" s="25" t="b">
        <v>1</v>
      </c>
      <c r="N389" s="25" t="s">
        <v>8269</v>
      </c>
      <c r="O389" s="25">
        <v>102</v>
      </c>
      <c r="P389" s="25">
        <v>55.6</v>
      </c>
      <c r="Q389" s="25" t="s">
        <v>8315</v>
      </c>
      <c r="R389" s="25" t="s">
        <v>8316</v>
      </c>
      <c r="S389" s="28">
        <v>42270.7269212963</v>
      </c>
      <c r="T389" s="25">
        <v>25569.000636574074</v>
      </c>
      <c r="U389" s="25">
        <v>2015</v>
      </c>
      <c r="V389" s="25">
        <v>9</v>
      </c>
      <c r="W389" s="25" t="s">
        <v>8380</v>
      </c>
    </row>
    <row r="390" spans="1:23" hidden="1" x14ac:dyDescent="0.3">
      <c r="A390" s="25">
        <v>3355</v>
      </c>
      <c r="B390" s="25" t="s">
        <v>3354</v>
      </c>
      <c r="C390" s="25" t="s">
        <v>7465</v>
      </c>
      <c r="D390" s="26">
        <v>1750</v>
      </c>
      <c r="E390" s="27">
        <v>2210</v>
      </c>
      <c r="F390" s="25" t="s">
        <v>8218</v>
      </c>
      <c r="G390" s="25" t="s">
        <v>8224</v>
      </c>
      <c r="H390" s="25" t="s">
        <v>8246</v>
      </c>
      <c r="I390" s="25">
        <v>1462879020</v>
      </c>
      <c r="J390" s="25">
        <v>1461941527</v>
      </c>
      <c r="K390" s="25" t="b">
        <v>0</v>
      </c>
      <c r="L390" s="25">
        <v>15</v>
      </c>
      <c r="M390" s="25" t="b">
        <v>1</v>
      </c>
      <c r="N390" s="25" t="s">
        <v>8269</v>
      </c>
      <c r="O390" s="25">
        <v>126</v>
      </c>
      <c r="P390" s="25">
        <v>147.33000000000001</v>
      </c>
      <c r="Q390" s="25" t="s">
        <v>8315</v>
      </c>
      <c r="R390" s="25" t="s">
        <v>8316</v>
      </c>
      <c r="S390" s="28">
        <v>42489.619525462964</v>
      </c>
      <c r="T390" s="25">
        <v>25569.000173611112</v>
      </c>
      <c r="U390" s="25">
        <v>2016</v>
      </c>
      <c r="V390" s="25">
        <v>4</v>
      </c>
      <c r="W390" s="25" t="s">
        <v>8375</v>
      </c>
    </row>
    <row r="391" spans="1:23" hidden="1" x14ac:dyDescent="0.3">
      <c r="A391" s="25">
        <v>3356</v>
      </c>
      <c r="B391" s="25" t="s">
        <v>3355</v>
      </c>
      <c r="C391" s="25" t="s">
        <v>7466</v>
      </c>
      <c r="D391" s="26">
        <v>1500</v>
      </c>
      <c r="E391" s="27">
        <v>1521</v>
      </c>
      <c r="F391" s="25" t="s">
        <v>8218</v>
      </c>
      <c r="G391" s="25" t="s">
        <v>8224</v>
      </c>
      <c r="H391" s="25" t="s">
        <v>8246</v>
      </c>
      <c r="I391" s="25">
        <v>1468611272</v>
      </c>
      <c r="J391" s="25">
        <v>1466019272</v>
      </c>
      <c r="K391" s="25" t="b">
        <v>0</v>
      </c>
      <c r="L391" s="25">
        <v>27</v>
      </c>
      <c r="M391" s="25" t="b">
        <v>1</v>
      </c>
      <c r="N391" s="25" t="s">
        <v>8269</v>
      </c>
      <c r="O391" s="25">
        <v>101</v>
      </c>
      <c r="P391" s="25">
        <v>56.33</v>
      </c>
      <c r="Q391" s="25" t="s">
        <v>8315</v>
      </c>
      <c r="R391" s="25" t="s">
        <v>8316</v>
      </c>
      <c r="S391" s="28">
        <v>42536.815648148149</v>
      </c>
      <c r="T391" s="25">
        <v>25569.0003125</v>
      </c>
      <c r="U391" s="25">
        <v>2016</v>
      </c>
      <c r="V391" s="25">
        <v>6</v>
      </c>
      <c r="W391" s="25" t="s">
        <v>8377</v>
      </c>
    </row>
    <row r="392" spans="1:23" hidden="1" x14ac:dyDescent="0.3">
      <c r="A392" s="25">
        <v>3357</v>
      </c>
      <c r="B392" s="25" t="s">
        <v>3356</v>
      </c>
      <c r="C392" s="25" t="s">
        <v>7467</v>
      </c>
      <c r="D392" s="26">
        <v>2000</v>
      </c>
      <c r="E392" s="27">
        <v>2020</v>
      </c>
      <c r="F392" s="25" t="s">
        <v>8218</v>
      </c>
      <c r="G392" s="25" t="s">
        <v>8224</v>
      </c>
      <c r="H392" s="25" t="s">
        <v>8246</v>
      </c>
      <c r="I392" s="25">
        <v>1406887310</v>
      </c>
      <c r="J392" s="25">
        <v>1404295310</v>
      </c>
      <c r="K392" s="25" t="b">
        <v>0</v>
      </c>
      <c r="L392" s="25">
        <v>21</v>
      </c>
      <c r="M392" s="25" t="b">
        <v>1</v>
      </c>
      <c r="N392" s="25" t="s">
        <v>8269</v>
      </c>
      <c r="O392" s="25">
        <v>101</v>
      </c>
      <c r="P392" s="25">
        <v>96.19</v>
      </c>
      <c r="Q392" s="25" t="s">
        <v>8315</v>
      </c>
      <c r="R392" s="25" t="s">
        <v>8316</v>
      </c>
      <c r="S392" s="28">
        <v>41822.417939814812</v>
      </c>
      <c r="T392" s="25">
        <v>25569.000243055554</v>
      </c>
      <c r="U392" s="25">
        <v>2014</v>
      </c>
      <c r="V392" s="25">
        <v>7</v>
      </c>
      <c r="W392" s="25" t="s">
        <v>8378</v>
      </c>
    </row>
    <row r="393" spans="1:23" hidden="1" x14ac:dyDescent="0.3">
      <c r="A393" s="25">
        <v>3358</v>
      </c>
      <c r="B393" s="25" t="s">
        <v>3357</v>
      </c>
      <c r="C393" s="25" t="s">
        <v>7468</v>
      </c>
      <c r="D393" s="26">
        <v>10000</v>
      </c>
      <c r="E393" s="27">
        <v>10299</v>
      </c>
      <c r="F393" s="25" t="s">
        <v>8218</v>
      </c>
      <c r="G393" s="25" t="s">
        <v>8223</v>
      </c>
      <c r="H393" s="25" t="s">
        <v>8245</v>
      </c>
      <c r="I393" s="25">
        <v>1416385679</v>
      </c>
      <c r="J393" s="25">
        <v>1413790079</v>
      </c>
      <c r="K393" s="25" t="b">
        <v>0</v>
      </c>
      <c r="L393" s="25">
        <v>162</v>
      </c>
      <c r="M393" s="25" t="b">
        <v>1</v>
      </c>
      <c r="N393" s="25" t="s">
        <v>8269</v>
      </c>
      <c r="O393" s="25">
        <v>103</v>
      </c>
      <c r="P393" s="25">
        <v>63.57</v>
      </c>
      <c r="Q393" s="25" t="s">
        <v>8315</v>
      </c>
      <c r="R393" s="25" t="s">
        <v>8316</v>
      </c>
      <c r="S393" s="28">
        <v>41932.311099537037</v>
      </c>
      <c r="T393" s="25">
        <v>25569.001875000002</v>
      </c>
      <c r="U393" s="25">
        <v>2014</v>
      </c>
      <c r="V393" s="25">
        <v>10</v>
      </c>
      <c r="W393" s="25" t="s">
        <v>8383</v>
      </c>
    </row>
    <row r="394" spans="1:23" hidden="1" x14ac:dyDescent="0.3">
      <c r="A394" s="25">
        <v>3359</v>
      </c>
      <c r="B394" s="25" t="s">
        <v>3358</v>
      </c>
      <c r="C394" s="25" t="s">
        <v>7469</v>
      </c>
      <c r="D394" s="26">
        <v>4000</v>
      </c>
      <c r="E394" s="27">
        <v>4250</v>
      </c>
      <c r="F394" s="25" t="s">
        <v>8218</v>
      </c>
      <c r="G394" s="25" t="s">
        <v>8223</v>
      </c>
      <c r="H394" s="25" t="s">
        <v>8245</v>
      </c>
      <c r="I394" s="25">
        <v>1487985734</v>
      </c>
      <c r="J394" s="25">
        <v>1484097734</v>
      </c>
      <c r="K394" s="25" t="b">
        <v>0</v>
      </c>
      <c r="L394" s="25">
        <v>23</v>
      </c>
      <c r="M394" s="25" t="b">
        <v>1</v>
      </c>
      <c r="N394" s="25" t="s">
        <v>8269</v>
      </c>
      <c r="O394" s="25">
        <v>106</v>
      </c>
      <c r="P394" s="25">
        <v>184.78</v>
      </c>
      <c r="Q394" s="25" t="s">
        <v>8315</v>
      </c>
      <c r="R394" s="25" t="s">
        <v>8316</v>
      </c>
      <c r="S394" s="28">
        <v>42746.057106481487</v>
      </c>
      <c r="T394" s="25">
        <v>25569.000266203704</v>
      </c>
      <c r="U394" s="25">
        <v>2017</v>
      </c>
      <c r="V394" s="25">
        <v>1</v>
      </c>
      <c r="W394" s="25" t="s">
        <v>8372</v>
      </c>
    </row>
    <row r="395" spans="1:23" hidden="1" x14ac:dyDescent="0.3">
      <c r="A395" s="25">
        <v>3360</v>
      </c>
      <c r="B395" s="25" t="s">
        <v>3359</v>
      </c>
      <c r="C395" s="25" t="s">
        <v>7470</v>
      </c>
      <c r="D395" s="26">
        <v>9000</v>
      </c>
      <c r="E395" s="27">
        <v>9124</v>
      </c>
      <c r="F395" s="25" t="s">
        <v>8218</v>
      </c>
      <c r="G395" s="25" t="s">
        <v>8243</v>
      </c>
      <c r="H395" s="25" t="s">
        <v>8257</v>
      </c>
      <c r="I395" s="25">
        <v>1481731140</v>
      </c>
      <c r="J395" s="25">
        <v>1479866343</v>
      </c>
      <c r="K395" s="25" t="b">
        <v>0</v>
      </c>
      <c r="L395" s="25">
        <v>72</v>
      </c>
      <c r="M395" s="25" t="b">
        <v>1</v>
      </c>
      <c r="N395" s="25" t="s">
        <v>8269</v>
      </c>
      <c r="O395" s="25">
        <v>101</v>
      </c>
      <c r="P395" s="25">
        <v>126.72</v>
      </c>
      <c r="Q395" s="25" t="s">
        <v>8315</v>
      </c>
      <c r="R395" s="25" t="s">
        <v>8316</v>
      </c>
      <c r="S395" s="28">
        <v>42697.082673611112</v>
      </c>
      <c r="T395" s="25">
        <v>25569.000833333332</v>
      </c>
      <c r="U395" s="25">
        <v>2016</v>
      </c>
      <c r="V395" s="25">
        <v>11</v>
      </c>
      <c r="W395" s="25" t="s">
        <v>8381</v>
      </c>
    </row>
    <row r="396" spans="1:23" hidden="1" x14ac:dyDescent="0.3">
      <c r="A396" s="25">
        <v>3361</v>
      </c>
      <c r="B396" s="25" t="s">
        <v>3360</v>
      </c>
      <c r="C396" s="25" t="s">
        <v>7471</v>
      </c>
      <c r="D396" s="26">
        <v>5000</v>
      </c>
      <c r="E396" s="27">
        <v>5673</v>
      </c>
      <c r="F396" s="25" t="s">
        <v>8218</v>
      </c>
      <c r="G396" s="25" t="s">
        <v>8223</v>
      </c>
      <c r="H396" s="25" t="s">
        <v>8245</v>
      </c>
      <c r="I396" s="25">
        <v>1409587140</v>
      </c>
      <c r="J396" s="25">
        <v>1408062990</v>
      </c>
      <c r="K396" s="25" t="b">
        <v>0</v>
      </c>
      <c r="L396" s="25">
        <v>68</v>
      </c>
      <c r="M396" s="25" t="b">
        <v>1</v>
      </c>
      <c r="N396" s="25" t="s">
        <v>8269</v>
      </c>
      <c r="O396" s="25">
        <v>113</v>
      </c>
      <c r="P396" s="25">
        <v>83.43</v>
      </c>
      <c r="Q396" s="25" t="s">
        <v>8315</v>
      </c>
      <c r="R396" s="25" t="s">
        <v>8316</v>
      </c>
      <c r="S396" s="28">
        <v>41866.025347222225</v>
      </c>
      <c r="T396" s="25">
        <v>25569.000787037035</v>
      </c>
      <c r="U396" s="25">
        <v>2014</v>
      </c>
      <c r="V396" s="25">
        <v>8</v>
      </c>
      <c r="W396" s="25" t="s">
        <v>8379</v>
      </c>
    </row>
    <row r="397" spans="1:23" hidden="1" x14ac:dyDescent="0.3">
      <c r="A397" s="25">
        <v>3362</v>
      </c>
      <c r="B397" s="25" t="s">
        <v>3361</v>
      </c>
      <c r="C397" s="25" t="s">
        <v>7472</v>
      </c>
      <c r="D397" s="26">
        <v>500</v>
      </c>
      <c r="E397" s="27">
        <v>1090</v>
      </c>
      <c r="F397" s="25" t="s">
        <v>8218</v>
      </c>
      <c r="G397" s="25" t="s">
        <v>8223</v>
      </c>
      <c r="H397" s="25" t="s">
        <v>8245</v>
      </c>
      <c r="I397" s="25">
        <v>1425704100</v>
      </c>
      <c r="J397" s="25">
        <v>1424484717</v>
      </c>
      <c r="K397" s="25" t="b">
        <v>0</v>
      </c>
      <c r="L397" s="25">
        <v>20</v>
      </c>
      <c r="M397" s="25" t="b">
        <v>1</v>
      </c>
      <c r="N397" s="25" t="s">
        <v>8269</v>
      </c>
      <c r="O397" s="25">
        <v>218</v>
      </c>
      <c r="P397" s="25">
        <v>54.5</v>
      </c>
      <c r="Q397" s="25" t="s">
        <v>8315</v>
      </c>
      <c r="R397" s="25" t="s">
        <v>8316</v>
      </c>
      <c r="S397" s="28">
        <v>42056.091631944444</v>
      </c>
      <c r="T397" s="25">
        <v>25569.000231481481</v>
      </c>
      <c r="U397" s="25">
        <v>2015</v>
      </c>
      <c r="V397" s="25">
        <v>2</v>
      </c>
      <c r="W397" s="25" t="s">
        <v>8373</v>
      </c>
    </row>
    <row r="398" spans="1:23" hidden="1" x14ac:dyDescent="0.3">
      <c r="A398" s="25">
        <v>3363</v>
      </c>
      <c r="B398" s="25" t="s">
        <v>3362</v>
      </c>
      <c r="C398" s="25" t="s">
        <v>7473</v>
      </c>
      <c r="D398" s="26">
        <v>7750</v>
      </c>
      <c r="E398" s="27">
        <v>7860</v>
      </c>
      <c r="F398" s="25" t="s">
        <v>8218</v>
      </c>
      <c r="G398" s="25" t="s">
        <v>8223</v>
      </c>
      <c r="H398" s="25" t="s">
        <v>8245</v>
      </c>
      <c r="I398" s="25">
        <v>1408464000</v>
      </c>
      <c r="J398" s="25">
        <v>1406831445</v>
      </c>
      <c r="K398" s="25" t="b">
        <v>0</v>
      </c>
      <c r="L398" s="25">
        <v>26</v>
      </c>
      <c r="M398" s="25" t="b">
        <v>1</v>
      </c>
      <c r="N398" s="25" t="s">
        <v>8269</v>
      </c>
      <c r="O398" s="25">
        <v>101</v>
      </c>
      <c r="P398" s="25">
        <v>302.31</v>
      </c>
      <c r="Q398" s="25" t="s">
        <v>8315</v>
      </c>
      <c r="R398" s="25" t="s">
        <v>8316</v>
      </c>
      <c r="S398" s="28">
        <v>41851.771354166667</v>
      </c>
      <c r="T398" s="25">
        <v>25569.000300925927</v>
      </c>
      <c r="U398" s="25">
        <v>2014</v>
      </c>
      <c r="V398" s="25">
        <v>7</v>
      </c>
      <c r="W398" s="25" t="s">
        <v>8378</v>
      </c>
    </row>
    <row r="399" spans="1:23" hidden="1" x14ac:dyDescent="0.3">
      <c r="A399" s="25">
        <v>3364</v>
      </c>
      <c r="B399" s="25" t="s">
        <v>3363</v>
      </c>
      <c r="C399" s="25" t="s">
        <v>7474</v>
      </c>
      <c r="D399" s="26">
        <v>3000</v>
      </c>
      <c r="E399" s="27">
        <v>3178</v>
      </c>
      <c r="F399" s="25" t="s">
        <v>8218</v>
      </c>
      <c r="G399" s="25" t="s">
        <v>8224</v>
      </c>
      <c r="H399" s="25" t="s">
        <v>8246</v>
      </c>
      <c r="I399" s="25">
        <v>1458075600</v>
      </c>
      <c r="J399" s="25">
        <v>1456183649</v>
      </c>
      <c r="K399" s="25" t="b">
        <v>0</v>
      </c>
      <c r="L399" s="25">
        <v>72</v>
      </c>
      <c r="M399" s="25" t="b">
        <v>1</v>
      </c>
      <c r="N399" s="25" t="s">
        <v>8269</v>
      </c>
      <c r="O399" s="25">
        <v>106</v>
      </c>
      <c r="P399" s="25">
        <v>44.14</v>
      </c>
      <c r="Q399" s="25" t="s">
        <v>8315</v>
      </c>
      <c r="R399" s="25" t="s">
        <v>8316</v>
      </c>
      <c r="S399" s="28">
        <v>42422.977418981478</v>
      </c>
      <c r="T399" s="25">
        <v>25569.000833333332</v>
      </c>
      <c r="U399" s="25">
        <v>2016</v>
      </c>
      <c r="V399" s="25">
        <v>2</v>
      </c>
      <c r="W399" s="25" t="s">
        <v>8373</v>
      </c>
    </row>
    <row r="400" spans="1:23" hidden="1" x14ac:dyDescent="0.3">
      <c r="A400" s="25">
        <v>3365</v>
      </c>
      <c r="B400" s="25" t="s">
        <v>3364</v>
      </c>
      <c r="C400" s="25" t="s">
        <v>7475</v>
      </c>
      <c r="D400" s="26">
        <v>2500</v>
      </c>
      <c r="E400" s="27">
        <v>2600</v>
      </c>
      <c r="F400" s="25" t="s">
        <v>8218</v>
      </c>
      <c r="G400" s="25" t="s">
        <v>8223</v>
      </c>
      <c r="H400" s="25" t="s">
        <v>8245</v>
      </c>
      <c r="I400" s="25">
        <v>1449973592</v>
      </c>
      <c r="J400" s="25">
        <v>1447381592</v>
      </c>
      <c r="K400" s="25" t="b">
        <v>0</v>
      </c>
      <c r="L400" s="25">
        <v>3</v>
      </c>
      <c r="M400" s="25" t="b">
        <v>1</v>
      </c>
      <c r="N400" s="25" t="s">
        <v>8269</v>
      </c>
      <c r="O400" s="25">
        <v>104</v>
      </c>
      <c r="P400" s="25">
        <v>866.67</v>
      </c>
      <c r="Q400" s="25" t="s">
        <v>8315</v>
      </c>
      <c r="R400" s="25" t="s">
        <v>8316</v>
      </c>
      <c r="S400" s="28">
        <v>42321.101759259262</v>
      </c>
      <c r="T400" s="25">
        <v>25569.000034722223</v>
      </c>
      <c r="U400" s="25">
        <v>2015</v>
      </c>
      <c r="V400" s="25">
        <v>11</v>
      </c>
      <c r="W400" s="25" t="s">
        <v>8381</v>
      </c>
    </row>
    <row r="401" spans="1:23" hidden="1" x14ac:dyDescent="0.3">
      <c r="A401" s="25">
        <v>3366</v>
      </c>
      <c r="B401" s="25" t="s">
        <v>3365</v>
      </c>
      <c r="C401" s="25" t="s">
        <v>7476</v>
      </c>
      <c r="D401" s="26">
        <v>500</v>
      </c>
      <c r="E401" s="27">
        <v>1105</v>
      </c>
      <c r="F401" s="25" t="s">
        <v>8218</v>
      </c>
      <c r="G401" s="25" t="s">
        <v>8223</v>
      </c>
      <c r="H401" s="25" t="s">
        <v>8245</v>
      </c>
      <c r="I401" s="25">
        <v>1431481037</v>
      </c>
      <c r="J401" s="25">
        <v>1428889037</v>
      </c>
      <c r="K401" s="25" t="b">
        <v>0</v>
      </c>
      <c r="L401" s="25">
        <v>18</v>
      </c>
      <c r="M401" s="25" t="b">
        <v>1</v>
      </c>
      <c r="N401" s="25" t="s">
        <v>8269</v>
      </c>
      <c r="O401" s="25">
        <v>221</v>
      </c>
      <c r="P401" s="25">
        <v>61.39</v>
      </c>
      <c r="Q401" s="25" t="s">
        <v>8315</v>
      </c>
      <c r="R401" s="25" t="s">
        <v>8316</v>
      </c>
      <c r="S401" s="28">
        <v>42107.067557870367</v>
      </c>
      <c r="T401" s="25">
        <v>25569.000208333335</v>
      </c>
      <c r="U401" s="25">
        <v>2015</v>
      </c>
      <c r="V401" s="25">
        <v>4</v>
      </c>
      <c r="W401" s="25" t="s">
        <v>8375</v>
      </c>
    </row>
    <row r="402" spans="1:23" hidden="1" x14ac:dyDescent="0.3">
      <c r="A402" s="25">
        <v>3367</v>
      </c>
      <c r="B402" s="25" t="s">
        <v>3366</v>
      </c>
      <c r="C402" s="25" t="s">
        <v>7477</v>
      </c>
      <c r="D402" s="26">
        <v>750</v>
      </c>
      <c r="E402" s="27">
        <v>890</v>
      </c>
      <c r="F402" s="25" t="s">
        <v>8218</v>
      </c>
      <c r="G402" s="25" t="s">
        <v>8224</v>
      </c>
      <c r="H402" s="25" t="s">
        <v>8246</v>
      </c>
      <c r="I402" s="25">
        <v>1438467894</v>
      </c>
      <c r="J402" s="25">
        <v>1436307894</v>
      </c>
      <c r="K402" s="25" t="b">
        <v>0</v>
      </c>
      <c r="L402" s="25">
        <v>30</v>
      </c>
      <c r="M402" s="25" t="b">
        <v>1</v>
      </c>
      <c r="N402" s="25" t="s">
        <v>8269</v>
      </c>
      <c r="O402" s="25">
        <v>119</v>
      </c>
      <c r="P402" s="25">
        <v>29.67</v>
      </c>
      <c r="Q402" s="25" t="s">
        <v>8315</v>
      </c>
      <c r="R402" s="25" t="s">
        <v>8316</v>
      </c>
      <c r="S402" s="28">
        <v>42192.933958333335</v>
      </c>
      <c r="T402" s="25">
        <v>25569.000347222223</v>
      </c>
      <c r="U402" s="25">
        <v>2015</v>
      </c>
      <c r="V402" s="25">
        <v>7</v>
      </c>
      <c r="W402" s="25" t="s">
        <v>8378</v>
      </c>
    </row>
    <row r="403" spans="1:23" hidden="1" x14ac:dyDescent="0.3">
      <c r="A403" s="25">
        <v>3368</v>
      </c>
      <c r="B403" s="25" t="s">
        <v>3367</v>
      </c>
      <c r="C403" s="25" t="s">
        <v>7478</v>
      </c>
      <c r="D403" s="26">
        <v>1000</v>
      </c>
      <c r="E403" s="27">
        <v>1046</v>
      </c>
      <c r="F403" s="25" t="s">
        <v>8218</v>
      </c>
      <c r="G403" s="25" t="s">
        <v>8223</v>
      </c>
      <c r="H403" s="25" t="s">
        <v>8245</v>
      </c>
      <c r="I403" s="25">
        <v>1420088400</v>
      </c>
      <c r="J403" s="25">
        <v>1416977259</v>
      </c>
      <c r="K403" s="25" t="b">
        <v>0</v>
      </c>
      <c r="L403" s="25">
        <v>23</v>
      </c>
      <c r="M403" s="25" t="b">
        <v>1</v>
      </c>
      <c r="N403" s="25" t="s">
        <v>8269</v>
      </c>
      <c r="O403" s="25">
        <v>105</v>
      </c>
      <c r="P403" s="25">
        <v>45.48</v>
      </c>
      <c r="Q403" s="25" t="s">
        <v>8315</v>
      </c>
      <c r="R403" s="25" t="s">
        <v>8316</v>
      </c>
      <c r="S403" s="28">
        <v>41969.199756944443</v>
      </c>
      <c r="T403" s="25">
        <v>25569.000266203704</v>
      </c>
      <c r="U403" s="25">
        <v>2014</v>
      </c>
      <c r="V403" s="25">
        <v>11</v>
      </c>
      <c r="W403" s="25" t="s">
        <v>8381</v>
      </c>
    </row>
    <row r="404" spans="1:23" hidden="1" x14ac:dyDescent="0.3">
      <c r="A404" s="25">
        <v>3369</v>
      </c>
      <c r="B404" s="25" t="s">
        <v>3368</v>
      </c>
      <c r="C404" s="25" t="s">
        <v>7479</v>
      </c>
      <c r="D404" s="26">
        <v>5000</v>
      </c>
      <c r="E404" s="27">
        <v>5195</v>
      </c>
      <c r="F404" s="25" t="s">
        <v>8218</v>
      </c>
      <c r="G404" s="25" t="s">
        <v>8240</v>
      </c>
      <c r="H404" s="25" t="s">
        <v>8248</v>
      </c>
      <c r="I404" s="25">
        <v>1484441980</v>
      </c>
      <c r="J404" s="25">
        <v>1479257980</v>
      </c>
      <c r="K404" s="25" t="b">
        <v>0</v>
      </c>
      <c r="L404" s="25">
        <v>54</v>
      </c>
      <c r="M404" s="25" t="b">
        <v>1</v>
      </c>
      <c r="N404" s="25" t="s">
        <v>8269</v>
      </c>
      <c r="O404" s="25">
        <v>104</v>
      </c>
      <c r="P404" s="25">
        <v>96.2</v>
      </c>
      <c r="Q404" s="25" t="s">
        <v>8315</v>
      </c>
      <c r="R404" s="25" t="s">
        <v>8316</v>
      </c>
      <c r="S404" s="28">
        <v>42690.041435185187</v>
      </c>
      <c r="T404" s="25">
        <v>25569.000625000001</v>
      </c>
      <c r="U404" s="25">
        <v>2016</v>
      </c>
      <c r="V404" s="25">
        <v>11</v>
      </c>
      <c r="W404" s="25" t="s">
        <v>8381</v>
      </c>
    </row>
    <row r="405" spans="1:23" hidden="1" x14ac:dyDescent="0.3">
      <c r="A405" s="25">
        <v>3370</v>
      </c>
      <c r="B405" s="25" t="s">
        <v>3369</v>
      </c>
      <c r="C405" s="25" t="s">
        <v>7480</v>
      </c>
      <c r="D405" s="26">
        <v>1500</v>
      </c>
      <c r="E405" s="27">
        <v>1766</v>
      </c>
      <c r="F405" s="25" t="s">
        <v>8218</v>
      </c>
      <c r="G405" s="25" t="s">
        <v>8223</v>
      </c>
      <c r="H405" s="25" t="s">
        <v>8245</v>
      </c>
      <c r="I405" s="25">
        <v>1481961600</v>
      </c>
      <c r="J405" s="25">
        <v>1479283285</v>
      </c>
      <c r="K405" s="25" t="b">
        <v>0</v>
      </c>
      <c r="L405" s="25">
        <v>26</v>
      </c>
      <c r="M405" s="25" t="b">
        <v>1</v>
      </c>
      <c r="N405" s="25" t="s">
        <v>8269</v>
      </c>
      <c r="O405" s="25">
        <v>118</v>
      </c>
      <c r="P405" s="25">
        <v>67.92</v>
      </c>
      <c r="Q405" s="25" t="s">
        <v>8315</v>
      </c>
      <c r="R405" s="25" t="s">
        <v>8316</v>
      </c>
      <c r="S405" s="28">
        <v>42690.334317129629</v>
      </c>
      <c r="T405" s="25">
        <v>25569.000300925927</v>
      </c>
      <c r="U405" s="25">
        <v>2016</v>
      </c>
      <c r="V405" s="25">
        <v>11</v>
      </c>
      <c r="W405" s="25" t="s">
        <v>8381</v>
      </c>
    </row>
    <row r="406" spans="1:23" hidden="1" x14ac:dyDescent="0.3">
      <c r="A406" s="25">
        <v>3371</v>
      </c>
      <c r="B406" s="25" t="s">
        <v>3370</v>
      </c>
      <c r="C406" s="25" t="s">
        <v>7481</v>
      </c>
      <c r="D406" s="26">
        <v>200</v>
      </c>
      <c r="E406" s="27">
        <v>277</v>
      </c>
      <c r="F406" s="25" t="s">
        <v>8218</v>
      </c>
      <c r="G406" s="25" t="s">
        <v>8223</v>
      </c>
      <c r="H406" s="25" t="s">
        <v>8245</v>
      </c>
      <c r="I406" s="25">
        <v>1449089965</v>
      </c>
      <c r="J406" s="25">
        <v>1446670765</v>
      </c>
      <c r="K406" s="25" t="b">
        <v>0</v>
      </c>
      <c r="L406" s="25">
        <v>9</v>
      </c>
      <c r="M406" s="25" t="b">
        <v>1</v>
      </c>
      <c r="N406" s="25" t="s">
        <v>8269</v>
      </c>
      <c r="O406" s="25">
        <v>139</v>
      </c>
      <c r="P406" s="25">
        <v>30.78</v>
      </c>
      <c r="Q406" s="25" t="s">
        <v>8315</v>
      </c>
      <c r="R406" s="25" t="s">
        <v>8316</v>
      </c>
      <c r="S406" s="28">
        <v>42312.874594907407</v>
      </c>
      <c r="T406" s="25">
        <v>25569.000104166666</v>
      </c>
      <c r="U406" s="25">
        <v>2015</v>
      </c>
      <c r="V406" s="25">
        <v>11</v>
      </c>
      <c r="W406" s="25" t="s">
        <v>8381</v>
      </c>
    </row>
    <row r="407" spans="1:23" hidden="1" x14ac:dyDescent="0.3">
      <c r="A407" s="25">
        <v>3372</v>
      </c>
      <c r="B407" s="25" t="s">
        <v>3371</v>
      </c>
      <c r="C407" s="25" t="s">
        <v>7482</v>
      </c>
      <c r="D407" s="26">
        <v>1000</v>
      </c>
      <c r="E407" s="27">
        <v>1035</v>
      </c>
      <c r="F407" s="25" t="s">
        <v>8218</v>
      </c>
      <c r="G407" s="25" t="s">
        <v>8223</v>
      </c>
      <c r="H407" s="25" t="s">
        <v>8245</v>
      </c>
      <c r="I407" s="25">
        <v>1408942740</v>
      </c>
      <c r="J407" s="25">
        <v>1407157756</v>
      </c>
      <c r="K407" s="25" t="b">
        <v>0</v>
      </c>
      <c r="L407" s="25">
        <v>27</v>
      </c>
      <c r="M407" s="25" t="b">
        <v>1</v>
      </c>
      <c r="N407" s="25" t="s">
        <v>8269</v>
      </c>
      <c r="O407" s="25">
        <v>104</v>
      </c>
      <c r="P407" s="25">
        <v>38.33</v>
      </c>
      <c r="Q407" s="25" t="s">
        <v>8315</v>
      </c>
      <c r="R407" s="25" t="s">
        <v>8316</v>
      </c>
      <c r="S407" s="28">
        <v>41855.548101851848</v>
      </c>
      <c r="T407" s="25">
        <v>25569.0003125</v>
      </c>
      <c r="U407" s="25">
        <v>2014</v>
      </c>
      <c r="V407" s="25">
        <v>8</v>
      </c>
      <c r="W407" s="25" t="s">
        <v>8379</v>
      </c>
    </row>
    <row r="408" spans="1:23" hidden="1" x14ac:dyDescent="0.3">
      <c r="A408" s="25">
        <v>3373</v>
      </c>
      <c r="B408" s="25" t="s">
        <v>3372</v>
      </c>
      <c r="C408" s="25" t="s">
        <v>7483</v>
      </c>
      <c r="D408" s="26">
        <v>2000</v>
      </c>
      <c r="E408" s="27">
        <v>2005</v>
      </c>
      <c r="F408" s="25" t="s">
        <v>8218</v>
      </c>
      <c r="G408" s="25" t="s">
        <v>8224</v>
      </c>
      <c r="H408" s="25" t="s">
        <v>8246</v>
      </c>
      <c r="I408" s="25">
        <v>1437235200</v>
      </c>
      <c r="J408" s="25">
        <v>1435177840</v>
      </c>
      <c r="K408" s="25" t="b">
        <v>0</v>
      </c>
      <c r="L408" s="25">
        <v>30</v>
      </c>
      <c r="M408" s="25" t="b">
        <v>1</v>
      </c>
      <c r="N408" s="25" t="s">
        <v>8269</v>
      </c>
      <c r="O408" s="25">
        <v>100</v>
      </c>
      <c r="P408" s="25">
        <v>66.83</v>
      </c>
      <c r="Q408" s="25" t="s">
        <v>8315</v>
      </c>
      <c r="R408" s="25" t="s">
        <v>8316</v>
      </c>
      <c r="S408" s="28">
        <v>42179.854629629626</v>
      </c>
      <c r="T408" s="25">
        <v>25569.000347222223</v>
      </c>
      <c r="U408" s="25">
        <v>2015</v>
      </c>
      <c r="V408" s="25">
        <v>6</v>
      </c>
      <c r="W408" s="25" t="s">
        <v>8377</v>
      </c>
    </row>
    <row r="409" spans="1:23" hidden="1" x14ac:dyDescent="0.3">
      <c r="A409" s="25">
        <v>3374</v>
      </c>
      <c r="B409" s="25" t="s">
        <v>3373</v>
      </c>
      <c r="C409" s="25" t="s">
        <v>7484</v>
      </c>
      <c r="D409" s="26">
        <v>3500</v>
      </c>
      <c r="E409" s="27">
        <v>3730</v>
      </c>
      <c r="F409" s="25" t="s">
        <v>8218</v>
      </c>
      <c r="G409" s="25" t="s">
        <v>8228</v>
      </c>
      <c r="H409" s="25" t="s">
        <v>8250</v>
      </c>
      <c r="I409" s="25">
        <v>1446053616</v>
      </c>
      <c r="J409" s="25">
        <v>1443461616</v>
      </c>
      <c r="K409" s="25" t="b">
        <v>0</v>
      </c>
      <c r="L409" s="25">
        <v>52</v>
      </c>
      <c r="M409" s="25" t="b">
        <v>1</v>
      </c>
      <c r="N409" s="25" t="s">
        <v>8269</v>
      </c>
      <c r="O409" s="25">
        <v>107</v>
      </c>
      <c r="P409" s="25">
        <v>71.73</v>
      </c>
      <c r="Q409" s="25" t="s">
        <v>8315</v>
      </c>
      <c r="R409" s="25" t="s">
        <v>8316</v>
      </c>
      <c r="S409" s="28">
        <v>42275.731666666667</v>
      </c>
      <c r="T409" s="25">
        <v>25569.000601851851</v>
      </c>
      <c r="U409" s="25">
        <v>2015</v>
      </c>
      <c r="V409" s="25">
        <v>9</v>
      </c>
      <c r="W409" s="25" t="s">
        <v>8380</v>
      </c>
    </row>
    <row r="410" spans="1:23" hidden="1" x14ac:dyDescent="0.3">
      <c r="A410" s="25">
        <v>3375</v>
      </c>
      <c r="B410" s="25" t="s">
        <v>3374</v>
      </c>
      <c r="C410" s="25" t="s">
        <v>7485</v>
      </c>
      <c r="D410" s="26">
        <v>3000</v>
      </c>
      <c r="E410" s="27">
        <v>3000</v>
      </c>
      <c r="F410" s="25" t="s">
        <v>8218</v>
      </c>
      <c r="G410" s="25" t="s">
        <v>8224</v>
      </c>
      <c r="H410" s="25" t="s">
        <v>8246</v>
      </c>
      <c r="I410" s="25">
        <v>1400423973</v>
      </c>
      <c r="J410" s="25">
        <v>1399387173</v>
      </c>
      <c r="K410" s="25" t="b">
        <v>0</v>
      </c>
      <c r="L410" s="25">
        <v>17</v>
      </c>
      <c r="M410" s="25" t="b">
        <v>1</v>
      </c>
      <c r="N410" s="25" t="s">
        <v>8269</v>
      </c>
      <c r="O410" s="25">
        <v>100</v>
      </c>
      <c r="P410" s="25">
        <v>176.47</v>
      </c>
      <c r="Q410" s="25" t="s">
        <v>8315</v>
      </c>
      <c r="R410" s="25" t="s">
        <v>8316</v>
      </c>
      <c r="S410" s="28">
        <v>41765.610798611109</v>
      </c>
      <c r="T410" s="25">
        <v>25569.000196759258</v>
      </c>
      <c r="U410" s="25">
        <v>2014</v>
      </c>
      <c r="V410" s="25">
        <v>5</v>
      </c>
      <c r="W410" s="25" t="s">
        <v>8376</v>
      </c>
    </row>
    <row r="411" spans="1:23" hidden="1" x14ac:dyDescent="0.3">
      <c r="A411" s="25">
        <v>3376</v>
      </c>
      <c r="B411" s="25" t="s">
        <v>3375</v>
      </c>
      <c r="C411" s="25" t="s">
        <v>7486</v>
      </c>
      <c r="D411" s="26">
        <v>8000</v>
      </c>
      <c r="E411" s="27">
        <v>8001</v>
      </c>
      <c r="F411" s="25" t="s">
        <v>8218</v>
      </c>
      <c r="G411" s="25" t="s">
        <v>8223</v>
      </c>
      <c r="H411" s="25" t="s">
        <v>8245</v>
      </c>
      <c r="I411" s="25">
        <v>1429976994</v>
      </c>
      <c r="J411" s="25">
        <v>1424796594</v>
      </c>
      <c r="K411" s="25" t="b">
        <v>0</v>
      </c>
      <c r="L411" s="25">
        <v>19</v>
      </c>
      <c r="M411" s="25" t="b">
        <v>1</v>
      </c>
      <c r="N411" s="25" t="s">
        <v>8269</v>
      </c>
      <c r="O411" s="25">
        <v>100</v>
      </c>
      <c r="P411" s="25">
        <v>421.11</v>
      </c>
      <c r="Q411" s="25" t="s">
        <v>8315</v>
      </c>
      <c r="R411" s="25" t="s">
        <v>8316</v>
      </c>
      <c r="S411" s="28">
        <v>42059.701319444444</v>
      </c>
      <c r="T411" s="25">
        <v>25569.000219907408</v>
      </c>
      <c r="U411" s="25">
        <v>2015</v>
      </c>
      <c r="V411" s="25">
        <v>2</v>
      </c>
      <c r="W411" s="25" t="s">
        <v>8373</v>
      </c>
    </row>
    <row r="412" spans="1:23" hidden="1" x14ac:dyDescent="0.3">
      <c r="A412" s="25">
        <v>3377</v>
      </c>
      <c r="B412" s="25" t="s">
        <v>3376</v>
      </c>
      <c r="C412" s="25" t="s">
        <v>7487</v>
      </c>
      <c r="D412" s="26">
        <v>8000</v>
      </c>
      <c r="E412" s="27">
        <v>8084</v>
      </c>
      <c r="F412" s="25" t="s">
        <v>8218</v>
      </c>
      <c r="G412" s="25" t="s">
        <v>8224</v>
      </c>
      <c r="H412" s="25" t="s">
        <v>8246</v>
      </c>
      <c r="I412" s="25">
        <v>1426870560</v>
      </c>
      <c r="J412" s="25">
        <v>1424280899</v>
      </c>
      <c r="K412" s="25" t="b">
        <v>0</v>
      </c>
      <c r="L412" s="25">
        <v>77</v>
      </c>
      <c r="M412" s="25" t="b">
        <v>1</v>
      </c>
      <c r="N412" s="25" t="s">
        <v>8269</v>
      </c>
      <c r="O412" s="25">
        <v>101</v>
      </c>
      <c r="P412" s="25">
        <v>104.99</v>
      </c>
      <c r="Q412" s="25" t="s">
        <v>8315</v>
      </c>
      <c r="R412" s="25" t="s">
        <v>8316</v>
      </c>
      <c r="S412" s="28">
        <v>42053.732627314821</v>
      </c>
      <c r="T412" s="25">
        <v>25569.000891203705</v>
      </c>
      <c r="U412" s="25">
        <v>2015</v>
      </c>
      <c r="V412" s="25">
        <v>2</v>
      </c>
      <c r="W412" s="25" t="s">
        <v>8373</v>
      </c>
    </row>
    <row r="413" spans="1:23" hidden="1" x14ac:dyDescent="0.3">
      <c r="A413" s="25">
        <v>3378</v>
      </c>
      <c r="B413" s="25" t="s">
        <v>3377</v>
      </c>
      <c r="C413" s="25" t="s">
        <v>7488</v>
      </c>
      <c r="D413" s="26">
        <v>550</v>
      </c>
      <c r="E413" s="27">
        <v>592</v>
      </c>
      <c r="F413" s="25" t="s">
        <v>8218</v>
      </c>
      <c r="G413" s="25" t="s">
        <v>8224</v>
      </c>
      <c r="H413" s="25" t="s">
        <v>8246</v>
      </c>
      <c r="I413" s="25">
        <v>1409490480</v>
      </c>
      <c r="J413" s="25">
        <v>1407400306</v>
      </c>
      <c r="K413" s="25" t="b">
        <v>0</v>
      </c>
      <c r="L413" s="25">
        <v>21</v>
      </c>
      <c r="M413" s="25" t="b">
        <v>1</v>
      </c>
      <c r="N413" s="25" t="s">
        <v>8269</v>
      </c>
      <c r="O413" s="25">
        <v>108</v>
      </c>
      <c r="P413" s="25">
        <v>28.19</v>
      </c>
      <c r="Q413" s="25" t="s">
        <v>8315</v>
      </c>
      <c r="R413" s="25" t="s">
        <v>8316</v>
      </c>
      <c r="S413" s="28">
        <v>41858.355393518519</v>
      </c>
      <c r="T413" s="25">
        <v>25569.000243055554</v>
      </c>
      <c r="U413" s="25">
        <v>2014</v>
      </c>
      <c r="V413" s="25">
        <v>8</v>
      </c>
      <c r="W413" s="25" t="s">
        <v>8379</v>
      </c>
    </row>
    <row r="414" spans="1:23" hidden="1" x14ac:dyDescent="0.3">
      <c r="A414" s="25">
        <v>3379</v>
      </c>
      <c r="B414" s="25" t="s">
        <v>3378</v>
      </c>
      <c r="C414" s="25" t="s">
        <v>7489</v>
      </c>
      <c r="D414" s="26">
        <v>2000</v>
      </c>
      <c r="E414" s="27">
        <v>2073</v>
      </c>
      <c r="F414" s="25" t="s">
        <v>8218</v>
      </c>
      <c r="G414" s="25" t="s">
        <v>8224</v>
      </c>
      <c r="H414" s="25" t="s">
        <v>8246</v>
      </c>
      <c r="I414" s="25">
        <v>1440630000</v>
      </c>
      <c r="J414" s="25">
        <v>1439122800</v>
      </c>
      <c r="K414" s="25" t="b">
        <v>0</v>
      </c>
      <c r="L414" s="25">
        <v>38</v>
      </c>
      <c r="M414" s="25" t="b">
        <v>1</v>
      </c>
      <c r="N414" s="25" t="s">
        <v>8269</v>
      </c>
      <c r="O414" s="25">
        <v>104</v>
      </c>
      <c r="P414" s="25">
        <v>54.55</v>
      </c>
      <c r="Q414" s="25" t="s">
        <v>8315</v>
      </c>
      <c r="R414" s="25" t="s">
        <v>8316</v>
      </c>
      <c r="S414" s="28">
        <v>42225.513888888891</v>
      </c>
      <c r="T414" s="25">
        <v>25569.000439814816</v>
      </c>
      <c r="U414" s="25">
        <v>2015</v>
      </c>
      <c r="V414" s="25">
        <v>8</v>
      </c>
      <c r="W414" s="25" t="s">
        <v>8379</v>
      </c>
    </row>
    <row r="415" spans="1:23" hidden="1" x14ac:dyDescent="0.3">
      <c r="A415" s="25">
        <v>3380</v>
      </c>
      <c r="B415" s="25" t="s">
        <v>3379</v>
      </c>
      <c r="C415" s="25" t="s">
        <v>7490</v>
      </c>
      <c r="D415" s="26">
        <v>3000</v>
      </c>
      <c r="E415" s="27">
        <v>3133</v>
      </c>
      <c r="F415" s="25" t="s">
        <v>8218</v>
      </c>
      <c r="G415" s="25" t="s">
        <v>8223</v>
      </c>
      <c r="H415" s="25" t="s">
        <v>8245</v>
      </c>
      <c r="I415" s="25">
        <v>1417305178</v>
      </c>
      <c r="J415" s="25">
        <v>1414277578</v>
      </c>
      <c r="K415" s="25" t="b">
        <v>0</v>
      </c>
      <c r="L415" s="25">
        <v>28</v>
      </c>
      <c r="M415" s="25" t="b">
        <v>1</v>
      </c>
      <c r="N415" s="25" t="s">
        <v>8269</v>
      </c>
      <c r="O415" s="25">
        <v>104</v>
      </c>
      <c r="P415" s="25">
        <v>111.89</v>
      </c>
      <c r="Q415" s="25" t="s">
        <v>8315</v>
      </c>
      <c r="R415" s="25" t="s">
        <v>8316</v>
      </c>
      <c r="S415" s="28">
        <v>41937.95344907407</v>
      </c>
      <c r="T415" s="25">
        <v>25569.000324074073</v>
      </c>
      <c r="U415" s="25">
        <v>2014</v>
      </c>
      <c r="V415" s="25">
        <v>10</v>
      </c>
      <c r="W415" s="25" t="s">
        <v>8383</v>
      </c>
    </row>
    <row r="416" spans="1:23" hidden="1" x14ac:dyDescent="0.3">
      <c r="A416" s="25">
        <v>3381</v>
      </c>
      <c r="B416" s="25" t="s">
        <v>3380</v>
      </c>
      <c r="C416" s="25" t="s">
        <v>7491</v>
      </c>
      <c r="D416" s="26">
        <v>4000</v>
      </c>
      <c r="E416" s="27">
        <v>4090</v>
      </c>
      <c r="F416" s="25" t="s">
        <v>8218</v>
      </c>
      <c r="G416" s="25" t="s">
        <v>8223</v>
      </c>
      <c r="H416" s="25" t="s">
        <v>8245</v>
      </c>
      <c r="I416" s="25">
        <v>1426044383</v>
      </c>
      <c r="J416" s="25">
        <v>1423455983</v>
      </c>
      <c r="K416" s="25" t="b">
        <v>0</v>
      </c>
      <c r="L416" s="25">
        <v>48</v>
      </c>
      <c r="M416" s="25" t="b">
        <v>1</v>
      </c>
      <c r="N416" s="25" t="s">
        <v>8269</v>
      </c>
      <c r="O416" s="25">
        <v>102</v>
      </c>
      <c r="P416" s="25">
        <v>85.21</v>
      </c>
      <c r="Q416" s="25" t="s">
        <v>8315</v>
      </c>
      <c r="R416" s="25" t="s">
        <v>8316</v>
      </c>
      <c r="S416" s="28">
        <v>42044.184988425928</v>
      </c>
      <c r="T416" s="25">
        <v>25569.000555555554</v>
      </c>
      <c r="U416" s="25">
        <v>2015</v>
      </c>
      <c r="V416" s="25">
        <v>2</v>
      </c>
      <c r="W416" s="25" t="s">
        <v>8373</v>
      </c>
    </row>
    <row r="417" spans="1:23" hidden="1" x14ac:dyDescent="0.3">
      <c r="A417" s="25">
        <v>3382</v>
      </c>
      <c r="B417" s="25" t="s">
        <v>3381</v>
      </c>
      <c r="C417" s="25" t="s">
        <v>7492</v>
      </c>
      <c r="D417" s="26">
        <v>3500</v>
      </c>
      <c r="E417" s="27">
        <v>3526</v>
      </c>
      <c r="F417" s="25" t="s">
        <v>8218</v>
      </c>
      <c r="G417" s="25" t="s">
        <v>8224</v>
      </c>
      <c r="H417" s="25" t="s">
        <v>8246</v>
      </c>
      <c r="I417" s="25">
        <v>1470092340</v>
      </c>
      <c r="J417" s="25">
        <v>1467973256</v>
      </c>
      <c r="K417" s="25" t="b">
        <v>0</v>
      </c>
      <c r="L417" s="25">
        <v>46</v>
      </c>
      <c r="M417" s="25" t="b">
        <v>1</v>
      </c>
      <c r="N417" s="25" t="s">
        <v>8269</v>
      </c>
      <c r="O417" s="25">
        <v>101</v>
      </c>
      <c r="P417" s="25">
        <v>76.650000000000006</v>
      </c>
      <c r="Q417" s="25" t="s">
        <v>8315</v>
      </c>
      <c r="R417" s="25" t="s">
        <v>8316</v>
      </c>
      <c r="S417" s="28">
        <v>42559.431203703702</v>
      </c>
      <c r="T417" s="25">
        <v>25569.000532407408</v>
      </c>
      <c r="U417" s="25">
        <v>2016</v>
      </c>
      <c r="V417" s="25">
        <v>7</v>
      </c>
      <c r="W417" s="25" t="s">
        <v>8378</v>
      </c>
    </row>
    <row r="418" spans="1:23" hidden="1" x14ac:dyDescent="0.3">
      <c r="A418" s="25">
        <v>3383</v>
      </c>
      <c r="B418" s="25" t="s">
        <v>3382</v>
      </c>
      <c r="C418" s="25" t="s">
        <v>7493</v>
      </c>
      <c r="D418" s="26">
        <v>1750</v>
      </c>
      <c r="E418" s="27">
        <v>1955</v>
      </c>
      <c r="F418" s="25" t="s">
        <v>8218</v>
      </c>
      <c r="G418" s="25" t="s">
        <v>8223</v>
      </c>
      <c r="H418" s="25" t="s">
        <v>8245</v>
      </c>
      <c r="I418" s="25">
        <v>1466707620</v>
      </c>
      <c r="J418" s="25">
        <v>1464979620</v>
      </c>
      <c r="K418" s="25" t="b">
        <v>0</v>
      </c>
      <c r="L418" s="25">
        <v>30</v>
      </c>
      <c r="M418" s="25" t="b">
        <v>1</v>
      </c>
      <c r="N418" s="25" t="s">
        <v>8269</v>
      </c>
      <c r="O418" s="25">
        <v>112</v>
      </c>
      <c r="P418" s="25">
        <v>65.17</v>
      </c>
      <c r="Q418" s="25" t="s">
        <v>8315</v>
      </c>
      <c r="R418" s="25" t="s">
        <v>8316</v>
      </c>
      <c r="S418" s="28">
        <v>42524.782638888893</v>
      </c>
      <c r="T418" s="25">
        <v>25569.000347222223</v>
      </c>
      <c r="U418" s="25">
        <v>2016</v>
      </c>
      <c r="V418" s="25">
        <v>6</v>
      </c>
      <c r="W418" s="25" t="s">
        <v>8377</v>
      </c>
    </row>
    <row r="419" spans="1:23" hidden="1" x14ac:dyDescent="0.3">
      <c r="A419" s="25">
        <v>3384</v>
      </c>
      <c r="B419" s="25" t="s">
        <v>3383</v>
      </c>
      <c r="C419" s="25" t="s">
        <v>7494</v>
      </c>
      <c r="D419" s="26">
        <v>6000</v>
      </c>
      <c r="E419" s="27">
        <v>6000.66</v>
      </c>
      <c r="F419" s="25" t="s">
        <v>8218</v>
      </c>
      <c r="G419" s="25" t="s">
        <v>8223</v>
      </c>
      <c r="H419" s="25" t="s">
        <v>8245</v>
      </c>
      <c r="I419" s="25">
        <v>1448074800</v>
      </c>
      <c r="J419" s="25">
        <v>1444874768</v>
      </c>
      <c r="K419" s="25" t="b">
        <v>0</v>
      </c>
      <c r="L419" s="25">
        <v>64</v>
      </c>
      <c r="M419" s="25" t="b">
        <v>1</v>
      </c>
      <c r="N419" s="25" t="s">
        <v>8269</v>
      </c>
      <c r="O419" s="25">
        <v>100</v>
      </c>
      <c r="P419" s="25">
        <v>93.76</v>
      </c>
      <c r="Q419" s="25" t="s">
        <v>8315</v>
      </c>
      <c r="R419" s="25" t="s">
        <v>8316</v>
      </c>
      <c r="S419" s="28">
        <v>42292.087592592594</v>
      </c>
      <c r="T419" s="25">
        <v>25569.000740740739</v>
      </c>
      <c r="U419" s="25">
        <v>2015</v>
      </c>
      <c r="V419" s="25">
        <v>10</v>
      </c>
      <c r="W419" s="25" t="s">
        <v>8383</v>
      </c>
    </row>
    <row r="420" spans="1:23" hidden="1" x14ac:dyDescent="0.3">
      <c r="A420" s="25">
        <v>3385</v>
      </c>
      <c r="B420" s="25" t="s">
        <v>3384</v>
      </c>
      <c r="C420" s="25" t="s">
        <v>7495</v>
      </c>
      <c r="D420" s="26">
        <v>2000</v>
      </c>
      <c r="E420" s="27">
        <v>2000</v>
      </c>
      <c r="F420" s="25" t="s">
        <v>8218</v>
      </c>
      <c r="G420" s="25" t="s">
        <v>8223</v>
      </c>
      <c r="H420" s="25" t="s">
        <v>8245</v>
      </c>
      <c r="I420" s="25">
        <v>1418244552</v>
      </c>
      <c r="J420" s="25">
        <v>1415652552</v>
      </c>
      <c r="K420" s="25" t="b">
        <v>0</v>
      </c>
      <c r="L420" s="25">
        <v>15</v>
      </c>
      <c r="M420" s="25" t="b">
        <v>1</v>
      </c>
      <c r="N420" s="25" t="s">
        <v>8269</v>
      </c>
      <c r="O420" s="25">
        <v>100</v>
      </c>
      <c r="P420" s="25">
        <v>133.33000000000001</v>
      </c>
      <c r="Q420" s="25" t="s">
        <v>8315</v>
      </c>
      <c r="R420" s="25" t="s">
        <v>8316</v>
      </c>
      <c r="S420" s="28">
        <v>41953.8675</v>
      </c>
      <c r="T420" s="25">
        <v>25569.000173611112</v>
      </c>
      <c r="U420" s="25">
        <v>2014</v>
      </c>
      <c r="V420" s="25">
        <v>11</v>
      </c>
      <c r="W420" s="25" t="s">
        <v>8381</v>
      </c>
    </row>
    <row r="421" spans="1:23" hidden="1" x14ac:dyDescent="0.3">
      <c r="A421" s="25">
        <v>3386</v>
      </c>
      <c r="B421" s="25" t="s">
        <v>3385</v>
      </c>
      <c r="C421" s="25" t="s">
        <v>7496</v>
      </c>
      <c r="D421" s="26">
        <v>2000</v>
      </c>
      <c r="E421" s="27">
        <v>2100</v>
      </c>
      <c r="F421" s="25" t="s">
        <v>8218</v>
      </c>
      <c r="G421" s="25" t="s">
        <v>8223</v>
      </c>
      <c r="H421" s="25" t="s">
        <v>8245</v>
      </c>
      <c r="I421" s="25">
        <v>1417620506</v>
      </c>
      <c r="J421" s="25">
        <v>1415028506</v>
      </c>
      <c r="K421" s="25" t="b">
        <v>0</v>
      </c>
      <c r="L421" s="25">
        <v>41</v>
      </c>
      <c r="M421" s="25" t="b">
        <v>1</v>
      </c>
      <c r="N421" s="25" t="s">
        <v>8269</v>
      </c>
      <c r="O421" s="25">
        <v>105</v>
      </c>
      <c r="P421" s="25">
        <v>51.22</v>
      </c>
      <c r="Q421" s="25" t="s">
        <v>8315</v>
      </c>
      <c r="R421" s="25" t="s">
        <v>8316</v>
      </c>
      <c r="S421" s="28">
        <v>41946.644745370373</v>
      </c>
      <c r="T421" s="25">
        <v>25569.000474537039</v>
      </c>
      <c r="U421" s="25">
        <v>2014</v>
      </c>
      <c r="V421" s="25">
        <v>11</v>
      </c>
      <c r="W421" s="25" t="s">
        <v>8381</v>
      </c>
    </row>
    <row r="422" spans="1:23" hidden="1" x14ac:dyDescent="0.3">
      <c r="A422" s="25">
        <v>3387</v>
      </c>
      <c r="B422" s="25" t="s">
        <v>3386</v>
      </c>
      <c r="C422" s="25" t="s">
        <v>7497</v>
      </c>
      <c r="D422" s="26">
        <v>3000</v>
      </c>
      <c r="E422" s="27">
        <v>3506</v>
      </c>
      <c r="F422" s="25" t="s">
        <v>8218</v>
      </c>
      <c r="G422" s="25" t="s">
        <v>8223</v>
      </c>
      <c r="H422" s="25" t="s">
        <v>8245</v>
      </c>
      <c r="I422" s="25">
        <v>1418581088</v>
      </c>
      <c r="J422" s="25">
        <v>1415125088</v>
      </c>
      <c r="K422" s="25" t="b">
        <v>0</v>
      </c>
      <c r="L422" s="25">
        <v>35</v>
      </c>
      <c r="M422" s="25" t="b">
        <v>1</v>
      </c>
      <c r="N422" s="25" t="s">
        <v>8269</v>
      </c>
      <c r="O422" s="25">
        <v>117</v>
      </c>
      <c r="P422" s="25">
        <v>100.17</v>
      </c>
      <c r="Q422" s="25" t="s">
        <v>8315</v>
      </c>
      <c r="R422" s="25" t="s">
        <v>8316</v>
      </c>
      <c r="S422" s="28">
        <v>41947.762592592589</v>
      </c>
      <c r="T422" s="25">
        <v>25569.000405092593</v>
      </c>
      <c r="U422" s="25">
        <v>2014</v>
      </c>
      <c r="V422" s="25">
        <v>11</v>
      </c>
      <c r="W422" s="25" t="s">
        <v>8381</v>
      </c>
    </row>
    <row r="423" spans="1:23" hidden="1" x14ac:dyDescent="0.3">
      <c r="A423" s="25">
        <v>3388</v>
      </c>
      <c r="B423" s="25" t="s">
        <v>3387</v>
      </c>
      <c r="C423" s="25" t="s">
        <v>7498</v>
      </c>
      <c r="D423" s="26">
        <v>1500</v>
      </c>
      <c r="E423" s="27">
        <v>1557</v>
      </c>
      <c r="F423" s="25" t="s">
        <v>8218</v>
      </c>
      <c r="G423" s="25" t="s">
        <v>8224</v>
      </c>
      <c r="H423" s="25" t="s">
        <v>8246</v>
      </c>
      <c r="I423" s="25">
        <v>1434625441</v>
      </c>
      <c r="J423" s="25">
        <v>1432033441</v>
      </c>
      <c r="K423" s="25" t="b">
        <v>0</v>
      </c>
      <c r="L423" s="25">
        <v>45</v>
      </c>
      <c r="M423" s="25" t="b">
        <v>1</v>
      </c>
      <c r="N423" s="25" t="s">
        <v>8269</v>
      </c>
      <c r="O423" s="25">
        <v>104</v>
      </c>
      <c r="P423" s="25">
        <v>34.6</v>
      </c>
      <c r="Q423" s="25" t="s">
        <v>8315</v>
      </c>
      <c r="R423" s="25" t="s">
        <v>8316</v>
      </c>
      <c r="S423" s="28">
        <v>42143.461122685185</v>
      </c>
      <c r="T423" s="25">
        <v>25569.000520833335</v>
      </c>
      <c r="U423" s="25">
        <v>2015</v>
      </c>
      <c r="V423" s="25">
        <v>5</v>
      </c>
      <c r="W423" s="25" t="s">
        <v>8376</v>
      </c>
    </row>
    <row r="424" spans="1:23" hidden="1" x14ac:dyDescent="0.3">
      <c r="A424" s="25">
        <v>3389</v>
      </c>
      <c r="B424" s="25" t="s">
        <v>3388</v>
      </c>
      <c r="C424" s="25" t="s">
        <v>7499</v>
      </c>
      <c r="D424" s="26">
        <v>10000</v>
      </c>
      <c r="E424" s="27">
        <v>11450</v>
      </c>
      <c r="F424" s="25" t="s">
        <v>8218</v>
      </c>
      <c r="G424" s="25" t="s">
        <v>8223</v>
      </c>
      <c r="H424" s="25" t="s">
        <v>8245</v>
      </c>
      <c r="I424" s="25">
        <v>1464960682</v>
      </c>
      <c r="J424" s="25">
        <v>1462368682</v>
      </c>
      <c r="K424" s="25" t="b">
        <v>0</v>
      </c>
      <c r="L424" s="25">
        <v>62</v>
      </c>
      <c r="M424" s="25" t="b">
        <v>1</v>
      </c>
      <c r="N424" s="25" t="s">
        <v>8269</v>
      </c>
      <c r="O424" s="25">
        <v>115</v>
      </c>
      <c r="P424" s="25">
        <v>184.68</v>
      </c>
      <c r="Q424" s="25" t="s">
        <v>8315</v>
      </c>
      <c r="R424" s="25" t="s">
        <v>8316</v>
      </c>
      <c r="S424" s="28">
        <v>42494.563449074078</v>
      </c>
      <c r="T424" s="25">
        <v>25569.000717592593</v>
      </c>
      <c r="U424" s="25">
        <v>2016</v>
      </c>
      <c r="V424" s="25">
        <v>5</v>
      </c>
      <c r="W424" s="25" t="s">
        <v>8376</v>
      </c>
    </row>
    <row r="425" spans="1:23" hidden="1" x14ac:dyDescent="0.3">
      <c r="A425" s="25">
        <v>3390</v>
      </c>
      <c r="B425" s="25" t="s">
        <v>3389</v>
      </c>
      <c r="C425" s="25" t="s">
        <v>7500</v>
      </c>
      <c r="D425" s="26">
        <v>1500</v>
      </c>
      <c r="E425" s="27">
        <v>1536</v>
      </c>
      <c r="F425" s="25" t="s">
        <v>8218</v>
      </c>
      <c r="G425" s="25" t="s">
        <v>8223</v>
      </c>
      <c r="H425" s="25" t="s">
        <v>8245</v>
      </c>
      <c r="I425" s="25">
        <v>1405017345</v>
      </c>
      <c r="J425" s="25">
        <v>1403721345</v>
      </c>
      <c r="K425" s="25" t="b">
        <v>0</v>
      </c>
      <c r="L425" s="25">
        <v>22</v>
      </c>
      <c r="M425" s="25" t="b">
        <v>1</v>
      </c>
      <c r="N425" s="25" t="s">
        <v>8269</v>
      </c>
      <c r="O425" s="25">
        <v>102</v>
      </c>
      <c r="P425" s="25">
        <v>69.819999999999993</v>
      </c>
      <c r="Q425" s="25" t="s">
        <v>8315</v>
      </c>
      <c r="R425" s="25" t="s">
        <v>8316</v>
      </c>
      <c r="S425" s="28">
        <v>41815.774826388886</v>
      </c>
      <c r="T425" s="25">
        <v>25569.000254629631</v>
      </c>
      <c r="U425" s="25">
        <v>2014</v>
      </c>
      <c r="V425" s="25">
        <v>6</v>
      </c>
      <c r="W425" s="25" t="s">
        <v>8377</v>
      </c>
    </row>
    <row r="426" spans="1:23" hidden="1" x14ac:dyDescent="0.3">
      <c r="A426" s="25">
        <v>3391</v>
      </c>
      <c r="B426" s="25" t="s">
        <v>3390</v>
      </c>
      <c r="C426" s="25" t="s">
        <v>7501</v>
      </c>
      <c r="D426" s="26">
        <v>500</v>
      </c>
      <c r="E426" s="27">
        <v>1115</v>
      </c>
      <c r="F426" s="25" t="s">
        <v>8218</v>
      </c>
      <c r="G426" s="25" t="s">
        <v>8223</v>
      </c>
      <c r="H426" s="25" t="s">
        <v>8245</v>
      </c>
      <c r="I426" s="25">
        <v>1407536880</v>
      </c>
      <c r="J426" s="25">
        <v>1404997548</v>
      </c>
      <c r="K426" s="25" t="b">
        <v>0</v>
      </c>
      <c r="L426" s="25">
        <v>18</v>
      </c>
      <c r="M426" s="25" t="b">
        <v>1</v>
      </c>
      <c r="N426" s="25" t="s">
        <v>8269</v>
      </c>
      <c r="O426" s="25">
        <v>223</v>
      </c>
      <c r="P426" s="25">
        <v>61.94</v>
      </c>
      <c r="Q426" s="25" t="s">
        <v>8315</v>
      </c>
      <c r="R426" s="25" t="s">
        <v>8316</v>
      </c>
      <c r="S426" s="28">
        <v>41830.545694444445</v>
      </c>
      <c r="T426" s="25">
        <v>25569.000208333335</v>
      </c>
      <c r="U426" s="25">
        <v>2014</v>
      </c>
      <c r="V426" s="25">
        <v>7</v>
      </c>
      <c r="W426" s="25" t="s">
        <v>8378</v>
      </c>
    </row>
    <row r="427" spans="1:23" hidden="1" x14ac:dyDescent="0.3">
      <c r="A427" s="25">
        <v>3392</v>
      </c>
      <c r="B427" s="25" t="s">
        <v>3391</v>
      </c>
      <c r="C427" s="25" t="s">
        <v>7502</v>
      </c>
      <c r="D427" s="26">
        <v>500</v>
      </c>
      <c r="E427" s="27">
        <v>500</v>
      </c>
      <c r="F427" s="25" t="s">
        <v>8218</v>
      </c>
      <c r="G427" s="25" t="s">
        <v>8224</v>
      </c>
      <c r="H427" s="25" t="s">
        <v>8246</v>
      </c>
      <c r="I427" s="25">
        <v>1462565855</v>
      </c>
      <c r="J427" s="25">
        <v>1458245855</v>
      </c>
      <c r="K427" s="25" t="b">
        <v>0</v>
      </c>
      <c r="L427" s="25">
        <v>12</v>
      </c>
      <c r="M427" s="25" t="b">
        <v>1</v>
      </c>
      <c r="N427" s="25" t="s">
        <v>8269</v>
      </c>
      <c r="O427" s="25">
        <v>100</v>
      </c>
      <c r="P427" s="25">
        <v>41.67</v>
      </c>
      <c r="Q427" s="25" t="s">
        <v>8315</v>
      </c>
      <c r="R427" s="25" t="s">
        <v>8316</v>
      </c>
      <c r="S427" s="28">
        <v>42446.845543981486</v>
      </c>
      <c r="T427" s="25">
        <v>25569.000138888889</v>
      </c>
      <c r="U427" s="25">
        <v>2016</v>
      </c>
      <c r="V427" s="25">
        <v>3</v>
      </c>
      <c r="W427" s="25" t="s">
        <v>8374</v>
      </c>
    </row>
    <row r="428" spans="1:23" hidden="1" x14ac:dyDescent="0.3">
      <c r="A428" s="25">
        <v>3393</v>
      </c>
      <c r="B428" s="25" t="s">
        <v>3392</v>
      </c>
      <c r="C428" s="25" t="s">
        <v>7503</v>
      </c>
      <c r="D428" s="26">
        <v>1500</v>
      </c>
      <c r="E428" s="27">
        <v>1587</v>
      </c>
      <c r="F428" s="25" t="s">
        <v>8218</v>
      </c>
      <c r="G428" s="25" t="s">
        <v>8223</v>
      </c>
      <c r="H428" s="25" t="s">
        <v>8245</v>
      </c>
      <c r="I428" s="25">
        <v>1415234760</v>
      </c>
      <c r="J428" s="25">
        <v>1413065230</v>
      </c>
      <c r="K428" s="25" t="b">
        <v>0</v>
      </c>
      <c r="L428" s="25">
        <v>44</v>
      </c>
      <c r="M428" s="25" t="b">
        <v>1</v>
      </c>
      <c r="N428" s="25" t="s">
        <v>8269</v>
      </c>
      <c r="O428" s="25">
        <v>106</v>
      </c>
      <c r="P428" s="25">
        <v>36.07</v>
      </c>
      <c r="Q428" s="25" t="s">
        <v>8315</v>
      </c>
      <c r="R428" s="25" t="s">
        <v>8316</v>
      </c>
      <c r="S428" s="28">
        <v>41923.921643518523</v>
      </c>
      <c r="T428" s="25">
        <v>25569.000509259258</v>
      </c>
      <c r="U428" s="25">
        <v>2014</v>
      </c>
      <c r="V428" s="25">
        <v>10</v>
      </c>
      <c r="W428" s="25" t="s">
        <v>8383</v>
      </c>
    </row>
    <row r="429" spans="1:23" hidden="1" x14ac:dyDescent="0.3">
      <c r="A429" s="25">
        <v>3394</v>
      </c>
      <c r="B429" s="25" t="s">
        <v>3393</v>
      </c>
      <c r="C429" s="25" t="s">
        <v>7504</v>
      </c>
      <c r="D429" s="26">
        <v>550</v>
      </c>
      <c r="E429" s="27">
        <v>783</v>
      </c>
      <c r="F429" s="25" t="s">
        <v>8218</v>
      </c>
      <c r="G429" s="25" t="s">
        <v>8224</v>
      </c>
      <c r="H429" s="25" t="s">
        <v>8246</v>
      </c>
      <c r="I429" s="25">
        <v>1406470645</v>
      </c>
      <c r="J429" s="25">
        <v>1403878645</v>
      </c>
      <c r="K429" s="25" t="b">
        <v>0</v>
      </c>
      <c r="L429" s="25">
        <v>27</v>
      </c>
      <c r="M429" s="25" t="b">
        <v>1</v>
      </c>
      <c r="N429" s="25" t="s">
        <v>8269</v>
      </c>
      <c r="O429" s="25">
        <v>142</v>
      </c>
      <c r="P429" s="25">
        <v>29</v>
      </c>
      <c r="Q429" s="25" t="s">
        <v>8315</v>
      </c>
      <c r="R429" s="25" t="s">
        <v>8316</v>
      </c>
      <c r="S429" s="28">
        <v>41817.59542824074</v>
      </c>
      <c r="T429" s="25">
        <v>25569.0003125</v>
      </c>
      <c r="U429" s="25">
        <v>2014</v>
      </c>
      <c r="V429" s="25">
        <v>6</v>
      </c>
      <c r="W429" s="25" t="s">
        <v>8377</v>
      </c>
    </row>
    <row r="430" spans="1:23" hidden="1" x14ac:dyDescent="0.3">
      <c r="A430" s="25">
        <v>3395</v>
      </c>
      <c r="B430" s="25" t="s">
        <v>3394</v>
      </c>
      <c r="C430" s="25" t="s">
        <v>7505</v>
      </c>
      <c r="D430" s="26">
        <v>500</v>
      </c>
      <c r="E430" s="27">
        <v>920</v>
      </c>
      <c r="F430" s="25" t="s">
        <v>8218</v>
      </c>
      <c r="G430" s="25" t="s">
        <v>8224</v>
      </c>
      <c r="H430" s="25" t="s">
        <v>8246</v>
      </c>
      <c r="I430" s="25">
        <v>1433009400</v>
      </c>
      <c r="J430" s="25">
        <v>1431795944</v>
      </c>
      <c r="K430" s="25" t="b">
        <v>0</v>
      </c>
      <c r="L430" s="25">
        <v>38</v>
      </c>
      <c r="M430" s="25" t="b">
        <v>1</v>
      </c>
      <c r="N430" s="25" t="s">
        <v>8269</v>
      </c>
      <c r="O430" s="25">
        <v>184</v>
      </c>
      <c r="P430" s="25">
        <v>24.21</v>
      </c>
      <c r="Q430" s="25" t="s">
        <v>8315</v>
      </c>
      <c r="R430" s="25" t="s">
        <v>8316</v>
      </c>
      <c r="S430" s="28">
        <v>42140.712314814817</v>
      </c>
      <c r="T430" s="25">
        <v>25569.000439814816</v>
      </c>
      <c r="U430" s="25">
        <v>2015</v>
      </c>
      <c r="V430" s="25">
        <v>5</v>
      </c>
      <c r="W430" s="25" t="s">
        <v>8376</v>
      </c>
    </row>
    <row r="431" spans="1:23" hidden="1" x14ac:dyDescent="0.3">
      <c r="A431" s="25">
        <v>3396</v>
      </c>
      <c r="B431" s="25" t="s">
        <v>3395</v>
      </c>
      <c r="C431" s="25" t="s">
        <v>7506</v>
      </c>
      <c r="D431" s="26">
        <v>1500</v>
      </c>
      <c r="E431" s="27">
        <v>1565</v>
      </c>
      <c r="F431" s="25" t="s">
        <v>8218</v>
      </c>
      <c r="G431" s="25" t="s">
        <v>8223</v>
      </c>
      <c r="H431" s="25" t="s">
        <v>8245</v>
      </c>
      <c r="I431" s="25">
        <v>1401595140</v>
      </c>
      <c r="J431" s="25">
        <v>1399286589</v>
      </c>
      <c r="K431" s="25" t="b">
        <v>0</v>
      </c>
      <c r="L431" s="25">
        <v>28</v>
      </c>
      <c r="M431" s="25" t="b">
        <v>1</v>
      </c>
      <c r="N431" s="25" t="s">
        <v>8269</v>
      </c>
      <c r="O431" s="25">
        <v>104</v>
      </c>
      <c r="P431" s="25">
        <v>55.89</v>
      </c>
      <c r="Q431" s="25" t="s">
        <v>8315</v>
      </c>
      <c r="R431" s="25" t="s">
        <v>8316</v>
      </c>
      <c r="S431" s="28">
        <v>41764.44663194444</v>
      </c>
      <c r="T431" s="25">
        <v>25569.000324074073</v>
      </c>
      <c r="U431" s="25">
        <v>2014</v>
      </c>
      <c r="V431" s="25">
        <v>5</v>
      </c>
      <c r="W431" s="25" t="s">
        <v>8376</v>
      </c>
    </row>
    <row r="432" spans="1:23" hidden="1" x14ac:dyDescent="0.3">
      <c r="A432" s="25">
        <v>3397</v>
      </c>
      <c r="B432" s="25" t="s">
        <v>3396</v>
      </c>
      <c r="C432" s="25" t="s">
        <v>7507</v>
      </c>
      <c r="D432" s="26">
        <v>250</v>
      </c>
      <c r="E432" s="27">
        <v>280</v>
      </c>
      <c r="F432" s="25" t="s">
        <v>8218</v>
      </c>
      <c r="G432" s="25" t="s">
        <v>8224</v>
      </c>
      <c r="H432" s="25" t="s">
        <v>8246</v>
      </c>
      <c r="I432" s="25">
        <v>1455832800</v>
      </c>
      <c r="J432" s="25">
        <v>1452338929</v>
      </c>
      <c r="K432" s="25" t="b">
        <v>0</v>
      </c>
      <c r="L432" s="25">
        <v>24</v>
      </c>
      <c r="M432" s="25" t="b">
        <v>1</v>
      </c>
      <c r="N432" s="25" t="s">
        <v>8269</v>
      </c>
      <c r="O432" s="25">
        <v>112</v>
      </c>
      <c r="P432" s="25">
        <v>11.67</v>
      </c>
      <c r="Q432" s="25" t="s">
        <v>8315</v>
      </c>
      <c r="R432" s="25" t="s">
        <v>8316</v>
      </c>
      <c r="S432" s="28">
        <v>42378.478344907402</v>
      </c>
      <c r="T432" s="25">
        <v>25569.000277777777</v>
      </c>
      <c r="U432" s="25">
        <v>2016</v>
      </c>
      <c r="V432" s="25">
        <v>1</v>
      </c>
      <c r="W432" s="25" t="s">
        <v>8372</v>
      </c>
    </row>
    <row r="433" spans="1:23" hidden="1" x14ac:dyDescent="0.3">
      <c r="A433" s="25">
        <v>3398</v>
      </c>
      <c r="B433" s="25" t="s">
        <v>3397</v>
      </c>
      <c r="C433" s="25" t="s">
        <v>7508</v>
      </c>
      <c r="D433" s="26">
        <v>4000</v>
      </c>
      <c r="E433" s="27">
        <v>4443</v>
      </c>
      <c r="F433" s="25" t="s">
        <v>8218</v>
      </c>
      <c r="G433" s="25" t="s">
        <v>8223</v>
      </c>
      <c r="H433" s="25" t="s">
        <v>8245</v>
      </c>
      <c r="I433" s="25">
        <v>1416589200</v>
      </c>
      <c r="J433" s="25">
        <v>1414605776</v>
      </c>
      <c r="K433" s="25" t="b">
        <v>0</v>
      </c>
      <c r="L433" s="25">
        <v>65</v>
      </c>
      <c r="M433" s="25" t="b">
        <v>1</v>
      </c>
      <c r="N433" s="25" t="s">
        <v>8269</v>
      </c>
      <c r="O433" s="25">
        <v>111</v>
      </c>
      <c r="P433" s="25">
        <v>68.349999999999994</v>
      </c>
      <c r="Q433" s="25" t="s">
        <v>8315</v>
      </c>
      <c r="R433" s="25" t="s">
        <v>8316</v>
      </c>
      <c r="S433" s="28">
        <v>41941.75203703704</v>
      </c>
      <c r="T433" s="25">
        <v>25569.000752314816</v>
      </c>
      <c r="U433" s="25">
        <v>2014</v>
      </c>
      <c r="V433" s="25">
        <v>10</v>
      </c>
      <c r="W433" s="25" t="s">
        <v>8383</v>
      </c>
    </row>
    <row r="434" spans="1:23" hidden="1" x14ac:dyDescent="0.3">
      <c r="A434" s="25">
        <v>3399</v>
      </c>
      <c r="B434" s="25" t="s">
        <v>3398</v>
      </c>
      <c r="C434" s="25" t="s">
        <v>7509</v>
      </c>
      <c r="D434" s="26">
        <v>1200</v>
      </c>
      <c r="E434" s="27">
        <v>1245</v>
      </c>
      <c r="F434" s="25" t="s">
        <v>8218</v>
      </c>
      <c r="G434" s="25" t="s">
        <v>8224</v>
      </c>
      <c r="H434" s="25" t="s">
        <v>8246</v>
      </c>
      <c r="I434" s="25">
        <v>1424556325</v>
      </c>
      <c r="J434" s="25">
        <v>1421964325</v>
      </c>
      <c r="K434" s="25" t="b">
        <v>0</v>
      </c>
      <c r="L434" s="25">
        <v>46</v>
      </c>
      <c r="M434" s="25" t="b">
        <v>1</v>
      </c>
      <c r="N434" s="25" t="s">
        <v>8269</v>
      </c>
      <c r="O434" s="25">
        <v>104</v>
      </c>
      <c r="P434" s="25">
        <v>27.07</v>
      </c>
      <c r="Q434" s="25" t="s">
        <v>8315</v>
      </c>
      <c r="R434" s="25" t="s">
        <v>8316</v>
      </c>
      <c r="S434" s="28">
        <v>42026.920428240745</v>
      </c>
      <c r="T434" s="25">
        <v>25569.000532407408</v>
      </c>
      <c r="U434" s="25">
        <v>2015</v>
      </c>
      <c r="V434" s="25">
        <v>1</v>
      </c>
      <c r="W434" s="25" t="s">
        <v>8372</v>
      </c>
    </row>
    <row r="435" spans="1:23" hidden="1" x14ac:dyDescent="0.3">
      <c r="A435" s="25">
        <v>3400</v>
      </c>
      <c r="B435" s="25" t="s">
        <v>3399</v>
      </c>
      <c r="C435" s="25" t="s">
        <v>7510</v>
      </c>
      <c r="D435" s="26">
        <v>10000</v>
      </c>
      <c r="E435" s="27">
        <v>10041</v>
      </c>
      <c r="F435" s="25" t="s">
        <v>8218</v>
      </c>
      <c r="G435" s="25" t="s">
        <v>8223</v>
      </c>
      <c r="H435" s="25" t="s">
        <v>8245</v>
      </c>
      <c r="I435" s="25">
        <v>1409266414</v>
      </c>
      <c r="J435" s="25">
        <v>1405378414</v>
      </c>
      <c r="K435" s="25" t="b">
        <v>0</v>
      </c>
      <c r="L435" s="25">
        <v>85</v>
      </c>
      <c r="M435" s="25" t="b">
        <v>1</v>
      </c>
      <c r="N435" s="25" t="s">
        <v>8269</v>
      </c>
      <c r="O435" s="25">
        <v>100</v>
      </c>
      <c r="P435" s="25">
        <v>118.13</v>
      </c>
      <c r="Q435" s="25" t="s">
        <v>8315</v>
      </c>
      <c r="R435" s="25" t="s">
        <v>8316</v>
      </c>
      <c r="S435" s="28">
        <v>41834.953865740739</v>
      </c>
      <c r="T435" s="25">
        <v>25569.000983796297</v>
      </c>
      <c r="U435" s="25">
        <v>2014</v>
      </c>
      <c r="V435" s="25">
        <v>7</v>
      </c>
      <c r="W435" s="25" t="s">
        <v>8378</v>
      </c>
    </row>
    <row r="436" spans="1:23" hidden="1" x14ac:dyDescent="0.3">
      <c r="A436" s="25">
        <v>3401</v>
      </c>
      <c r="B436" s="25" t="s">
        <v>3400</v>
      </c>
      <c r="C436" s="25" t="s">
        <v>7511</v>
      </c>
      <c r="D436" s="26">
        <v>2900</v>
      </c>
      <c r="E436" s="27">
        <v>2954</v>
      </c>
      <c r="F436" s="25" t="s">
        <v>8218</v>
      </c>
      <c r="G436" s="25" t="s">
        <v>8224</v>
      </c>
      <c r="H436" s="25" t="s">
        <v>8246</v>
      </c>
      <c r="I436" s="25">
        <v>1438968146</v>
      </c>
      <c r="J436" s="25">
        <v>1436376146</v>
      </c>
      <c r="K436" s="25" t="b">
        <v>0</v>
      </c>
      <c r="L436" s="25">
        <v>66</v>
      </c>
      <c r="M436" s="25" t="b">
        <v>1</v>
      </c>
      <c r="N436" s="25" t="s">
        <v>8269</v>
      </c>
      <c r="O436" s="25">
        <v>102</v>
      </c>
      <c r="P436" s="25">
        <v>44.76</v>
      </c>
      <c r="Q436" s="25" t="s">
        <v>8315</v>
      </c>
      <c r="R436" s="25" t="s">
        <v>8316</v>
      </c>
      <c r="S436" s="28">
        <v>42193.723912037036</v>
      </c>
      <c r="T436" s="25">
        <v>25569.000763888889</v>
      </c>
      <c r="U436" s="25">
        <v>2015</v>
      </c>
      <c r="V436" s="25">
        <v>7</v>
      </c>
      <c r="W436" s="25" t="s">
        <v>8378</v>
      </c>
    </row>
    <row r="437" spans="1:23" hidden="1" x14ac:dyDescent="0.3">
      <c r="A437" s="25">
        <v>3402</v>
      </c>
      <c r="B437" s="25" t="s">
        <v>3401</v>
      </c>
      <c r="C437" s="25" t="s">
        <v>7512</v>
      </c>
      <c r="D437" s="26">
        <v>15000</v>
      </c>
      <c r="E437" s="27">
        <v>16465</v>
      </c>
      <c r="F437" s="25" t="s">
        <v>8218</v>
      </c>
      <c r="G437" s="25" t="s">
        <v>8223</v>
      </c>
      <c r="H437" s="25" t="s">
        <v>8245</v>
      </c>
      <c r="I437" s="25">
        <v>1447295460</v>
      </c>
      <c r="J437" s="25">
        <v>1444747843</v>
      </c>
      <c r="K437" s="25" t="b">
        <v>0</v>
      </c>
      <c r="L437" s="25">
        <v>165</v>
      </c>
      <c r="M437" s="25" t="b">
        <v>1</v>
      </c>
      <c r="N437" s="25" t="s">
        <v>8269</v>
      </c>
      <c r="O437" s="25">
        <v>110</v>
      </c>
      <c r="P437" s="25">
        <v>99.79</v>
      </c>
      <c r="Q437" s="25" t="s">
        <v>8315</v>
      </c>
      <c r="R437" s="25" t="s">
        <v>8316</v>
      </c>
      <c r="S437" s="28">
        <v>42290.61855324074</v>
      </c>
      <c r="T437" s="25">
        <v>25569.001909722221</v>
      </c>
      <c r="U437" s="25">
        <v>2015</v>
      </c>
      <c r="V437" s="25">
        <v>10</v>
      </c>
      <c r="W437" s="25" t="s">
        <v>8383</v>
      </c>
    </row>
    <row r="438" spans="1:23" hidden="1" x14ac:dyDescent="0.3">
      <c r="A438" s="25">
        <v>3403</v>
      </c>
      <c r="B438" s="25" t="s">
        <v>3402</v>
      </c>
      <c r="C438" s="25" t="s">
        <v>7513</v>
      </c>
      <c r="D438" s="26">
        <v>2000</v>
      </c>
      <c r="E438" s="27">
        <v>2000</v>
      </c>
      <c r="F438" s="25" t="s">
        <v>8218</v>
      </c>
      <c r="G438" s="25" t="s">
        <v>8224</v>
      </c>
      <c r="H438" s="25" t="s">
        <v>8246</v>
      </c>
      <c r="I438" s="25">
        <v>1435230324</v>
      </c>
      <c r="J438" s="25">
        <v>1432638324</v>
      </c>
      <c r="K438" s="25" t="b">
        <v>0</v>
      </c>
      <c r="L438" s="25">
        <v>17</v>
      </c>
      <c r="M438" s="25" t="b">
        <v>1</v>
      </c>
      <c r="N438" s="25" t="s">
        <v>8269</v>
      </c>
      <c r="O438" s="25">
        <v>100</v>
      </c>
      <c r="P438" s="25">
        <v>117.65</v>
      </c>
      <c r="Q438" s="25" t="s">
        <v>8315</v>
      </c>
      <c r="R438" s="25" t="s">
        <v>8316</v>
      </c>
      <c r="S438" s="28">
        <v>42150.462083333332</v>
      </c>
      <c r="T438" s="25">
        <v>25569.000196759258</v>
      </c>
      <c r="U438" s="25">
        <v>2015</v>
      </c>
      <c r="V438" s="25">
        <v>5</v>
      </c>
      <c r="W438" s="25" t="s">
        <v>8376</v>
      </c>
    </row>
    <row r="439" spans="1:23" hidden="1" x14ac:dyDescent="0.3">
      <c r="A439" s="25">
        <v>3404</v>
      </c>
      <c r="B439" s="25" t="s">
        <v>3403</v>
      </c>
      <c r="C439" s="25" t="s">
        <v>7514</v>
      </c>
      <c r="D439" s="26">
        <v>500</v>
      </c>
      <c r="E439" s="27">
        <v>610</v>
      </c>
      <c r="F439" s="25" t="s">
        <v>8218</v>
      </c>
      <c r="G439" s="25" t="s">
        <v>8223</v>
      </c>
      <c r="H439" s="25" t="s">
        <v>8245</v>
      </c>
      <c r="I439" s="25">
        <v>1434542702</v>
      </c>
      <c r="J439" s="25">
        <v>1432814702</v>
      </c>
      <c r="K439" s="25" t="b">
        <v>0</v>
      </c>
      <c r="L439" s="25">
        <v>3</v>
      </c>
      <c r="M439" s="25" t="b">
        <v>1</v>
      </c>
      <c r="N439" s="25" t="s">
        <v>8269</v>
      </c>
      <c r="O439" s="25">
        <v>122</v>
      </c>
      <c r="P439" s="25">
        <v>203.33</v>
      </c>
      <c r="Q439" s="25" t="s">
        <v>8315</v>
      </c>
      <c r="R439" s="25" t="s">
        <v>8316</v>
      </c>
      <c r="S439" s="28">
        <v>42152.503495370373</v>
      </c>
      <c r="T439" s="25">
        <v>25569.000034722223</v>
      </c>
      <c r="U439" s="25">
        <v>2015</v>
      </c>
      <c r="V439" s="25">
        <v>5</v>
      </c>
      <c r="W439" s="25" t="s">
        <v>8376</v>
      </c>
    </row>
    <row r="440" spans="1:23" hidden="1" x14ac:dyDescent="0.3">
      <c r="A440" s="25">
        <v>3405</v>
      </c>
      <c r="B440" s="25" t="s">
        <v>3404</v>
      </c>
      <c r="C440" s="25" t="s">
        <v>7515</v>
      </c>
      <c r="D440" s="26">
        <v>350</v>
      </c>
      <c r="E440" s="27">
        <v>481.5</v>
      </c>
      <c r="F440" s="25" t="s">
        <v>8218</v>
      </c>
      <c r="G440" s="25" t="s">
        <v>8224</v>
      </c>
      <c r="H440" s="25" t="s">
        <v>8246</v>
      </c>
      <c r="I440" s="25">
        <v>1456876740</v>
      </c>
      <c r="J440" s="25">
        <v>1455063886</v>
      </c>
      <c r="K440" s="25" t="b">
        <v>0</v>
      </c>
      <c r="L440" s="25">
        <v>17</v>
      </c>
      <c r="M440" s="25" t="b">
        <v>1</v>
      </c>
      <c r="N440" s="25" t="s">
        <v>8269</v>
      </c>
      <c r="O440" s="25">
        <v>138</v>
      </c>
      <c r="P440" s="25">
        <v>28.32</v>
      </c>
      <c r="Q440" s="25" t="s">
        <v>8315</v>
      </c>
      <c r="R440" s="25" t="s">
        <v>8316</v>
      </c>
      <c r="S440" s="28">
        <v>42410.017199074078</v>
      </c>
      <c r="T440" s="25">
        <v>25569.000196759258</v>
      </c>
      <c r="U440" s="25">
        <v>2016</v>
      </c>
      <c r="V440" s="25">
        <v>2</v>
      </c>
      <c r="W440" s="25" t="s">
        <v>8373</v>
      </c>
    </row>
    <row r="441" spans="1:23" hidden="1" x14ac:dyDescent="0.3">
      <c r="A441" s="25">
        <v>3406</v>
      </c>
      <c r="B441" s="25" t="s">
        <v>3405</v>
      </c>
      <c r="C441" s="25" t="s">
        <v>7516</v>
      </c>
      <c r="D441" s="26">
        <v>10000</v>
      </c>
      <c r="E441" s="27">
        <v>10031</v>
      </c>
      <c r="F441" s="25" t="s">
        <v>8218</v>
      </c>
      <c r="G441" s="25" t="s">
        <v>8223</v>
      </c>
      <c r="H441" s="25" t="s">
        <v>8245</v>
      </c>
      <c r="I441" s="25">
        <v>1405511376</v>
      </c>
      <c r="J441" s="25">
        <v>1401623376</v>
      </c>
      <c r="K441" s="25" t="b">
        <v>0</v>
      </c>
      <c r="L441" s="25">
        <v>91</v>
      </c>
      <c r="M441" s="25" t="b">
        <v>1</v>
      </c>
      <c r="N441" s="25" t="s">
        <v>8269</v>
      </c>
      <c r="O441" s="25">
        <v>100</v>
      </c>
      <c r="P441" s="25">
        <v>110.23</v>
      </c>
      <c r="Q441" s="25" t="s">
        <v>8315</v>
      </c>
      <c r="R441" s="25" t="s">
        <v>8316</v>
      </c>
      <c r="S441" s="28">
        <v>41791.492777777778</v>
      </c>
      <c r="T441" s="25">
        <v>25569.00105324074</v>
      </c>
      <c r="U441" s="25">
        <v>2014</v>
      </c>
      <c r="V441" s="25">
        <v>6</v>
      </c>
      <c r="W441" s="25" t="s">
        <v>8377</v>
      </c>
    </row>
    <row r="442" spans="1:23" hidden="1" x14ac:dyDescent="0.3">
      <c r="A442" s="25">
        <v>3407</v>
      </c>
      <c r="B442" s="25" t="s">
        <v>3406</v>
      </c>
      <c r="C442" s="25" t="s">
        <v>7517</v>
      </c>
      <c r="D442" s="26">
        <v>2000</v>
      </c>
      <c r="E442" s="27">
        <v>2142</v>
      </c>
      <c r="F442" s="25" t="s">
        <v>8218</v>
      </c>
      <c r="G442" s="25" t="s">
        <v>8224</v>
      </c>
      <c r="H442" s="25" t="s">
        <v>8246</v>
      </c>
      <c r="I442" s="25">
        <v>1404641289</v>
      </c>
      <c r="J442" s="25">
        <v>1402049289</v>
      </c>
      <c r="K442" s="25" t="b">
        <v>0</v>
      </c>
      <c r="L442" s="25">
        <v>67</v>
      </c>
      <c r="M442" s="25" t="b">
        <v>1</v>
      </c>
      <c r="N442" s="25" t="s">
        <v>8269</v>
      </c>
      <c r="O442" s="25">
        <v>107</v>
      </c>
      <c r="P442" s="25">
        <v>31.97</v>
      </c>
      <c r="Q442" s="25" t="s">
        <v>8315</v>
      </c>
      <c r="R442" s="25" t="s">
        <v>8316</v>
      </c>
      <c r="S442" s="28">
        <v>41796.422326388885</v>
      </c>
      <c r="T442" s="25">
        <v>25569.000775462962</v>
      </c>
      <c r="U442" s="25">
        <v>2014</v>
      </c>
      <c r="V442" s="25">
        <v>6</v>
      </c>
      <c r="W442" s="25" t="s">
        <v>8377</v>
      </c>
    </row>
    <row r="443" spans="1:23" hidden="1" x14ac:dyDescent="0.3">
      <c r="A443" s="25">
        <v>3408</v>
      </c>
      <c r="B443" s="25" t="s">
        <v>3407</v>
      </c>
      <c r="C443" s="25" t="s">
        <v>7518</v>
      </c>
      <c r="D443" s="26">
        <v>500</v>
      </c>
      <c r="E443" s="27">
        <v>1055</v>
      </c>
      <c r="F443" s="25" t="s">
        <v>8218</v>
      </c>
      <c r="G443" s="25" t="s">
        <v>8223</v>
      </c>
      <c r="H443" s="25" t="s">
        <v>8245</v>
      </c>
      <c r="I443" s="25">
        <v>1405727304</v>
      </c>
      <c r="J443" s="25">
        <v>1403135304</v>
      </c>
      <c r="K443" s="25" t="b">
        <v>0</v>
      </c>
      <c r="L443" s="25">
        <v>18</v>
      </c>
      <c r="M443" s="25" t="b">
        <v>1</v>
      </c>
      <c r="N443" s="25" t="s">
        <v>8269</v>
      </c>
      <c r="O443" s="25">
        <v>211</v>
      </c>
      <c r="P443" s="25">
        <v>58.61</v>
      </c>
      <c r="Q443" s="25" t="s">
        <v>8315</v>
      </c>
      <c r="R443" s="25" t="s">
        <v>8316</v>
      </c>
      <c r="S443" s="28">
        <v>41808.991944444446</v>
      </c>
      <c r="T443" s="25">
        <v>25569.000208333335</v>
      </c>
      <c r="U443" s="25">
        <v>2014</v>
      </c>
      <c r="V443" s="25">
        <v>6</v>
      </c>
      <c r="W443" s="25" t="s">
        <v>8377</v>
      </c>
    </row>
    <row r="444" spans="1:23" hidden="1" x14ac:dyDescent="0.3">
      <c r="A444" s="25">
        <v>3409</v>
      </c>
      <c r="B444" s="25" t="s">
        <v>3408</v>
      </c>
      <c r="C444" s="25" t="s">
        <v>7519</v>
      </c>
      <c r="D444" s="26">
        <v>500</v>
      </c>
      <c r="E444" s="27">
        <v>618</v>
      </c>
      <c r="F444" s="25" t="s">
        <v>8218</v>
      </c>
      <c r="G444" s="25" t="s">
        <v>8224</v>
      </c>
      <c r="H444" s="25" t="s">
        <v>8246</v>
      </c>
      <c r="I444" s="25">
        <v>1469998680</v>
      </c>
      <c r="J444" s="25">
        <v>1466710358</v>
      </c>
      <c r="K444" s="25" t="b">
        <v>0</v>
      </c>
      <c r="L444" s="25">
        <v>21</v>
      </c>
      <c r="M444" s="25" t="b">
        <v>1</v>
      </c>
      <c r="N444" s="25" t="s">
        <v>8269</v>
      </c>
      <c r="O444" s="25">
        <v>124</v>
      </c>
      <c r="P444" s="25">
        <v>29.43</v>
      </c>
      <c r="Q444" s="25" t="s">
        <v>8315</v>
      </c>
      <c r="R444" s="25" t="s">
        <v>8316</v>
      </c>
      <c r="S444" s="28">
        <v>42544.814328703709</v>
      </c>
      <c r="T444" s="25">
        <v>25569.000243055554</v>
      </c>
      <c r="U444" s="25">
        <v>2016</v>
      </c>
      <c r="V444" s="25">
        <v>6</v>
      </c>
      <c r="W444" s="25" t="s">
        <v>8377</v>
      </c>
    </row>
    <row r="445" spans="1:23" hidden="1" x14ac:dyDescent="0.3">
      <c r="A445" s="25">
        <v>3410</v>
      </c>
      <c r="B445" s="25" t="s">
        <v>3409</v>
      </c>
      <c r="C445" s="25" t="s">
        <v>7520</v>
      </c>
      <c r="D445" s="26">
        <v>3000</v>
      </c>
      <c r="E445" s="27">
        <v>3255</v>
      </c>
      <c r="F445" s="25" t="s">
        <v>8218</v>
      </c>
      <c r="G445" s="25" t="s">
        <v>8223</v>
      </c>
      <c r="H445" s="25" t="s">
        <v>8245</v>
      </c>
      <c r="I445" s="25">
        <v>1465196400</v>
      </c>
      <c r="J445" s="25">
        <v>1462841990</v>
      </c>
      <c r="K445" s="25" t="b">
        <v>0</v>
      </c>
      <c r="L445" s="25">
        <v>40</v>
      </c>
      <c r="M445" s="25" t="b">
        <v>1</v>
      </c>
      <c r="N445" s="25" t="s">
        <v>8269</v>
      </c>
      <c r="O445" s="25">
        <v>109</v>
      </c>
      <c r="P445" s="25">
        <v>81.38</v>
      </c>
      <c r="Q445" s="25" t="s">
        <v>8315</v>
      </c>
      <c r="R445" s="25" t="s">
        <v>8316</v>
      </c>
      <c r="S445" s="28">
        <v>42500.041550925926</v>
      </c>
      <c r="T445" s="25">
        <v>25569.000462962962</v>
      </c>
      <c r="U445" s="25">
        <v>2016</v>
      </c>
      <c r="V445" s="25">
        <v>5</v>
      </c>
      <c r="W445" s="25" t="s">
        <v>8376</v>
      </c>
    </row>
    <row r="446" spans="1:23" hidden="1" x14ac:dyDescent="0.3">
      <c r="A446" s="25">
        <v>3411</v>
      </c>
      <c r="B446" s="25" t="s">
        <v>3410</v>
      </c>
      <c r="C446" s="25" t="s">
        <v>7521</v>
      </c>
      <c r="D446" s="26">
        <v>15000</v>
      </c>
      <c r="E446" s="27">
        <v>15535</v>
      </c>
      <c r="F446" s="25" t="s">
        <v>8218</v>
      </c>
      <c r="G446" s="25" t="s">
        <v>8223</v>
      </c>
      <c r="H446" s="25" t="s">
        <v>8245</v>
      </c>
      <c r="I446" s="25">
        <v>1444264372</v>
      </c>
      <c r="J446" s="25">
        <v>1442536372</v>
      </c>
      <c r="K446" s="25" t="b">
        <v>0</v>
      </c>
      <c r="L446" s="25">
        <v>78</v>
      </c>
      <c r="M446" s="25" t="b">
        <v>1</v>
      </c>
      <c r="N446" s="25" t="s">
        <v>8269</v>
      </c>
      <c r="O446" s="25">
        <v>104</v>
      </c>
      <c r="P446" s="25">
        <v>199.17</v>
      </c>
      <c r="Q446" s="25" t="s">
        <v>8315</v>
      </c>
      <c r="R446" s="25" t="s">
        <v>8316</v>
      </c>
      <c r="S446" s="28">
        <v>42265.022824074069</v>
      </c>
      <c r="T446" s="25">
        <v>25569.000902777778</v>
      </c>
      <c r="U446" s="25">
        <v>2015</v>
      </c>
      <c r="V446" s="25">
        <v>9</v>
      </c>
      <c r="W446" s="25" t="s">
        <v>8380</v>
      </c>
    </row>
    <row r="447" spans="1:23" hidden="1" x14ac:dyDescent="0.3">
      <c r="A447" s="25">
        <v>3412</v>
      </c>
      <c r="B447" s="25" t="s">
        <v>3411</v>
      </c>
      <c r="C447" s="25" t="s">
        <v>7522</v>
      </c>
      <c r="D447" s="26">
        <v>3000</v>
      </c>
      <c r="E447" s="27">
        <v>3000</v>
      </c>
      <c r="F447" s="25" t="s">
        <v>8218</v>
      </c>
      <c r="G447" s="25" t="s">
        <v>8224</v>
      </c>
      <c r="H447" s="25" t="s">
        <v>8246</v>
      </c>
      <c r="I447" s="25">
        <v>1411858862</v>
      </c>
      <c r="J447" s="25">
        <v>1409266862</v>
      </c>
      <c r="K447" s="25" t="b">
        <v>0</v>
      </c>
      <c r="L447" s="25">
        <v>26</v>
      </c>
      <c r="M447" s="25" t="b">
        <v>1</v>
      </c>
      <c r="N447" s="25" t="s">
        <v>8269</v>
      </c>
      <c r="O447" s="25">
        <v>100</v>
      </c>
      <c r="P447" s="25">
        <v>115.38</v>
      </c>
      <c r="Q447" s="25" t="s">
        <v>8315</v>
      </c>
      <c r="R447" s="25" t="s">
        <v>8316</v>
      </c>
      <c r="S447" s="28">
        <v>41879.959050925929</v>
      </c>
      <c r="T447" s="25">
        <v>25569.000300925927</v>
      </c>
      <c r="U447" s="25">
        <v>2014</v>
      </c>
      <c r="V447" s="25">
        <v>8</v>
      </c>
      <c r="W447" s="25" t="s">
        <v>8379</v>
      </c>
    </row>
    <row r="448" spans="1:23" hidden="1" x14ac:dyDescent="0.3">
      <c r="A448" s="25">
        <v>3413</v>
      </c>
      <c r="B448" s="25" t="s">
        <v>3412</v>
      </c>
      <c r="C448" s="25" t="s">
        <v>7523</v>
      </c>
      <c r="D448" s="26">
        <v>500</v>
      </c>
      <c r="E448" s="27">
        <v>650</v>
      </c>
      <c r="F448" s="25" t="s">
        <v>8218</v>
      </c>
      <c r="G448" s="25" t="s">
        <v>8223</v>
      </c>
      <c r="H448" s="25" t="s">
        <v>8245</v>
      </c>
      <c r="I448" s="25">
        <v>1425099540</v>
      </c>
      <c r="J448" s="25">
        <v>1424280938</v>
      </c>
      <c r="K448" s="25" t="b">
        <v>0</v>
      </c>
      <c r="L448" s="25">
        <v>14</v>
      </c>
      <c r="M448" s="25" t="b">
        <v>1</v>
      </c>
      <c r="N448" s="25" t="s">
        <v>8269</v>
      </c>
      <c r="O448" s="25">
        <v>130</v>
      </c>
      <c r="P448" s="25">
        <v>46.43</v>
      </c>
      <c r="Q448" s="25" t="s">
        <v>8315</v>
      </c>
      <c r="R448" s="25" t="s">
        <v>8316</v>
      </c>
      <c r="S448" s="28">
        <v>42053.733078703706</v>
      </c>
      <c r="T448" s="25">
        <v>25569.000162037039</v>
      </c>
      <c r="U448" s="25">
        <v>2015</v>
      </c>
      <c r="V448" s="25">
        <v>2</v>
      </c>
      <c r="W448" s="25" t="s">
        <v>8373</v>
      </c>
    </row>
    <row r="449" spans="1:23" hidden="1" x14ac:dyDescent="0.3">
      <c r="A449" s="25">
        <v>3414</v>
      </c>
      <c r="B449" s="25" t="s">
        <v>3413</v>
      </c>
      <c r="C449" s="25" t="s">
        <v>7524</v>
      </c>
      <c r="D449" s="26">
        <v>3000</v>
      </c>
      <c r="E449" s="27">
        <v>3105</v>
      </c>
      <c r="F449" s="25" t="s">
        <v>8218</v>
      </c>
      <c r="G449" s="25" t="s">
        <v>8223</v>
      </c>
      <c r="H449" s="25" t="s">
        <v>8245</v>
      </c>
      <c r="I449" s="25">
        <v>1480579140</v>
      </c>
      <c r="J449" s="25">
        <v>1478030325</v>
      </c>
      <c r="K449" s="25" t="b">
        <v>0</v>
      </c>
      <c r="L449" s="25">
        <v>44</v>
      </c>
      <c r="M449" s="25" t="b">
        <v>1</v>
      </c>
      <c r="N449" s="25" t="s">
        <v>8269</v>
      </c>
      <c r="O449" s="25">
        <v>104</v>
      </c>
      <c r="P449" s="25">
        <v>70.569999999999993</v>
      </c>
      <c r="Q449" s="25" t="s">
        <v>8315</v>
      </c>
      <c r="R449" s="25" t="s">
        <v>8316</v>
      </c>
      <c r="S449" s="28">
        <v>42675.832465277781</v>
      </c>
      <c r="T449" s="25">
        <v>25569.000509259258</v>
      </c>
      <c r="U449" s="25">
        <v>2016</v>
      </c>
      <c r="V449" s="25">
        <v>11</v>
      </c>
      <c r="W449" s="25" t="s">
        <v>8381</v>
      </c>
    </row>
    <row r="450" spans="1:23" hidden="1" x14ac:dyDescent="0.3">
      <c r="A450" s="25">
        <v>3415</v>
      </c>
      <c r="B450" s="25" t="s">
        <v>3414</v>
      </c>
      <c r="C450" s="25" t="s">
        <v>7525</v>
      </c>
      <c r="D450" s="26">
        <v>200</v>
      </c>
      <c r="E450" s="27">
        <v>200</v>
      </c>
      <c r="F450" s="25" t="s">
        <v>8218</v>
      </c>
      <c r="G450" s="25" t="s">
        <v>8223</v>
      </c>
      <c r="H450" s="25" t="s">
        <v>8245</v>
      </c>
      <c r="I450" s="25">
        <v>1460935800</v>
      </c>
      <c r="J450" s="25">
        <v>1459999656</v>
      </c>
      <c r="K450" s="25" t="b">
        <v>0</v>
      </c>
      <c r="L450" s="25">
        <v>9</v>
      </c>
      <c r="M450" s="25" t="b">
        <v>1</v>
      </c>
      <c r="N450" s="25" t="s">
        <v>8269</v>
      </c>
      <c r="O450" s="25">
        <v>100</v>
      </c>
      <c r="P450" s="25">
        <v>22.22</v>
      </c>
      <c r="Q450" s="25" t="s">
        <v>8315</v>
      </c>
      <c r="R450" s="25" t="s">
        <v>8316</v>
      </c>
      <c r="S450" s="28">
        <v>42467.144166666665</v>
      </c>
      <c r="T450" s="25">
        <v>25569.000104166666</v>
      </c>
      <c r="U450" s="25">
        <v>2016</v>
      </c>
      <c r="V450" s="25">
        <v>4</v>
      </c>
      <c r="W450" s="25" t="s">
        <v>8375</v>
      </c>
    </row>
    <row r="451" spans="1:23" hidden="1" x14ac:dyDescent="0.3">
      <c r="A451" s="25">
        <v>3416</v>
      </c>
      <c r="B451" s="25" t="s">
        <v>3415</v>
      </c>
      <c r="C451" s="25" t="s">
        <v>7526</v>
      </c>
      <c r="D451" s="26">
        <v>4000</v>
      </c>
      <c r="E451" s="27">
        <v>4784</v>
      </c>
      <c r="F451" s="25" t="s">
        <v>8218</v>
      </c>
      <c r="G451" s="25" t="s">
        <v>8224</v>
      </c>
      <c r="H451" s="25" t="s">
        <v>8246</v>
      </c>
      <c r="I451" s="25">
        <v>1429813800</v>
      </c>
      <c r="J451" s="25">
        <v>1427363645</v>
      </c>
      <c r="K451" s="25" t="b">
        <v>0</v>
      </c>
      <c r="L451" s="25">
        <v>30</v>
      </c>
      <c r="M451" s="25" t="b">
        <v>1</v>
      </c>
      <c r="N451" s="25" t="s">
        <v>8269</v>
      </c>
      <c r="O451" s="25">
        <v>120</v>
      </c>
      <c r="P451" s="25">
        <v>159.47</v>
      </c>
      <c r="Q451" s="25" t="s">
        <v>8315</v>
      </c>
      <c r="R451" s="25" t="s">
        <v>8316</v>
      </c>
      <c r="S451" s="28">
        <v>42089.412557870368</v>
      </c>
      <c r="T451" s="25">
        <v>25569.000347222223</v>
      </c>
      <c r="U451" s="25">
        <v>2015</v>
      </c>
      <c r="V451" s="25">
        <v>3</v>
      </c>
      <c r="W451" s="25" t="s">
        <v>8374</v>
      </c>
    </row>
    <row r="452" spans="1:23" hidden="1" x14ac:dyDescent="0.3">
      <c r="A452" s="25">
        <v>3417</v>
      </c>
      <c r="B452" s="25" t="s">
        <v>3416</v>
      </c>
      <c r="C452" s="25" t="s">
        <v>7527</v>
      </c>
      <c r="D452" s="26">
        <v>1700</v>
      </c>
      <c r="E452" s="27">
        <v>1700.01</v>
      </c>
      <c r="F452" s="25" t="s">
        <v>8218</v>
      </c>
      <c r="G452" s="25" t="s">
        <v>8223</v>
      </c>
      <c r="H452" s="25" t="s">
        <v>8245</v>
      </c>
      <c r="I452" s="25">
        <v>1414284180</v>
      </c>
      <c r="J452" s="25">
        <v>1410558948</v>
      </c>
      <c r="K452" s="25" t="b">
        <v>0</v>
      </c>
      <c r="L452" s="25">
        <v>45</v>
      </c>
      <c r="M452" s="25" t="b">
        <v>1</v>
      </c>
      <c r="N452" s="25" t="s">
        <v>8269</v>
      </c>
      <c r="O452" s="25">
        <v>100</v>
      </c>
      <c r="P452" s="25">
        <v>37.78</v>
      </c>
      <c r="Q452" s="25" t="s">
        <v>8315</v>
      </c>
      <c r="R452" s="25" t="s">
        <v>8316</v>
      </c>
      <c r="S452" s="28">
        <v>41894.91375</v>
      </c>
      <c r="T452" s="25">
        <v>25569.000520833335</v>
      </c>
      <c r="U452" s="25">
        <v>2014</v>
      </c>
      <c r="V452" s="25">
        <v>9</v>
      </c>
      <c r="W452" s="25" t="s">
        <v>8380</v>
      </c>
    </row>
    <row r="453" spans="1:23" hidden="1" x14ac:dyDescent="0.3">
      <c r="A453" s="25">
        <v>3418</v>
      </c>
      <c r="B453" s="25" t="s">
        <v>3417</v>
      </c>
      <c r="C453" s="25" t="s">
        <v>7528</v>
      </c>
      <c r="D453" s="26">
        <v>4000</v>
      </c>
      <c r="E453" s="27">
        <v>4035</v>
      </c>
      <c r="F453" s="25" t="s">
        <v>8218</v>
      </c>
      <c r="G453" s="25" t="s">
        <v>8223</v>
      </c>
      <c r="H453" s="25" t="s">
        <v>8245</v>
      </c>
      <c r="I453" s="25">
        <v>1400875307</v>
      </c>
      <c r="J453" s="25">
        <v>1398283307</v>
      </c>
      <c r="K453" s="25" t="b">
        <v>0</v>
      </c>
      <c r="L453" s="25">
        <v>56</v>
      </c>
      <c r="M453" s="25" t="b">
        <v>1</v>
      </c>
      <c r="N453" s="25" t="s">
        <v>8269</v>
      </c>
      <c r="O453" s="25">
        <v>101</v>
      </c>
      <c r="P453" s="25">
        <v>72.05</v>
      </c>
      <c r="Q453" s="25" t="s">
        <v>8315</v>
      </c>
      <c r="R453" s="25" t="s">
        <v>8316</v>
      </c>
      <c r="S453" s="28">
        <v>41752.83457175926</v>
      </c>
      <c r="T453" s="25">
        <v>25569.000648148147</v>
      </c>
      <c r="U453" s="25">
        <v>2014</v>
      </c>
      <c r="V453" s="25">
        <v>4</v>
      </c>
      <c r="W453" s="25" t="s">
        <v>8375</v>
      </c>
    </row>
    <row r="454" spans="1:23" hidden="1" x14ac:dyDescent="0.3">
      <c r="A454" s="25">
        <v>3419</v>
      </c>
      <c r="B454" s="25" t="s">
        <v>3418</v>
      </c>
      <c r="C454" s="25" t="s">
        <v>7529</v>
      </c>
      <c r="D454" s="26">
        <v>2750</v>
      </c>
      <c r="E454" s="27">
        <v>2930</v>
      </c>
      <c r="F454" s="25" t="s">
        <v>8218</v>
      </c>
      <c r="G454" s="25" t="s">
        <v>8240</v>
      </c>
      <c r="H454" s="25" t="s">
        <v>8248</v>
      </c>
      <c r="I454" s="25">
        <v>1459978200</v>
      </c>
      <c r="J454" s="25">
        <v>1458416585</v>
      </c>
      <c r="K454" s="25" t="b">
        <v>0</v>
      </c>
      <c r="L454" s="25">
        <v>46</v>
      </c>
      <c r="M454" s="25" t="b">
        <v>1</v>
      </c>
      <c r="N454" s="25" t="s">
        <v>8269</v>
      </c>
      <c r="O454" s="25">
        <v>107</v>
      </c>
      <c r="P454" s="25">
        <v>63.7</v>
      </c>
      <c r="Q454" s="25" t="s">
        <v>8315</v>
      </c>
      <c r="R454" s="25" t="s">
        <v>8316</v>
      </c>
      <c r="S454" s="28">
        <v>42448.821585648147</v>
      </c>
      <c r="T454" s="25">
        <v>25569.000532407408</v>
      </c>
      <c r="U454" s="25">
        <v>2016</v>
      </c>
      <c r="V454" s="25">
        <v>3</v>
      </c>
      <c r="W454" s="25" t="s">
        <v>8374</v>
      </c>
    </row>
    <row r="455" spans="1:23" hidden="1" x14ac:dyDescent="0.3">
      <c r="A455" s="25">
        <v>3420</v>
      </c>
      <c r="B455" s="25" t="s">
        <v>3419</v>
      </c>
      <c r="C455" s="25" t="s">
        <v>7530</v>
      </c>
      <c r="D455" s="26">
        <v>700</v>
      </c>
      <c r="E455" s="27">
        <v>966</v>
      </c>
      <c r="F455" s="25" t="s">
        <v>8218</v>
      </c>
      <c r="G455" s="25" t="s">
        <v>8224</v>
      </c>
      <c r="H455" s="25" t="s">
        <v>8246</v>
      </c>
      <c r="I455" s="25">
        <v>1455408000</v>
      </c>
      <c r="J455" s="25">
        <v>1454638202</v>
      </c>
      <c r="K455" s="25" t="b">
        <v>0</v>
      </c>
      <c r="L455" s="25">
        <v>34</v>
      </c>
      <c r="M455" s="25" t="b">
        <v>1</v>
      </c>
      <c r="N455" s="25" t="s">
        <v>8269</v>
      </c>
      <c r="O455" s="25">
        <v>138</v>
      </c>
      <c r="P455" s="25">
        <v>28.41</v>
      </c>
      <c r="Q455" s="25" t="s">
        <v>8315</v>
      </c>
      <c r="R455" s="25" t="s">
        <v>8316</v>
      </c>
      <c r="S455" s="28">
        <v>42405.090300925927</v>
      </c>
      <c r="T455" s="25">
        <v>25569.00039351852</v>
      </c>
      <c r="U455" s="25">
        <v>2016</v>
      </c>
      <c r="V455" s="25">
        <v>2</v>
      </c>
      <c r="W455" s="25" t="s">
        <v>8373</v>
      </c>
    </row>
    <row r="456" spans="1:23" hidden="1" x14ac:dyDescent="0.3">
      <c r="A456" s="25">
        <v>3421</v>
      </c>
      <c r="B456" s="25" t="s">
        <v>3420</v>
      </c>
      <c r="C456" s="25" t="s">
        <v>7531</v>
      </c>
      <c r="D456" s="26">
        <v>10000</v>
      </c>
      <c r="E456" s="27">
        <v>10115</v>
      </c>
      <c r="F456" s="25" t="s">
        <v>8218</v>
      </c>
      <c r="G456" s="25" t="s">
        <v>8223</v>
      </c>
      <c r="H456" s="25" t="s">
        <v>8245</v>
      </c>
      <c r="I456" s="25">
        <v>1425495563</v>
      </c>
      <c r="J456" s="25">
        <v>1422903563</v>
      </c>
      <c r="K456" s="25" t="b">
        <v>0</v>
      </c>
      <c r="L456" s="25">
        <v>98</v>
      </c>
      <c r="M456" s="25" t="b">
        <v>1</v>
      </c>
      <c r="N456" s="25" t="s">
        <v>8269</v>
      </c>
      <c r="O456" s="25">
        <v>101</v>
      </c>
      <c r="P456" s="25">
        <v>103.21</v>
      </c>
      <c r="Q456" s="25" t="s">
        <v>8315</v>
      </c>
      <c r="R456" s="25" t="s">
        <v>8316</v>
      </c>
      <c r="S456" s="28">
        <v>42037.791238425925</v>
      </c>
      <c r="T456" s="25">
        <v>25569.001134259259</v>
      </c>
      <c r="U456" s="25">
        <v>2015</v>
      </c>
      <c r="V456" s="25">
        <v>2</v>
      </c>
      <c r="W456" s="25" t="s">
        <v>8373</v>
      </c>
    </row>
    <row r="457" spans="1:23" hidden="1" x14ac:dyDescent="0.3">
      <c r="A457" s="25">
        <v>3422</v>
      </c>
      <c r="B457" s="25" t="s">
        <v>3421</v>
      </c>
      <c r="C457" s="25" t="s">
        <v>7532</v>
      </c>
      <c r="D457" s="26">
        <v>3000</v>
      </c>
      <c r="E457" s="27">
        <v>3273</v>
      </c>
      <c r="F457" s="25" t="s">
        <v>8218</v>
      </c>
      <c r="G457" s="25" t="s">
        <v>8224</v>
      </c>
      <c r="H457" s="25" t="s">
        <v>8246</v>
      </c>
      <c r="I457" s="25">
        <v>1450051200</v>
      </c>
      <c r="J457" s="25">
        <v>1447594176</v>
      </c>
      <c r="K457" s="25" t="b">
        <v>0</v>
      </c>
      <c r="L457" s="25">
        <v>46</v>
      </c>
      <c r="M457" s="25" t="b">
        <v>1</v>
      </c>
      <c r="N457" s="25" t="s">
        <v>8269</v>
      </c>
      <c r="O457" s="25">
        <v>109</v>
      </c>
      <c r="P457" s="25">
        <v>71.150000000000006</v>
      </c>
      <c r="Q457" s="25" t="s">
        <v>8315</v>
      </c>
      <c r="R457" s="25" t="s">
        <v>8316</v>
      </c>
      <c r="S457" s="28">
        <v>42323.562222222223</v>
      </c>
      <c r="T457" s="25">
        <v>25569.000532407408</v>
      </c>
      <c r="U457" s="25">
        <v>2015</v>
      </c>
      <c r="V457" s="25">
        <v>11</v>
      </c>
      <c r="W457" s="25" t="s">
        <v>8381</v>
      </c>
    </row>
    <row r="458" spans="1:23" hidden="1" x14ac:dyDescent="0.3">
      <c r="A458" s="25">
        <v>3423</v>
      </c>
      <c r="B458" s="25" t="s">
        <v>3422</v>
      </c>
      <c r="C458" s="25" t="s">
        <v>7533</v>
      </c>
      <c r="D458" s="26">
        <v>250</v>
      </c>
      <c r="E458" s="27">
        <v>350</v>
      </c>
      <c r="F458" s="25" t="s">
        <v>8218</v>
      </c>
      <c r="G458" s="25" t="s">
        <v>8223</v>
      </c>
      <c r="H458" s="25" t="s">
        <v>8245</v>
      </c>
      <c r="I458" s="25">
        <v>1429912341</v>
      </c>
      <c r="J458" s="25">
        <v>1427320341</v>
      </c>
      <c r="K458" s="25" t="b">
        <v>0</v>
      </c>
      <c r="L458" s="25">
        <v>10</v>
      </c>
      <c r="M458" s="25" t="b">
        <v>1</v>
      </c>
      <c r="N458" s="25" t="s">
        <v>8269</v>
      </c>
      <c r="O458" s="25">
        <v>140</v>
      </c>
      <c r="P458" s="25">
        <v>35</v>
      </c>
      <c r="Q458" s="25" t="s">
        <v>8315</v>
      </c>
      <c r="R458" s="25" t="s">
        <v>8316</v>
      </c>
      <c r="S458" s="28">
        <v>42088.911354166667</v>
      </c>
      <c r="T458" s="25">
        <v>25569.000115740742</v>
      </c>
      <c r="U458" s="25">
        <v>2015</v>
      </c>
      <c r="V458" s="25">
        <v>3</v>
      </c>
      <c r="W458" s="25" t="s">
        <v>8374</v>
      </c>
    </row>
    <row r="459" spans="1:23" hidden="1" x14ac:dyDescent="0.3">
      <c r="A459" s="25">
        <v>3424</v>
      </c>
      <c r="B459" s="25" t="s">
        <v>3423</v>
      </c>
      <c r="C459" s="25" t="s">
        <v>7534</v>
      </c>
      <c r="D459" s="26">
        <v>6000</v>
      </c>
      <c r="E459" s="27">
        <v>6215</v>
      </c>
      <c r="F459" s="25" t="s">
        <v>8218</v>
      </c>
      <c r="G459" s="25" t="s">
        <v>8223</v>
      </c>
      <c r="H459" s="25" t="s">
        <v>8245</v>
      </c>
      <c r="I459" s="25">
        <v>1423119540</v>
      </c>
      <c r="J459" s="25">
        <v>1421252084</v>
      </c>
      <c r="K459" s="25" t="b">
        <v>0</v>
      </c>
      <c r="L459" s="25">
        <v>76</v>
      </c>
      <c r="M459" s="25" t="b">
        <v>1</v>
      </c>
      <c r="N459" s="25" t="s">
        <v>8269</v>
      </c>
      <c r="O459" s="25">
        <v>104</v>
      </c>
      <c r="P459" s="25">
        <v>81.78</v>
      </c>
      <c r="Q459" s="25" t="s">
        <v>8315</v>
      </c>
      <c r="R459" s="25" t="s">
        <v>8316</v>
      </c>
      <c r="S459" s="28">
        <v>42018.676898148144</v>
      </c>
      <c r="T459" s="25">
        <v>25569.000879629628</v>
      </c>
      <c r="U459" s="25">
        <v>2015</v>
      </c>
      <c r="V459" s="25">
        <v>1</v>
      </c>
      <c r="W459" s="25" t="s">
        <v>8372</v>
      </c>
    </row>
    <row r="460" spans="1:23" hidden="1" x14ac:dyDescent="0.3">
      <c r="A460" s="25">
        <v>3425</v>
      </c>
      <c r="B460" s="25" t="s">
        <v>3424</v>
      </c>
      <c r="C460" s="25" t="s">
        <v>7535</v>
      </c>
      <c r="D460" s="26">
        <v>30000</v>
      </c>
      <c r="E460" s="27">
        <v>30891.1</v>
      </c>
      <c r="F460" s="25" t="s">
        <v>8218</v>
      </c>
      <c r="G460" s="25" t="s">
        <v>8223</v>
      </c>
      <c r="H460" s="25" t="s">
        <v>8245</v>
      </c>
      <c r="I460" s="25">
        <v>1412434136</v>
      </c>
      <c r="J460" s="25">
        <v>1409669336</v>
      </c>
      <c r="K460" s="25" t="b">
        <v>0</v>
      </c>
      <c r="L460" s="25">
        <v>104</v>
      </c>
      <c r="M460" s="25" t="b">
        <v>1</v>
      </c>
      <c r="N460" s="25" t="s">
        <v>8269</v>
      </c>
      <c r="O460" s="25">
        <v>103</v>
      </c>
      <c r="P460" s="25">
        <v>297.02999999999997</v>
      </c>
      <c r="Q460" s="25" t="s">
        <v>8315</v>
      </c>
      <c r="R460" s="25" t="s">
        <v>8316</v>
      </c>
      <c r="S460" s="28">
        <v>41884.617314814815</v>
      </c>
      <c r="T460" s="25">
        <v>25569.001203703705</v>
      </c>
      <c r="U460" s="25">
        <v>2014</v>
      </c>
      <c r="V460" s="25">
        <v>9</v>
      </c>
      <c r="W460" s="25" t="s">
        <v>8380</v>
      </c>
    </row>
    <row r="461" spans="1:23" hidden="1" x14ac:dyDescent="0.3">
      <c r="A461" s="25">
        <v>3426</v>
      </c>
      <c r="B461" s="25" t="s">
        <v>3425</v>
      </c>
      <c r="C461" s="25" t="s">
        <v>7536</v>
      </c>
      <c r="D461" s="26">
        <v>3750</v>
      </c>
      <c r="E461" s="27">
        <v>4055</v>
      </c>
      <c r="F461" s="25" t="s">
        <v>8218</v>
      </c>
      <c r="G461" s="25" t="s">
        <v>8223</v>
      </c>
      <c r="H461" s="25" t="s">
        <v>8245</v>
      </c>
      <c r="I461" s="25">
        <v>1411264800</v>
      </c>
      <c r="J461" s="25">
        <v>1409620903</v>
      </c>
      <c r="K461" s="25" t="b">
        <v>0</v>
      </c>
      <c r="L461" s="25">
        <v>87</v>
      </c>
      <c r="M461" s="25" t="b">
        <v>1</v>
      </c>
      <c r="N461" s="25" t="s">
        <v>8269</v>
      </c>
      <c r="O461" s="25">
        <v>108</v>
      </c>
      <c r="P461" s="25">
        <v>46.61</v>
      </c>
      <c r="Q461" s="25" t="s">
        <v>8315</v>
      </c>
      <c r="R461" s="25" t="s">
        <v>8316</v>
      </c>
      <c r="S461" s="28">
        <v>41884.056747685187</v>
      </c>
      <c r="T461" s="25">
        <v>25569.001006944443</v>
      </c>
      <c r="U461" s="25">
        <v>2014</v>
      </c>
      <c r="V461" s="25">
        <v>9</v>
      </c>
      <c r="W461" s="25" t="s">
        <v>8380</v>
      </c>
    </row>
    <row r="462" spans="1:23" hidden="1" x14ac:dyDescent="0.3">
      <c r="A462" s="25">
        <v>3427</v>
      </c>
      <c r="B462" s="25" t="s">
        <v>3426</v>
      </c>
      <c r="C462" s="25" t="s">
        <v>7537</v>
      </c>
      <c r="D462" s="26">
        <v>1500</v>
      </c>
      <c r="E462" s="27">
        <v>1500</v>
      </c>
      <c r="F462" s="25" t="s">
        <v>8218</v>
      </c>
      <c r="G462" s="25" t="s">
        <v>8224</v>
      </c>
      <c r="H462" s="25" t="s">
        <v>8246</v>
      </c>
      <c r="I462" s="25">
        <v>1404314952</v>
      </c>
      <c r="J462" s="25">
        <v>1401722952</v>
      </c>
      <c r="K462" s="25" t="b">
        <v>0</v>
      </c>
      <c r="L462" s="25">
        <v>29</v>
      </c>
      <c r="M462" s="25" t="b">
        <v>1</v>
      </c>
      <c r="N462" s="25" t="s">
        <v>8269</v>
      </c>
      <c r="O462" s="25">
        <v>100</v>
      </c>
      <c r="P462" s="25">
        <v>51.72</v>
      </c>
      <c r="Q462" s="25" t="s">
        <v>8315</v>
      </c>
      <c r="R462" s="25" t="s">
        <v>8316</v>
      </c>
      <c r="S462" s="28">
        <v>41792.645277777774</v>
      </c>
      <c r="T462" s="25">
        <v>25569.000335648147</v>
      </c>
      <c r="U462" s="25">
        <v>2014</v>
      </c>
      <c r="V462" s="25">
        <v>6</v>
      </c>
      <c r="W462" s="25" t="s">
        <v>8377</v>
      </c>
    </row>
    <row r="463" spans="1:23" hidden="1" x14ac:dyDescent="0.3">
      <c r="A463" s="25">
        <v>3428</v>
      </c>
      <c r="B463" s="25" t="s">
        <v>3427</v>
      </c>
      <c r="C463" s="25" t="s">
        <v>7538</v>
      </c>
      <c r="D463" s="26">
        <v>2000</v>
      </c>
      <c r="E463" s="27">
        <v>2055</v>
      </c>
      <c r="F463" s="25" t="s">
        <v>8218</v>
      </c>
      <c r="G463" s="25" t="s">
        <v>8224</v>
      </c>
      <c r="H463" s="25" t="s">
        <v>8246</v>
      </c>
      <c r="I463" s="25">
        <v>1425142800</v>
      </c>
      <c r="J463" s="25">
        <v>1422983847</v>
      </c>
      <c r="K463" s="25" t="b">
        <v>0</v>
      </c>
      <c r="L463" s="25">
        <v>51</v>
      </c>
      <c r="M463" s="25" t="b">
        <v>1</v>
      </c>
      <c r="N463" s="25" t="s">
        <v>8269</v>
      </c>
      <c r="O463" s="25">
        <v>103</v>
      </c>
      <c r="P463" s="25">
        <v>40.29</v>
      </c>
      <c r="Q463" s="25" t="s">
        <v>8315</v>
      </c>
      <c r="R463" s="25" t="s">
        <v>8316</v>
      </c>
      <c r="S463" s="28">
        <v>42038.720451388886</v>
      </c>
      <c r="T463" s="25">
        <v>25569.000590277778</v>
      </c>
      <c r="U463" s="25">
        <v>2015</v>
      </c>
      <c r="V463" s="25">
        <v>2</v>
      </c>
      <c r="W463" s="25" t="s">
        <v>8373</v>
      </c>
    </row>
    <row r="464" spans="1:23" hidden="1" x14ac:dyDescent="0.3">
      <c r="A464" s="25">
        <v>3429</v>
      </c>
      <c r="B464" s="25" t="s">
        <v>3428</v>
      </c>
      <c r="C464" s="25" t="s">
        <v>7539</v>
      </c>
      <c r="D464" s="26">
        <v>150</v>
      </c>
      <c r="E464" s="27">
        <v>195</v>
      </c>
      <c r="F464" s="25" t="s">
        <v>8218</v>
      </c>
      <c r="G464" s="25" t="s">
        <v>8224</v>
      </c>
      <c r="H464" s="25" t="s">
        <v>8246</v>
      </c>
      <c r="I464" s="25">
        <v>1478046661</v>
      </c>
      <c r="J464" s="25">
        <v>1476837061</v>
      </c>
      <c r="K464" s="25" t="b">
        <v>0</v>
      </c>
      <c r="L464" s="25">
        <v>12</v>
      </c>
      <c r="M464" s="25" t="b">
        <v>1</v>
      </c>
      <c r="N464" s="25" t="s">
        <v>8269</v>
      </c>
      <c r="O464" s="25">
        <v>130</v>
      </c>
      <c r="P464" s="25">
        <v>16.25</v>
      </c>
      <c r="Q464" s="25" t="s">
        <v>8315</v>
      </c>
      <c r="R464" s="25" t="s">
        <v>8316</v>
      </c>
      <c r="S464" s="28">
        <v>42662.021539351852</v>
      </c>
      <c r="T464" s="25">
        <v>25569.000138888889</v>
      </c>
      <c r="U464" s="25">
        <v>2016</v>
      </c>
      <c r="V464" s="25">
        <v>10</v>
      </c>
      <c r="W464" s="25" t="s">
        <v>8383</v>
      </c>
    </row>
    <row r="465" spans="1:23" hidden="1" x14ac:dyDescent="0.3">
      <c r="A465" s="25">
        <v>3430</v>
      </c>
      <c r="B465" s="25" t="s">
        <v>3429</v>
      </c>
      <c r="C465" s="25" t="s">
        <v>7540</v>
      </c>
      <c r="D465" s="26">
        <v>2000</v>
      </c>
      <c r="E465" s="27">
        <v>2170.9899999999998</v>
      </c>
      <c r="F465" s="25" t="s">
        <v>8218</v>
      </c>
      <c r="G465" s="25" t="s">
        <v>8224</v>
      </c>
      <c r="H465" s="25" t="s">
        <v>8246</v>
      </c>
      <c r="I465" s="25">
        <v>1406760101</v>
      </c>
      <c r="J465" s="25">
        <v>1404168101</v>
      </c>
      <c r="K465" s="25" t="b">
        <v>0</v>
      </c>
      <c r="L465" s="25">
        <v>72</v>
      </c>
      <c r="M465" s="25" t="b">
        <v>1</v>
      </c>
      <c r="N465" s="25" t="s">
        <v>8269</v>
      </c>
      <c r="O465" s="25">
        <v>109</v>
      </c>
      <c r="P465" s="25">
        <v>30.15</v>
      </c>
      <c r="Q465" s="25" t="s">
        <v>8315</v>
      </c>
      <c r="R465" s="25" t="s">
        <v>8316</v>
      </c>
      <c r="S465" s="28">
        <v>41820.945613425924</v>
      </c>
      <c r="T465" s="25">
        <v>25569.000833333332</v>
      </c>
      <c r="U465" s="25">
        <v>2014</v>
      </c>
      <c r="V465" s="25">
        <v>6</v>
      </c>
      <c r="W465" s="25" t="s">
        <v>8377</v>
      </c>
    </row>
    <row r="466" spans="1:23" hidden="1" x14ac:dyDescent="0.3">
      <c r="A466" s="25">
        <v>3431</v>
      </c>
      <c r="B466" s="25" t="s">
        <v>3430</v>
      </c>
      <c r="C466" s="25" t="s">
        <v>7541</v>
      </c>
      <c r="D466" s="26">
        <v>2000</v>
      </c>
      <c r="E466" s="27">
        <v>2000</v>
      </c>
      <c r="F466" s="25" t="s">
        <v>8218</v>
      </c>
      <c r="G466" s="25" t="s">
        <v>8223</v>
      </c>
      <c r="H466" s="25" t="s">
        <v>8245</v>
      </c>
      <c r="I466" s="25">
        <v>1408383153</v>
      </c>
      <c r="J466" s="25">
        <v>1405791153</v>
      </c>
      <c r="K466" s="25" t="b">
        <v>0</v>
      </c>
      <c r="L466" s="25">
        <v>21</v>
      </c>
      <c r="M466" s="25" t="b">
        <v>1</v>
      </c>
      <c r="N466" s="25" t="s">
        <v>8269</v>
      </c>
      <c r="O466" s="25">
        <v>100</v>
      </c>
      <c r="P466" s="25">
        <v>95.24</v>
      </c>
      <c r="Q466" s="25" t="s">
        <v>8315</v>
      </c>
      <c r="R466" s="25" t="s">
        <v>8316</v>
      </c>
      <c r="S466" s="28">
        <v>41839.730937500004</v>
      </c>
      <c r="T466" s="25">
        <v>25569.000243055554</v>
      </c>
      <c r="U466" s="25">
        <v>2014</v>
      </c>
      <c r="V466" s="25">
        <v>7</v>
      </c>
      <c r="W466" s="25" t="s">
        <v>8378</v>
      </c>
    </row>
    <row r="467" spans="1:23" hidden="1" x14ac:dyDescent="0.3">
      <c r="A467" s="25">
        <v>3432</v>
      </c>
      <c r="B467" s="25" t="s">
        <v>3431</v>
      </c>
      <c r="C467" s="25" t="s">
        <v>7542</v>
      </c>
      <c r="D467" s="26">
        <v>2000</v>
      </c>
      <c r="E467" s="27">
        <v>2193</v>
      </c>
      <c r="F467" s="25" t="s">
        <v>8218</v>
      </c>
      <c r="G467" s="25" t="s">
        <v>8223</v>
      </c>
      <c r="H467" s="25" t="s">
        <v>8245</v>
      </c>
      <c r="I467" s="25">
        <v>1454709600</v>
      </c>
      <c r="J467" s="25">
        <v>1452520614</v>
      </c>
      <c r="K467" s="25" t="b">
        <v>0</v>
      </c>
      <c r="L467" s="25">
        <v>42</v>
      </c>
      <c r="M467" s="25" t="b">
        <v>1</v>
      </c>
      <c r="N467" s="25" t="s">
        <v>8269</v>
      </c>
      <c r="O467" s="25">
        <v>110</v>
      </c>
      <c r="P467" s="25">
        <v>52.21</v>
      </c>
      <c r="Q467" s="25" t="s">
        <v>8315</v>
      </c>
      <c r="R467" s="25" t="s">
        <v>8316</v>
      </c>
      <c r="S467" s="28">
        <v>42380.581180555557</v>
      </c>
      <c r="T467" s="25">
        <v>25569.000486111112</v>
      </c>
      <c r="U467" s="25">
        <v>2016</v>
      </c>
      <c r="V467" s="25">
        <v>1</v>
      </c>
      <c r="W467" s="25" t="s">
        <v>8372</v>
      </c>
    </row>
    <row r="468" spans="1:23" hidden="1" x14ac:dyDescent="0.3">
      <c r="A468" s="25">
        <v>3433</v>
      </c>
      <c r="B468" s="25" t="s">
        <v>3432</v>
      </c>
      <c r="C468" s="25" t="s">
        <v>7543</v>
      </c>
      <c r="D468" s="26">
        <v>9500</v>
      </c>
      <c r="E468" s="27">
        <v>9525</v>
      </c>
      <c r="F468" s="25" t="s">
        <v>8218</v>
      </c>
      <c r="G468" s="25" t="s">
        <v>8223</v>
      </c>
      <c r="H468" s="25" t="s">
        <v>8245</v>
      </c>
      <c r="I468" s="25">
        <v>1402974000</v>
      </c>
      <c r="J468" s="25">
        <v>1400290255</v>
      </c>
      <c r="K468" s="25" t="b">
        <v>0</v>
      </c>
      <c r="L468" s="25">
        <v>71</v>
      </c>
      <c r="M468" s="25" t="b">
        <v>1</v>
      </c>
      <c r="N468" s="25" t="s">
        <v>8269</v>
      </c>
      <c r="O468" s="25">
        <v>100</v>
      </c>
      <c r="P468" s="25">
        <v>134.15</v>
      </c>
      <c r="Q468" s="25" t="s">
        <v>8315</v>
      </c>
      <c r="R468" s="25" t="s">
        <v>8316</v>
      </c>
      <c r="S468" s="28">
        <v>41776.063136574077</v>
      </c>
      <c r="T468" s="25">
        <v>25569.000821759259</v>
      </c>
      <c r="U468" s="25">
        <v>2014</v>
      </c>
      <c r="V468" s="25">
        <v>5</v>
      </c>
      <c r="W468" s="25" t="s">
        <v>8376</v>
      </c>
    </row>
    <row r="469" spans="1:23" hidden="1" x14ac:dyDescent="0.3">
      <c r="A469" s="25">
        <v>3434</v>
      </c>
      <c r="B469" s="25" t="s">
        <v>3433</v>
      </c>
      <c r="C469" s="25" t="s">
        <v>7544</v>
      </c>
      <c r="D469" s="26">
        <v>10000</v>
      </c>
      <c r="E469" s="27">
        <v>10555</v>
      </c>
      <c r="F469" s="25" t="s">
        <v>8218</v>
      </c>
      <c r="G469" s="25" t="s">
        <v>8223</v>
      </c>
      <c r="H469" s="25" t="s">
        <v>8245</v>
      </c>
      <c r="I469" s="25">
        <v>1404983269</v>
      </c>
      <c r="J469" s="25">
        <v>1402391269</v>
      </c>
      <c r="K469" s="25" t="b">
        <v>0</v>
      </c>
      <c r="L469" s="25">
        <v>168</v>
      </c>
      <c r="M469" s="25" t="b">
        <v>1</v>
      </c>
      <c r="N469" s="25" t="s">
        <v>8269</v>
      </c>
      <c r="O469" s="25">
        <v>106</v>
      </c>
      <c r="P469" s="25">
        <v>62.83</v>
      </c>
      <c r="Q469" s="25" t="s">
        <v>8315</v>
      </c>
      <c r="R469" s="25" t="s">
        <v>8316</v>
      </c>
      <c r="S469" s="28">
        <v>41800.380428240744</v>
      </c>
      <c r="T469" s="25">
        <v>25569.001944444444</v>
      </c>
      <c r="U469" s="25">
        <v>2014</v>
      </c>
      <c r="V469" s="25">
        <v>6</v>
      </c>
      <c r="W469" s="25" t="s">
        <v>8377</v>
      </c>
    </row>
    <row r="470" spans="1:23" hidden="1" x14ac:dyDescent="0.3">
      <c r="A470" s="25">
        <v>3435</v>
      </c>
      <c r="B470" s="25" t="s">
        <v>3434</v>
      </c>
      <c r="C470" s="25" t="s">
        <v>7545</v>
      </c>
      <c r="D470" s="26">
        <v>1000</v>
      </c>
      <c r="E470" s="27">
        <v>1120</v>
      </c>
      <c r="F470" s="25" t="s">
        <v>8218</v>
      </c>
      <c r="G470" s="25" t="s">
        <v>8223</v>
      </c>
      <c r="H470" s="25" t="s">
        <v>8245</v>
      </c>
      <c r="I470" s="25">
        <v>1470538800</v>
      </c>
      <c r="J470" s="25">
        <v>1469112493</v>
      </c>
      <c r="K470" s="25" t="b">
        <v>0</v>
      </c>
      <c r="L470" s="25">
        <v>19</v>
      </c>
      <c r="M470" s="25" t="b">
        <v>1</v>
      </c>
      <c r="N470" s="25" t="s">
        <v>8269</v>
      </c>
      <c r="O470" s="25">
        <v>112</v>
      </c>
      <c r="P470" s="25">
        <v>58.95</v>
      </c>
      <c r="Q470" s="25" t="s">
        <v>8315</v>
      </c>
      <c r="R470" s="25" t="s">
        <v>8316</v>
      </c>
      <c r="S470" s="28">
        <v>42572.61681712963</v>
      </c>
      <c r="T470" s="25">
        <v>25569.000219907408</v>
      </c>
      <c r="U470" s="25">
        <v>2016</v>
      </c>
      <c r="V470" s="25">
        <v>7</v>
      </c>
      <c r="W470" s="25" t="s">
        <v>8378</v>
      </c>
    </row>
    <row r="471" spans="1:23" hidden="1" x14ac:dyDescent="0.3">
      <c r="A471" s="25">
        <v>3436</v>
      </c>
      <c r="B471" s="25" t="s">
        <v>3435</v>
      </c>
      <c r="C471" s="25" t="s">
        <v>7546</v>
      </c>
      <c r="D471" s="26">
        <v>5000</v>
      </c>
      <c r="E471" s="27">
        <v>5295</v>
      </c>
      <c r="F471" s="25" t="s">
        <v>8218</v>
      </c>
      <c r="G471" s="25" t="s">
        <v>8223</v>
      </c>
      <c r="H471" s="25" t="s">
        <v>8245</v>
      </c>
      <c r="I471" s="25">
        <v>1408638480</v>
      </c>
      <c r="J471" s="25">
        <v>1406811593</v>
      </c>
      <c r="K471" s="25" t="b">
        <v>0</v>
      </c>
      <c r="L471" s="25">
        <v>37</v>
      </c>
      <c r="M471" s="25" t="b">
        <v>1</v>
      </c>
      <c r="N471" s="25" t="s">
        <v>8269</v>
      </c>
      <c r="O471" s="25">
        <v>106</v>
      </c>
      <c r="P471" s="25">
        <v>143.11000000000001</v>
      </c>
      <c r="Q471" s="25" t="s">
        <v>8315</v>
      </c>
      <c r="R471" s="25" t="s">
        <v>8316</v>
      </c>
      <c r="S471" s="28">
        <v>41851.541585648149</v>
      </c>
      <c r="T471" s="25">
        <v>25569.000428240739</v>
      </c>
      <c r="U471" s="25">
        <v>2014</v>
      </c>
      <c r="V471" s="25">
        <v>7</v>
      </c>
      <c r="W471" s="25" t="s">
        <v>8378</v>
      </c>
    </row>
    <row r="472" spans="1:23" hidden="1" x14ac:dyDescent="0.3">
      <c r="A472" s="25">
        <v>3437</v>
      </c>
      <c r="B472" s="25" t="s">
        <v>3436</v>
      </c>
      <c r="C472" s="25" t="s">
        <v>7547</v>
      </c>
      <c r="D472" s="26">
        <v>3000</v>
      </c>
      <c r="E472" s="27">
        <v>3030</v>
      </c>
      <c r="F472" s="25" t="s">
        <v>8218</v>
      </c>
      <c r="G472" s="25" t="s">
        <v>8223</v>
      </c>
      <c r="H472" s="25" t="s">
        <v>8245</v>
      </c>
      <c r="I472" s="25">
        <v>1440003820</v>
      </c>
      <c r="J472" s="25">
        <v>1437411820</v>
      </c>
      <c r="K472" s="25" t="b">
        <v>0</v>
      </c>
      <c r="L472" s="25">
        <v>36</v>
      </c>
      <c r="M472" s="25" t="b">
        <v>1</v>
      </c>
      <c r="N472" s="25" t="s">
        <v>8269</v>
      </c>
      <c r="O472" s="25">
        <v>101</v>
      </c>
      <c r="P472" s="25">
        <v>84.17</v>
      </c>
      <c r="Q472" s="25" t="s">
        <v>8315</v>
      </c>
      <c r="R472" s="25" t="s">
        <v>8316</v>
      </c>
      <c r="S472" s="28">
        <v>42205.710879629631</v>
      </c>
      <c r="T472" s="25">
        <v>25569.000416666666</v>
      </c>
      <c r="U472" s="25">
        <v>2015</v>
      </c>
      <c r="V472" s="25">
        <v>7</v>
      </c>
      <c r="W472" s="25" t="s">
        <v>8378</v>
      </c>
    </row>
    <row r="473" spans="1:23" hidden="1" x14ac:dyDescent="0.3">
      <c r="A473" s="25">
        <v>3438</v>
      </c>
      <c r="B473" s="25" t="s">
        <v>3437</v>
      </c>
      <c r="C473" s="25" t="s">
        <v>7548</v>
      </c>
      <c r="D473" s="26">
        <v>2500</v>
      </c>
      <c r="E473" s="27">
        <v>2605</v>
      </c>
      <c r="F473" s="25" t="s">
        <v>8218</v>
      </c>
      <c r="G473" s="25" t="s">
        <v>8224</v>
      </c>
      <c r="H473" s="25" t="s">
        <v>8246</v>
      </c>
      <c r="I473" s="25">
        <v>1430600400</v>
      </c>
      <c r="J473" s="25">
        <v>1428358567</v>
      </c>
      <c r="K473" s="25" t="b">
        <v>0</v>
      </c>
      <c r="L473" s="25">
        <v>14</v>
      </c>
      <c r="M473" s="25" t="b">
        <v>1</v>
      </c>
      <c r="N473" s="25" t="s">
        <v>8269</v>
      </c>
      <c r="O473" s="25">
        <v>104</v>
      </c>
      <c r="P473" s="25">
        <v>186.07</v>
      </c>
      <c r="Q473" s="25" t="s">
        <v>8315</v>
      </c>
      <c r="R473" s="25" t="s">
        <v>8316</v>
      </c>
      <c r="S473" s="28">
        <v>42100.927858796291</v>
      </c>
      <c r="T473" s="25">
        <v>25569.000162037039</v>
      </c>
      <c r="U473" s="25">
        <v>2015</v>
      </c>
      <c r="V473" s="25">
        <v>4</v>
      </c>
      <c r="W473" s="25" t="s">
        <v>8375</v>
      </c>
    </row>
    <row r="474" spans="1:23" hidden="1" x14ac:dyDescent="0.3">
      <c r="A474" s="25">
        <v>3439</v>
      </c>
      <c r="B474" s="25" t="s">
        <v>3438</v>
      </c>
      <c r="C474" s="25" t="s">
        <v>7549</v>
      </c>
      <c r="D474" s="26">
        <v>1200</v>
      </c>
      <c r="E474" s="27">
        <v>1616.14</v>
      </c>
      <c r="F474" s="25" t="s">
        <v>8218</v>
      </c>
      <c r="G474" s="25" t="s">
        <v>8223</v>
      </c>
      <c r="H474" s="25" t="s">
        <v>8245</v>
      </c>
      <c r="I474" s="25">
        <v>1453179540</v>
      </c>
      <c r="J474" s="25">
        <v>1452030730</v>
      </c>
      <c r="K474" s="25" t="b">
        <v>0</v>
      </c>
      <c r="L474" s="25">
        <v>18</v>
      </c>
      <c r="M474" s="25" t="b">
        <v>1</v>
      </c>
      <c r="N474" s="25" t="s">
        <v>8269</v>
      </c>
      <c r="O474" s="25">
        <v>135</v>
      </c>
      <c r="P474" s="25">
        <v>89.79</v>
      </c>
      <c r="Q474" s="25" t="s">
        <v>8315</v>
      </c>
      <c r="R474" s="25" t="s">
        <v>8316</v>
      </c>
      <c r="S474" s="28">
        <v>42374.911226851851</v>
      </c>
      <c r="T474" s="25">
        <v>25569.000208333335</v>
      </c>
      <c r="U474" s="25">
        <v>2016</v>
      </c>
      <c r="V474" s="25">
        <v>1</v>
      </c>
      <c r="W474" s="25" t="s">
        <v>8372</v>
      </c>
    </row>
    <row r="475" spans="1:23" hidden="1" x14ac:dyDescent="0.3">
      <c r="A475" s="25">
        <v>3440</v>
      </c>
      <c r="B475" s="25" t="s">
        <v>3439</v>
      </c>
      <c r="C475" s="25" t="s">
        <v>7550</v>
      </c>
      <c r="D475" s="26">
        <v>5000</v>
      </c>
      <c r="E475" s="27">
        <v>5260.92</v>
      </c>
      <c r="F475" s="25" t="s">
        <v>8218</v>
      </c>
      <c r="G475" s="25" t="s">
        <v>8223</v>
      </c>
      <c r="H475" s="25" t="s">
        <v>8245</v>
      </c>
      <c r="I475" s="25">
        <v>1405095300</v>
      </c>
      <c r="J475" s="25">
        <v>1403146628</v>
      </c>
      <c r="K475" s="25" t="b">
        <v>0</v>
      </c>
      <c r="L475" s="25">
        <v>82</v>
      </c>
      <c r="M475" s="25" t="b">
        <v>1</v>
      </c>
      <c r="N475" s="25" t="s">
        <v>8269</v>
      </c>
      <c r="O475" s="25">
        <v>105</v>
      </c>
      <c r="P475" s="25">
        <v>64.16</v>
      </c>
      <c r="Q475" s="25" t="s">
        <v>8315</v>
      </c>
      <c r="R475" s="25" t="s">
        <v>8316</v>
      </c>
      <c r="S475" s="28">
        <v>41809.12300925926</v>
      </c>
      <c r="T475" s="25">
        <v>25569.000949074074</v>
      </c>
      <c r="U475" s="25">
        <v>2014</v>
      </c>
      <c r="V475" s="25">
        <v>6</v>
      </c>
      <c r="W475" s="25" t="s">
        <v>8377</v>
      </c>
    </row>
    <row r="476" spans="1:23" hidden="1" x14ac:dyDescent="0.3">
      <c r="A476" s="25">
        <v>3441</v>
      </c>
      <c r="B476" s="25" t="s">
        <v>3440</v>
      </c>
      <c r="C476" s="25" t="s">
        <v>7551</v>
      </c>
      <c r="D476" s="26">
        <v>2500</v>
      </c>
      <c r="E476" s="27">
        <v>2565</v>
      </c>
      <c r="F476" s="25" t="s">
        <v>8218</v>
      </c>
      <c r="G476" s="25" t="s">
        <v>8223</v>
      </c>
      <c r="H476" s="25" t="s">
        <v>8245</v>
      </c>
      <c r="I476" s="25">
        <v>1447445820</v>
      </c>
      <c r="J476" s="25">
        <v>1445077121</v>
      </c>
      <c r="K476" s="25" t="b">
        <v>0</v>
      </c>
      <c r="L476" s="25">
        <v>43</v>
      </c>
      <c r="M476" s="25" t="b">
        <v>1</v>
      </c>
      <c r="N476" s="25" t="s">
        <v>8269</v>
      </c>
      <c r="O476" s="25">
        <v>103</v>
      </c>
      <c r="P476" s="25">
        <v>59.65</v>
      </c>
      <c r="Q476" s="25" t="s">
        <v>8315</v>
      </c>
      <c r="R476" s="25" t="s">
        <v>8316</v>
      </c>
      <c r="S476" s="28">
        <v>42294.429641203707</v>
      </c>
      <c r="T476" s="25">
        <v>25569.000497685185</v>
      </c>
      <c r="U476" s="25">
        <v>2015</v>
      </c>
      <c r="V476" s="25">
        <v>10</v>
      </c>
      <c r="W476" s="25" t="s">
        <v>8383</v>
      </c>
    </row>
    <row r="477" spans="1:23" hidden="1" x14ac:dyDescent="0.3">
      <c r="A477" s="25">
        <v>3442</v>
      </c>
      <c r="B477" s="25" t="s">
        <v>3441</v>
      </c>
      <c r="C477" s="25" t="s">
        <v>7552</v>
      </c>
      <c r="D477" s="26">
        <v>250</v>
      </c>
      <c r="E477" s="27">
        <v>250</v>
      </c>
      <c r="F477" s="25" t="s">
        <v>8218</v>
      </c>
      <c r="G477" s="25" t="s">
        <v>8223</v>
      </c>
      <c r="H477" s="25" t="s">
        <v>8245</v>
      </c>
      <c r="I477" s="25">
        <v>1433016672</v>
      </c>
      <c r="J477" s="25">
        <v>1430424672</v>
      </c>
      <c r="K477" s="25" t="b">
        <v>0</v>
      </c>
      <c r="L477" s="25">
        <v>8</v>
      </c>
      <c r="M477" s="25" t="b">
        <v>1</v>
      </c>
      <c r="N477" s="25" t="s">
        <v>8269</v>
      </c>
      <c r="O477" s="25">
        <v>100</v>
      </c>
      <c r="P477" s="25">
        <v>31.25</v>
      </c>
      <c r="Q477" s="25" t="s">
        <v>8315</v>
      </c>
      <c r="R477" s="25" t="s">
        <v>8316</v>
      </c>
      <c r="S477" s="28">
        <v>42124.841111111105</v>
      </c>
      <c r="T477" s="25">
        <v>25569.000092592592</v>
      </c>
      <c r="U477" s="25">
        <v>2015</v>
      </c>
      <c r="V477" s="25">
        <v>4</v>
      </c>
      <c r="W477" s="25" t="s">
        <v>8375</v>
      </c>
    </row>
    <row r="478" spans="1:23" hidden="1" x14ac:dyDescent="0.3">
      <c r="A478" s="25">
        <v>3443</v>
      </c>
      <c r="B478" s="25" t="s">
        <v>3442</v>
      </c>
      <c r="C478" s="25" t="s">
        <v>7553</v>
      </c>
      <c r="D478" s="26">
        <v>1000</v>
      </c>
      <c r="E478" s="27">
        <v>1855</v>
      </c>
      <c r="F478" s="25" t="s">
        <v>8218</v>
      </c>
      <c r="G478" s="25" t="s">
        <v>8223</v>
      </c>
      <c r="H478" s="25" t="s">
        <v>8245</v>
      </c>
      <c r="I478" s="25">
        <v>1410266146</v>
      </c>
      <c r="J478" s="25">
        <v>1407674146</v>
      </c>
      <c r="K478" s="25" t="b">
        <v>0</v>
      </c>
      <c r="L478" s="25">
        <v>45</v>
      </c>
      <c r="M478" s="25" t="b">
        <v>1</v>
      </c>
      <c r="N478" s="25" t="s">
        <v>8269</v>
      </c>
      <c r="O478" s="25">
        <v>186</v>
      </c>
      <c r="P478" s="25">
        <v>41.22</v>
      </c>
      <c r="Q478" s="25" t="s">
        <v>8315</v>
      </c>
      <c r="R478" s="25" t="s">
        <v>8316</v>
      </c>
      <c r="S478" s="28">
        <v>41861.524837962963</v>
      </c>
      <c r="T478" s="25">
        <v>25569.000520833335</v>
      </c>
      <c r="U478" s="25">
        <v>2014</v>
      </c>
      <c r="V478" s="25">
        <v>8</v>
      </c>
      <c r="W478" s="25" t="s">
        <v>8379</v>
      </c>
    </row>
    <row r="479" spans="1:23" hidden="1" x14ac:dyDescent="0.3">
      <c r="A479" s="25">
        <v>3444</v>
      </c>
      <c r="B479" s="25" t="s">
        <v>3443</v>
      </c>
      <c r="C479" s="25" t="s">
        <v>7554</v>
      </c>
      <c r="D479" s="26">
        <v>300</v>
      </c>
      <c r="E479" s="27">
        <v>867</v>
      </c>
      <c r="F479" s="25" t="s">
        <v>8218</v>
      </c>
      <c r="G479" s="25" t="s">
        <v>8225</v>
      </c>
      <c r="H479" s="25" t="s">
        <v>8247</v>
      </c>
      <c r="I479" s="25">
        <v>1465394340</v>
      </c>
      <c r="J479" s="25">
        <v>1464677986</v>
      </c>
      <c r="K479" s="25" t="b">
        <v>0</v>
      </c>
      <c r="L479" s="25">
        <v>20</v>
      </c>
      <c r="M479" s="25" t="b">
        <v>1</v>
      </c>
      <c r="N479" s="25" t="s">
        <v>8269</v>
      </c>
      <c r="O479" s="25">
        <v>289</v>
      </c>
      <c r="P479" s="25">
        <v>43.35</v>
      </c>
      <c r="Q479" s="25" t="s">
        <v>8315</v>
      </c>
      <c r="R479" s="25" t="s">
        <v>8316</v>
      </c>
      <c r="S479" s="28">
        <v>42521.291504629626</v>
      </c>
      <c r="T479" s="25">
        <v>25569.000231481481</v>
      </c>
      <c r="U479" s="25">
        <v>2016</v>
      </c>
      <c r="V479" s="25">
        <v>5</v>
      </c>
      <c r="W479" s="25" t="s">
        <v>8376</v>
      </c>
    </row>
    <row r="480" spans="1:23" hidden="1" x14ac:dyDescent="0.3">
      <c r="A480" s="25">
        <v>3445</v>
      </c>
      <c r="B480" s="25" t="s">
        <v>3444</v>
      </c>
      <c r="C480" s="25" t="s">
        <v>7555</v>
      </c>
      <c r="D480" s="26">
        <v>2000</v>
      </c>
      <c r="E480" s="27">
        <v>2000</v>
      </c>
      <c r="F480" s="25" t="s">
        <v>8218</v>
      </c>
      <c r="G480" s="25" t="s">
        <v>8224</v>
      </c>
      <c r="H480" s="25" t="s">
        <v>8246</v>
      </c>
      <c r="I480" s="25">
        <v>1445604236</v>
      </c>
      <c r="J480" s="25">
        <v>1443185036</v>
      </c>
      <c r="K480" s="25" t="b">
        <v>0</v>
      </c>
      <c r="L480" s="25">
        <v>31</v>
      </c>
      <c r="M480" s="25" t="b">
        <v>1</v>
      </c>
      <c r="N480" s="25" t="s">
        <v>8269</v>
      </c>
      <c r="O480" s="25">
        <v>100</v>
      </c>
      <c r="P480" s="25">
        <v>64.52</v>
      </c>
      <c r="Q480" s="25" t="s">
        <v>8315</v>
      </c>
      <c r="R480" s="25" t="s">
        <v>8316</v>
      </c>
      <c r="S480" s="28">
        <v>42272.530509259261</v>
      </c>
      <c r="T480" s="25">
        <v>25569.000358796296</v>
      </c>
      <c r="U480" s="25">
        <v>2015</v>
      </c>
      <c r="V480" s="25">
        <v>9</v>
      </c>
      <c r="W480" s="25" t="s">
        <v>8380</v>
      </c>
    </row>
    <row r="481" spans="1:23" hidden="1" x14ac:dyDescent="0.3">
      <c r="A481" s="25">
        <v>3446</v>
      </c>
      <c r="B481" s="25" t="s">
        <v>3445</v>
      </c>
      <c r="C481" s="25" t="s">
        <v>7556</v>
      </c>
      <c r="D481" s="26">
        <v>1000</v>
      </c>
      <c r="E481" s="27">
        <v>1082</v>
      </c>
      <c r="F481" s="25" t="s">
        <v>8218</v>
      </c>
      <c r="G481" s="25" t="s">
        <v>8224</v>
      </c>
      <c r="H481" s="25" t="s">
        <v>8246</v>
      </c>
      <c r="I481" s="25">
        <v>1423138800</v>
      </c>
      <c r="J481" s="25">
        <v>1421092725</v>
      </c>
      <c r="K481" s="25" t="b">
        <v>0</v>
      </c>
      <c r="L481" s="25">
        <v>25</v>
      </c>
      <c r="M481" s="25" t="b">
        <v>1</v>
      </c>
      <c r="N481" s="25" t="s">
        <v>8269</v>
      </c>
      <c r="O481" s="25">
        <v>108</v>
      </c>
      <c r="P481" s="25">
        <v>43.28</v>
      </c>
      <c r="Q481" s="25" t="s">
        <v>8315</v>
      </c>
      <c r="R481" s="25" t="s">
        <v>8316</v>
      </c>
      <c r="S481" s="28">
        <v>42016.832465277781</v>
      </c>
      <c r="T481" s="25">
        <v>25569.00028935185</v>
      </c>
      <c r="U481" s="25">
        <v>2015</v>
      </c>
      <c r="V481" s="25">
        <v>1</v>
      </c>
      <c r="W481" s="25" t="s">
        <v>8372</v>
      </c>
    </row>
    <row r="482" spans="1:23" hidden="1" x14ac:dyDescent="0.3">
      <c r="A482" s="25">
        <v>3447</v>
      </c>
      <c r="B482" s="25" t="s">
        <v>3446</v>
      </c>
      <c r="C482" s="25" t="s">
        <v>7557</v>
      </c>
      <c r="D482" s="26">
        <v>1000</v>
      </c>
      <c r="E482" s="27">
        <v>1078</v>
      </c>
      <c r="F482" s="25" t="s">
        <v>8218</v>
      </c>
      <c r="G482" s="25" t="s">
        <v>8223</v>
      </c>
      <c r="H482" s="25" t="s">
        <v>8245</v>
      </c>
      <c r="I482" s="25">
        <v>1458332412</v>
      </c>
      <c r="J482" s="25">
        <v>1454448012</v>
      </c>
      <c r="K482" s="25" t="b">
        <v>0</v>
      </c>
      <c r="L482" s="25">
        <v>14</v>
      </c>
      <c r="M482" s="25" t="b">
        <v>1</v>
      </c>
      <c r="N482" s="25" t="s">
        <v>8269</v>
      </c>
      <c r="O482" s="25">
        <v>108</v>
      </c>
      <c r="P482" s="25">
        <v>77</v>
      </c>
      <c r="Q482" s="25" t="s">
        <v>8315</v>
      </c>
      <c r="R482" s="25" t="s">
        <v>8316</v>
      </c>
      <c r="S482" s="28">
        <v>42402.889027777783</v>
      </c>
      <c r="T482" s="25">
        <v>25569.000162037039</v>
      </c>
      <c r="U482" s="25">
        <v>2016</v>
      </c>
      <c r="V482" s="25">
        <v>2</v>
      </c>
      <c r="W482" s="25" t="s">
        <v>8373</v>
      </c>
    </row>
    <row r="483" spans="1:23" hidden="1" x14ac:dyDescent="0.3">
      <c r="A483" s="25">
        <v>3448</v>
      </c>
      <c r="B483" s="25" t="s">
        <v>3447</v>
      </c>
      <c r="C483" s="25" t="s">
        <v>7558</v>
      </c>
      <c r="D483" s="26">
        <v>2100</v>
      </c>
      <c r="E483" s="27">
        <v>2305</v>
      </c>
      <c r="F483" s="25" t="s">
        <v>8218</v>
      </c>
      <c r="G483" s="25" t="s">
        <v>8223</v>
      </c>
      <c r="H483" s="25" t="s">
        <v>8245</v>
      </c>
      <c r="I483" s="25">
        <v>1418784689</v>
      </c>
      <c r="J483" s="25">
        <v>1416192689</v>
      </c>
      <c r="K483" s="25" t="b">
        <v>0</v>
      </c>
      <c r="L483" s="25">
        <v>45</v>
      </c>
      <c r="M483" s="25" t="b">
        <v>1</v>
      </c>
      <c r="N483" s="25" t="s">
        <v>8269</v>
      </c>
      <c r="O483" s="25">
        <v>110</v>
      </c>
      <c r="P483" s="25">
        <v>51.22</v>
      </c>
      <c r="Q483" s="25" t="s">
        <v>8315</v>
      </c>
      <c r="R483" s="25" t="s">
        <v>8316</v>
      </c>
      <c r="S483" s="28">
        <v>41960.119085648148</v>
      </c>
      <c r="T483" s="25">
        <v>25569.000520833335</v>
      </c>
      <c r="U483" s="25">
        <v>2014</v>
      </c>
      <c r="V483" s="25">
        <v>11</v>
      </c>
      <c r="W483" s="25" t="s">
        <v>8381</v>
      </c>
    </row>
    <row r="484" spans="1:23" hidden="1" x14ac:dyDescent="0.3">
      <c r="A484" s="25">
        <v>3449</v>
      </c>
      <c r="B484" s="25" t="s">
        <v>3448</v>
      </c>
      <c r="C484" s="25" t="s">
        <v>7559</v>
      </c>
      <c r="D484" s="26">
        <v>800</v>
      </c>
      <c r="E484" s="27">
        <v>1365</v>
      </c>
      <c r="F484" s="25" t="s">
        <v>8218</v>
      </c>
      <c r="G484" s="25" t="s">
        <v>8223</v>
      </c>
      <c r="H484" s="25" t="s">
        <v>8245</v>
      </c>
      <c r="I484" s="25">
        <v>1468036800</v>
      </c>
      <c r="J484" s="25">
        <v>1465607738</v>
      </c>
      <c r="K484" s="25" t="b">
        <v>0</v>
      </c>
      <c r="L484" s="25">
        <v>20</v>
      </c>
      <c r="M484" s="25" t="b">
        <v>1</v>
      </c>
      <c r="N484" s="25" t="s">
        <v>8269</v>
      </c>
      <c r="O484" s="25">
        <v>171</v>
      </c>
      <c r="P484" s="25">
        <v>68.25</v>
      </c>
      <c r="Q484" s="25" t="s">
        <v>8315</v>
      </c>
      <c r="R484" s="25" t="s">
        <v>8316</v>
      </c>
      <c r="S484" s="28">
        <v>42532.052523148144</v>
      </c>
      <c r="T484" s="25">
        <v>25569.000231481481</v>
      </c>
      <c r="U484" s="25">
        <v>2016</v>
      </c>
      <c r="V484" s="25">
        <v>6</v>
      </c>
      <c r="W484" s="25" t="s">
        <v>8377</v>
      </c>
    </row>
    <row r="485" spans="1:23" hidden="1" x14ac:dyDescent="0.3">
      <c r="A485" s="25">
        <v>3450</v>
      </c>
      <c r="B485" s="25" t="s">
        <v>3449</v>
      </c>
      <c r="C485" s="25" t="s">
        <v>7560</v>
      </c>
      <c r="D485" s="26">
        <v>500</v>
      </c>
      <c r="E485" s="27">
        <v>760</v>
      </c>
      <c r="F485" s="25" t="s">
        <v>8218</v>
      </c>
      <c r="G485" s="25" t="s">
        <v>8224</v>
      </c>
      <c r="H485" s="25" t="s">
        <v>8246</v>
      </c>
      <c r="I485" s="25">
        <v>1427990071</v>
      </c>
      <c r="J485" s="25">
        <v>1422809671</v>
      </c>
      <c r="K485" s="25" t="b">
        <v>0</v>
      </c>
      <c r="L485" s="25">
        <v>39</v>
      </c>
      <c r="M485" s="25" t="b">
        <v>1</v>
      </c>
      <c r="N485" s="25" t="s">
        <v>8269</v>
      </c>
      <c r="O485" s="25">
        <v>152</v>
      </c>
      <c r="P485" s="25">
        <v>19.489999999999998</v>
      </c>
      <c r="Q485" s="25" t="s">
        <v>8315</v>
      </c>
      <c r="R485" s="25" t="s">
        <v>8316</v>
      </c>
      <c r="S485" s="28">
        <v>42036.704525462963</v>
      </c>
      <c r="T485" s="25">
        <v>25569.000451388889</v>
      </c>
      <c r="U485" s="25">
        <v>2015</v>
      </c>
      <c r="V485" s="25">
        <v>2</v>
      </c>
      <c r="W485" s="25" t="s">
        <v>8373</v>
      </c>
    </row>
    <row r="486" spans="1:23" hidden="1" x14ac:dyDescent="0.3">
      <c r="A486" s="25">
        <v>3451</v>
      </c>
      <c r="B486" s="25" t="s">
        <v>3450</v>
      </c>
      <c r="C486" s="25" t="s">
        <v>7561</v>
      </c>
      <c r="D486" s="26">
        <v>650</v>
      </c>
      <c r="E486" s="27">
        <v>658</v>
      </c>
      <c r="F486" s="25" t="s">
        <v>8218</v>
      </c>
      <c r="G486" s="25" t="s">
        <v>8223</v>
      </c>
      <c r="H486" s="25" t="s">
        <v>8245</v>
      </c>
      <c r="I486" s="25">
        <v>1429636927</v>
      </c>
      <c r="J486" s="25">
        <v>1427304127</v>
      </c>
      <c r="K486" s="25" t="b">
        <v>0</v>
      </c>
      <c r="L486" s="25">
        <v>16</v>
      </c>
      <c r="M486" s="25" t="b">
        <v>1</v>
      </c>
      <c r="N486" s="25" t="s">
        <v>8269</v>
      </c>
      <c r="O486" s="25">
        <v>101</v>
      </c>
      <c r="P486" s="25">
        <v>41.13</v>
      </c>
      <c r="Q486" s="25" t="s">
        <v>8315</v>
      </c>
      <c r="R486" s="25" t="s">
        <v>8316</v>
      </c>
      <c r="S486" s="28">
        <v>42088.723692129628</v>
      </c>
      <c r="T486" s="25">
        <v>25569.000185185185</v>
      </c>
      <c r="U486" s="25">
        <v>2015</v>
      </c>
      <c r="V486" s="25">
        <v>3</v>
      </c>
      <c r="W486" s="25" t="s">
        <v>8374</v>
      </c>
    </row>
    <row r="487" spans="1:23" hidden="1" x14ac:dyDescent="0.3">
      <c r="A487" s="25">
        <v>3452</v>
      </c>
      <c r="B487" s="25" t="s">
        <v>3451</v>
      </c>
      <c r="C487" s="25" t="s">
        <v>7562</v>
      </c>
      <c r="D487" s="26">
        <v>1000</v>
      </c>
      <c r="E487" s="27">
        <v>1532</v>
      </c>
      <c r="F487" s="25" t="s">
        <v>8218</v>
      </c>
      <c r="G487" s="25" t="s">
        <v>8223</v>
      </c>
      <c r="H487" s="25" t="s">
        <v>8245</v>
      </c>
      <c r="I487" s="25">
        <v>1406087940</v>
      </c>
      <c r="J487" s="25">
        <v>1404141626</v>
      </c>
      <c r="K487" s="25" t="b">
        <v>0</v>
      </c>
      <c r="L487" s="25">
        <v>37</v>
      </c>
      <c r="M487" s="25" t="b">
        <v>1</v>
      </c>
      <c r="N487" s="25" t="s">
        <v>8269</v>
      </c>
      <c r="O487" s="25">
        <v>153</v>
      </c>
      <c r="P487" s="25">
        <v>41.41</v>
      </c>
      <c r="Q487" s="25" t="s">
        <v>8315</v>
      </c>
      <c r="R487" s="25" t="s">
        <v>8316</v>
      </c>
      <c r="S487" s="28">
        <v>41820.639189814814</v>
      </c>
      <c r="T487" s="25">
        <v>25569.000428240739</v>
      </c>
      <c r="U487" s="25">
        <v>2014</v>
      </c>
      <c r="V487" s="25">
        <v>6</v>
      </c>
      <c r="W487" s="25" t="s">
        <v>8377</v>
      </c>
    </row>
    <row r="488" spans="1:23" hidden="1" x14ac:dyDescent="0.3">
      <c r="A488" s="25">
        <v>3453</v>
      </c>
      <c r="B488" s="25" t="s">
        <v>3452</v>
      </c>
      <c r="C488" s="25" t="s">
        <v>7563</v>
      </c>
      <c r="D488" s="26">
        <v>300</v>
      </c>
      <c r="E488" s="27">
        <v>385</v>
      </c>
      <c r="F488" s="25" t="s">
        <v>8218</v>
      </c>
      <c r="G488" s="25" t="s">
        <v>8224</v>
      </c>
      <c r="H488" s="25" t="s">
        <v>8246</v>
      </c>
      <c r="I488" s="25">
        <v>1471130956</v>
      </c>
      <c r="J488" s="25">
        <v>1465946956</v>
      </c>
      <c r="K488" s="25" t="b">
        <v>0</v>
      </c>
      <c r="L488" s="25">
        <v>14</v>
      </c>
      <c r="M488" s="25" t="b">
        <v>1</v>
      </c>
      <c r="N488" s="25" t="s">
        <v>8269</v>
      </c>
      <c r="O488" s="25">
        <v>128</v>
      </c>
      <c r="P488" s="25">
        <v>27.5</v>
      </c>
      <c r="Q488" s="25" t="s">
        <v>8315</v>
      </c>
      <c r="R488" s="25" t="s">
        <v>8316</v>
      </c>
      <c r="S488" s="28">
        <v>42535.97865740741</v>
      </c>
      <c r="T488" s="25">
        <v>25569.000162037039</v>
      </c>
      <c r="U488" s="25">
        <v>2016</v>
      </c>
      <c r="V488" s="25">
        <v>6</v>
      </c>
      <c r="W488" s="25" t="s">
        <v>8377</v>
      </c>
    </row>
    <row r="489" spans="1:23" hidden="1" x14ac:dyDescent="0.3">
      <c r="A489" s="25">
        <v>3454</v>
      </c>
      <c r="B489" s="25" t="s">
        <v>3453</v>
      </c>
      <c r="C489" s="25" t="s">
        <v>7564</v>
      </c>
      <c r="D489" s="26">
        <v>700</v>
      </c>
      <c r="E489" s="27">
        <v>705</v>
      </c>
      <c r="F489" s="25" t="s">
        <v>8218</v>
      </c>
      <c r="G489" s="25" t="s">
        <v>8224</v>
      </c>
      <c r="H489" s="25" t="s">
        <v>8246</v>
      </c>
      <c r="I489" s="25">
        <v>1406825159</v>
      </c>
      <c r="J489" s="25">
        <v>1404233159</v>
      </c>
      <c r="K489" s="25" t="b">
        <v>0</v>
      </c>
      <c r="L489" s="25">
        <v>21</v>
      </c>
      <c r="M489" s="25" t="b">
        <v>1</v>
      </c>
      <c r="N489" s="25" t="s">
        <v>8269</v>
      </c>
      <c r="O489" s="25">
        <v>101</v>
      </c>
      <c r="P489" s="25">
        <v>33.57</v>
      </c>
      <c r="Q489" s="25" t="s">
        <v>8315</v>
      </c>
      <c r="R489" s="25" t="s">
        <v>8316</v>
      </c>
      <c r="S489" s="28">
        <v>41821.698599537034</v>
      </c>
      <c r="T489" s="25">
        <v>25569.000243055554</v>
      </c>
      <c r="U489" s="25">
        <v>2014</v>
      </c>
      <c r="V489" s="25">
        <v>7</v>
      </c>
      <c r="W489" s="25" t="s">
        <v>8378</v>
      </c>
    </row>
    <row r="490" spans="1:23" hidden="1" x14ac:dyDescent="0.3">
      <c r="A490" s="25">
        <v>3455</v>
      </c>
      <c r="B490" s="25" t="s">
        <v>3454</v>
      </c>
      <c r="C490" s="25" t="s">
        <v>7565</v>
      </c>
      <c r="D490" s="26">
        <v>10000</v>
      </c>
      <c r="E490" s="27">
        <v>10065</v>
      </c>
      <c r="F490" s="25" t="s">
        <v>8218</v>
      </c>
      <c r="G490" s="25" t="s">
        <v>8223</v>
      </c>
      <c r="H490" s="25" t="s">
        <v>8245</v>
      </c>
      <c r="I490" s="25">
        <v>1476381627</v>
      </c>
      <c r="J490" s="25">
        <v>1473789627</v>
      </c>
      <c r="K490" s="25" t="b">
        <v>0</v>
      </c>
      <c r="L490" s="25">
        <v>69</v>
      </c>
      <c r="M490" s="25" t="b">
        <v>1</v>
      </c>
      <c r="N490" s="25" t="s">
        <v>8269</v>
      </c>
      <c r="O490" s="25">
        <v>101</v>
      </c>
      <c r="P490" s="25">
        <v>145.87</v>
      </c>
      <c r="Q490" s="25" t="s">
        <v>8315</v>
      </c>
      <c r="R490" s="25" t="s">
        <v>8316</v>
      </c>
      <c r="S490" s="28">
        <v>42626.7503125</v>
      </c>
      <c r="T490" s="25">
        <v>25569.000798611112</v>
      </c>
      <c r="U490" s="25">
        <v>2016</v>
      </c>
      <c r="V490" s="25">
        <v>9</v>
      </c>
      <c r="W490" s="25" t="s">
        <v>8380</v>
      </c>
    </row>
    <row r="491" spans="1:23" hidden="1" x14ac:dyDescent="0.3">
      <c r="A491" s="25">
        <v>3456</v>
      </c>
      <c r="B491" s="25" t="s">
        <v>3455</v>
      </c>
      <c r="C491" s="25" t="s">
        <v>7566</v>
      </c>
      <c r="D491" s="26">
        <v>3000</v>
      </c>
      <c r="E491" s="27">
        <v>5739</v>
      </c>
      <c r="F491" s="25" t="s">
        <v>8218</v>
      </c>
      <c r="G491" s="25" t="s">
        <v>8223</v>
      </c>
      <c r="H491" s="25" t="s">
        <v>8245</v>
      </c>
      <c r="I491" s="25">
        <v>1406876340</v>
      </c>
      <c r="J491" s="25">
        <v>1404190567</v>
      </c>
      <c r="K491" s="25" t="b">
        <v>0</v>
      </c>
      <c r="L491" s="25">
        <v>16</v>
      </c>
      <c r="M491" s="25" t="b">
        <v>1</v>
      </c>
      <c r="N491" s="25" t="s">
        <v>8269</v>
      </c>
      <c r="O491" s="25">
        <v>191</v>
      </c>
      <c r="P491" s="25">
        <v>358.69</v>
      </c>
      <c r="Q491" s="25" t="s">
        <v>8315</v>
      </c>
      <c r="R491" s="25" t="s">
        <v>8316</v>
      </c>
      <c r="S491" s="28">
        <v>41821.205636574072</v>
      </c>
      <c r="T491" s="25">
        <v>25569.000185185185</v>
      </c>
      <c r="U491" s="25">
        <v>2014</v>
      </c>
      <c r="V491" s="25">
        <v>7</v>
      </c>
      <c r="W491" s="25" t="s">
        <v>8378</v>
      </c>
    </row>
    <row r="492" spans="1:23" hidden="1" x14ac:dyDescent="0.3">
      <c r="A492" s="25">
        <v>3457</v>
      </c>
      <c r="B492" s="25" t="s">
        <v>3456</v>
      </c>
      <c r="C492" s="25" t="s">
        <v>7567</v>
      </c>
      <c r="D492" s="26">
        <v>2000</v>
      </c>
      <c r="E492" s="27">
        <v>2804</v>
      </c>
      <c r="F492" s="25" t="s">
        <v>8218</v>
      </c>
      <c r="G492" s="25" t="s">
        <v>8223</v>
      </c>
      <c r="H492" s="25" t="s">
        <v>8245</v>
      </c>
      <c r="I492" s="25">
        <v>1423720740</v>
      </c>
      <c r="J492" s="25">
        <v>1421081857</v>
      </c>
      <c r="K492" s="25" t="b">
        <v>0</v>
      </c>
      <c r="L492" s="25">
        <v>55</v>
      </c>
      <c r="M492" s="25" t="b">
        <v>1</v>
      </c>
      <c r="N492" s="25" t="s">
        <v>8269</v>
      </c>
      <c r="O492" s="25">
        <v>140</v>
      </c>
      <c r="P492" s="25">
        <v>50.98</v>
      </c>
      <c r="Q492" s="25" t="s">
        <v>8315</v>
      </c>
      <c r="R492" s="25" t="s">
        <v>8316</v>
      </c>
      <c r="S492" s="28">
        <v>42016.706678240742</v>
      </c>
      <c r="T492" s="25">
        <v>25569.000636574074</v>
      </c>
      <c r="U492" s="25">
        <v>2015</v>
      </c>
      <c r="V492" s="25">
        <v>1</v>
      </c>
      <c r="W492" s="25" t="s">
        <v>8372</v>
      </c>
    </row>
    <row r="493" spans="1:23" hidden="1" x14ac:dyDescent="0.3">
      <c r="A493" s="25">
        <v>3458</v>
      </c>
      <c r="B493" s="25" t="s">
        <v>3457</v>
      </c>
      <c r="C493" s="25" t="s">
        <v>7568</v>
      </c>
      <c r="D493" s="26">
        <v>978</v>
      </c>
      <c r="E493" s="27">
        <v>1216</v>
      </c>
      <c r="F493" s="25" t="s">
        <v>8218</v>
      </c>
      <c r="G493" s="25" t="s">
        <v>8223</v>
      </c>
      <c r="H493" s="25" t="s">
        <v>8245</v>
      </c>
      <c r="I493" s="25">
        <v>1422937620</v>
      </c>
      <c r="J493" s="25">
        <v>1420606303</v>
      </c>
      <c r="K493" s="25" t="b">
        <v>0</v>
      </c>
      <c r="L493" s="25">
        <v>27</v>
      </c>
      <c r="M493" s="25" t="b">
        <v>1</v>
      </c>
      <c r="N493" s="25" t="s">
        <v>8269</v>
      </c>
      <c r="O493" s="25">
        <v>124</v>
      </c>
      <c r="P493" s="25">
        <v>45.04</v>
      </c>
      <c r="Q493" s="25" t="s">
        <v>8315</v>
      </c>
      <c r="R493" s="25" t="s">
        <v>8316</v>
      </c>
      <c r="S493" s="28">
        <v>42011.202581018515</v>
      </c>
      <c r="T493" s="25">
        <v>25569.0003125</v>
      </c>
      <c r="U493" s="25">
        <v>2015</v>
      </c>
      <c r="V493" s="25">
        <v>1</v>
      </c>
      <c r="W493" s="25" t="s">
        <v>8372</v>
      </c>
    </row>
    <row r="494" spans="1:23" hidden="1" x14ac:dyDescent="0.3">
      <c r="A494" s="25">
        <v>3459</v>
      </c>
      <c r="B494" s="25" t="s">
        <v>3458</v>
      </c>
      <c r="C494" s="25" t="s">
        <v>7569</v>
      </c>
      <c r="D494" s="26">
        <v>500</v>
      </c>
      <c r="E494" s="27">
        <v>631</v>
      </c>
      <c r="F494" s="25" t="s">
        <v>8218</v>
      </c>
      <c r="G494" s="25" t="s">
        <v>8224</v>
      </c>
      <c r="H494" s="25" t="s">
        <v>8246</v>
      </c>
      <c r="I494" s="25">
        <v>1463743860</v>
      </c>
      <c r="J494" s="25">
        <v>1461151860</v>
      </c>
      <c r="K494" s="25" t="b">
        <v>0</v>
      </c>
      <c r="L494" s="25">
        <v>36</v>
      </c>
      <c r="M494" s="25" t="b">
        <v>1</v>
      </c>
      <c r="N494" s="25" t="s">
        <v>8269</v>
      </c>
      <c r="O494" s="25">
        <v>126</v>
      </c>
      <c r="P494" s="25">
        <v>17.53</v>
      </c>
      <c r="Q494" s="25" t="s">
        <v>8315</v>
      </c>
      <c r="R494" s="25" t="s">
        <v>8316</v>
      </c>
      <c r="S494" s="28">
        <v>42480.479861111111</v>
      </c>
      <c r="T494" s="25">
        <v>25569.000416666666</v>
      </c>
      <c r="U494" s="25">
        <v>2016</v>
      </c>
      <c r="V494" s="25">
        <v>4</v>
      </c>
      <c r="W494" s="25" t="s">
        <v>8375</v>
      </c>
    </row>
    <row r="495" spans="1:23" hidden="1" x14ac:dyDescent="0.3">
      <c r="A495" s="25">
        <v>3460</v>
      </c>
      <c r="B495" s="25" t="s">
        <v>3459</v>
      </c>
      <c r="C495" s="25" t="s">
        <v>7570</v>
      </c>
      <c r="D495" s="26">
        <v>500</v>
      </c>
      <c r="E495" s="27">
        <v>950</v>
      </c>
      <c r="F495" s="25" t="s">
        <v>8218</v>
      </c>
      <c r="G495" s="25" t="s">
        <v>8224</v>
      </c>
      <c r="H495" s="25" t="s">
        <v>8246</v>
      </c>
      <c r="I495" s="25">
        <v>1408106352</v>
      </c>
      <c r="J495" s="25">
        <v>1406896752</v>
      </c>
      <c r="K495" s="25" t="b">
        <v>0</v>
      </c>
      <c r="L495" s="25">
        <v>19</v>
      </c>
      <c r="M495" s="25" t="b">
        <v>1</v>
      </c>
      <c r="N495" s="25" t="s">
        <v>8269</v>
      </c>
      <c r="O495" s="25">
        <v>190</v>
      </c>
      <c r="P495" s="25">
        <v>50</v>
      </c>
      <c r="Q495" s="25" t="s">
        <v>8315</v>
      </c>
      <c r="R495" s="25" t="s">
        <v>8316</v>
      </c>
      <c r="S495" s="28">
        <v>41852.527222222219</v>
      </c>
      <c r="T495" s="25">
        <v>25569.000219907408</v>
      </c>
      <c r="U495" s="25">
        <v>2014</v>
      </c>
      <c r="V495" s="25">
        <v>8</v>
      </c>
      <c r="W495" s="25" t="s">
        <v>8379</v>
      </c>
    </row>
    <row r="496" spans="1:23" hidden="1" x14ac:dyDescent="0.3">
      <c r="A496" s="25">
        <v>3461</v>
      </c>
      <c r="B496" s="25" t="s">
        <v>3460</v>
      </c>
      <c r="C496" s="25" t="s">
        <v>7571</v>
      </c>
      <c r="D496" s="26">
        <v>500</v>
      </c>
      <c r="E496" s="27">
        <v>695</v>
      </c>
      <c r="F496" s="25" t="s">
        <v>8218</v>
      </c>
      <c r="G496" s="25" t="s">
        <v>8223</v>
      </c>
      <c r="H496" s="25" t="s">
        <v>8245</v>
      </c>
      <c r="I496" s="25">
        <v>1477710000</v>
      </c>
      <c r="J496" s="25">
        <v>1475248279</v>
      </c>
      <c r="K496" s="25" t="b">
        <v>0</v>
      </c>
      <c r="L496" s="25">
        <v>12</v>
      </c>
      <c r="M496" s="25" t="b">
        <v>1</v>
      </c>
      <c r="N496" s="25" t="s">
        <v>8269</v>
      </c>
      <c r="O496" s="25">
        <v>139</v>
      </c>
      <c r="P496" s="25">
        <v>57.92</v>
      </c>
      <c r="Q496" s="25" t="s">
        <v>8315</v>
      </c>
      <c r="R496" s="25" t="s">
        <v>8316</v>
      </c>
      <c r="S496" s="28">
        <v>42643.632858796293</v>
      </c>
      <c r="T496" s="25">
        <v>25569.000138888889</v>
      </c>
      <c r="U496" s="25">
        <v>2016</v>
      </c>
      <c r="V496" s="25">
        <v>9</v>
      </c>
      <c r="W496" s="25" t="s">
        <v>8380</v>
      </c>
    </row>
    <row r="497" spans="1:23" hidden="1" x14ac:dyDescent="0.3">
      <c r="A497" s="25">
        <v>3462</v>
      </c>
      <c r="B497" s="25" t="s">
        <v>3461</v>
      </c>
      <c r="C497" s="25" t="s">
        <v>7572</v>
      </c>
      <c r="D497" s="26">
        <v>250</v>
      </c>
      <c r="E497" s="27">
        <v>505</v>
      </c>
      <c r="F497" s="25" t="s">
        <v>8218</v>
      </c>
      <c r="G497" s="25" t="s">
        <v>8223</v>
      </c>
      <c r="H497" s="25" t="s">
        <v>8245</v>
      </c>
      <c r="I497" s="25">
        <v>1436551200</v>
      </c>
      <c r="J497" s="25">
        <v>1435181628</v>
      </c>
      <c r="K497" s="25" t="b">
        <v>0</v>
      </c>
      <c r="L497" s="25">
        <v>17</v>
      </c>
      <c r="M497" s="25" t="b">
        <v>1</v>
      </c>
      <c r="N497" s="25" t="s">
        <v>8269</v>
      </c>
      <c r="O497" s="25">
        <v>202</v>
      </c>
      <c r="P497" s="25">
        <v>29.71</v>
      </c>
      <c r="Q497" s="25" t="s">
        <v>8315</v>
      </c>
      <c r="R497" s="25" t="s">
        <v>8316</v>
      </c>
      <c r="S497" s="28">
        <v>42179.898472222223</v>
      </c>
      <c r="T497" s="25">
        <v>25569.000196759258</v>
      </c>
      <c r="U497" s="25">
        <v>2015</v>
      </c>
      <c r="V497" s="25">
        <v>6</v>
      </c>
      <c r="W497" s="25" t="s">
        <v>8377</v>
      </c>
    </row>
    <row r="498" spans="1:23" hidden="1" x14ac:dyDescent="0.3">
      <c r="A498" s="25">
        <v>3463</v>
      </c>
      <c r="B498" s="25" t="s">
        <v>3462</v>
      </c>
      <c r="C498" s="25" t="s">
        <v>7573</v>
      </c>
      <c r="D498" s="26">
        <v>10000</v>
      </c>
      <c r="E498" s="27">
        <v>10338</v>
      </c>
      <c r="F498" s="25" t="s">
        <v>8218</v>
      </c>
      <c r="G498" s="25" t="s">
        <v>8228</v>
      </c>
      <c r="H498" s="25" t="s">
        <v>8250</v>
      </c>
      <c r="I498" s="25">
        <v>1476158340</v>
      </c>
      <c r="J498" s="25">
        <v>1472594585</v>
      </c>
      <c r="K498" s="25" t="b">
        <v>0</v>
      </c>
      <c r="L498" s="25">
        <v>114</v>
      </c>
      <c r="M498" s="25" t="b">
        <v>1</v>
      </c>
      <c r="N498" s="25" t="s">
        <v>8269</v>
      </c>
      <c r="O498" s="25">
        <v>103</v>
      </c>
      <c r="P498" s="25">
        <v>90.68</v>
      </c>
      <c r="Q498" s="25" t="s">
        <v>8315</v>
      </c>
      <c r="R498" s="25" t="s">
        <v>8316</v>
      </c>
      <c r="S498" s="28">
        <v>42612.918807870374</v>
      </c>
      <c r="T498" s="25">
        <v>25569.001319444444</v>
      </c>
      <c r="U498" s="25">
        <v>2016</v>
      </c>
      <c r="V498" s="25">
        <v>8</v>
      </c>
      <c r="W498" s="25" t="s">
        <v>8379</v>
      </c>
    </row>
    <row r="499" spans="1:23" hidden="1" x14ac:dyDescent="0.3">
      <c r="A499" s="25">
        <v>3464</v>
      </c>
      <c r="B499" s="25" t="s">
        <v>3463</v>
      </c>
      <c r="C499" s="25" t="s">
        <v>7574</v>
      </c>
      <c r="D499" s="26">
        <v>5000</v>
      </c>
      <c r="E499" s="27">
        <v>5116.18</v>
      </c>
      <c r="F499" s="25" t="s">
        <v>8218</v>
      </c>
      <c r="G499" s="25" t="s">
        <v>8223</v>
      </c>
      <c r="H499" s="25" t="s">
        <v>8245</v>
      </c>
      <c r="I499" s="25">
        <v>1471921637</v>
      </c>
      <c r="J499" s="25">
        <v>1469329637</v>
      </c>
      <c r="K499" s="25" t="b">
        <v>0</v>
      </c>
      <c r="L499" s="25">
        <v>93</v>
      </c>
      <c r="M499" s="25" t="b">
        <v>1</v>
      </c>
      <c r="N499" s="25" t="s">
        <v>8269</v>
      </c>
      <c r="O499" s="25">
        <v>102</v>
      </c>
      <c r="P499" s="25">
        <v>55.01</v>
      </c>
      <c r="Q499" s="25" t="s">
        <v>8315</v>
      </c>
      <c r="R499" s="25" t="s">
        <v>8316</v>
      </c>
      <c r="S499" s="28">
        <v>42575.130057870367</v>
      </c>
      <c r="T499" s="25">
        <v>25569.001076388889</v>
      </c>
      <c r="U499" s="25">
        <v>2016</v>
      </c>
      <c r="V499" s="25">
        <v>7</v>
      </c>
      <c r="W499" s="25" t="s">
        <v>8378</v>
      </c>
    </row>
    <row r="500" spans="1:23" hidden="1" x14ac:dyDescent="0.3">
      <c r="A500" s="25">
        <v>3465</v>
      </c>
      <c r="B500" s="25" t="s">
        <v>3464</v>
      </c>
      <c r="C500" s="25" t="s">
        <v>7575</v>
      </c>
      <c r="D500" s="26">
        <v>2000</v>
      </c>
      <c r="E500" s="27">
        <v>2060</v>
      </c>
      <c r="F500" s="25" t="s">
        <v>8218</v>
      </c>
      <c r="G500" s="25" t="s">
        <v>8224</v>
      </c>
      <c r="H500" s="25" t="s">
        <v>8246</v>
      </c>
      <c r="I500" s="25">
        <v>1439136000</v>
      </c>
      <c r="J500" s="25">
        <v>1436972472</v>
      </c>
      <c r="K500" s="25" t="b">
        <v>0</v>
      </c>
      <c r="L500" s="25">
        <v>36</v>
      </c>
      <c r="M500" s="25" t="b">
        <v>1</v>
      </c>
      <c r="N500" s="25" t="s">
        <v>8269</v>
      </c>
      <c r="O500" s="25">
        <v>103</v>
      </c>
      <c r="P500" s="25">
        <v>57.22</v>
      </c>
      <c r="Q500" s="25" t="s">
        <v>8315</v>
      </c>
      <c r="R500" s="25" t="s">
        <v>8316</v>
      </c>
      <c r="S500" s="28">
        <v>42200.625833333332</v>
      </c>
      <c r="T500" s="25">
        <v>25569.000416666666</v>
      </c>
      <c r="U500" s="25">
        <v>2015</v>
      </c>
      <c r="V500" s="25">
        <v>7</v>
      </c>
      <c r="W500" s="25" t="s">
        <v>8378</v>
      </c>
    </row>
    <row r="501" spans="1:23" hidden="1" x14ac:dyDescent="0.3">
      <c r="A501" s="25">
        <v>3466</v>
      </c>
      <c r="B501" s="25" t="s">
        <v>3465</v>
      </c>
      <c r="C501" s="25" t="s">
        <v>7576</v>
      </c>
      <c r="D501" s="26">
        <v>3500</v>
      </c>
      <c r="E501" s="27">
        <v>4450</v>
      </c>
      <c r="F501" s="25" t="s">
        <v>8218</v>
      </c>
      <c r="G501" s="25" t="s">
        <v>8223</v>
      </c>
      <c r="H501" s="25" t="s">
        <v>8245</v>
      </c>
      <c r="I501" s="25">
        <v>1461108450</v>
      </c>
      <c r="J501" s="25">
        <v>1455928050</v>
      </c>
      <c r="K501" s="25" t="b">
        <v>0</v>
      </c>
      <c r="L501" s="25">
        <v>61</v>
      </c>
      <c r="M501" s="25" t="b">
        <v>1</v>
      </c>
      <c r="N501" s="25" t="s">
        <v>8269</v>
      </c>
      <c r="O501" s="25">
        <v>127</v>
      </c>
      <c r="P501" s="25">
        <v>72.95</v>
      </c>
      <c r="Q501" s="25" t="s">
        <v>8315</v>
      </c>
      <c r="R501" s="25" t="s">
        <v>8316</v>
      </c>
      <c r="S501" s="28">
        <v>42420.019097222219</v>
      </c>
      <c r="T501" s="25">
        <v>25569.00070601852</v>
      </c>
      <c r="U501" s="25">
        <v>2016</v>
      </c>
      <c r="V501" s="25">
        <v>2</v>
      </c>
      <c r="W501" s="25" t="s">
        <v>8373</v>
      </c>
    </row>
    <row r="502" spans="1:23" hidden="1" x14ac:dyDescent="0.3">
      <c r="A502" s="25">
        <v>3467</v>
      </c>
      <c r="B502" s="25" t="s">
        <v>3466</v>
      </c>
      <c r="C502" s="25" t="s">
        <v>7577</v>
      </c>
      <c r="D502" s="26">
        <v>3000</v>
      </c>
      <c r="E502" s="27">
        <v>3030</v>
      </c>
      <c r="F502" s="25" t="s">
        <v>8218</v>
      </c>
      <c r="G502" s="25" t="s">
        <v>8223</v>
      </c>
      <c r="H502" s="25" t="s">
        <v>8245</v>
      </c>
      <c r="I502" s="25">
        <v>1426864032</v>
      </c>
      <c r="J502" s="25">
        <v>1424275632</v>
      </c>
      <c r="K502" s="25" t="b">
        <v>0</v>
      </c>
      <c r="L502" s="25">
        <v>47</v>
      </c>
      <c r="M502" s="25" t="b">
        <v>1</v>
      </c>
      <c r="N502" s="25" t="s">
        <v>8269</v>
      </c>
      <c r="O502" s="25">
        <v>101</v>
      </c>
      <c r="P502" s="25">
        <v>64.47</v>
      </c>
      <c r="Q502" s="25" t="s">
        <v>8315</v>
      </c>
      <c r="R502" s="25" t="s">
        <v>8316</v>
      </c>
      <c r="S502" s="28">
        <v>42053.671666666662</v>
      </c>
      <c r="T502" s="25">
        <v>25569.000543981481</v>
      </c>
      <c r="U502" s="25">
        <v>2015</v>
      </c>
      <c r="V502" s="25">
        <v>2</v>
      </c>
      <c r="W502" s="25" t="s">
        <v>8373</v>
      </c>
    </row>
    <row r="503" spans="1:23" hidden="1" x14ac:dyDescent="0.3">
      <c r="A503" s="25">
        <v>3468</v>
      </c>
      <c r="B503" s="25" t="s">
        <v>3467</v>
      </c>
      <c r="C503" s="25" t="s">
        <v>7578</v>
      </c>
      <c r="D503" s="26">
        <v>10000</v>
      </c>
      <c r="E503" s="27">
        <v>12178</v>
      </c>
      <c r="F503" s="25" t="s">
        <v>8218</v>
      </c>
      <c r="G503" s="25" t="s">
        <v>8223</v>
      </c>
      <c r="H503" s="25" t="s">
        <v>8245</v>
      </c>
      <c r="I503" s="25">
        <v>1474426800</v>
      </c>
      <c r="J503" s="25">
        <v>1471976529</v>
      </c>
      <c r="K503" s="25" t="b">
        <v>0</v>
      </c>
      <c r="L503" s="25">
        <v>17</v>
      </c>
      <c r="M503" s="25" t="b">
        <v>1</v>
      </c>
      <c r="N503" s="25" t="s">
        <v>8269</v>
      </c>
      <c r="O503" s="25">
        <v>122</v>
      </c>
      <c r="P503" s="25">
        <v>716.35</v>
      </c>
      <c r="Q503" s="25" t="s">
        <v>8315</v>
      </c>
      <c r="R503" s="25" t="s">
        <v>8316</v>
      </c>
      <c r="S503" s="28">
        <v>42605.765381944439</v>
      </c>
      <c r="T503" s="25">
        <v>25569.000196759258</v>
      </c>
      <c r="U503" s="25">
        <v>2016</v>
      </c>
      <c r="V503" s="25">
        <v>8</v>
      </c>
      <c r="W503" s="25" t="s">
        <v>8379</v>
      </c>
    </row>
    <row r="504" spans="1:23" hidden="1" x14ac:dyDescent="0.3">
      <c r="A504" s="25">
        <v>3469</v>
      </c>
      <c r="B504" s="25" t="s">
        <v>3468</v>
      </c>
      <c r="C504" s="25" t="s">
        <v>7579</v>
      </c>
      <c r="D504" s="26">
        <v>2800</v>
      </c>
      <c r="E504" s="27">
        <v>3175</v>
      </c>
      <c r="F504" s="25" t="s">
        <v>8218</v>
      </c>
      <c r="G504" s="25" t="s">
        <v>8223</v>
      </c>
      <c r="H504" s="25" t="s">
        <v>8245</v>
      </c>
      <c r="I504" s="25">
        <v>1461857045</v>
      </c>
      <c r="J504" s="25">
        <v>1459265045</v>
      </c>
      <c r="K504" s="25" t="b">
        <v>0</v>
      </c>
      <c r="L504" s="25">
        <v>63</v>
      </c>
      <c r="M504" s="25" t="b">
        <v>1</v>
      </c>
      <c r="N504" s="25" t="s">
        <v>8269</v>
      </c>
      <c r="O504" s="25">
        <v>113</v>
      </c>
      <c r="P504" s="25">
        <v>50.4</v>
      </c>
      <c r="Q504" s="25" t="s">
        <v>8315</v>
      </c>
      <c r="R504" s="25" t="s">
        <v>8316</v>
      </c>
      <c r="S504" s="28">
        <v>42458.641724537039</v>
      </c>
      <c r="T504" s="25">
        <v>25569.000729166666</v>
      </c>
      <c r="U504" s="25">
        <v>2016</v>
      </c>
      <c r="V504" s="25">
        <v>3</v>
      </c>
      <c r="W504" s="25" t="s">
        <v>8374</v>
      </c>
    </row>
    <row r="505" spans="1:23" hidden="1" x14ac:dyDescent="0.3">
      <c r="A505" s="25">
        <v>3470</v>
      </c>
      <c r="B505" s="25" t="s">
        <v>3469</v>
      </c>
      <c r="C505" s="25" t="s">
        <v>7580</v>
      </c>
      <c r="D505" s="26">
        <v>250</v>
      </c>
      <c r="E505" s="27">
        <v>375</v>
      </c>
      <c r="F505" s="25" t="s">
        <v>8218</v>
      </c>
      <c r="G505" s="25" t="s">
        <v>8223</v>
      </c>
      <c r="H505" s="25" t="s">
        <v>8245</v>
      </c>
      <c r="I505" s="25">
        <v>1468618680</v>
      </c>
      <c r="J505" s="25">
        <v>1465345902</v>
      </c>
      <c r="K505" s="25" t="b">
        <v>0</v>
      </c>
      <c r="L505" s="25">
        <v>9</v>
      </c>
      <c r="M505" s="25" t="b">
        <v>1</v>
      </c>
      <c r="N505" s="25" t="s">
        <v>8269</v>
      </c>
      <c r="O505" s="25">
        <v>150</v>
      </c>
      <c r="P505" s="25">
        <v>41.67</v>
      </c>
      <c r="Q505" s="25" t="s">
        <v>8315</v>
      </c>
      <c r="R505" s="25" t="s">
        <v>8316</v>
      </c>
      <c r="S505" s="28">
        <v>42529.022013888884</v>
      </c>
      <c r="T505" s="25">
        <v>25569.000104166666</v>
      </c>
      <c r="U505" s="25">
        <v>2016</v>
      </c>
      <c r="V505" s="25">
        <v>6</v>
      </c>
      <c r="W505" s="25" t="s">
        <v>8377</v>
      </c>
    </row>
    <row r="506" spans="1:23" hidden="1" x14ac:dyDescent="0.3">
      <c r="A506" s="25">
        <v>3471</v>
      </c>
      <c r="B506" s="25" t="s">
        <v>3470</v>
      </c>
      <c r="C506" s="25" t="s">
        <v>7581</v>
      </c>
      <c r="D506" s="26">
        <v>500</v>
      </c>
      <c r="E506" s="27">
        <v>1073</v>
      </c>
      <c r="F506" s="25" t="s">
        <v>8218</v>
      </c>
      <c r="G506" s="25" t="s">
        <v>8224</v>
      </c>
      <c r="H506" s="25" t="s">
        <v>8246</v>
      </c>
      <c r="I506" s="25">
        <v>1409515200</v>
      </c>
      <c r="J506" s="25">
        <v>1405971690</v>
      </c>
      <c r="K506" s="25" t="b">
        <v>0</v>
      </c>
      <c r="L506" s="25">
        <v>30</v>
      </c>
      <c r="M506" s="25" t="b">
        <v>1</v>
      </c>
      <c r="N506" s="25" t="s">
        <v>8269</v>
      </c>
      <c r="O506" s="25">
        <v>215</v>
      </c>
      <c r="P506" s="25">
        <v>35.770000000000003</v>
      </c>
      <c r="Q506" s="25" t="s">
        <v>8315</v>
      </c>
      <c r="R506" s="25" t="s">
        <v>8316</v>
      </c>
      <c r="S506" s="28">
        <v>41841.820486111108</v>
      </c>
      <c r="T506" s="25">
        <v>25569.000347222223</v>
      </c>
      <c r="U506" s="25">
        <v>2014</v>
      </c>
      <c r="V506" s="25">
        <v>7</v>
      </c>
      <c r="W506" s="25" t="s">
        <v>8378</v>
      </c>
    </row>
    <row r="507" spans="1:23" hidden="1" x14ac:dyDescent="0.3">
      <c r="A507" s="25">
        <v>3472</v>
      </c>
      <c r="B507" s="25" t="s">
        <v>3471</v>
      </c>
      <c r="C507" s="25" t="s">
        <v>7582</v>
      </c>
      <c r="D507" s="26">
        <v>2000</v>
      </c>
      <c r="E507" s="27">
        <v>2041</v>
      </c>
      <c r="F507" s="25" t="s">
        <v>8218</v>
      </c>
      <c r="G507" s="25" t="s">
        <v>8223</v>
      </c>
      <c r="H507" s="25" t="s">
        <v>8245</v>
      </c>
      <c r="I507" s="25">
        <v>1415253540</v>
      </c>
      <c r="J507" s="25">
        <v>1413432331</v>
      </c>
      <c r="K507" s="25" t="b">
        <v>0</v>
      </c>
      <c r="L507" s="25">
        <v>23</v>
      </c>
      <c r="M507" s="25" t="b">
        <v>1</v>
      </c>
      <c r="N507" s="25" t="s">
        <v>8269</v>
      </c>
      <c r="O507" s="25">
        <v>102</v>
      </c>
      <c r="P507" s="25">
        <v>88.74</v>
      </c>
      <c r="Q507" s="25" t="s">
        <v>8315</v>
      </c>
      <c r="R507" s="25" t="s">
        <v>8316</v>
      </c>
      <c r="S507" s="28">
        <v>41928.170497685183</v>
      </c>
      <c r="T507" s="25">
        <v>25569.000266203704</v>
      </c>
      <c r="U507" s="25">
        <v>2014</v>
      </c>
      <c r="V507" s="25">
        <v>10</v>
      </c>
      <c r="W507" s="25" t="s">
        <v>8383</v>
      </c>
    </row>
    <row r="508" spans="1:23" hidden="1" x14ac:dyDescent="0.3">
      <c r="A508" s="25">
        <v>3473</v>
      </c>
      <c r="B508" s="25" t="s">
        <v>3472</v>
      </c>
      <c r="C508" s="25" t="s">
        <v>7583</v>
      </c>
      <c r="D508" s="26">
        <v>4900</v>
      </c>
      <c r="E508" s="27">
        <v>4900</v>
      </c>
      <c r="F508" s="25" t="s">
        <v>8218</v>
      </c>
      <c r="G508" s="25" t="s">
        <v>8223</v>
      </c>
      <c r="H508" s="25" t="s">
        <v>8245</v>
      </c>
      <c r="I508" s="25">
        <v>1426883220</v>
      </c>
      <c r="J508" s="25">
        <v>1425067296</v>
      </c>
      <c r="K508" s="25" t="b">
        <v>0</v>
      </c>
      <c r="L508" s="25">
        <v>33</v>
      </c>
      <c r="M508" s="25" t="b">
        <v>1</v>
      </c>
      <c r="N508" s="25" t="s">
        <v>8269</v>
      </c>
      <c r="O508" s="25">
        <v>100</v>
      </c>
      <c r="P508" s="25">
        <v>148.47999999999999</v>
      </c>
      <c r="Q508" s="25" t="s">
        <v>8315</v>
      </c>
      <c r="R508" s="25" t="s">
        <v>8316</v>
      </c>
      <c r="S508" s="28">
        <v>42062.834444444445</v>
      </c>
      <c r="T508" s="25">
        <v>25569.000381944443</v>
      </c>
      <c r="U508" s="25">
        <v>2015</v>
      </c>
      <c r="V508" s="25">
        <v>2</v>
      </c>
      <c r="W508" s="25" t="s">
        <v>8373</v>
      </c>
    </row>
    <row r="509" spans="1:23" hidden="1" x14ac:dyDescent="0.3">
      <c r="A509" s="25">
        <v>3474</v>
      </c>
      <c r="B509" s="25" t="s">
        <v>3473</v>
      </c>
      <c r="C509" s="25" t="s">
        <v>7584</v>
      </c>
      <c r="D509" s="26">
        <v>2000</v>
      </c>
      <c r="E509" s="27">
        <v>2020</v>
      </c>
      <c r="F509" s="25" t="s">
        <v>8218</v>
      </c>
      <c r="G509" s="25" t="s">
        <v>8224</v>
      </c>
      <c r="H509" s="25" t="s">
        <v>8246</v>
      </c>
      <c r="I509" s="25">
        <v>1469016131</v>
      </c>
      <c r="J509" s="25">
        <v>1466424131</v>
      </c>
      <c r="K509" s="25" t="b">
        <v>0</v>
      </c>
      <c r="L509" s="25">
        <v>39</v>
      </c>
      <c r="M509" s="25" t="b">
        <v>1</v>
      </c>
      <c r="N509" s="25" t="s">
        <v>8269</v>
      </c>
      <c r="O509" s="25">
        <v>101</v>
      </c>
      <c r="P509" s="25">
        <v>51.79</v>
      </c>
      <c r="Q509" s="25" t="s">
        <v>8315</v>
      </c>
      <c r="R509" s="25" t="s">
        <v>8316</v>
      </c>
      <c r="S509" s="28">
        <v>42541.501516203702</v>
      </c>
      <c r="T509" s="25">
        <v>25569.000451388889</v>
      </c>
      <c r="U509" s="25">
        <v>2016</v>
      </c>
      <c r="V509" s="25">
        <v>6</v>
      </c>
      <c r="W509" s="25" t="s">
        <v>8377</v>
      </c>
    </row>
    <row r="510" spans="1:23" hidden="1" x14ac:dyDescent="0.3">
      <c r="A510" s="25">
        <v>3475</v>
      </c>
      <c r="B510" s="25" t="s">
        <v>3474</v>
      </c>
      <c r="C510" s="25" t="s">
        <v>7585</v>
      </c>
      <c r="D510" s="26">
        <v>300</v>
      </c>
      <c r="E510" s="27">
        <v>340</v>
      </c>
      <c r="F510" s="25" t="s">
        <v>8218</v>
      </c>
      <c r="G510" s="25" t="s">
        <v>8224</v>
      </c>
      <c r="H510" s="25" t="s">
        <v>8246</v>
      </c>
      <c r="I510" s="25">
        <v>1414972800</v>
      </c>
      <c r="J510" s="25">
        <v>1412629704</v>
      </c>
      <c r="K510" s="25" t="b">
        <v>0</v>
      </c>
      <c r="L510" s="25">
        <v>17</v>
      </c>
      <c r="M510" s="25" t="b">
        <v>1</v>
      </c>
      <c r="N510" s="25" t="s">
        <v>8269</v>
      </c>
      <c r="O510" s="25">
        <v>113</v>
      </c>
      <c r="P510" s="25">
        <v>20</v>
      </c>
      <c r="Q510" s="25" t="s">
        <v>8315</v>
      </c>
      <c r="R510" s="25" t="s">
        <v>8316</v>
      </c>
      <c r="S510" s="28">
        <v>41918.880833333329</v>
      </c>
      <c r="T510" s="25">
        <v>25569.000196759258</v>
      </c>
      <c r="U510" s="25">
        <v>2014</v>
      </c>
      <c r="V510" s="25">
        <v>10</v>
      </c>
      <c r="W510" s="25" t="s">
        <v>8383</v>
      </c>
    </row>
    <row r="511" spans="1:23" hidden="1" x14ac:dyDescent="0.3">
      <c r="A511" s="25">
        <v>3476</v>
      </c>
      <c r="B511" s="25" t="s">
        <v>3475</v>
      </c>
      <c r="C511" s="25" t="s">
        <v>7586</v>
      </c>
      <c r="D511" s="26">
        <v>300</v>
      </c>
      <c r="E511" s="27">
        <v>312</v>
      </c>
      <c r="F511" s="25" t="s">
        <v>8218</v>
      </c>
      <c r="G511" s="25" t="s">
        <v>8223</v>
      </c>
      <c r="H511" s="25" t="s">
        <v>8245</v>
      </c>
      <c r="I511" s="25">
        <v>1414378800</v>
      </c>
      <c r="J511" s="25">
        <v>1412836990</v>
      </c>
      <c r="K511" s="25" t="b">
        <v>0</v>
      </c>
      <c r="L511" s="25">
        <v>6</v>
      </c>
      <c r="M511" s="25" t="b">
        <v>1</v>
      </c>
      <c r="N511" s="25" t="s">
        <v>8269</v>
      </c>
      <c r="O511" s="25">
        <v>104</v>
      </c>
      <c r="P511" s="25">
        <v>52</v>
      </c>
      <c r="Q511" s="25" t="s">
        <v>8315</v>
      </c>
      <c r="R511" s="25" t="s">
        <v>8316</v>
      </c>
      <c r="S511" s="28">
        <v>41921.279976851853</v>
      </c>
      <c r="T511" s="25">
        <v>25569.000069444446</v>
      </c>
      <c r="U511" s="25">
        <v>2014</v>
      </c>
      <c r="V511" s="25">
        <v>10</v>
      </c>
      <c r="W511" s="25" t="s">
        <v>8383</v>
      </c>
    </row>
    <row r="512" spans="1:23" hidden="1" x14ac:dyDescent="0.3">
      <c r="A512" s="25">
        <v>3477</v>
      </c>
      <c r="B512" s="25" t="s">
        <v>3476</v>
      </c>
      <c r="C512" s="25" t="s">
        <v>7587</v>
      </c>
      <c r="D512" s="26">
        <v>1800</v>
      </c>
      <c r="E512" s="27">
        <v>2076</v>
      </c>
      <c r="F512" s="25" t="s">
        <v>8218</v>
      </c>
      <c r="G512" s="25" t="s">
        <v>8223</v>
      </c>
      <c r="H512" s="25" t="s">
        <v>8245</v>
      </c>
      <c r="I512" s="25">
        <v>1431831600</v>
      </c>
      <c r="J512" s="25">
        <v>1430761243</v>
      </c>
      <c r="K512" s="25" t="b">
        <v>0</v>
      </c>
      <c r="L512" s="25">
        <v>39</v>
      </c>
      <c r="M512" s="25" t="b">
        <v>1</v>
      </c>
      <c r="N512" s="25" t="s">
        <v>8269</v>
      </c>
      <c r="O512" s="25">
        <v>115</v>
      </c>
      <c r="P512" s="25">
        <v>53.23</v>
      </c>
      <c r="Q512" s="25" t="s">
        <v>8315</v>
      </c>
      <c r="R512" s="25" t="s">
        <v>8316</v>
      </c>
      <c r="S512" s="28">
        <v>42128.736608796295</v>
      </c>
      <c r="T512" s="25">
        <v>25569.000451388889</v>
      </c>
      <c r="U512" s="25">
        <v>2015</v>
      </c>
      <c r="V512" s="25">
        <v>5</v>
      </c>
      <c r="W512" s="25" t="s">
        <v>8376</v>
      </c>
    </row>
    <row r="513" spans="1:23" hidden="1" x14ac:dyDescent="0.3">
      <c r="A513" s="25">
        <v>3478</v>
      </c>
      <c r="B513" s="25" t="s">
        <v>3477</v>
      </c>
      <c r="C513" s="25" t="s">
        <v>7588</v>
      </c>
      <c r="D513" s="26">
        <v>2000</v>
      </c>
      <c r="E513" s="27">
        <v>2257</v>
      </c>
      <c r="F513" s="25" t="s">
        <v>8218</v>
      </c>
      <c r="G513" s="25" t="s">
        <v>8223</v>
      </c>
      <c r="H513" s="25" t="s">
        <v>8245</v>
      </c>
      <c r="I513" s="25">
        <v>1426539600</v>
      </c>
      <c r="J513" s="25">
        <v>1424296822</v>
      </c>
      <c r="K513" s="25" t="b">
        <v>0</v>
      </c>
      <c r="L513" s="25">
        <v>57</v>
      </c>
      <c r="M513" s="25" t="b">
        <v>1</v>
      </c>
      <c r="N513" s="25" t="s">
        <v>8269</v>
      </c>
      <c r="O513" s="25">
        <v>113</v>
      </c>
      <c r="P513" s="25">
        <v>39.6</v>
      </c>
      <c r="Q513" s="25" t="s">
        <v>8315</v>
      </c>
      <c r="R513" s="25" t="s">
        <v>8316</v>
      </c>
      <c r="S513" s="28">
        <v>42053.916921296302</v>
      </c>
      <c r="T513" s="25">
        <v>25569.000659722224</v>
      </c>
      <c r="U513" s="25">
        <v>2015</v>
      </c>
      <c r="V513" s="25">
        <v>2</v>
      </c>
      <c r="W513" s="25" t="s">
        <v>8373</v>
      </c>
    </row>
    <row r="514" spans="1:23" hidden="1" x14ac:dyDescent="0.3">
      <c r="A514" s="25">
        <v>3479</v>
      </c>
      <c r="B514" s="25" t="s">
        <v>3478</v>
      </c>
      <c r="C514" s="25" t="s">
        <v>7589</v>
      </c>
      <c r="D514" s="26">
        <v>1500</v>
      </c>
      <c r="E514" s="27">
        <v>1918</v>
      </c>
      <c r="F514" s="25" t="s">
        <v>8218</v>
      </c>
      <c r="G514" s="25" t="s">
        <v>8224</v>
      </c>
      <c r="H514" s="25" t="s">
        <v>8246</v>
      </c>
      <c r="I514" s="25">
        <v>1403382680</v>
      </c>
      <c r="J514" s="25">
        <v>1400790680</v>
      </c>
      <c r="K514" s="25" t="b">
        <v>0</v>
      </c>
      <c r="L514" s="25">
        <v>56</v>
      </c>
      <c r="M514" s="25" t="b">
        <v>1</v>
      </c>
      <c r="N514" s="25" t="s">
        <v>8269</v>
      </c>
      <c r="O514" s="25">
        <v>128</v>
      </c>
      <c r="P514" s="25">
        <v>34.25</v>
      </c>
      <c r="Q514" s="25" t="s">
        <v>8315</v>
      </c>
      <c r="R514" s="25" t="s">
        <v>8316</v>
      </c>
      <c r="S514" s="28">
        <v>41781.855092592588</v>
      </c>
      <c r="T514" s="25">
        <v>25569.000648148147</v>
      </c>
      <c r="U514" s="25">
        <v>2014</v>
      </c>
      <c r="V514" s="25">
        <v>5</v>
      </c>
      <c r="W514" s="25" t="s">
        <v>8376</v>
      </c>
    </row>
    <row r="515" spans="1:23" hidden="1" x14ac:dyDescent="0.3">
      <c r="A515" s="25">
        <v>3480</v>
      </c>
      <c r="B515" s="25" t="s">
        <v>3479</v>
      </c>
      <c r="C515" s="25" t="s">
        <v>7590</v>
      </c>
      <c r="D515" s="26">
        <v>1500</v>
      </c>
      <c r="E515" s="27">
        <v>2140</v>
      </c>
      <c r="F515" s="25" t="s">
        <v>8218</v>
      </c>
      <c r="G515" s="25" t="s">
        <v>8223</v>
      </c>
      <c r="H515" s="25" t="s">
        <v>8245</v>
      </c>
      <c r="I515" s="25">
        <v>1436562000</v>
      </c>
      <c r="J515" s="25">
        <v>1434440227</v>
      </c>
      <c r="K515" s="25" t="b">
        <v>0</v>
      </c>
      <c r="L515" s="25">
        <v>13</v>
      </c>
      <c r="M515" s="25" t="b">
        <v>1</v>
      </c>
      <c r="N515" s="25" t="s">
        <v>8269</v>
      </c>
      <c r="O515" s="25">
        <v>143</v>
      </c>
      <c r="P515" s="25">
        <v>164.62</v>
      </c>
      <c r="Q515" s="25" t="s">
        <v>8315</v>
      </c>
      <c r="R515" s="25" t="s">
        <v>8316</v>
      </c>
      <c r="S515" s="28">
        <v>42171.317442129628</v>
      </c>
      <c r="T515" s="25">
        <v>25569.000150462962</v>
      </c>
      <c r="U515" s="25">
        <v>2015</v>
      </c>
      <c r="V515" s="25">
        <v>6</v>
      </c>
      <c r="W515" s="25" t="s">
        <v>8377</v>
      </c>
    </row>
    <row r="516" spans="1:23" hidden="1" x14ac:dyDescent="0.3">
      <c r="A516" s="25">
        <v>3481</v>
      </c>
      <c r="B516" s="25" t="s">
        <v>3480</v>
      </c>
      <c r="C516" s="25" t="s">
        <v>7591</v>
      </c>
      <c r="D516" s="26">
        <v>10000</v>
      </c>
      <c r="E516" s="27">
        <v>11880</v>
      </c>
      <c r="F516" s="25" t="s">
        <v>8218</v>
      </c>
      <c r="G516" s="25" t="s">
        <v>8225</v>
      </c>
      <c r="H516" s="25" t="s">
        <v>8247</v>
      </c>
      <c r="I516" s="25">
        <v>1420178188</v>
      </c>
      <c r="J516" s="25">
        <v>1418709388</v>
      </c>
      <c r="K516" s="25" t="b">
        <v>0</v>
      </c>
      <c r="L516" s="25">
        <v>95</v>
      </c>
      <c r="M516" s="25" t="b">
        <v>1</v>
      </c>
      <c r="N516" s="25" t="s">
        <v>8269</v>
      </c>
      <c r="O516" s="25">
        <v>119</v>
      </c>
      <c r="P516" s="25">
        <v>125.05</v>
      </c>
      <c r="Q516" s="25" t="s">
        <v>8315</v>
      </c>
      <c r="R516" s="25" t="s">
        <v>8316</v>
      </c>
      <c r="S516" s="28">
        <v>41989.24754629629</v>
      </c>
      <c r="T516" s="25">
        <v>25569.001099537036</v>
      </c>
      <c r="U516" s="25">
        <v>2014</v>
      </c>
      <c r="V516" s="25">
        <v>12</v>
      </c>
      <c r="W516" s="25" t="s">
        <v>8382</v>
      </c>
    </row>
    <row r="517" spans="1:23" hidden="1" x14ac:dyDescent="0.3">
      <c r="A517" s="25">
        <v>3482</v>
      </c>
      <c r="B517" s="25" t="s">
        <v>3481</v>
      </c>
      <c r="C517" s="25" t="s">
        <v>7592</v>
      </c>
      <c r="D517" s="26">
        <v>3000</v>
      </c>
      <c r="E517" s="27">
        <v>4150</v>
      </c>
      <c r="F517" s="25" t="s">
        <v>8218</v>
      </c>
      <c r="G517" s="25" t="s">
        <v>8224</v>
      </c>
      <c r="H517" s="25" t="s">
        <v>8246</v>
      </c>
      <c r="I517" s="25">
        <v>1404671466</v>
      </c>
      <c r="J517" s="25">
        <v>1402079466</v>
      </c>
      <c r="K517" s="25" t="b">
        <v>0</v>
      </c>
      <c r="L517" s="25">
        <v>80</v>
      </c>
      <c r="M517" s="25" t="b">
        <v>1</v>
      </c>
      <c r="N517" s="25" t="s">
        <v>8269</v>
      </c>
      <c r="O517" s="25">
        <v>138</v>
      </c>
      <c r="P517" s="25">
        <v>51.88</v>
      </c>
      <c r="Q517" s="25" t="s">
        <v>8315</v>
      </c>
      <c r="R517" s="25" t="s">
        <v>8316</v>
      </c>
      <c r="S517" s="28">
        <v>41796.771597222221</v>
      </c>
      <c r="T517" s="25">
        <v>25569.000925925928</v>
      </c>
      <c r="U517" s="25">
        <v>2014</v>
      </c>
      <c r="V517" s="25">
        <v>6</v>
      </c>
      <c r="W517" s="25" t="s">
        <v>8377</v>
      </c>
    </row>
    <row r="518" spans="1:23" hidden="1" x14ac:dyDescent="0.3">
      <c r="A518" s="25">
        <v>3483</v>
      </c>
      <c r="B518" s="25" t="s">
        <v>3482</v>
      </c>
      <c r="C518" s="25" t="s">
        <v>7593</v>
      </c>
      <c r="D518" s="26">
        <v>3350</v>
      </c>
      <c r="E518" s="27">
        <v>5358</v>
      </c>
      <c r="F518" s="25" t="s">
        <v>8218</v>
      </c>
      <c r="G518" s="25" t="s">
        <v>8223</v>
      </c>
      <c r="H518" s="25" t="s">
        <v>8245</v>
      </c>
      <c r="I518" s="25">
        <v>1404403381</v>
      </c>
      <c r="J518" s="25">
        <v>1401811381</v>
      </c>
      <c r="K518" s="25" t="b">
        <v>0</v>
      </c>
      <c r="L518" s="25">
        <v>133</v>
      </c>
      <c r="M518" s="25" t="b">
        <v>1</v>
      </c>
      <c r="N518" s="25" t="s">
        <v>8269</v>
      </c>
      <c r="O518" s="25">
        <v>160</v>
      </c>
      <c r="P518" s="25">
        <v>40.29</v>
      </c>
      <c r="Q518" s="25" t="s">
        <v>8315</v>
      </c>
      <c r="R518" s="25" t="s">
        <v>8316</v>
      </c>
      <c r="S518" s="28">
        <v>41793.668761574074</v>
      </c>
      <c r="T518" s="25">
        <v>25569.001539351852</v>
      </c>
      <c r="U518" s="25">
        <v>2014</v>
      </c>
      <c r="V518" s="25">
        <v>6</v>
      </c>
      <c r="W518" s="25" t="s">
        <v>8377</v>
      </c>
    </row>
    <row r="519" spans="1:23" hidden="1" x14ac:dyDescent="0.3">
      <c r="A519" s="25">
        <v>3484</v>
      </c>
      <c r="B519" s="25" t="s">
        <v>3483</v>
      </c>
      <c r="C519" s="25" t="s">
        <v>7594</v>
      </c>
      <c r="D519" s="26">
        <v>2500</v>
      </c>
      <c r="E519" s="27">
        <v>2856</v>
      </c>
      <c r="F519" s="25" t="s">
        <v>8218</v>
      </c>
      <c r="G519" s="25" t="s">
        <v>8223</v>
      </c>
      <c r="H519" s="25" t="s">
        <v>8245</v>
      </c>
      <c r="I519" s="25">
        <v>1466014499</v>
      </c>
      <c r="J519" s="25">
        <v>1463422499</v>
      </c>
      <c r="K519" s="25" t="b">
        <v>0</v>
      </c>
      <c r="L519" s="25">
        <v>44</v>
      </c>
      <c r="M519" s="25" t="b">
        <v>1</v>
      </c>
      <c r="N519" s="25" t="s">
        <v>8269</v>
      </c>
      <c r="O519" s="25">
        <v>114</v>
      </c>
      <c r="P519" s="25">
        <v>64.91</v>
      </c>
      <c r="Q519" s="25" t="s">
        <v>8315</v>
      </c>
      <c r="R519" s="25" t="s">
        <v>8316</v>
      </c>
      <c r="S519" s="28">
        <v>42506.760405092587</v>
      </c>
      <c r="T519" s="25">
        <v>25569.000509259258</v>
      </c>
      <c r="U519" s="25">
        <v>2016</v>
      </c>
      <c r="V519" s="25">
        <v>5</v>
      </c>
      <c r="W519" s="25" t="s">
        <v>8376</v>
      </c>
    </row>
    <row r="520" spans="1:23" hidden="1" x14ac:dyDescent="0.3">
      <c r="A520" s="25">
        <v>3485</v>
      </c>
      <c r="B520" s="25" t="s">
        <v>3484</v>
      </c>
      <c r="C520" s="25" t="s">
        <v>7595</v>
      </c>
      <c r="D520" s="26">
        <v>1650</v>
      </c>
      <c r="E520" s="27">
        <v>1660</v>
      </c>
      <c r="F520" s="25" t="s">
        <v>8218</v>
      </c>
      <c r="G520" s="25" t="s">
        <v>8223</v>
      </c>
      <c r="H520" s="25" t="s">
        <v>8245</v>
      </c>
      <c r="I520" s="25">
        <v>1454431080</v>
      </c>
      <c r="J520" s="25">
        <v>1451839080</v>
      </c>
      <c r="K520" s="25" t="b">
        <v>0</v>
      </c>
      <c r="L520" s="25">
        <v>30</v>
      </c>
      <c r="M520" s="25" t="b">
        <v>1</v>
      </c>
      <c r="N520" s="25" t="s">
        <v>8269</v>
      </c>
      <c r="O520" s="25">
        <v>101</v>
      </c>
      <c r="P520" s="25">
        <v>55.33</v>
      </c>
      <c r="Q520" s="25" t="s">
        <v>8315</v>
      </c>
      <c r="R520" s="25" t="s">
        <v>8316</v>
      </c>
      <c r="S520" s="28">
        <v>42372.693055555559</v>
      </c>
      <c r="T520" s="25">
        <v>25569.000347222223</v>
      </c>
      <c r="U520" s="25">
        <v>2016</v>
      </c>
      <c r="V520" s="25">
        <v>1</v>
      </c>
      <c r="W520" s="25" t="s">
        <v>8372</v>
      </c>
    </row>
    <row r="521" spans="1:23" hidden="1" x14ac:dyDescent="0.3">
      <c r="A521" s="25">
        <v>3486</v>
      </c>
      <c r="B521" s="25" t="s">
        <v>3485</v>
      </c>
      <c r="C521" s="25" t="s">
        <v>7596</v>
      </c>
      <c r="D521" s="26">
        <v>3000</v>
      </c>
      <c r="E521" s="27">
        <v>4656</v>
      </c>
      <c r="F521" s="25" t="s">
        <v>8218</v>
      </c>
      <c r="G521" s="25" t="s">
        <v>8223</v>
      </c>
      <c r="H521" s="25" t="s">
        <v>8245</v>
      </c>
      <c r="I521" s="25">
        <v>1433314740</v>
      </c>
      <c r="J521" s="25">
        <v>1430600401</v>
      </c>
      <c r="K521" s="25" t="b">
        <v>0</v>
      </c>
      <c r="L521" s="25">
        <v>56</v>
      </c>
      <c r="M521" s="25" t="b">
        <v>1</v>
      </c>
      <c r="N521" s="25" t="s">
        <v>8269</v>
      </c>
      <c r="O521" s="25">
        <v>155</v>
      </c>
      <c r="P521" s="25">
        <v>83.14</v>
      </c>
      <c r="Q521" s="25" t="s">
        <v>8315</v>
      </c>
      <c r="R521" s="25" t="s">
        <v>8316</v>
      </c>
      <c r="S521" s="28">
        <v>42126.87501157407</v>
      </c>
      <c r="T521" s="25">
        <v>25569.000648148147</v>
      </c>
      <c r="U521" s="25">
        <v>2015</v>
      </c>
      <c r="V521" s="25">
        <v>5</v>
      </c>
      <c r="W521" s="25" t="s">
        <v>8376</v>
      </c>
    </row>
    <row r="522" spans="1:23" hidden="1" x14ac:dyDescent="0.3">
      <c r="A522" s="25">
        <v>3487</v>
      </c>
      <c r="B522" s="25" t="s">
        <v>3486</v>
      </c>
      <c r="C522" s="25" t="s">
        <v>7597</v>
      </c>
      <c r="D522" s="26">
        <v>2000</v>
      </c>
      <c r="E522" s="27">
        <v>2555</v>
      </c>
      <c r="F522" s="25" t="s">
        <v>8218</v>
      </c>
      <c r="G522" s="25" t="s">
        <v>8224</v>
      </c>
      <c r="H522" s="25" t="s">
        <v>8246</v>
      </c>
      <c r="I522" s="25">
        <v>1435185252</v>
      </c>
      <c r="J522" s="25">
        <v>1432593252</v>
      </c>
      <c r="K522" s="25" t="b">
        <v>0</v>
      </c>
      <c r="L522" s="25">
        <v>66</v>
      </c>
      <c r="M522" s="25" t="b">
        <v>1</v>
      </c>
      <c r="N522" s="25" t="s">
        <v>8269</v>
      </c>
      <c r="O522" s="25">
        <v>128</v>
      </c>
      <c r="P522" s="25">
        <v>38.71</v>
      </c>
      <c r="Q522" s="25" t="s">
        <v>8315</v>
      </c>
      <c r="R522" s="25" t="s">
        <v>8316</v>
      </c>
      <c r="S522" s="28">
        <v>42149.940416666665</v>
      </c>
      <c r="T522" s="25">
        <v>25569.000763888889</v>
      </c>
      <c r="U522" s="25">
        <v>2015</v>
      </c>
      <c r="V522" s="25">
        <v>5</v>
      </c>
      <c r="W522" s="25" t="s">
        <v>8376</v>
      </c>
    </row>
    <row r="523" spans="1:23" hidden="1" x14ac:dyDescent="0.3">
      <c r="A523" s="25">
        <v>3488</v>
      </c>
      <c r="B523" s="25" t="s">
        <v>3487</v>
      </c>
      <c r="C523" s="25" t="s">
        <v>7598</v>
      </c>
      <c r="D523" s="26">
        <v>3000</v>
      </c>
      <c r="E523" s="27">
        <v>3636</v>
      </c>
      <c r="F523" s="25" t="s">
        <v>8218</v>
      </c>
      <c r="G523" s="25" t="s">
        <v>8223</v>
      </c>
      <c r="H523" s="25" t="s">
        <v>8245</v>
      </c>
      <c r="I523" s="25">
        <v>1429286400</v>
      </c>
      <c r="J523" s="25">
        <v>1427221560</v>
      </c>
      <c r="K523" s="25" t="b">
        <v>0</v>
      </c>
      <c r="L523" s="25">
        <v>29</v>
      </c>
      <c r="M523" s="25" t="b">
        <v>1</v>
      </c>
      <c r="N523" s="25" t="s">
        <v>8269</v>
      </c>
      <c r="O523" s="25">
        <v>121</v>
      </c>
      <c r="P523" s="25">
        <v>125.38</v>
      </c>
      <c r="Q523" s="25" t="s">
        <v>8315</v>
      </c>
      <c r="R523" s="25" t="s">
        <v>8316</v>
      </c>
      <c r="S523" s="28">
        <v>42087.768055555556</v>
      </c>
      <c r="T523" s="25">
        <v>25569.000335648147</v>
      </c>
      <c r="U523" s="25">
        <v>2015</v>
      </c>
      <c r="V523" s="25">
        <v>3</v>
      </c>
      <c r="W523" s="25" t="s">
        <v>8374</v>
      </c>
    </row>
    <row r="524" spans="1:23" hidden="1" x14ac:dyDescent="0.3">
      <c r="A524" s="25">
        <v>3489</v>
      </c>
      <c r="B524" s="25" t="s">
        <v>3488</v>
      </c>
      <c r="C524" s="25" t="s">
        <v>7599</v>
      </c>
      <c r="D524" s="26">
        <v>5000</v>
      </c>
      <c r="E524" s="27">
        <v>5635</v>
      </c>
      <c r="F524" s="25" t="s">
        <v>8218</v>
      </c>
      <c r="G524" s="25" t="s">
        <v>8224</v>
      </c>
      <c r="H524" s="25" t="s">
        <v>8246</v>
      </c>
      <c r="I524" s="25">
        <v>1400965200</v>
      </c>
      <c r="J524" s="25">
        <v>1398352531</v>
      </c>
      <c r="K524" s="25" t="b">
        <v>0</v>
      </c>
      <c r="L524" s="25">
        <v>72</v>
      </c>
      <c r="M524" s="25" t="b">
        <v>1</v>
      </c>
      <c r="N524" s="25" t="s">
        <v>8269</v>
      </c>
      <c r="O524" s="25">
        <v>113</v>
      </c>
      <c r="P524" s="25">
        <v>78.260000000000005</v>
      </c>
      <c r="Q524" s="25" t="s">
        <v>8315</v>
      </c>
      <c r="R524" s="25" t="s">
        <v>8316</v>
      </c>
      <c r="S524" s="28">
        <v>41753.635775462964</v>
      </c>
      <c r="T524" s="25">
        <v>25569.000833333332</v>
      </c>
      <c r="U524" s="25">
        <v>2014</v>
      </c>
      <c r="V524" s="25">
        <v>4</v>
      </c>
      <c r="W524" s="25" t="s">
        <v>8375</v>
      </c>
    </row>
    <row r="525" spans="1:23" hidden="1" x14ac:dyDescent="0.3">
      <c r="A525" s="25">
        <v>3490</v>
      </c>
      <c r="B525" s="25" t="s">
        <v>3489</v>
      </c>
      <c r="C525" s="25" t="s">
        <v>7600</v>
      </c>
      <c r="D525" s="26">
        <v>1000</v>
      </c>
      <c r="E525" s="27">
        <v>1275</v>
      </c>
      <c r="F525" s="25" t="s">
        <v>8218</v>
      </c>
      <c r="G525" s="25" t="s">
        <v>8223</v>
      </c>
      <c r="H525" s="25" t="s">
        <v>8245</v>
      </c>
      <c r="I525" s="25">
        <v>1460574924</v>
      </c>
      <c r="J525" s="25">
        <v>1457982924</v>
      </c>
      <c r="K525" s="25" t="b">
        <v>0</v>
      </c>
      <c r="L525" s="25">
        <v>27</v>
      </c>
      <c r="M525" s="25" t="b">
        <v>1</v>
      </c>
      <c r="N525" s="25" t="s">
        <v>8269</v>
      </c>
      <c r="O525" s="25">
        <v>128</v>
      </c>
      <c r="P525" s="25">
        <v>47.22</v>
      </c>
      <c r="Q525" s="25" t="s">
        <v>8315</v>
      </c>
      <c r="R525" s="25" t="s">
        <v>8316</v>
      </c>
      <c r="S525" s="28">
        <v>42443.802361111113</v>
      </c>
      <c r="T525" s="25">
        <v>25569.0003125</v>
      </c>
      <c r="U525" s="25">
        <v>2016</v>
      </c>
      <c r="V525" s="25">
        <v>3</v>
      </c>
      <c r="W525" s="25" t="s">
        <v>8374</v>
      </c>
    </row>
    <row r="526" spans="1:23" hidden="1" x14ac:dyDescent="0.3">
      <c r="A526" s="25">
        <v>3491</v>
      </c>
      <c r="B526" s="25" t="s">
        <v>3490</v>
      </c>
      <c r="C526" s="25" t="s">
        <v>7601</v>
      </c>
      <c r="D526" s="26">
        <v>500</v>
      </c>
      <c r="E526" s="27">
        <v>791</v>
      </c>
      <c r="F526" s="25" t="s">
        <v>8218</v>
      </c>
      <c r="G526" s="25" t="s">
        <v>8223</v>
      </c>
      <c r="H526" s="25" t="s">
        <v>8245</v>
      </c>
      <c r="I526" s="25">
        <v>1431928784</v>
      </c>
      <c r="J526" s="25">
        <v>1430114384</v>
      </c>
      <c r="K526" s="25" t="b">
        <v>0</v>
      </c>
      <c r="L526" s="25">
        <v>10</v>
      </c>
      <c r="M526" s="25" t="b">
        <v>1</v>
      </c>
      <c r="N526" s="25" t="s">
        <v>8269</v>
      </c>
      <c r="O526" s="25">
        <v>158</v>
      </c>
      <c r="P526" s="25">
        <v>79.099999999999994</v>
      </c>
      <c r="Q526" s="25" t="s">
        <v>8315</v>
      </c>
      <c r="R526" s="25" t="s">
        <v>8316</v>
      </c>
      <c r="S526" s="28">
        <v>42121.249814814815</v>
      </c>
      <c r="T526" s="25">
        <v>25569.000115740742</v>
      </c>
      <c r="U526" s="25">
        <v>2015</v>
      </c>
      <c r="V526" s="25">
        <v>4</v>
      </c>
      <c r="W526" s="25" t="s">
        <v>8375</v>
      </c>
    </row>
    <row r="527" spans="1:23" hidden="1" x14ac:dyDescent="0.3">
      <c r="A527" s="25">
        <v>3492</v>
      </c>
      <c r="B527" s="25" t="s">
        <v>3491</v>
      </c>
      <c r="C527" s="25" t="s">
        <v>7602</v>
      </c>
      <c r="D527" s="26">
        <v>3800</v>
      </c>
      <c r="E527" s="27">
        <v>4000.22</v>
      </c>
      <c r="F527" s="25" t="s">
        <v>8218</v>
      </c>
      <c r="G527" s="25" t="s">
        <v>8223</v>
      </c>
      <c r="H527" s="25" t="s">
        <v>8245</v>
      </c>
      <c r="I527" s="25">
        <v>1445818397</v>
      </c>
      <c r="J527" s="25">
        <v>1442794397</v>
      </c>
      <c r="K527" s="25" t="b">
        <v>0</v>
      </c>
      <c r="L527" s="25">
        <v>35</v>
      </c>
      <c r="M527" s="25" t="b">
        <v>1</v>
      </c>
      <c r="N527" s="25" t="s">
        <v>8269</v>
      </c>
      <c r="O527" s="25">
        <v>105</v>
      </c>
      <c r="P527" s="25">
        <v>114.29</v>
      </c>
      <c r="Q527" s="25" t="s">
        <v>8315</v>
      </c>
      <c r="R527" s="25" t="s">
        <v>8316</v>
      </c>
      <c r="S527" s="28">
        <v>42268.009224537032</v>
      </c>
      <c r="T527" s="25">
        <v>25569.000405092593</v>
      </c>
      <c r="U527" s="25">
        <v>2015</v>
      </c>
      <c r="V527" s="25">
        <v>9</v>
      </c>
      <c r="W527" s="25" t="s">
        <v>8380</v>
      </c>
    </row>
    <row r="528" spans="1:23" hidden="1" x14ac:dyDescent="0.3">
      <c r="A528" s="25">
        <v>3493</v>
      </c>
      <c r="B528" s="25" t="s">
        <v>3492</v>
      </c>
      <c r="C528" s="25" t="s">
        <v>7603</v>
      </c>
      <c r="D528" s="26">
        <v>1500</v>
      </c>
      <c r="E528" s="27">
        <v>1500</v>
      </c>
      <c r="F528" s="25" t="s">
        <v>8218</v>
      </c>
      <c r="G528" s="25" t="s">
        <v>8223</v>
      </c>
      <c r="H528" s="25" t="s">
        <v>8245</v>
      </c>
      <c r="I528" s="25">
        <v>1408252260</v>
      </c>
      <c r="J528" s="25">
        <v>1406580436</v>
      </c>
      <c r="K528" s="25" t="b">
        <v>0</v>
      </c>
      <c r="L528" s="25">
        <v>29</v>
      </c>
      <c r="M528" s="25" t="b">
        <v>1</v>
      </c>
      <c r="N528" s="25" t="s">
        <v>8269</v>
      </c>
      <c r="O528" s="25">
        <v>100</v>
      </c>
      <c r="P528" s="25">
        <v>51.72</v>
      </c>
      <c r="Q528" s="25" t="s">
        <v>8315</v>
      </c>
      <c r="R528" s="25" t="s">
        <v>8316</v>
      </c>
      <c r="S528" s="28">
        <v>41848.866157407407</v>
      </c>
      <c r="T528" s="25">
        <v>25569.000335648147</v>
      </c>
      <c r="U528" s="25">
        <v>2014</v>
      </c>
      <c r="V528" s="25">
        <v>7</v>
      </c>
      <c r="W528" s="25" t="s">
        <v>8378</v>
      </c>
    </row>
    <row r="529" spans="1:23" hidden="1" x14ac:dyDescent="0.3">
      <c r="A529" s="25">
        <v>3494</v>
      </c>
      <c r="B529" s="25" t="s">
        <v>3493</v>
      </c>
      <c r="C529" s="25" t="s">
        <v>7604</v>
      </c>
      <c r="D529" s="26">
        <v>400</v>
      </c>
      <c r="E529" s="27">
        <v>400</v>
      </c>
      <c r="F529" s="25" t="s">
        <v>8218</v>
      </c>
      <c r="G529" s="25" t="s">
        <v>8223</v>
      </c>
      <c r="H529" s="25" t="s">
        <v>8245</v>
      </c>
      <c r="I529" s="25">
        <v>1480140000</v>
      </c>
      <c r="J529" s="25">
        <v>1479186575</v>
      </c>
      <c r="K529" s="25" t="b">
        <v>0</v>
      </c>
      <c r="L529" s="25">
        <v>13</v>
      </c>
      <c r="M529" s="25" t="b">
        <v>1</v>
      </c>
      <c r="N529" s="25" t="s">
        <v>8269</v>
      </c>
      <c r="O529" s="25">
        <v>100</v>
      </c>
      <c r="P529" s="25">
        <v>30.77</v>
      </c>
      <c r="Q529" s="25" t="s">
        <v>8315</v>
      </c>
      <c r="R529" s="25" t="s">
        <v>8316</v>
      </c>
      <c r="S529" s="28">
        <v>42689.214988425927</v>
      </c>
      <c r="T529" s="25">
        <v>25569.000150462962</v>
      </c>
      <c r="U529" s="25">
        <v>2016</v>
      </c>
      <c r="V529" s="25">
        <v>11</v>
      </c>
      <c r="W529" s="25" t="s">
        <v>8381</v>
      </c>
    </row>
    <row r="530" spans="1:23" hidden="1" x14ac:dyDescent="0.3">
      <c r="A530" s="25">
        <v>3495</v>
      </c>
      <c r="B530" s="25" t="s">
        <v>3494</v>
      </c>
      <c r="C530" s="25" t="s">
        <v>7605</v>
      </c>
      <c r="D530" s="26">
        <v>5000</v>
      </c>
      <c r="E530" s="27">
        <v>5343</v>
      </c>
      <c r="F530" s="25" t="s">
        <v>8218</v>
      </c>
      <c r="G530" s="25" t="s">
        <v>8228</v>
      </c>
      <c r="H530" s="25" t="s">
        <v>8250</v>
      </c>
      <c r="I530" s="25">
        <v>1414862280</v>
      </c>
      <c r="J530" s="25">
        <v>1412360309</v>
      </c>
      <c r="K530" s="25" t="b">
        <v>0</v>
      </c>
      <c r="L530" s="25">
        <v>72</v>
      </c>
      <c r="M530" s="25" t="b">
        <v>1</v>
      </c>
      <c r="N530" s="25" t="s">
        <v>8269</v>
      </c>
      <c r="O530" s="25">
        <v>107</v>
      </c>
      <c r="P530" s="25">
        <v>74.209999999999994</v>
      </c>
      <c r="Q530" s="25" t="s">
        <v>8315</v>
      </c>
      <c r="R530" s="25" t="s">
        <v>8316</v>
      </c>
      <c r="S530" s="28">
        <v>41915.762835648151</v>
      </c>
      <c r="T530" s="25">
        <v>25569.000833333332</v>
      </c>
      <c r="U530" s="25">
        <v>2014</v>
      </c>
      <c r="V530" s="25">
        <v>10</v>
      </c>
      <c r="W530" s="25" t="s">
        <v>8383</v>
      </c>
    </row>
    <row r="531" spans="1:23" hidden="1" x14ac:dyDescent="0.3">
      <c r="A531" s="25">
        <v>3496</v>
      </c>
      <c r="B531" s="25" t="s">
        <v>3495</v>
      </c>
      <c r="C531" s="25" t="s">
        <v>7606</v>
      </c>
      <c r="D531" s="26">
        <v>3000</v>
      </c>
      <c r="E531" s="27">
        <v>3732</v>
      </c>
      <c r="F531" s="25" t="s">
        <v>8218</v>
      </c>
      <c r="G531" s="25" t="s">
        <v>8223</v>
      </c>
      <c r="H531" s="25" t="s">
        <v>8245</v>
      </c>
      <c r="I531" s="25">
        <v>1473625166</v>
      </c>
      <c r="J531" s="25">
        <v>1470169166</v>
      </c>
      <c r="K531" s="25" t="b">
        <v>0</v>
      </c>
      <c r="L531" s="25">
        <v>78</v>
      </c>
      <c r="M531" s="25" t="b">
        <v>1</v>
      </c>
      <c r="N531" s="25" t="s">
        <v>8269</v>
      </c>
      <c r="O531" s="25">
        <v>124</v>
      </c>
      <c r="P531" s="25">
        <v>47.85</v>
      </c>
      <c r="Q531" s="25" t="s">
        <v>8315</v>
      </c>
      <c r="R531" s="25" t="s">
        <v>8316</v>
      </c>
      <c r="S531" s="28">
        <v>42584.846828703703</v>
      </c>
      <c r="T531" s="25">
        <v>25569.000902777778</v>
      </c>
      <c r="U531" s="25">
        <v>2016</v>
      </c>
      <c r="V531" s="25">
        <v>8</v>
      </c>
      <c r="W531" s="25" t="s">
        <v>8379</v>
      </c>
    </row>
    <row r="532" spans="1:23" hidden="1" x14ac:dyDescent="0.3">
      <c r="A532" s="25">
        <v>3497</v>
      </c>
      <c r="B532" s="25" t="s">
        <v>3496</v>
      </c>
      <c r="C532" s="25" t="s">
        <v>7607</v>
      </c>
      <c r="D532" s="26">
        <v>1551</v>
      </c>
      <c r="E532" s="27">
        <v>1686</v>
      </c>
      <c r="F532" s="25" t="s">
        <v>8218</v>
      </c>
      <c r="G532" s="25" t="s">
        <v>8223</v>
      </c>
      <c r="H532" s="25" t="s">
        <v>8245</v>
      </c>
      <c r="I532" s="25">
        <v>1464904800</v>
      </c>
      <c r="J532" s="25">
        <v>1463852904</v>
      </c>
      <c r="K532" s="25" t="b">
        <v>0</v>
      </c>
      <c r="L532" s="25">
        <v>49</v>
      </c>
      <c r="M532" s="25" t="b">
        <v>1</v>
      </c>
      <c r="N532" s="25" t="s">
        <v>8269</v>
      </c>
      <c r="O532" s="25">
        <v>109</v>
      </c>
      <c r="P532" s="25">
        <v>34.409999999999997</v>
      </c>
      <c r="Q532" s="25" t="s">
        <v>8315</v>
      </c>
      <c r="R532" s="25" t="s">
        <v>8316</v>
      </c>
      <c r="S532" s="28">
        <v>42511.741944444439</v>
      </c>
      <c r="T532" s="25">
        <v>25569.000567129631</v>
      </c>
      <c r="U532" s="25">
        <v>2016</v>
      </c>
      <c r="V532" s="25">
        <v>5</v>
      </c>
      <c r="W532" s="25" t="s">
        <v>8376</v>
      </c>
    </row>
    <row r="533" spans="1:23" hidden="1" x14ac:dyDescent="0.3">
      <c r="A533" s="25">
        <v>3498</v>
      </c>
      <c r="B533" s="25" t="s">
        <v>3497</v>
      </c>
      <c r="C533" s="25" t="s">
        <v>7608</v>
      </c>
      <c r="D533" s="26">
        <v>1650</v>
      </c>
      <c r="E533" s="27">
        <v>1690</v>
      </c>
      <c r="F533" s="25" t="s">
        <v>8218</v>
      </c>
      <c r="G533" s="25" t="s">
        <v>8228</v>
      </c>
      <c r="H533" s="25" t="s">
        <v>8250</v>
      </c>
      <c r="I533" s="25">
        <v>1464471840</v>
      </c>
      <c r="J533" s="25">
        <v>1459309704</v>
      </c>
      <c r="K533" s="25" t="b">
        <v>0</v>
      </c>
      <c r="L533" s="25">
        <v>42</v>
      </c>
      <c r="M533" s="25" t="b">
        <v>1</v>
      </c>
      <c r="N533" s="25" t="s">
        <v>8269</v>
      </c>
      <c r="O533" s="25">
        <v>102</v>
      </c>
      <c r="P533" s="25">
        <v>40.24</v>
      </c>
      <c r="Q533" s="25" t="s">
        <v>8315</v>
      </c>
      <c r="R533" s="25" t="s">
        <v>8316</v>
      </c>
      <c r="S533" s="28">
        <v>42459.15861111111</v>
      </c>
      <c r="T533" s="25">
        <v>25569.000486111112</v>
      </c>
      <c r="U533" s="25">
        <v>2016</v>
      </c>
      <c r="V533" s="25">
        <v>3</v>
      </c>
      <c r="W533" s="25" t="s">
        <v>8374</v>
      </c>
    </row>
    <row r="534" spans="1:23" hidden="1" x14ac:dyDescent="0.3">
      <c r="A534" s="25">
        <v>3499</v>
      </c>
      <c r="B534" s="25" t="s">
        <v>3498</v>
      </c>
      <c r="C534" s="25" t="s">
        <v>7609</v>
      </c>
      <c r="D534" s="26">
        <v>2000</v>
      </c>
      <c r="E534" s="27">
        <v>2110</v>
      </c>
      <c r="F534" s="25" t="s">
        <v>8218</v>
      </c>
      <c r="G534" s="25" t="s">
        <v>8223</v>
      </c>
      <c r="H534" s="25" t="s">
        <v>8245</v>
      </c>
      <c r="I534" s="25">
        <v>1435733940</v>
      </c>
      <c r="J534" s="25">
        <v>1431046325</v>
      </c>
      <c r="K534" s="25" t="b">
        <v>0</v>
      </c>
      <c r="L534" s="25">
        <v>35</v>
      </c>
      <c r="M534" s="25" t="b">
        <v>1</v>
      </c>
      <c r="N534" s="25" t="s">
        <v>8269</v>
      </c>
      <c r="O534" s="25">
        <v>106</v>
      </c>
      <c r="P534" s="25">
        <v>60.29</v>
      </c>
      <c r="Q534" s="25" t="s">
        <v>8315</v>
      </c>
      <c r="R534" s="25" t="s">
        <v>8316</v>
      </c>
      <c r="S534" s="28">
        <v>42132.036168981482</v>
      </c>
      <c r="T534" s="25">
        <v>25569.000405092593</v>
      </c>
      <c r="U534" s="25">
        <v>2015</v>
      </c>
      <c r="V534" s="25">
        <v>5</v>
      </c>
      <c r="W534" s="25" t="s">
        <v>8376</v>
      </c>
    </row>
    <row r="535" spans="1:23" hidden="1" x14ac:dyDescent="0.3">
      <c r="A535" s="25">
        <v>3500</v>
      </c>
      <c r="B535" s="25" t="s">
        <v>3499</v>
      </c>
      <c r="C535" s="25" t="s">
        <v>7610</v>
      </c>
      <c r="D535" s="26">
        <v>1000</v>
      </c>
      <c r="E535" s="27">
        <v>1063</v>
      </c>
      <c r="F535" s="25" t="s">
        <v>8218</v>
      </c>
      <c r="G535" s="25" t="s">
        <v>8223</v>
      </c>
      <c r="H535" s="25" t="s">
        <v>8245</v>
      </c>
      <c r="I535" s="25">
        <v>1457326740</v>
      </c>
      <c r="J535" s="25">
        <v>1455919438</v>
      </c>
      <c r="K535" s="25" t="b">
        <v>0</v>
      </c>
      <c r="L535" s="25">
        <v>42</v>
      </c>
      <c r="M535" s="25" t="b">
        <v>1</v>
      </c>
      <c r="N535" s="25" t="s">
        <v>8269</v>
      </c>
      <c r="O535" s="25">
        <v>106</v>
      </c>
      <c r="P535" s="25">
        <v>25.31</v>
      </c>
      <c r="Q535" s="25" t="s">
        <v>8315</v>
      </c>
      <c r="R535" s="25" t="s">
        <v>8316</v>
      </c>
      <c r="S535" s="28">
        <v>42419.91942129629</v>
      </c>
      <c r="T535" s="25">
        <v>25569.000486111112</v>
      </c>
      <c r="U535" s="25">
        <v>2016</v>
      </c>
      <c r="V535" s="25">
        <v>2</v>
      </c>
      <c r="W535" s="25" t="s">
        <v>8373</v>
      </c>
    </row>
    <row r="536" spans="1:23" hidden="1" x14ac:dyDescent="0.3">
      <c r="A536" s="25">
        <v>3501</v>
      </c>
      <c r="B536" s="25" t="s">
        <v>3500</v>
      </c>
      <c r="C536" s="25" t="s">
        <v>7611</v>
      </c>
      <c r="D536" s="26">
        <v>1500</v>
      </c>
      <c r="E536" s="27">
        <v>1510</v>
      </c>
      <c r="F536" s="25" t="s">
        <v>8218</v>
      </c>
      <c r="G536" s="25" t="s">
        <v>8224</v>
      </c>
      <c r="H536" s="25" t="s">
        <v>8246</v>
      </c>
      <c r="I536" s="25">
        <v>1441995595</v>
      </c>
      <c r="J536" s="25">
        <v>1439835595</v>
      </c>
      <c r="K536" s="25" t="b">
        <v>0</v>
      </c>
      <c r="L536" s="25">
        <v>42</v>
      </c>
      <c r="M536" s="25" t="b">
        <v>1</v>
      </c>
      <c r="N536" s="25" t="s">
        <v>8269</v>
      </c>
      <c r="O536" s="25">
        <v>101</v>
      </c>
      <c r="P536" s="25">
        <v>35.950000000000003</v>
      </c>
      <c r="Q536" s="25" t="s">
        <v>8315</v>
      </c>
      <c r="R536" s="25" t="s">
        <v>8316</v>
      </c>
      <c r="S536" s="28">
        <v>42233.763831018514</v>
      </c>
      <c r="T536" s="25">
        <v>25569.000486111112</v>
      </c>
      <c r="U536" s="25">
        <v>2015</v>
      </c>
      <c r="V536" s="25">
        <v>8</v>
      </c>
      <c r="W536" s="25" t="s">
        <v>8379</v>
      </c>
    </row>
    <row r="537" spans="1:23" hidden="1" x14ac:dyDescent="0.3">
      <c r="A537" s="25">
        <v>3502</v>
      </c>
      <c r="B537" s="25" t="s">
        <v>3501</v>
      </c>
      <c r="C537" s="25" t="s">
        <v>7612</v>
      </c>
      <c r="D537" s="26">
        <v>4000</v>
      </c>
      <c r="E537" s="27">
        <v>4216</v>
      </c>
      <c r="F537" s="25" t="s">
        <v>8218</v>
      </c>
      <c r="G537" s="25" t="s">
        <v>8223</v>
      </c>
      <c r="H537" s="25" t="s">
        <v>8245</v>
      </c>
      <c r="I537" s="25">
        <v>1458100740</v>
      </c>
      <c r="J537" s="25">
        <v>1456862924</v>
      </c>
      <c r="K537" s="25" t="b">
        <v>0</v>
      </c>
      <c r="L537" s="25">
        <v>31</v>
      </c>
      <c r="M537" s="25" t="b">
        <v>1</v>
      </c>
      <c r="N537" s="25" t="s">
        <v>8269</v>
      </c>
      <c r="O537" s="25">
        <v>105</v>
      </c>
      <c r="P537" s="25">
        <v>136</v>
      </c>
      <c r="Q537" s="25" t="s">
        <v>8315</v>
      </c>
      <c r="R537" s="25" t="s">
        <v>8316</v>
      </c>
      <c r="S537" s="28">
        <v>42430.839398148149</v>
      </c>
      <c r="T537" s="25">
        <v>25569.000358796296</v>
      </c>
      <c r="U537" s="25">
        <v>2016</v>
      </c>
      <c r="V537" s="25">
        <v>3</v>
      </c>
      <c r="W537" s="25" t="s">
        <v>8374</v>
      </c>
    </row>
    <row r="538" spans="1:23" hidden="1" x14ac:dyDescent="0.3">
      <c r="A538" s="25">
        <v>3503</v>
      </c>
      <c r="B538" s="25" t="s">
        <v>3502</v>
      </c>
      <c r="C538" s="25" t="s">
        <v>7613</v>
      </c>
      <c r="D538" s="26">
        <v>2500</v>
      </c>
      <c r="E538" s="27">
        <v>2689</v>
      </c>
      <c r="F538" s="25" t="s">
        <v>8218</v>
      </c>
      <c r="G538" s="25" t="s">
        <v>8224</v>
      </c>
      <c r="H538" s="25" t="s">
        <v>8246</v>
      </c>
      <c r="I538" s="25">
        <v>1469359728</v>
      </c>
      <c r="J538" s="25">
        <v>1466767728</v>
      </c>
      <c r="K538" s="25" t="b">
        <v>0</v>
      </c>
      <c r="L538" s="25">
        <v>38</v>
      </c>
      <c r="M538" s="25" t="b">
        <v>1</v>
      </c>
      <c r="N538" s="25" t="s">
        <v>8269</v>
      </c>
      <c r="O538" s="25">
        <v>108</v>
      </c>
      <c r="P538" s="25">
        <v>70.760000000000005</v>
      </c>
      <c r="Q538" s="25" t="s">
        <v>8315</v>
      </c>
      <c r="R538" s="25" t="s">
        <v>8316</v>
      </c>
      <c r="S538" s="28">
        <v>42545.478333333333</v>
      </c>
      <c r="T538" s="25">
        <v>25569.000439814816</v>
      </c>
      <c r="U538" s="25">
        <v>2016</v>
      </c>
      <c r="V538" s="25">
        <v>6</v>
      </c>
      <c r="W538" s="25" t="s">
        <v>8377</v>
      </c>
    </row>
    <row r="539" spans="1:23" hidden="1" x14ac:dyDescent="0.3">
      <c r="A539" s="25">
        <v>3504</v>
      </c>
      <c r="B539" s="25" t="s">
        <v>3503</v>
      </c>
      <c r="C539" s="25" t="s">
        <v>7614</v>
      </c>
      <c r="D539" s="26">
        <v>1000</v>
      </c>
      <c r="E539" s="27">
        <v>1000</v>
      </c>
      <c r="F539" s="25" t="s">
        <v>8218</v>
      </c>
      <c r="G539" s="25" t="s">
        <v>8223</v>
      </c>
      <c r="H539" s="25" t="s">
        <v>8245</v>
      </c>
      <c r="I539" s="25">
        <v>1447959491</v>
      </c>
      <c r="J539" s="25">
        <v>1445363891</v>
      </c>
      <c r="K539" s="25" t="b">
        <v>0</v>
      </c>
      <c r="L539" s="25">
        <v>8</v>
      </c>
      <c r="M539" s="25" t="b">
        <v>1</v>
      </c>
      <c r="N539" s="25" t="s">
        <v>8269</v>
      </c>
      <c r="O539" s="25">
        <v>100</v>
      </c>
      <c r="P539" s="25">
        <v>125</v>
      </c>
      <c r="Q539" s="25" t="s">
        <v>8315</v>
      </c>
      <c r="R539" s="25" t="s">
        <v>8316</v>
      </c>
      <c r="S539" s="28">
        <v>42297.748738425929</v>
      </c>
      <c r="T539" s="25">
        <v>25569.000092592592</v>
      </c>
      <c r="U539" s="25">
        <v>2015</v>
      </c>
      <c r="V539" s="25">
        <v>10</v>
      </c>
      <c r="W539" s="25" t="s">
        <v>8383</v>
      </c>
    </row>
    <row r="540" spans="1:23" hidden="1" x14ac:dyDescent="0.3">
      <c r="A540" s="25">
        <v>3505</v>
      </c>
      <c r="B540" s="25" t="s">
        <v>3504</v>
      </c>
      <c r="C540" s="25" t="s">
        <v>7615</v>
      </c>
      <c r="D540" s="26">
        <v>2500</v>
      </c>
      <c r="E540" s="27">
        <v>2594</v>
      </c>
      <c r="F540" s="25" t="s">
        <v>8218</v>
      </c>
      <c r="G540" s="25" t="s">
        <v>8223</v>
      </c>
      <c r="H540" s="25" t="s">
        <v>8245</v>
      </c>
      <c r="I540" s="25">
        <v>1399953600</v>
      </c>
      <c r="J540" s="25">
        <v>1398983245</v>
      </c>
      <c r="K540" s="25" t="b">
        <v>0</v>
      </c>
      <c r="L540" s="25">
        <v>39</v>
      </c>
      <c r="M540" s="25" t="b">
        <v>1</v>
      </c>
      <c r="N540" s="25" t="s">
        <v>8269</v>
      </c>
      <c r="O540" s="25">
        <v>104</v>
      </c>
      <c r="P540" s="25">
        <v>66.510000000000005</v>
      </c>
      <c r="Q540" s="25" t="s">
        <v>8315</v>
      </c>
      <c r="R540" s="25" t="s">
        <v>8316</v>
      </c>
      <c r="S540" s="28">
        <v>41760.935706018521</v>
      </c>
      <c r="T540" s="25">
        <v>25569.000451388889</v>
      </c>
      <c r="U540" s="25">
        <v>2014</v>
      </c>
      <c r="V540" s="25">
        <v>5</v>
      </c>
      <c r="W540" s="25" t="s">
        <v>8376</v>
      </c>
    </row>
    <row r="541" spans="1:23" hidden="1" x14ac:dyDescent="0.3">
      <c r="A541" s="25">
        <v>3506</v>
      </c>
      <c r="B541" s="25" t="s">
        <v>3505</v>
      </c>
      <c r="C541" s="25" t="s">
        <v>7616</v>
      </c>
      <c r="D541" s="26">
        <v>3000</v>
      </c>
      <c r="E541" s="27">
        <v>3045</v>
      </c>
      <c r="F541" s="25" t="s">
        <v>8218</v>
      </c>
      <c r="G541" s="25" t="s">
        <v>8223</v>
      </c>
      <c r="H541" s="25" t="s">
        <v>8245</v>
      </c>
      <c r="I541" s="25">
        <v>1408815440</v>
      </c>
      <c r="J541" s="25">
        <v>1404927440</v>
      </c>
      <c r="K541" s="25" t="b">
        <v>0</v>
      </c>
      <c r="L541" s="25">
        <v>29</v>
      </c>
      <c r="M541" s="25" t="b">
        <v>1</v>
      </c>
      <c r="N541" s="25" t="s">
        <v>8269</v>
      </c>
      <c r="O541" s="25">
        <v>102</v>
      </c>
      <c r="P541" s="25">
        <v>105</v>
      </c>
      <c r="Q541" s="25" t="s">
        <v>8315</v>
      </c>
      <c r="R541" s="25" t="s">
        <v>8316</v>
      </c>
      <c r="S541" s="28">
        <v>41829.734259259261</v>
      </c>
      <c r="T541" s="25">
        <v>25569.000335648147</v>
      </c>
      <c r="U541" s="25">
        <v>2014</v>
      </c>
      <c r="V541" s="25">
        <v>7</v>
      </c>
      <c r="W541" s="25" t="s">
        <v>8378</v>
      </c>
    </row>
    <row r="542" spans="1:23" hidden="1" x14ac:dyDescent="0.3">
      <c r="A542" s="25">
        <v>3507</v>
      </c>
      <c r="B542" s="25" t="s">
        <v>3506</v>
      </c>
      <c r="C542" s="25" t="s">
        <v>7617</v>
      </c>
      <c r="D542" s="26">
        <v>10000</v>
      </c>
      <c r="E542" s="27">
        <v>10440</v>
      </c>
      <c r="F542" s="25" t="s">
        <v>8218</v>
      </c>
      <c r="G542" s="25" t="s">
        <v>8223</v>
      </c>
      <c r="H542" s="25" t="s">
        <v>8245</v>
      </c>
      <c r="I542" s="25">
        <v>1464732537</v>
      </c>
      <c r="J542" s="25">
        <v>1462140537</v>
      </c>
      <c r="K542" s="25" t="b">
        <v>0</v>
      </c>
      <c r="L542" s="25">
        <v>72</v>
      </c>
      <c r="M542" s="25" t="b">
        <v>1</v>
      </c>
      <c r="N542" s="25" t="s">
        <v>8269</v>
      </c>
      <c r="O542" s="25">
        <v>104</v>
      </c>
      <c r="P542" s="25">
        <v>145</v>
      </c>
      <c r="Q542" s="25" t="s">
        <v>8315</v>
      </c>
      <c r="R542" s="25" t="s">
        <v>8316</v>
      </c>
      <c r="S542" s="28">
        <v>42491.92288194444</v>
      </c>
      <c r="T542" s="25">
        <v>25569.000833333332</v>
      </c>
      <c r="U542" s="25">
        <v>2016</v>
      </c>
      <c r="V542" s="25">
        <v>5</v>
      </c>
      <c r="W542" s="25" t="s">
        <v>8376</v>
      </c>
    </row>
    <row r="543" spans="1:23" hidden="1" x14ac:dyDescent="0.3">
      <c r="A543" s="25">
        <v>3508</v>
      </c>
      <c r="B543" s="25" t="s">
        <v>3507</v>
      </c>
      <c r="C543" s="25" t="s">
        <v>7618</v>
      </c>
      <c r="D543" s="26">
        <v>100</v>
      </c>
      <c r="E543" s="27">
        <v>180</v>
      </c>
      <c r="F543" s="25" t="s">
        <v>8218</v>
      </c>
      <c r="G543" s="25" t="s">
        <v>8224</v>
      </c>
      <c r="H543" s="25" t="s">
        <v>8246</v>
      </c>
      <c r="I543" s="25">
        <v>1462914000</v>
      </c>
      <c r="J543" s="25">
        <v>1460914253</v>
      </c>
      <c r="K543" s="25" t="b">
        <v>0</v>
      </c>
      <c r="L543" s="25">
        <v>15</v>
      </c>
      <c r="M543" s="25" t="b">
        <v>1</v>
      </c>
      <c r="N543" s="25" t="s">
        <v>8269</v>
      </c>
      <c r="O543" s="25">
        <v>180</v>
      </c>
      <c r="P543" s="25">
        <v>12</v>
      </c>
      <c r="Q543" s="25" t="s">
        <v>8315</v>
      </c>
      <c r="R543" s="25" t="s">
        <v>8316</v>
      </c>
      <c r="S543" s="28">
        <v>42477.729780092588</v>
      </c>
      <c r="T543" s="25">
        <v>25569.000173611112</v>
      </c>
      <c r="U543" s="25">
        <v>2016</v>
      </c>
      <c r="V543" s="25">
        <v>4</v>
      </c>
      <c r="W543" s="25" t="s">
        <v>8375</v>
      </c>
    </row>
    <row r="544" spans="1:23" hidden="1" x14ac:dyDescent="0.3">
      <c r="A544" s="25">
        <v>3509</v>
      </c>
      <c r="B544" s="25" t="s">
        <v>3508</v>
      </c>
      <c r="C544" s="25" t="s">
        <v>7619</v>
      </c>
      <c r="D544" s="26">
        <v>3000</v>
      </c>
      <c r="E544" s="27">
        <v>3190</v>
      </c>
      <c r="F544" s="25" t="s">
        <v>8218</v>
      </c>
      <c r="G544" s="25" t="s">
        <v>8223</v>
      </c>
      <c r="H544" s="25" t="s">
        <v>8245</v>
      </c>
      <c r="I544" s="25">
        <v>1416545700</v>
      </c>
      <c r="J544" s="25">
        <v>1415392666</v>
      </c>
      <c r="K544" s="25" t="b">
        <v>0</v>
      </c>
      <c r="L544" s="25">
        <v>33</v>
      </c>
      <c r="M544" s="25" t="b">
        <v>1</v>
      </c>
      <c r="N544" s="25" t="s">
        <v>8269</v>
      </c>
      <c r="O544" s="25">
        <v>106</v>
      </c>
      <c r="P544" s="25">
        <v>96.67</v>
      </c>
      <c r="Q544" s="25" t="s">
        <v>8315</v>
      </c>
      <c r="R544" s="25" t="s">
        <v>8316</v>
      </c>
      <c r="S544" s="28">
        <v>41950.859560185185</v>
      </c>
      <c r="T544" s="25">
        <v>25569.000381944443</v>
      </c>
      <c r="U544" s="25">
        <v>2014</v>
      </c>
      <c r="V544" s="25">
        <v>11</v>
      </c>
      <c r="W544" s="25" t="s">
        <v>8381</v>
      </c>
    </row>
    <row r="545" spans="1:23" hidden="1" x14ac:dyDescent="0.3">
      <c r="A545" s="25">
        <v>3510</v>
      </c>
      <c r="B545" s="25" t="s">
        <v>3509</v>
      </c>
      <c r="C545" s="25" t="s">
        <v>7620</v>
      </c>
      <c r="D545" s="26">
        <v>900</v>
      </c>
      <c r="E545" s="27">
        <v>905</v>
      </c>
      <c r="F545" s="25" t="s">
        <v>8218</v>
      </c>
      <c r="G545" s="25" t="s">
        <v>8223</v>
      </c>
      <c r="H545" s="25" t="s">
        <v>8245</v>
      </c>
      <c r="I545" s="25">
        <v>1404312846</v>
      </c>
      <c r="J545" s="25">
        <v>1402584846</v>
      </c>
      <c r="K545" s="25" t="b">
        <v>0</v>
      </c>
      <c r="L545" s="25">
        <v>15</v>
      </c>
      <c r="M545" s="25" t="b">
        <v>1</v>
      </c>
      <c r="N545" s="25" t="s">
        <v>8269</v>
      </c>
      <c r="O545" s="25">
        <v>101</v>
      </c>
      <c r="P545" s="25">
        <v>60.33</v>
      </c>
      <c r="Q545" s="25" t="s">
        <v>8315</v>
      </c>
      <c r="R545" s="25" t="s">
        <v>8316</v>
      </c>
      <c r="S545" s="28">
        <v>41802.62090277778</v>
      </c>
      <c r="T545" s="25">
        <v>25569.000173611112</v>
      </c>
      <c r="U545" s="25">
        <v>2014</v>
      </c>
      <c r="V545" s="25">
        <v>6</v>
      </c>
      <c r="W545" s="25" t="s">
        <v>8377</v>
      </c>
    </row>
    <row r="546" spans="1:23" hidden="1" x14ac:dyDescent="0.3">
      <c r="A546" s="25">
        <v>3511</v>
      </c>
      <c r="B546" s="25" t="s">
        <v>3510</v>
      </c>
      <c r="C546" s="25" t="s">
        <v>7621</v>
      </c>
      <c r="D546" s="26">
        <v>1500</v>
      </c>
      <c r="E546" s="27">
        <v>1518</v>
      </c>
      <c r="F546" s="25" t="s">
        <v>8218</v>
      </c>
      <c r="G546" s="25" t="s">
        <v>8224</v>
      </c>
      <c r="H546" s="25" t="s">
        <v>8246</v>
      </c>
      <c r="I546" s="25">
        <v>1415385000</v>
      </c>
      <c r="J546" s="25">
        <v>1413406695</v>
      </c>
      <c r="K546" s="25" t="b">
        <v>0</v>
      </c>
      <c r="L546" s="25">
        <v>19</v>
      </c>
      <c r="M546" s="25" t="b">
        <v>1</v>
      </c>
      <c r="N546" s="25" t="s">
        <v>8269</v>
      </c>
      <c r="O546" s="25">
        <v>101</v>
      </c>
      <c r="P546" s="25">
        <v>79.89</v>
      </c>
      <c r="Q546" s="25" t="s">
        <v>8315</v>
      </c>
      <c r="R546" s="25" t="s">
        <v>8316</v>
      </c>
      <c r="S546" s="28">
        <v>41927.873784722222</v>
      </c>
      <c r="T546" s="25">
        <v>25569.000219907408</v>
      </c>
      <c r="U546" s="25">
        <v>2014</v>
      </c>
      <c r="V546" s="25">
        <v>10</v>
      </c>
      <c r="W546" s="25" t="s">
        <v>8383</v>
      </c>
    </row>
    <row r="547" spans="1:23" hidden="1" x14ac:dyDescent="0.3">
      <c r="A547" s="25">
        <v>3512</v>
      </c>
      <c r="B547" s="25" t="s">
        <v>3511</v>
      </c>
      <c r="C547" s="25" t="s">
        <v>7622</v>
      </c>
      <c r="D547" s="26">
        <v>1000</v>
      </c>
      <c r="E547" s="27">
        <v>1000</v>
      </c>
      <c r="F547" s="25" t="s">
        <v>8218</v>
      </c>
      <c r="G547" s="25" t="s">
        <v>8224</v>
      </c>
      <c r="H547" s="25" t="s">
        <v>8246</v>
      </c>
      <c r="I547" s="25">
        <v>1429789992</v>
      </c>
      <c r="J547" s="25">
        <v>1424609592</v>
      </c>
      <c r="K547" s="25" t="b">
        <v>0</v>
      </c>
      <c r="L547" s="25">
        <v>17</v>
      </c>
      <c r="M547" s="25" t="b">
        <v>1</v>
      </c>
      <c r="N547" s="25" t="s">
        <v>8269</v>
      </c>
      <c r="O547" s="25">
        <v>100</v>
      </c>
      <c r="P547" s="25">
        <v>58.82</v>
      </c>
      <c r="Q547" s="25" t="s">
        <v>8315</v>
      </c>
      <c r="R547" s="25" t="s">
        <v>8316</v>
      </c>
      <c r="S547" s="28">
        <v>42057.536944444444</v>
      </c>
      <c r="T547" s="25">
        <v>25569.000196759258</v>
      </c>
      <c r="U547" s="25">
        <v>2015</v>
      </c>
      <c r="V547" s="25">
        <v>2</v>
      </c>
      <c r="W547" s="25" t="s">
        <v>8373</v>
      </c>
    </row>
    <row r="548" spans="1:23" hidden="1" x14ac:dyDescent="0.3">
      <c r="A548" s="25">
        <v>3513</v>
      </c>
      <c r="B548" s="25" t="s">
        <v>3512</v>
      </c>
      <c r="C548" s="25" t="s">
        <v>7623</v>
      </c>
      <c r="D548" s="26">
        <v>2800</v>
      </c>
      <c r="E548" s="27">
        <v>3315</v>
      </c>
      <c r="F548" s="25" t="s">
        <v>8218</v>
      </c>
      <c r="G548" s="25" t="s">
        <v>8223</v>
      </c>
      <c r="H548" s="25" t="s">
        <v>8245</v>
      </c>
      <c r="I548" s="25">
        <v>1401857940</v>
      </c>
      <c r="J548" s="25">
        <v>1400725112</v>
      </c>
      <c r="K548" s="25" t="b">
        <v>0</v>
      </c>
      <c r="L548" s="25">
        <v>44</v>
      </c>
      <c r="M548" s="25" t="b">
        <v>1</v>
      </c>
      <c r="N548" s="25" t="s">
        <v>8269</v>
      </c>
      <c r="O548" s="25">
        <v>118</v>
      </c>
      <c r="P548" s="25">
        <v>75.34</v>
      </c>
      <c r="Q548" s="25" t="s">
        <v>8315</v>
      </c>
      <c r="R548" s="25" t="s">
        <v>8316</v>
      </c>
      <c r="S548" s="28">
        <v>41781.096203703702</v>
      </c>
      <c r="T548" s="25">
        <v>25569.000509259258</v>
      </c>
      <c r="U548" s="25">
        <v>2014</v>
      </c>
      <c r="V548" s="25">
        <v>5</v>
      </c>
      <c r="W548" s="25" t="s">
        <v>8376</v>
      </c>
    </row>
    <row r="549" spans="1:23" hidden="1" x14ac:dyDescent="0.3">
      <c r="A549" s="25">
        <v>3514</v>
      </c>
      <c r="B549" s="25" t="s">
        <v>3513</v>
      </c>
      <c r="C549" s="25" t="s">
        <v>7624</v>
      </c>
      <c r="D549" s="26">
        <v>500</v>
      </c>
      <c r="E549" s="27">
        <v>550</v>
      </c>
      <c r="F549" s="25" t="s">
        <v>8218</v>
      </c>
      <c r="G549" s="25" t="s">
        <v>8223</v>
      </c>
      <c r="H549" s="25" t="s">
        <v>8245</v>
      </c>
      <c r="I549" s="25">
        <v>1422853140</v>
      </c>
      <c r="J549" s="25">
        <v>1421439552</v>
      </c>
      <c r="K549" s="25" t="b">
        <v>0</v>
      </c>
      <c r="L549" s="25">
        <v>10</v>
      </c>
      <c r="M549" s="25" t="b">
        <v>1</v>
      </c>
      <c r="N549" s="25" t="s">
        <v>8269</v>
      </c>
      <c r="O549" s="25">
        <v>110</v>
      </c>
      <c r="P549" s="25">
        <v>55</v>
      </c>
      <c r="Q549" s="25" t="s">
        <v>8315</v>
      </c>
      <c r="R549" s="25" t="s">
        <v>8316</v>
      </c>
      <c r="S549" s="28">
        <v>42020.846666666665</v>
      </c>
      <c r="T549" s="25">
        <v>25569.000115740742</v>
      </c>
      <c r="U549" s="25">
        <v>2015</v>
      </c>
      <c r="V549" s="25">
        <v>1</v>
      </c>
      <c r="W549" s="25" t="s">
        <v>8372</v>
      </c>
    </row>
    <row r="550" spans="1:23" hidden="1" x14ac:dyDescent="0.3">
      <c r="A550" s="25">
        <v>3515</v>
      </c>
      <c r="B550" s="25" t="s">
        <v>3514</v>
      </c>
      <c r="C550" s="25" t="s">
        <v>7625</v>
      </c>
      <c r="D550" s="26">
        <v>3000</v>
      </c>
      <c r="E550" s="27">
        <v>3080</v>
      </c>
      <c r="F550" s="25" t="s">
        <v>8218</v>
      </c>
      <c r="G550" s="25" t="s">
        <v>8223</v>
      </c>
      <c r="H550" s="25" t="s">
        <v>8245</v>
      </c>
      <c r="I550" s="25">
        <v>1433097171</v>
      </c>
      <c r="J550" s="25">
        <v>1430505171</v>
      </c>
      <c r="K550" s="25" t="b">
        <v>0</v>
      </c>
      <c r="L550" s="25">
        <v>46</v>
      </c>
      <c r="M550" s="25" t="b">
        <v>1</v>
      </c>
      <c r="N550" s="25" t="s">
        <v>8269</v>
      </c>
      <c r="O550" s="25">
        <v>103</v>
      </c>
      <c r="P550" s="25">
        <v>66.959999999999994</v>
      </c>
      <c r="Q550" s="25" t="s">
        <v>8315</v>
      </c>
      <c r="R550" s="25" t="s">
        <v>8316</v>
      </c>
      <c r="S550" s="28">
        <v>42125.772812499999</v>
      </c>
      <c r="T550" s="25">
        <v>25569.000532407408</v>
      </c>
      <c r="U550" s="25">
        <v>2015</v>
      </c>
      <c r="V550" s="25">
        <v>5</v>
      </c>
      <c r="W550" s="25" t="s">
        <v>8376</v>
      </c>
    </row>
    <row r="551" spans="1:23" hidden="1" x14ac:dyDescent="0.3">
      <c r="A551" s="25">
        <v>3516</v>
      </c>
      <c r="B551" s="25" t="s">
        <v>3515</v>
      </c>
      <c r="C551" s="25" t="s">
        <v>7626</v>
      </c>
      <c r="D551" s="26">
        <v>2500</v>
      </c>
      <c r="E551" s="27">
        <v>2500</v>
      </c>
      <c r="F551" s="25" t="s">
        <v>8218</v>
      </c>
      <c r="G551" s="25" t="s">
        <v>8223</v>
      </c>
      <c r="H551" s="25" t="s">
        <v>8245</v>
      </c>
      <c r="I551" s="25">
        <v>1410145200</v>
      </c>
      <c r="J551" s="25">
        <v>1407197670</v>
      </c>
      <c r="K551" s="25" t="b">
        <v>0</v>
      </c>
      <c r="L551" s="25">
        <v>11</v>
      </c>
      <c r="M551" s="25" t="b">
        <v>1</v>
      </c>
      <c r="N551" s="25" t="s">
        <v>8269</v>
      </c>
      <c r="O551" s="25">
        <v>100</v>
      </c>
      <c r="P551" s="25">
        <v>227.27</v>
      </c>
      <c r="Q551" s="25" t="s">
        <v>8315</v>
      </c>
      <c r="R551" s="25" t="s">
        <v>8316</v>
      </c>
      <c r="S551" s="28">
        <v>41856.010069444441</v>
      </c>
      <c r="T551" s="25">
        <v>25569.000127314815</v>
      </c>
      <c r="U551" s="25">
        <v>2014</v>
      </c>
      <c r="V551" s="25">
        <v>8</v>
      </c>
      <c r="W551" s="25" t="s">
        <v>8379</v>
      </c>
    </row>
    <row r="552" spans="1:23" hidden="1" x14ac:dyDescent="0.3">
      <c r="A552" s="25">
        <v>3517</v>
      </c>
      <c r="B552" s="25" t="s">
        <v>3516</v>
      </c>
      <c r="C552" s="25" t="s">
        <v>7627</v>
      </c>
      <c r="D552" s="26">
        <v>4000</v>
      </c>
      <c r="E552" s="27">
        <v>4000</v>
      </c>
      <c r="F552" s="25" t="s">
        <v>8218</v>
      </c>
      <c r="G552" s="25" t="s">
        <v>8224</v>
      </c>
      <c r="H552" s="25" t="s">
        <v>8246</v>
      </c>
      <c r="I552" s="25">
        <v>1404471600</v>
      </c>
      <c r="J552" s="25">
        <v>1401910634</v>
      </c>
      <c r="K552" s="25" t="b">
        <v>0</v>
      </c>
      <c r="L552" s="25">
        <v>13</v>
      </c>
      <c r="M552" s="25" t="b">
        <v>1</v>
      </c>
      <c r="N552" s="25" t="s">
        <v>8269</v>
      </c>
      <c r="O552" s="25">
        <v>100</v>
      </c>
      <c r="P552" s="25">
        <v>307.69</v>
      </c>
      <c r="Q552" s="25" t="s">
        <v>8315</v>
      </c>
      <c r="R552" s="25" t="s">
        <v>8316</v>
      </c>
      <c r="S552" s="28">
        <v>41794.817523148151</v>
      </c>
      <c r="T552" s="25">
        <v>25569.000150462962</v>
      </c>
      <c r="U552" s="25">
        <v>2014</v>
      </c>
      <c r="V552" s="25">
        <v>6</v>
      </c>
      <c r="W552" s="25" t="s">
        <v>8377</v>
      </c>
    </row>
    <row r="553" spans="1:23" hidden="1" x14ac:dyDescent="0.3">
      <c r="A553" s="25">
        <v>3518</v>
      </c>
      <c r="B553" s="25" t="s">
        <v>3517</v>
      </c>
      <c r="C553" s="25" t="s">
        <v>7628</v>
      </c>
      <c r="D553" s="26">
        <v>1500</v>
      </c>
      <c r="E553" s="27">
        <v>1650.69</v>
      </c>
      <c r="F553" s="25" t="s">
        <v>8218</v>
      </c>
      <c r="G553" s="25" t="s">
        <v>8223</v>
      </c>
      <c r="H553" s="25" t="s">
        <v>8245</v>
      </c>
      <c r="I553" s="25">
        <v>1412259660</v>
      </c>
      <c r="J553" s="25">
        <v>1410461299</v>
      </c>
      <c r="K553" s="25" t="b">
        <v>0</v>
      </c>
      <c r="L553" s="25">
        <v>33</v>
      </c>
      <c r="M553" s="25" t="b">
        <v>1</v>
      </c>
      <c r="N553" s="25" t="s">
        <v>8269</v>
      </c>
      <c r="O553" s="25">
        <v>110</v>
      </c>
      <c r="P553" s="25">
        <v>50.02</v>
      </c>
      <c r="Q553" s="25" t="s">
        <v>8315</v>
      </c>
      <c r="R553" s="25" t="s">
        <v>8316</v>
      </c>
      <c r="S553" s="28">
        <v>41893.783553240741</v>
      </c>
      <c r="T553" s="25">
        <v>25569.000381944443</v>
      </c>
      <c r="U553" s="25">
        <v>2014</v>
      </c>
      <c r="V553" s="25">
        <v>9</v>
      </c>
      <c r="W553" s="25" t="s">
        <v>8380</v>
      </c>
    </row>
    <row r="554" spans="1:23" hidden="1" x14ac:dyDescent="0.3">
      <c r="A554" s="25">
        <v>3519</v>
      </c>
      <c r="B554" s="25" t="s">
        <v>3518</v>
      </c>
      <c r="C554" s="25" t="s">
        <v>7629</v>
      </c>
      <c r="D554" s="26">
        <v>2000</v>
      </c>
      <c r="E554" s="27">
        <v>2027</v>
      </c>
      <c r="F554" s="25" t="s">
        <v>8218</v>
      </c>
      <c r="G554" s="25" t="s">
        <v>8224</v>
      </c>
      <c r="H554" s="25" t="s">
        <v>8246</v>
      </c>
      <c r="I554" s="25">
        <v>1425478950</v>
      </c>
      <c r="J554" s="25">
        <v>1422886950</v>
      </c>
      <c r="K554" s="25" t="b">
        <v>0</v>
      </c>
      <c r="L554" s="25">
        <v>28</v>
      </c>
      <c r="M554" s="25" t="b">
        <v>1</v>
      </c>
      <c r="N554" s="25" t="s">
        <v>8269</v>
      </c>
      <c r="O554" s="25">
        <v>101</v>
      </c>
      <c r="P554" s="25">
        <v>72.39</v>
      </c>
      <c r="Q554" s="25" t="s">
        <v>8315</v>
      </c>
      <c r="R554" s="25" t="s">
        <v>8316</v>
      </c>
      <c r="S554" s="28">
        <v>42037.598958333328</v>
      </c>
      <c r="T554" s="25">
        <v>25569.000324074073</v>
      </c>
      <c r="U554" s="25">
        <v>2015</v>
      </c>
      <c r="V554" s="25">
        <v>2</v>
      </c>
      <c r="W554" s="25" t="s">
        <v>8373</v>
      </c>
    </row>
    <row r="555" spans="1:23" hidden="1" x14ac:dyDescent="0.3">
      <c r="A555" s="25">
        <v>3520</v>
      </c>
      <c r="B555" s="25" t="s">
        <v>3519</v>
      </c>
      <c r="C555" s="25" t="s">
        <v>7630</v>
      </c>
      <c r="D555" s="26">
        <v>2000</v>
      </c>
      <c r="E555" s="27">
        <v>2015</v>
      </c>
      <c r="F555" s="25" t="s">
        <v>8218</v>
      </c>
      <c r="G555" s="25" t="s">
        <v>8224</v>
      </c>
      <c r="H555" s="25" t="s">
        <v>8246</v>
      </c>
      <c r="I555" s="25">
        <v>1441547220</v>
      </c>
      <c r="J555" s="25">
        <v>1439322412</v>
      </c>
      <c r="K555" s="25" t="b">
        <v>0</v>
      </c>
      <c r="L555" s="25">
        <v>21</v>
      </c>
      <c r="M555" s="25" t="b">
        <v>1</v>
      </c>
      <c r="N555" s="25" t="s">
        <v>8269</v>
      </c>
      <c r="O555" s="25">
        <v>101</v>
      </c>
      <c r="P555" s="25">
        <v>95.95</v>
      </c>
      <c r="Q555" s="25" t="s">
        <v>8315</v>
      </c>
      <c r="R555" s="25" t="s">
        <v>8316</v>
      </c>
      <c r="S555" s="28">
        <v>42227.824212962965</v>
      </c>
      <c r="T555" s="25">
        <v>25569.000243055554</v>
      </c>
      <c r="U555" s="25">
        <v>2015</v>
      </c>
      <c r="V555" s="25">
        <v>8</v>
      </c>
      <c r="W555" s="25" t="s">
        <v>8379</v>
      </c>
    </row>
    <row r="556" spans="1:23" hidden="1" x14ac:dyDescent="0.3">
      <c r="A556" s="25">
        <v>3521</v>
      </c>
      <c r="B556" s="25" t="s">
        <v>3520</v>
      </c>
      <c r="C556" s="25" t="s">
        <v>7631</v>
      </c>
      <c r="D556" s="26">
        <v>350</v>
      </c>
      <c r="E556" s="27">
        <v>593</v>
      </c>
      <c r="F556" s="25" t="s">
        <v>8218</v>
      </c>
      <c r="G556" s="25" t="s">
        <v>8223</v>
      </c>
      <c r="H556" s="25" t="s">
        <v>8245</v>
      </c>
      <c r="I556" s="25">
        <v>1411980020</v>
      </c>
      <c r="J556" s="25">
        <v>1409388020</v>
      </c>
      <c r="K556" s="25" t="b">
        <v>0</v>
      </c>
      <c r="L556" s="25">
        <v>13</v>
      </c>
      <c r="M556" s="25" t="b">
        <v>1</v>
      </c>
      <c r="N556" s="25" t="s">
        <v>8269</v>
      </c>
      <c r="O556" s="25">
        <v>169</v>
      </c>
      <c r="P556" s="25">
        <v>45.62</v>
      </c>
      <c r="Q556" s="25" t="s">
        <v>8315</v>
      </c>
      <c r="R556" s="25" t="s">
        <v>8316</v>
      </c>
      <c r="S556" s="28">
        <v>41881.361342592594</v>
      </c>
      <c r="T556" s="25">
        <v>25569.000150462962</v>
      </c>
      <c r="U556" s="25">
        <v>2014</v>
      </c>
      <c r="V556" s="25">
        <v>8</v>
      </c>
      <c r="W556" s="25" t="s">
        <v>8379</v>
      </c>
    </row>
    <row r="557" spans="1:23" hidden="1" x14ac:dyDescent="0.3">
      <c r="A557" s="25">
        <v>3522</v>
      </c>
      <c r="B557" s="25" t="s">
        <v>3521</v>
      </c>
      <c r="C557" s="25" t="s">
        <v>7632</v>
      </c>
      <c r="D557" s="26">
        <v>1395</v>
      </c>
      <c r="E557" s="27">
        <v>1395</v>
      </c>
      <c r="F557" s="25" t="s">
        <v>8218</v>
      </c>
      <c r="G557" s="25" t="s">
        <v>8224</v>
      </c>
      <c r="H557" s="25" t="s">
        <v>8246</v>
      </c>
      <c r="I557" s="25">
        <v>1442311560</v>
      </c>
      <c r="J557" s="25">
        <v>1439924246</v>
      </c>
      <c r="K557" s="25" t="b">
        <v>0</v>
      </c>
      <c r="L557" s="25">
        <v>34</v>
      </c>
      <c r="M557" s="25" t="b">
        <v>1</v>
      </c>
      <c r="N557" s="25" t="s">
        <v>8269</v>
      </c>
      <c r="O557" s="25">
        <v>100</v>
      </c>
      <c r="P557" s="25">
        <v>41.03</v>
      </c>
      <c r="Q557" s="25" t="s">
        <v>8315</v>
      </c>
      <c r="R557" s="25" t="s">
        <v>8316</v>
      </c>
      <c r="S557" s="28">
        <v>42234.789884259255</v>
      </c>
      <c r="T557" s="25">
        <v>25569.00039351852</v>
      </c>
      <c r="U557" s="25">
        <v>2015</v>
      </c>
      <c r="V557" s="25">
        <v>8</v>
      </c>
      <c r="W557" s="25" t="s">
        <v>8379</v>
      </c>
    </row>
    <row r="558" spans="1:23" hidden="1" x14ac:dyDescent="0.3">
      <c r="A558" s="25">
        <v>3523</v>
      </c>
      <c r="B558" s="25" t="s">
        <v>3522</v>
      </c>
      <c r="C558" s="25" t="s">
        <v>7633</v>
      </c>
      <c r="D558" s="26">
        <v>4000</v>
      </c>
      <c r="E558" s="27">
        <v>4546</v>
      </c>
      <c r="F558" s="25" t="s">
        <v>8218</v>
      </c>
      <c r="G558" s="25" t="s">
        <v>8224</v>
      </c>
      <c r="H558" s="25" t="s">
        <v>8246</v>
      </c>
      <c r="I558" s="25">
        <v>1474844400</v>
      </c>
      <c r="J558" s="25">
        <v>1469871148</v>
      </c>
      <c r="K558" s="25" t="b">
        <v>0</v>
      </c>
      <c r="L558" s="25">
        <v>80</v>
      </c>
      <c r="M558" s="25" t="b">
        <v>1</v>
      </c>
      <c r="N558" s="25" t="s">
        <v>8269</v>
      </c>
      <c r="O558" s="25">
        <v>114</v>
      </c>
      <c r="P558" s="25">
        <v>56.83</v>
      </c>
      <c r="Q558" s="25" t="s">
        <v>8315</v>
      </c>
      <c r="R558" s="25" t="s">
        <v>8316</v>
      </c>
      <c r="S558" s="28">
        <v>42581.397546296299</v>
      </c>
      <c r="T558" s="25">
        <v>25569.000925925928</v>
      </c>
      <c r="U558" s="25">
        <v>2016</v>
      </c>
      <c r="V558" s="25">
        <v>7</v>
      </c>
      <c r="W558" s="25" t="s">
        <v>8378</v>
      </c>
    </row>
    <row r="559" spans="1:23" hidden="1" x14ac:dyDescent="0.3">
      <c r="A559" s="25">
        <v>3524</v>
      </c>
      <c r="B559" s="25" t="s">
        <v>3523</v>
      </c>
      <c r="C559" s="25" t="s">
        <v>7634</v>
      </c>
      <c r="D559" s="26">
        <v>10000</v>
      </c>
      <c r="E559" s="27">
        <v>10156</v>
      </c>
      <c r="F559" s="25" t="s">
        <v>8218</v>
      </c>
      <c r="G559" s="25" t="s">
        <v>8223</v>
      </c>
      <c r="H559" s="25" t="s">
        <v>8245</v>
      </c>
      <c r="I559" s="25">
        <v>1410580800</v>
      </c>
      <c r="J559" s="25">
        <v>1409336373</v>
      </c>
      <c r="K559" s="25" t="b">
        <v>0</v>
      </c>
      <c r="L559" s="25">
        <v>74</v>
      </c>
      <c r="M559" s="25" t="b">
        <v>1</v>
      </c>
      <c r="N559" s="25" t="s">
        <v>8269</v>
      </c>
      <c r="O559" s="25">
        <v>102</v>
      </c>
      <c r="P559" s="25">
        <v>137.24</v>
      </c>
      <c r="Q559" s="25" t="s">
        <v>8315</v>
      </c>
      <c r="R559" s="25" t="s">
        <v>8316</v>
      </c>
      <c r="S559" s="28">
        <v>41880.76357638889</v>
      </c>
      <c r="T559" s="25">
        <v>25569.000856481482</v>
      </c>
      <c r="U559" s="25">
        <v>2014</v>
      </c>
      <c r="V559" s="25">
        <v>8</v>
      </c>
      <c r="W559" s="25" t="s">
        <v>8379</v>
      </c>
    </row>
    <row r="560" spans="1:23" hidden="1" x14ac:dyDescent="0.3">
      <c r="A560" s="25">
        <v>3525</v>
      </c>
      <c r="B560" s="25" t="s">
        <v>3524</v>
      </c>
      <c r="C560" s="25" t="s">
        <v>7635</v>
      </c>
      <c r="D560" s="26">
        <v>500</v>
      </c>
      <c r="E560" s="27">
        <v>530</v>
      </c>
      <c r="F560" s="25" t="s">
        <v>8218</v>
      </c>
      <c r="G560" s="25" t="s">
        <v>8223</v>
      </c>
      <c r="H560" s="25" t="s">
        <v>8245</v>
      </c>
      <c r="I560" s="25">
        <v>1439136000</v>
      </c>
      <c r="J560" s="25">
        <v>1438188106</v>
      </c>
      <c r="K560" s="25" t="b">
        <v>0</v>
      </c>
      <c r="L560" s="25">
        <v>7</v>
      </c>
      <c r="M560" s="25" t="b">
        <v>1</v>
      </c>
      <c r="N560" s="25" t="s">
        <v>8269</v>
      </c>
      <c r="O560" s="25">
        <v>106</v>
      </c>
      <c r="P560" s="25">
        <v>75.709999999999994</v>
      </c>
      <c r="Q560" s="25" t="s">
        <v>8315</v>
      </c>
      <c r="R560" s="25" t="s">
        <v>8316</v>
      </c>
      <c r="S560" s="28">
        <v>42214.6956712963</v>
      </c>
      <c r="T560" s="25">
        <v>25569.000081018519</v>
      </c>
      <c r="U560" s="25">
        <v>2015</v>
      </c>
      <c r="V560" s="25">
        <v>7</v>
      </c>
      <c r="W560" s="25" t="s">
        <v>8378</v>
      </c>
    </row>
    <row r="561" spans="1:23" hidden="1" x14ac:dyDescent="0.3">
      <c r="A561" s="25">
        <v>3526</v>
      </c>
      <c r="B561" s="25" t="s">
        <v>3525</v>
      </c>
      <c r="C561" s="25" t="s">
        <v>7636</v>
      </c>
      <c r="D561" s="26">
        <v>3300</v>
      </c>
      <c r="E561" s="27">
        <v>3366</v>
      </c>
      <c r="F561" s="25" t="s">
        <v>8218</v>
      </c>
      <c r="G561" s="25" t="s">
        <v>8223</v>
      </c>
      <c r="H561" s="25" t="s">
        <v>8245</v>
      </c>
      <c r="I561" s="25">
        <v>1461823140</v>
      </c>
      <c r="J561" s="25">
        <v>1459411371</v>
      </c>
      <c r="K561" s="25" t="b">
        <v>0</v>
      </c>
      <c r="L561" s="25">
        <v>34</v>
      </c>
      <c r="M561" s="25" t="b">
        <v>1</v>
      </c>
      <c r="N561" s="25" t="s">
        <v>8269</v>
      </c>
      <c r="O561" s="25">
        <v>102</v>
      </c>
      <c r="P561" s="25">
        <v>99</v>
      </c>
      <c r="Q561" s="25" t="s">
        <v>8315</v>
      </c>
      <c r="R561" s="25" t="s">
        <v>8316</v>
      </c>
      <c r="S561" s="28">
        <v>42460.335312499999</v>
      </c>
      <c r="T561" s="25">
        <v>25569.00039351852</v>
      </c>
      <c r="U561" s="25">
        <v>2016</v>
      </c>
      <c r="V561" s="25">
        <v>3</v>
      </c>
      <c r="W561" s="25" t="s">
        <v>8374</v>
      </c>
    </row>
    <row r="562" spans="1:23" hidden="1" x14ac:dyDescent="0.3">
      <c r="A562" s="25">
        <v>3527</v>
      </c>
      <c r="B562" s="25" t="s">
        <v>3526</v>
      </c>
      <c r="C562" s="25" t="s">
        <v>7637</v>
      </c>
      <c r="D562" s="26">
        <v>6000</v>
      </c>
      <c r="E562" s="27">
        <v>7015</v>
      </c>
      <c r="F562" s="25" t="s">
        <v>8218</v>
      </c>
      <c r="G562" s="25" t="s">
        <v>8223</v>
      </c>
      <c r="H562" s="25" t="s">
        <v>8245</v>
      </c>
      <c r="I562" s="25">
        <v>1436587140</v>
      </c>
      <c r="J562" s="25">
        <v>1434069205</v>
      </c>
      <c r="K562" s="25" t="b">
        <v>0</v>
      </c>
      <c r="L562" s="25">
        <v>86</v>
      </c>
      <c r="M562" s="25" t="b">
        <v>1</v>
      </c>
      <c r="N562" s="25" t="s">
        <v>8269</v>
      </c>
      <c r="O562" s="25">
        <v>117</v>
      </c>
      <c r="P562" s="25">
        <v>81.569999999999993</v>
      </c>
      <c r="Q562" s="25" t="s">
        <v>8315</v>
      </c>
      <c r="R562" s="25" t="s">
        <v>8316</v>
      </c>
      <c r="S562" s="28">
        <v>42167.023206018523</v>
      </c>
      <c r="T562" s="25">
        <v>25569.00099537037</v>
      </c>
      <c r="U562" s="25">
        <v>2015</v>
      </c>
      <c r="V562" s="25">
        <v>6</v>
      </c>
      <c r="W562" s="25" t="s">
        <v>8377</v>
      </c>
    </row>
    <row r="563" spans="1:23" hidden="1" x14ac:dyDescent="0.3">
      <c r="A563" s="25">
        <v>3528</v>
      </c>
      <c r="B563" s="25" t="s">
        <v>3527</v>
      </c>
      <c r="C563" s="25" t="s">
        <v>7638</v>
      </c>
      <c r="D563" s="26">
        <v>1650</v>
      </c>
      <c r="E563" s="27">
        <v>1669</v>
      </c>
      <c r="F563" s="25" t="s">
        <v>8218</v>
      </c>
      <c r="G563" s="25" t="s">
        <v>8224</v>
      </c>
      <c r="H563" s="25" t="s">
        <v>8246</v>
      </c>
      <c r="I563" s="25">
        <v>1484740918</v>
      </c>
      <c r="J563" s="25">
        <v>1483012918</v>
      </c>
      <c r="K563" s="25" t="b">
        <v>0</v>
      </c>
      <c r="L563" s="25">
        <v>37</v>
      </c>
      <c r="M563" s="25" t="b">
        <v>1</v>
      </c>
      <c r="N563" s="25" t="s">
        <v>8269</v>
      </c>
      <c r="O563" s="25">
        <v>101</v>
      </c>
      <c r="P563" s="25">
        <v>45.11</v>
      </c>
      <c r="Q563" s="25" t="s">
        <v>8315</v>
      </c>
      <c r="R563" s="25" t="s">
        <v>8316</v>
      </c>
      <c r="S563" s="28">
        <v>42733.50136574074</v>
      </c>
      <c r="T563" s="25">
        <v>25569.000428240739</v>
      </c>
      <c r="U563" s="25">
        <v>2016</v>
      </c>
      <c r="V563" s="25">
        <v>12</v>
      </c>
      <c r="W563" s="25" t="s">
        <v>8382</v>
      </c>
    </row>
    <row r="564" spans="1:23" hidden="1" x14ac:dyDescent="0.3">
      <c r="A564" s="25">
        <v>3529</v>
      </c>
      <c r="B564" s="25" t="s">
        <v>3528</v>
      </c>
      <c r="C564" s="25" t="s">
        <v>7639</v>
      </c>
      <c r="D564" s="26">
        <v>500</v>
      </c>
      <c r="E564" s="27">
        <v>660</v>
      </c>
      <c r="F564" s="25" t="s">
        <v>8218</v>
      </c>
      <c r="G564" s="25" t="s">
        <v>8223</v>
      </c>
      <c r="H564" s="25" t="s">
        <v>8245</v>
      </c>
      <c r="I564" s="25">
        <v>1436749200</v>
      </c>
      <c r="J564" s="25">
        <v>1434997018</v>
      </c>
      <c r="K564" s="25" t="b">
        <v>0</v>
      </c>
      <c r="L564" s="25">
        <v>18</v>
      </c>
      <c r="M564" s="25" t="b">
        <v>1</v>
      </c>
      <c r="N564" s="25" t="s">
        <v>8269</v>
      </c>
      <c r="O564" s="25">
        <v>132</v>
      </c>
      <c r="P564" s="25">
        <v>36.67</v>
      </c>
      <c r="Q564" s="25" t="s">
        <v>8315</v>
      </c>
      <c r="R564" s="25" t="s">
        <v>8316</v>
      </c>
      <c r="S564" s="28">
        <v>42177.761782407411</v>
      </c>
      <c r="T564" s="25">
        <v>25569.000208333335</v>
      </c>
      <c r="U564" s="25">
        <v>2015</v>
      </c>
      <c r="V564" s="25">
        <v>6</v>
      </c>
      <c r="W564" s="25" t="s">
        <v>8377</v>
      </c>
    </row>
    <row r="565" spans="1:23" hidden="1" x14ac:dyDescent="0.3">
      <c r="A565" s="25">
        <v>3530</v>
      </c>
      <c r="B565" s="25" t="s">
        <v>3529</v>
      </c>
      <c r="C565" s="25" t="s">
        <v>7640</v>
      </c>
      <c r="D565" s="26">
        <v>2750</v>
      </c>
      <c r="E565" s="27">
        <v>2750</v>
      </c>
      <c r="F565" s="25" t="s">
        <v>8218</v>
      </c>
      <c r="G565" s="25" t="s">
        <v>8224</v>
      </c>
      <c r="H565" s="25" t="s">
        <v>8246</v>
      </c>
      <c r="I565" s="25">
        <v>1460318400</v>
      </c>
      <c r="J565" s="25">
        <v>1457881057</v>
      </c>
      <c r="K565" s="25" t="b">
        <v>0</v>
      </c>
      <c r="L565" s="25">
        <v>22</v>
      </c>
      <c r="M565" s="25" t="b">
        <v>1</v>
      </c>
      <c r="N565" s="25" t="s">
        <v>8269</v>
      </c>
      <c r="O565" s="25">
        <v>100</v>
      </c>
      <c r="P565" s="25">
        <v>125</v>
      </c>
      <c r="Q565" s="25" t="s">
        <v>8315</v>
      </c>
      <c r="R565" s="25" t="s">
        <v>8316</v>
      </c>
      <c r="S565" s="28">
        <v>42442.623344907406</v>
      </c>
      <c r="T565" s="25">
        <v>25569.000254629631</v>
      </c>
      <c r="U565" s="25">
        <v>2016</v>
      </c>
      <c r="V565" s="25">
        <v>3</v>
      </c>
      <c r="W565" s="25" t="s">
        <v>8374</v>
      </c>
    </row>
    <row r="566" spans="1:23" hidden="1" x14ac:dyDescent="0.3">
      <c r="A566" s="25">
        <v>3531</v>
      </c>
      <c r="B566" s="25" t="s">
        <v>3530</v>
      </c>
      <c r="C566" s="25" t="s">
        <v>7641</v>
      </c>
      <c r="D566" s="26">
        <v>1000</v>
      </c>
      <c r="E566" s="27">
        <v>1280</v>
      </c>
      <c r="F566" s="25" t="s">
        <v>8218</v>
      </c>
      <c r="G566" s="25" t="s">
        <v>8223</v>
      </c>
      <c r="H566" s="25" t="s">
        <v>8245</v>
      </c>
      <c r="I566" s="25">
        <v>1467301334</v>
      </c>
      <c r="J566" s="25">
        <v>1464709334</v>
      </c>
      <c r="K566" s="25" t="b">
        <v>0</v>
      </c>
      <c r="L566" s="25">
        <v>26</v>
      </c>
      <c r="M566" s="25" t="b">
        <v>1</v>
      </c>
      <c r="N566" s="25" t="s">
        <v>8269</v>
      </c>
      <c r="O566" s="25">
        <v>128</v>
      </c>
      <c r="P566" s="25">
        <v>49.23</v>
      </c>
      <c r="Q566" s="25" t="s">
        <v>8315</v>
      </c>
      <c r="R566" s="25" t="s">
        <v>8316</v>
      </c>
      <c r="S566" s="28">
        <v>42521.654328703706</v>
      </c>
      <c r="T566" s="25">
        <v>25569.000300925927</v>
      </c>
      <c r="U566" s="25">
        <v>2016</v>
      </c>
      <c r="V566" s="25">
        <v>5</v>
      </c>
      <c r="W566" s="25" t="s">
        <v>8376</v>
      </c>
    </row>
    <row r="567" spans="1:23" hidden="1" x14ac:dyDescent="0.3">
      <c r="A567" s="25">
        <v>3532</v>
      </c>
      <c r="B567" s="25" t="s">
        <v>3531</v>
      </c>
      <c r="C567" s="25" t="s">
        <v>7642</v>
      </c>
      <c r="D567" s="26">
        <v>960</v>
      </c>
      <c r="E567" s="27">
        <v>1142</v>
      </c>
      <c r="F567" s="25" t="s">
        <v>8218</v>
      </c>
      <c r="G567" s="25" t="s">
        <v>8223</v>
      </c>
      <c r="H567" s="25" t="s">
        <v>8245</v>
      </c>
      <c r="I567" s="25">
        <v>1411012740</v>
      </c>
      <c r="J567" s="25">
        <v>1409667827</v>
      </c>
      <c r="K567" s="25" t="b">
        <v>0</v>
      </c>
      <c r="L567" s="25">
        <v>27</v>
      </c>
      <c r="M567" s="25" t="b">
        <v>1</v>
      </c>
      <c r="N567" s="25" t="s">
        <v>8269</v>
      </c>
      <c r="O567" s="25">
        <v>119</v>
      </c>
      <c r="P567" s="25">
        <v>42.3</v>
      </c>
      <c r="Q567" s="25" t="s">
        <v>8315</v>
      </c>
      <c r="R567" s="25" t="s">
        <v>8316</v>
      </c>
      <c r="S567" s="28">
        <v>41884.599849537037</v>
      </c>
      <c r="T567" s="25">
        <v>25569.0003125</v>
      </c>
      <c r="U567" s="25">
        <v>2014</v>
      </c>
      <c r="V567" s="25">
        <v>9</v>
      </c>
      <c r="W567" s="25" t="s">
        <v>8380</v>
      </c>
    </row>
    <row r="568" spans="1:23" hidden="1" x14ac:dyDescent="0.3">
      <c r="A568" s="25">
        <v>3533</v>
      </c>
      <c r="B568" s="25" t="s">
        <v>3532</v>
      </c>
      <c r="C568" s="25" t="s">
        <v>7643</v>
      </c>
      <c r="D568" s="26">
        <v>500</v>
      </c>
      <c r="E568" s="27">
        <v>631</v>
      </c>
      <c r="F568" s="25" t="s">
        <v>8218</v>
      </c>
      <c r="G568" s="25" t="s">
        <v>8223</v>
      </c>
      <c r="H568" s="25" t="s">
        <v>8245</v>
      </c>
      <c r="I568" s="25">
        <v>1447269367</v>
      </c>
      <c r="J568" s="25">
        <v>1444673767</v>
      </c>
      <c r="K568" s="25" t="b">
        <v>0</v>
      </c>
      <c r="L568" s="25">
        <v>8</v>
      </c>
      <c r="M568" s="25" t="b">
        <v>1</v>
      </c>
      <c r="N568" s="25" t="s">
        <v>8269</v>
      </c>
      <c r="O568" s="25">
        <v>126</v>
      </c>
      <c r="P568" s="25">
        <v>78.88</v>
      </c>
      <c r="Q568" s="25" t="s">
        <v>8315</v>
      </c>
      <c r="R568" s="25" t="s">
        <v>8316</v>
      </c>
      <c r="S568" s="28">
        <v>42289.761192129634</v>
      </c>
      <c r="T568" s="25">
        <v>25569.000092592592</v>
      </c>
      <c r="U568" s="25">
        <v>2015</v>
      </c>
      <c r="V568" s="25">
        <v>10</v>
      </c>
      <c r="W568" s="25" t="s">
        <v>8383</v>
      </c>
    </row>
    <row r="569" spans="1:23" hidden="1" x14ac:dyDescent="0.3">
      <c r="A569" s="25">
        <v>3534</v>
      </c>
      <c r="B569" s="25" t="s">
        <v>3533</v>
      </c>
      <c r="C569" s="25" t="s">
        <v>7644</v>
      </c>
      <c r="D569" s="26">
        <v>5000</v>
      </c>
      <c r="E569" s="27">
        <v>7810</v>
      </c>
      <c r="F569" s="25" t="s">
        <v>8218</v>
      </c>
      <c r="G569" s="25" t="s">
        <v>8223</v>
      </c>
      <c r="H569" s="25" t="s">
        <v>8245</v>
      </c>
      <c r="I569" s="25">
        <v>1443711623</v>
      </c>
      <c r="J569" s="25">
        <v>1440687623</v>
      </c>
      <c r="K569" s="25" t="b">
        <v>0</v>
      </c>
      <c r="L569" s="25">
        <v>204</v>
      </c>
      <c r="M569" s="25" t="b">
        <v>1</v>
      </c>
      <c r="N569" s="25" t="s">
        <v>8269</v>
      </c>
      <c r="O569" s="25">
        <v>156</v>
      </c>
      <c r="P569" s="25">
        <v>38.28</v>
      </c>
      <c r="Q569" s="25" t="s">
        <v>8315</v>
      </c>
      <c r="R569" s="25" t="s">
        <v>8316</v>
      </c>
      <c r="S569" s="28">
        <v>42243.6252662037</v>
      </c>
      <c r="T569" s="25">
        <v>25569.00236111111</v>
      </c>
      <c r="U569" s="25">
        <v>2015</v>
      </c>
      <c r="V569" s="25">
        <v>8</v>
      </c>
      <c r="W569" s="25" t="s">
        <v>8379</v>
      </c>
    </row>
    <row r="570" spans="1:23" hidden="1" x14ac:dyDescent="0.3">
      <c r="A570" s="25">
        <v>3535</v>
      </c>
      <c r="B570" s="25" t="s">
        <v>3534</v>
      </c>
      <c r="C570" s="25" t="s">
        <v>7645</v>
      </c>
      <c r="D570" s="26">
        <v>2000</v>
      </c>
      <c r="E570" s="27">
        <v>2063</v>
      </c>
      <c r="F570" s="25" t="s">
        <v>8218</v>
      </c>
      <c r="G570" s="25" t="s">
        <v>8224</v>
      </c>
      <c r="H570" s="25" t="s">
        <v>8246</v>
      </c>
      <c r="I570" s="25">
        <v>1443808800</v>
      </c>
      <c r="J570" s="25">
        <v>1441120910</v>
      </c>
      <c r="K570" s="25" t="b">
        <v>0</v>
      </c>
      <c r="L570" s="25">
        <v>46</v>
      </c>
      <c r="M570" s="25" t="b">
        <v>1</v>
      </c>
      <c r="N570" s="25" t="s">
        <v>8269</v>
      </c>
      <c r="O570" s="25">
        <v>103</v>
      </c>
      <c r="P570" s="25">
        <v>44.85</v>
      </c>
      <c r="Q570" s="25" t="s">
        <v>8315</v>
      </c>
      <c r="R570" s="25" t="s">
        <v>8316</v>
      </c>
      <c r="S570" s="28">
        <v>42248.640162037031</v>
      </c>
      <c r="T570" s="25">
        <v>25569.000532407408</v>
      </c>
      <c r="U570" s="25">
        <v>2015</v>
      </c>
      <c r="V570" s="25">
        <v>9</v>
      </c>
      <c r="W570" s="25" t="s">
        <v>8380</v>
      </c>
    </row>
    <row r="571" spans="1:23" hidden="1" x14ac:dyDescent="0.3">
      <c r="A571" s="25">
        <v>3536</v>
      </c>
      <c r="B571" s="25" t="s">
        <v>3535</v>
      </c>
      <c r="C571" s="25" t="s">
        <v>7646</v>
      </c>
      <c r="D571" s="26">
        <v>150</v>
      </c>
      <c r="E571" s="27">
        <v>230</v>
      </c>
      <c r="F571" s="25" t="s">
        <v>8218</v>
      </c>
      <c r="G571" s="25" t="s">
        <v>8224</v>
      </c>
      <c r="H571" s="25" t="s">
        <v>8246</v>
      </c>
      <c r="I571" s="25">
        <v>1450612740</v>
      </c>
      <c r="J571" s="25">
        <v>1448040425</v>
      </c>
      <c r="K571" s="25" t="b">
        <v>0</v>
      </c>
      <c r="L571" s="25">
        <v>17</v>
      </c>
      <c r="M571" s="25" t="b">
        <v>1</v>
      </c>
      <c r="N571" s="25" t="s">
        <v>8269</v>
      </c>
      <c r="O571" s="25">
        <v>153</v>
      </c>
      <c r="P571" s="25">
        <v>13.53</v>
      </c>
      <c r="Q571" s="25" t="s">
        <v>8315</v>
      </c>
      <c r="R571" s="25" t="s">
        <v>8316</v>
      </c>
      <c r="S571" s="28">
        <v>42328.727141203708</v>
      </c>
      <c r="T571" s="25">
        <v>25569.000196759258</v>
      </c>
      <c r="U571" s="25">
        <v>2015</v>
      </c>
      <c r="V571" s="25">
        <v>11</v>
      </c>
      <c r="W571" s="25" t="s">
        <v>8381</v>
      </c>
    </row>
    <row r="572" spans="1:23" hidden="1" x14ac:dyDescent="0.3">
      <c r="A572" s="25">
        <v>3537</v>
      </c>
      <c r="B572" s="25" t="s">
        <v>3536</v>
      </c>
      <c r="C572" s="25" t="s">
        <v>7647</v>
      </c>
      <c r="D572" s="26">
        <v>675</v>
      </c>
      <c r="E572" s="27">
        <v>1218</v>
      </c>
      <c r="F572" s="25" t="s">
        <v>8218</v>
      </c>
      <c r="G572" s="25" t="s">
        <v>8228</v>
      </c>
      <c r="H572" s="25" t="s">
        <v>8250</v>
      </c>
      <c r="I572" s="25">
        <v>1416211140</v>
      </c>
      <c r="J572" s="25">
        <v>1413016216</v>
      </c>
      <c r="K572" s="25" t="b">
        <v>0</v>
      </c>
      <c r="L572" s="25">
        <v>28</v>
      </c>
      <c r="M572" s="25" t="b">
        <v>1</v>
      </c>
      <c r="N572" s="25" t="s">
        <v>8269</v>
      </c>
      <c r="O572" s="25">
        <v>180</v>
      </c>
      <c r="P572" s="25">
        <v>43.5</v>
      </c>
      <c r="Q572" s="25" t="s">
        <v>8315</v>
      </c>
      <c r="R572" s="25" t="s">
        <v>8316</v>
      </c>
      <c r="S572" s="28">
        <v>41923.354351851849</v>
      </c>
      <c r="T572" s="25">
        <v>25569.000324074073</v>
      </c>
      <c r="U572" s="25">
        <v>2014</v>
      </c>
      <c r="V572" s="25">
        <v>10</v>
      </c>
      <c r="W572" s="25" t="s">
        <v>8383</v>
      </c>
    </row>
    <row r="573" spans="1:23" hidden="1" x14ac:dyDescent="0.3">
      <c r="A573" s="25">
        <v>3538</v>
      </c>
      <c r="B573" s="25" t="s">
        <v>3537</v>
      </c>
      <c r="C573" s="25" t="s">
        <v>7648</v>
      </c>
      <c r="D573" s="26">
        <v>2000</v>
      </c>
      <c r="E573" s="27">
        <v>2569</v>
      </c>
      <c r="F573" s="25" t="s">
        <v>8218</v>
      </c>
      <c r="G573" s="25" t="s">
        <v>8224</v>
      </c>
      <c r="H573" s="25" t="s">
        <v>8246</v>
      </c>
      <c r="I573" s="25">
        <v>1471428340</v>
      </c>
      <c r="J573" s="25">
        <v>1469009140</v>
      </c>
      <c r="K573" s="25" t="b">
        <v>0</v>
      </c>
      <c r="L573" s="25">
        <v>83</v>
      </c>
      <c r="M573" s="25" t="b">
        <v>1</v>
      </c>
      <c r="N573" s="25" t="s">
        <v>8269</v>
      </c>
      <c r="O573" s="25">
        <v>128</v>
      </c>
      <c r="P573" s="25">
        <v>30.95</v>
      </c>
      <c r="Q573" s="25" t="s">
        <v>8315</v>
      </c>
      <c r="R573" s="25" t="s">
        <v>8316</v>
      </c>
      <c r="S573" s="28">
        <v>42571.420601851853</v>
      </c>
      <c r="T573" s="25">
        <v>25569.000960648147</v>
      </c>
      <c r="U573" s="25">
        <v>2016</v>
      </c>
      <c r="V573" s="25">
        <v>7</v>
      </c>
      <c r="W573" s="25" t="s">
        <v>8378</v>
      </c>
    </row>
    <row r="574" spans="1:23" hidden="1" x14ac:dyDescent="0.3">
      <c r="A574" s="25">
        <v>3539</v>
      </c>
      <c r="B574" s="25" t="s">
        <v>3538</v>
      </c>
      <c r="C574" s="25" t="s">
        <v>7649</v>
      </c>
      <c r="D574" s="26">
        <v>600</v>
      </c>
      <c r="E574" s="27">
        <v>718</v>
      </c>
      <c r="F574" s="25" t="s">
        <v>8218</v>
      </c>
      <c r="G574" s="25" t="s">
        <v>8223</v>
      </c>
      <c r="H574" s="25" t="s">
        <v>8245</v>
      </c>
      <c r="I574" s="25">
        <v>1473358122</v>
      </c>
      <c r="J574" s="25">
        <v>1471543722</v>
      </c>
      <c r="K574" s="25" t="b">
        <v>0</v>
      </c>
      <c r="L574" s="25">
        <v>13</v>
      </c>
      <c r="M574" s="25" t="b">
        <v>1</v>
      </c>
      <c r="N574" s="25" t="s">
        <v>8269</v>
      </c>
      <c r="O574" s="25">
        <v>120</v>
      </c>
      <c r="P574" s="25">
        <v>55.23</v>
      </c>
      <c r="Q574" s="25" t="s">
        <v>8315</v>
      </c>
      <c r="R574" s="25" t="s">
        <v>8316</v>
      </c>
      <c r="S574" s="28">
        <v>42600.756041666667</v>
      </c>
      <c r="T574" s="25">
        <v>25569.000150462962</v>
      </c>
      <c r="U574" s="25">
        <v>2016</v>
      </c>
      <c r="V574" s="25">
        <v>8</v>
      </c>
      <c r="W574" s="25" t="s">
        <v>8379</v>
      </c>
    </row>
    <row r="575" spans="1:23" hidden="1" x14ac:dyDescent="0.3">
      <c r="A575" s="25">
        <v>3540</v>
      </c>
      <c r="B575" s="25" t="s">
        <v>3539</v>
      </c>
      <c r="C575" s="25" t="s">
        <v>7650</v>
      </c>
      <c r="D575" s="26">
        <v>300</v>
      </c>
      <c r="E575" s="27">
        <v>369</v>
      </c>
      <c r="F575" s="25" t="s">
        <v>8218</v>
      </c>
      <c r="G575" s="25" t="s">
        <v>8224</v>
      </c>
      <c r="H575" s="25" t="s">
        <v>8246</v>
      </c>
      <c r="I575" s="25">
        <v>1466899491</v>
      </c>
      <c r="J575" s="25">
        <v>1464307491</v>
      </c>
      <c r="K575" s="25" t="b">
        <v>0</v>
      </c>
      <c r="L575" s="25">
        <v>8</v>
      </c>
      <c r="M575" s="25" t="b">
        <v>1</v>
      </c>
      <c r="N575" s="25" t="s">
        <v>8269</v>
      </c>
      <c r="O575" s="25">
        <v>123</v>
      </c>
      <c r="P575" s="25">
        <v>46.13</v>
      </c>
      <c r="Q575" s="25" t="s">
        <v>8315</v>
      </c>
      <c r="R575" s="25" t="s">
        <v>8316</v>
      </c>
      <c r="S575" s="28">
        <v>42517.003368055557</v>
      </c>
      <c r="T575" s="25">
        <v>25569.000092592592</v>
      </c>
      <c r="U575" s="25">
        <v>2016</v>
      </c>
      <c r="V575" s="25">
        <v>5</v>
      </c>
      <c r="W575" s="25" t="s">
        <v>8376</v>
      </c>
    </row>
    <row r="576" spans="1:23" hidden="1" x14ac:dyDescent="0.3">
      <c r="A576" s="25">
        <v>3541</v>
      </c>
      <c r="B576" s="25" t="s">
        <v>3540</v>
      </c>
      <c r="C576" s="25" t="s">
        <v>7651</v>
      </c>
      <c r="D576" s="26">
        <v>1200</v>
      </c>
      <c r="E576" s="27">
        <v>1260</v>
      </c>
      <c r="F576" s="25" t="s">
        <v>8218</v>
      </c>
      <c r="G576" s="25" t="s">
        <v>8224</v>
      </c>
      <c r="H576" s="25" t="s">
        <v>8246</v>
      </c>
      <c r="I576" s="25">
        <v>1441042275</v>
      </c>
      <c r="J576" s="25">
        <v>1438882275</v>
      </c>
      <c r="K576" s="25" t="b">
        <v>0</v>
      </c>
      <c r="L576" s="25">
        <v>32</v>
      </c>
      <c r="M576" s="25" t="b">
        <v>1</v>
      </c>
      <c r="N576" s="25" t="s">
        <v>8269</v>
      </c>
      <c r="O576" s="25">
        <v>105</v>
      </c>
      <c r="P576" s="25">
        <v>39.380000000000003</v>
      </c>
      <c r="Q576" s="25" t="s">
        <v>8315</v>
      </c>
      <c r="R576" s="25" t="s">
        <v>8316</v>
      </c>
      <c r="S576" s="28">
        <v>42222.730034722219</v>
      </c>
      <c r="T576" s="25">
        <v>25569.00037037037</v>
      </c>
      <c r="U576" s="25">
        <v>2015</v>
      </c>
      <c r="V576" s="25">
        <v>8</v>
      </c>
      <c r="W576" s="25" t="s">
        <v>8379</v>
      </c>
    </row>
    <row r="577" spans="1:23" hidden="1" x14ac:dyDescent="0.3">
      <c r="A577" s="25">
        <v>3542</v>
      </c>
      <c r="B577" s="25" t="s">
        <v>3541</v>
      </c>
      <c r="C577" s="25" t="s">
        <v>7652</v>
      </c>
      <c r="D577" s="26">
        <v>5500</v>
      </c>
      <c r="E577" s="27">
        <v>5623</v>
      </c>
      <c r="F577" s="25" t="s">
        <v>8218</v>
      </c>
      <c r="G577" s="25" t="s">
        <v>8223</v>
      </c>
      <c r="H577" s="25" t="s">
        <v>8245</v>
      </c>
      <c r="I577" s="25">
        <v>1410099822</v>
      </c>
      <c r="J577" s="25">
        <v>1404915822</v>
      </c>
      <c r="K577" s="25" t="b">
        <v>0</v>
      </c>
      <c r="L577" s="25">
        <v>85</v>
      </c>
      <c r="M577" s="25" t="b">
        <v>1</v>
      </c>
      <c r="N577" s="25" t="s">
        <v>8269</v>
      </c>
      <c r="O577" s="25">
        <v>102</v>
      </c>
      <c r="P577" s="25">
        <v>66.150000000000006</v>
      </c>
      <c r="Q577" s="25" t="s">
        <v>8315</v>
      </c>
      <c r="R577" s="25" t="s">
        <v>8316</v>
      </c>
      <c r="S577" s="28">
        <v>41829.599791666667</v>
      </c>
      <c r="T577" s="25">
        <v>25569.000983796297</v>
      </c>
      <c r="U577" s="25">
        <v>2014</v>
      </c>
      <c r="V577" s="25">
        <v>7</v>
      </c>
      <c r="W577" s="25" t="s">
        <v>8378</v>
      </c>
    </row>
    <row r="578" spans="1:23" hidden="1" x14ac:dyDescent="0.3">
      <c r="A578" s="25">
        <v>3543</v>
      </c>
      <c r="B578" s="25" t="s">
        <v>3542</v>
      </c>
      <c r="C578" s="25" t="s">
        <v>7653</v>
      </c>
      <c r="D578" s="26">
        <v>1500</v>
      </c>
      <c r="E578" s="27">
        <v>1570</v>
      </c>
      <c r="F578" s="25" t="s">
        <v>8218</v>
      </c>
      <c r="G578" s="25" t="s">
        <v>8235</v>
      </c>
      <c r="H578" s="25" t="s">
        <v>8248</v>
      </c>
      <c r="I578" s="25">
        <v>1435255659</v>
      </c>
      <c r="J578" s="25">
        <v>1432663659</v>
      </c>
      <c r="K578" s="25" t="b">
        <v>0</v>
      </c>
      <c r="L578" s="25">
        <v>29</v>
      </c>
      <c r="M578" s="25" t="b">
        <v>1</v>
      </c>
      <c r="N578" s="25" t="s">
        <v>8269</v>
      </c>
      <c r="O578" s="25">
        <v>105</v>
      </c>
      <c r="P578" s="25">
        <v>54.14</v>
      </c>
      <c r="Q578" s="25" t="s">
        <v>8315</v>
      </c>
      <c r="R578" s="25" t="s">
        <v>8316</v>
      </c>
      <c r="S578" s="28">
        <v>42150.755312499998</v>
      </c>
      <c r="T578" s="25">
        <v>25569.000335648147</v>
      </c>
      <c r="U578" s="25">
        <v>2015</v>
      </c>
      <c r="V578" s="25">
        <v>5</v>
      </c>
      <c r="W578" s="25" t="s">
        <v>8376</v>
      </c>
    </row>
    <row r="579" spans="1:23" hidden="1" x14ac:dyDescent="0.3">
      <c r="A579" s="25">
        <v>3544</v>
      </c>
      <c r="B579" s="25" t="s">
        <v>3543</v>
      </c>
      <c r="C579" s="25" t="s">
        <v>7654</v>
      </c>
      <c r="D579" s="26">
        <v>2500</v>
      </c>
      <c r="E579" s="27">
        <v>2500</v>
      </c>
      <c r="F579" s="25" t="s">
        <v>8218</v>
      </c>
      <c r="G579" s="25" t="s">
        <v>8223</v>
      </c>
      <c r="H579" s="25" t="s">
        <v>8245</v>
      </c>
      <c r="I579" s="25">
        <v>1425758257</v>
      </c>
      <c r="J579" s="25">
        <v>1423166257</v>
      </c>
      <c r="K579" s="25" t="b">
        <v>0</v>
      </c>
      <c r="L579" s="25">
        <v>24</v>
      </c>
      <c r="M579" s="25" t="b">
        <v>1</v>
      </c>
      <c r="N579" s="25" t="s">
        <v>8269</v>
      </c>
      <c r="O579" s="25">
        <v>100</v>
      </c>
      <c r="P579" s="25">
        <v>104.17</v>
      </c>
      <c r="Q579" s="25" t="s">
        <v>8315</v>
      </c>
      <c r="R579" s="25" t="s">
        <v>8316</v>
      </c>
      <c r="S579" s="28">
        <v>42040.831678240742</v>
      </c>
      <c r="T579" s="25">
        <v>25569.000277777777</v>
      </c>
      <c r="U579" s="25">
        <v>2015</v>
      </c>
      <c r="V579" s="25">
        <v>2</v>
      </c>
      <c r="W579" s="25" t="s">
        <v>8373</v>
      </c>
    </row>
    <row r="580" spans="1:23" hidden="1" x14ac:dyDescent="0.3">
      <c r="A580" s="25">
        <v>3545</v>
      </c>
      <c r="B580" s="25" t="s">
        <v>3544</v>
      </c>
      <c r="C580" s="25" t="s">
        <v>7655</v>
      </c>
      <c r="D580" s="26">
        <v>250</v>
      </c>
      <c r="E580" s="27">
        <v>251</v>
      </c>
      <c r="F580" s="25" t="s">
        <v>8218</v>
      </c>
      <c r="G580" s="25" t="s">
        <v>8223</v>
      </c>
      <c r="H580" s="25" t="s">
        <v>8245</v>
      </c>
      <c r="I580" s="25">
        <v>1428780159</v>
      </c>
      <c r="J580" s="25">
        <v>1426188159</v>
      </c>
      <c r="K580" s="25" t="b">
        <v>0</v>
      </c>
      <c r="L580" s="25">
        <v>8</v>
      </c>
      <c r="M580" s="25" t="b">
        <v>1</v>
      </c>
      <c r="N580" s="25" t="s">
        <v>8269</v>
      </c>
      <c r="O580" s="25">
        <v>100</v>
      </c>
      <c r="P580" s="25">
        <v>31.38</v>
      </c>
      <c r="Q580" s="25" t="s">
        <v>8315</v>
      </c>
      <c r="R580" s="25" t="s">
        <v>8316</v>
      </c>
      <c r="S580" s="28">
        <v>42075.807395833333</v>
      </c>
      <c r="T580" s="25">
        <v>25569.000092592592</v>
      </c>
      <c r="U580" s="25">
        <v>2015</v>
      </c>
      <c r="V580" s="25">
        <v>3</v>
      </c>
      <c r="W580" s="25" t="s">
        <v>8374</v>
      </c>
    </row>
    <row r="581" spans="1:23" hidden="1" x14ac:dyDescent="0.3">
      <c r="A581" s="25">
        <v>3546</v>
      </c>
      <c r="B581" s="25" t="s">
        <v>3545</v>
      </c>
      <c r="C581" s="25" t="s">
        <v>7656</v>
      </c>
      <c r="D581" s="26">
        <v>1100</v>
      </c>
      <c r="E581" s="27">
        <v>1125</v>
      </c>
      <c r="F581" s="25" t="s">
        <v>8218</v>
      </c>
      <c r="G581" s="25" t="s">
        <v>8223</v>
      </c>
      <c r="H581" s="25" t="s">
        <v>8245</v>
      </c>
      <c r="I581" s="25">
        <v>1427860740</v>
      </c>
      <c r="J581" s="25">
        <v>1426002684</v>
      </c>
      <c r="K581" s="25" t="b">
        <v>0</v>
      </c>
      <c r="L581" s="25">
        <v>19</v>
      </c>
      <c r="M581" s="25" t="b">
        <v>1</v>
      </c>
      <c r="N581" s="25" t="s">
        <v>8269</v>
      </c>
      <c r="O581" s="25">
        <v>102</v>
      </c>
      <c r="P581" s="25">
        <v>59.21</v>
      </c>
      <c r="Q581" s="25" t="s">
        <v>8315</v>
      </c>
      <c r="R581" s="25" t="s">
        <v>8316</v>
      </c>
      <c r="S581" s="28">
        <v>42073.660694444443</v>
      </c>
      <c r="T581" s="25">
        <v>25569.000219907408</v>
      </c>
      <c r="U581" s="25">
        <v>2015</v>
      </c>
      <c r="V581" s="25">
        <v>3</v>
      </c>
      <c r="W581" s="25" t="s">
        <v>8374</v>
      </c>
    </row>
    <row r="582" spans="1:23" hidden="1" x14ac:dyDescent="0.3">
      <c r="A582" s="25">
        <v>3547</v>
      </c>
      <c r="B582" s="25" t="s">
        <v>3546</v>
      </c>
      <c r="C582" s="25" t="s">
        <v>7657</v>
      </c>
      <c r="D582" s="26">
        <v>35000</v>
      </c>
      <c r="E582" s="27">
        <v>40043.25</v>
      </c>
      <c r="F582" s="25" t="s">
        <v>8218</v>
      </c>
      <c r="G582" s="25" t="s">
        <v>8223</v>
      </c>
      <c r="H582" s="25" t="s">
        <v>8245</v>
      </c>
      <c r="I582" s="25">
        <v>1463198340</v>
      </c>
      <c r="J582" s="25">
        <v>1461117201</v>
      </c>
      <c r="K582" s="25" t="b">
        <v>0</v>
      </c>
      <c r="L582" s="25">
        <v>336</v>
      </c>
      <c r="M582" s="25" t="b">
        <v>1</v>
      </c>
      <c r="N582" s="25" t="s">
        <v>8269</v>
      </c>
      <c r="O582" s="25">
        <v>114</v>
      </c>
      <c r="P582" s="25">
        <v>119.18</v>
      </c>
      <c r="Q582" s="25" t="s">
        <v>8315</v>
      </c>
      <c r="R582" s="25" t="s">
        <v>8316</v>
      </c>
      <c r="S582" s="28">
        <v>42480.078715277778</v>
      </c>
      <c r="T582" s="25">
        <v>25569.003888888888</v>
      </c>
      <c r="U582" s="25">
        <v>2016</v>
      </c>
      <c r="V582" s="25">
        <v>4</v>
      </c>
      <c r="W582" s="25" t="s">
        <v>8375</v>
      </c>
    </row>
    <row r="583" spans="1:23" hidden="1" x14ac:dyDescent="0.3">
      <c r="A583" s="25">
        <v>3548</v>
      </c>
      <c r="B583" s="25" t="s">
        <v>3547</v>
      </c>
      <c r="C583" s="25" t="s">
        <v>7658</v>
      </c>
      <c r="D583" s="26">
        <v>2100</v>
      </c>
      <c r="E583" s="27">
        <v>2140</v>
      </c>
      <c r="F583" s="25" t="s">
        <v>8218</v>
      </c>
      <c r="G583" s="25" t="s">
        <v>8223</v>
      </c>
      <c r="H583" s="25" t="s">
        <v>8245</v>
      </c>
      <c r="I583" s="25">
        <v>1457139600</v>
      </c>
      <c r="J583" s="25">
        <v>1455230214</v>
      </c>
      <c r="K583" s="25" t="b">
        <v>0</v>
      </c>
      <c r="L583" s="25">
        <v>13</v>
      </c>
      <c r="M583" s="25" t="b">
        <v>1</v>
      </c>
      <c r="N583" s="25" t="s">
        <v>8269</v>
      </c>
      <c r="O583" s="25">
        <v>102</v>
      </c>
      <c r="P583" s="25">
        <v>164.62</v>
      </c>
      <c r="Q583" s="25" t="s">
        <v>8315</v>
      </c>
      <c r="R583" s="25" t="s">
        <v>8316</v>
      </c>
      <c r="S583" s="28">
        <v>42411.942291666666</v>
      </c>
      <c r="T583" s="25">
        <v>25569.000150462962</v>
      </c>
      <c r="U583" s="25">
        <v>2016</v>
      </c>
      <c r="V583" s="25">
        <v>2</v>
      </c>
      <c r="W583" s="25" t="s">
        <v>8373</v>
      </c>
    </row>
    <row r="584" spans="1:23" hidden="1" x14ac:dyDescent="0.3">
      <c r="A584" s="25">
        <v>3549</v>
      </c>
      <c r="B584" s="25" t="s">
        <v>3548</v>
      </c>
      <c r="C584" s="25" t="s">
        <v>7659</v>
      </c>
      <c r="D584" s="26">
        <v>1000</v>
      </c>
      <c r="E584" s="27">
        <v>1020</v>
      </c>
      <c r="F584" s="25" t="s">
        <v>8218</v>
      </c>
      <c r="G584" s="25" t="s">
        <v>8224</v>
      </c>
      <c r="H584" s="25" t="s">
        <v>8246</v>
      </c>
      <c r="I584" s="25">
        <v>1441358873</v>
      </c>
      <c r="J584" s="25">
        <v>1438939673</v>
      </c>
      <c r="K584" s="25" t="b">
        <v>0</v>
      </c>
      <c r="L584" s="25">
        <v>42</v>
      </c>
      <c r="M584" s="25" t="b">
        <v>1</v>
      </c>
      <c r="N584" s="25" t="s">
        <v>8269</v>
      </c>
      <c r="O584" s="25">
        <v>102</v>
      </c>
      <c r="P584" s="25">
        <v>24.29</v>
      </c>
      <c r="Q584" s="25" t="s">
        <v>8315</v>
      </c>
      <c r="R584" s="25" t="s">
        <v>8316</v>
      </c>
      <c r="S584" s="28">
        <v>42223.394363425927</v>
      </c>
      <c r="T584" s="25">
        <v>25569.000486111112</v>
      </c>
      <c r="U584" s="25">
        <v>2015</v>
      </c>
      <c r="V584" s="25">
        <v>8</v>
      </c>
      <c r="W584" s="25" t="s">
        <v>8379</v>
      </c>
    </row>
    <row r="585" spans="1:23" hidden="1" x14ac:dyDescent="0.3">
      <c r="A585" s="25">
        <v>3550</v>
      </c>
      <c r="B585" s="25" t="s">
        <v>3549</v>
      </c>
      <c r="C585" s="25" t="s">
        <v>7660</v>
      </c>
      <c r="D585" s="26">
        <v>2500</v>
      </c>
      <c r="E585" s="27">
        <v>2620</v>
      </c>
      <c r="F585" s="25" t="s">
        <v>8218</v>
      </c>
      <c r="G585" s="25" t="s">
        <v>8224</v>
      </c>
      <c r="H585" s="25" t="s">
        <v>8246</v>
      </c>
      <c r="I585" s="25">
        <v>1462224398</v>
      </c>
      <c r="J585" s="25">
        <v>1459632398</v>
      </c>
      <c r="K585" s="25" t="b">
        <v>0</v>
      </c>
      <c r="L585" s="25">
        <v>64</v>
      </c>
      <c r="M585" s="25" t="b">
        <v>1</v>
      </c>
      <c r="N585" s="25" t="s">
        <v>8269</v>
      </c>
      <c r="O585" s="25">
        <v>105</v>
      </c>
      <c r="P585" s="25">
        <v>40.94</v>
      </c>
      <c r="Q585" s="25" t="s">
        <v>8315</v>
      </c>
      <c r="R585" s="25" t="s">
        <v>8316</v>
      </c>
      <c r="S585" s="28">
        <v>42462.893495370372</v>
      </c>
      <c r="T585" s="25">
        <v>25569.000740740739</v>
      </c>
      <c r="U585" s="25">
        <v>2016</v>
      </c>
      <c r="V585" s="25">
        <v>4</v>
      </c>
      <c r="W585" s="25" t="s">
        <v>8375</v>
      </c>
    </row>
    <row r="586" spans="1:23" hidden="1" x14ac:dyDescent="0.3">
      <c r="A586" s="25">
        <v>3551</v>
      </c>
      <c r="B586" s="25" t="s">
        <v>3550</v>
      </c>
      <c r="C586" s="25" t="s">
        <v>7661</v>
      </c>
      <c r="D586" s="26">
        <v>1500</v>
      </c>
      <c r="E586" s="27">
        <v>1527.5</v>
      </c>
      <c r="F586" s="25" t="s">
        <v>8218</v>
      </c>
      <c r="G586" s="25" t="s">
        <v>8223</v>
      </c>
      <c r="H586" s="25" t="s">
        <v>8245</v>
      </c>
      <c r="I586" s="25">
        <v>1400796420</v>
      </c>
      <c r="J586" s="25">
        <v>1398342170</v>
      </c>
      <c r="K586" s="25" t="b">
        <v>0</v>
      </c>
      <c r="L586" s="25">
        <v>25</v>
      </c>
      <c r="M586" s="25" t="b">
        <v>1</v>
      </c>
      <c r="N586" s="25" t="s">
        <v>8269</v>
      </c>
      <c r="O586" s="25">
        <v>102</v>
      </c>
      <c r="P586" s="25">
        <v>61.1</v>
      </c>
      <c r="Q586" s="25" t="s">
        <v>8315</v>
      </c>
      <c r="R586" s="25" t="s">
        <v>8316</v>
      </c>
      <c r="S586" s="28">
        <v>41753.515856481477</v>
      </c>
      <c r="T586" s="25">
        <v>25569.00028935185</v>
      </c>
      <c r="U586" s="25">
        <v>2014</v>
      </c>
      <c r="V586" s="25">
        <v>4</v>
      </c>
      <c r="W586" s="25" t="s">
        <v>8375</v>
      </c>
    </row>
    <row r="587" spans="1:23" hidden="1" x14ac:dyDescent="0.3">
      <c r="A587" s="25">
        <v>3552</v>
      </c>
      <c r="B587" s="25" t="s">
        <v>3551</v>
      </c>
      <c r="C587" s="25" t="s">
        <v>7662</v>
      </c>
      <c r="D587" s="26">
        <v>773</v>
      </c>
      <c r="E587" s="27">
        <v>773</v>
      </c>
      <c r="F587" s="25" t="s">
        <v>8218</v>
      </c>
      <c r="G587" s="25" t="s">
        <v>8224</v>
      </c>
      <c r="H587" s="25" t="s">
        <v>8246</v>
      </c>
      <c r="I587" s="25">
        <v>1403964324</v>
      </c>
      <c r="J587" s="25">
        <v>1401372324</v>
      </c>
      <c r="K587" s="25" t="b">
        <v>0</v>
      </c>
      <c r="L587" s="25">
        <v>20</v>
      </c>
      <c r="M587" s="25" t="b">
        <v>1</v>
      </c>
      <c r="N587" s="25" t="s">
        <v>8269</v>
      </c>
      <c r="O587" s="25">
        <v>100</v>
      </c>
      <c r="P587" s="25">
        <v>38.65</v>
      </c>
      <c r="Q587" s="25" t="s">
        <v>8315</v>
      </c>
      <c r="R587" s="25" t="s">
        <v>8316</v>
      </c>
      <c r="S587" s="28">
        <v>41788.587083333332</v>
      </c>
      <c r="T587" s="25">
        <v>25569.000231481481</v>
      </c>
      <c r="U587" s="25">
        <v>2014</v>
      </c>
      <c r="V587" s="25">
        <v>5</v>
      </c>
      <c r="W587" s="25" t="s">
        <v>8376</v>
      </c>
    </row>
    <row r="588" spans="1:23" hidden="1" x14ac:dyDescent="0.3">
      <c r="A588" s="25">
        <v>3553</v>
      </c>
      <c r="B588" s="25" t="s">
        <v>3552</v>
      </c>
      <c r="C588" s="25" t="s">
        <v>7663</v>
      </c>
      <c r="D588" s="26">
        <v>5500</v>
      </c>
      <c r="E588" s="27">
        <v>5845</v>
      </c>
      <c r="F588" s="25" t="s">
        <v>8218</v>
      </c>
      <c r="G588" s="25" t="s">
        <v>8223</v>
      </c>
      <c r="H588" s="25" t="s">
        <v>8245</v>
      </c>
      <c r="I588" s="25">
        <v>1439337600</v>
      </c>
      <c r="J588" s="25">
        <v>1436575280</v>
      </c>
      <c r="K588" s="25" t="b">
        <v>0</v>
      </c>
      <c r="L588" s="25">
        <v>104</v>
      </c>
      <c r="M588" s="25" t="b">
        <v>1</v>
      </c>
      <c r="N588" s="25" t="s">
        <v>8269</v>
      </c>
      <c r="O588" s="25">
        <v>106</v>
      </c>
      <c r="P588" s="25">
        <v>56.2</v>
      </c>
      <c r="Q588" s="25" t="s">
        <v>8315</v>
      </c>
      <c r="R588" s="25" t="s">
        <v>8316</v>
      </c>
      <c r="S588" s="28">
        <v>42196.028703703705</v>
      </c>
      <c r="T588" s="25">
        <v>25569.001203703705</v>
      </c>
      <c r="U588" s="25">
        <v>2015</v>
      </c>
      <c r="V588" s="25">
        <v>7</v>
      </c>
      <c r="W588" s="25" t="s">
        <v>8378</v>
      </c>
    </row>
    <row r="589" spans="1:23" hidden="1" x14ac:dyDescent="0.3">
      <c r="A589" s="25">
        <v>3554</v>
      </c>
      <c r="B589" s="25" t="s">
        <v>3553</v>
      </c>
      <c r="C589" s="25" t="s">
        <v>7664</v>
      </c>
      <c r="D589" s="26">
        <v>5000</v>
      </c>
      <c r="E589" s="27">
        <v>5671.11</v>
      </c>
      <c r="F589" s="25" t="s">
        <v>8218</v>
      </c>
      <c r="G589" s="25" t="s">
        <v>8223</v>
      </c>
      <c r="H589" s="25" t="s">
        <v>8245</v>
      </c>
      <c r="I589" s="25">
        <v>1423674000</v>
      </c>
      <c r="J589" s="25">
        <v>1421025159</v>
      </c>
      <c r="K589" s="25" t="b">
        <v>0</v>
      </c>
      <c r="L589" s="25">
        <v>53</v>
      </c>
      <c r="M589" s="25" t="b">
        <v>1</v>
      </c>
      <c r="N589" s="25" t="s">
        <v>8269</v>
      </c>
      <c r="O589" s="25">
        <v>113</v>
      </c>
      <c r="P589" s="25">
        <v>107</v>
      </c>
      <c r="Q589" s="25" t="s">
        <v>8315</v>
      </c>
      <c r="R589" s="25" t="s">
        <v>8316</v>
      </c>
      <c r="S589" s="28">
        <v>42016.050451388888</v>
      </c>
      <c r="T589" s="25">
        <v>25569.000613425927</v>
      </c>
      <c r="U589" s="25">
        <v>2015</v>
      </c>
      <c r="V589" s="25">
        <v>1</v>
      </c>
      <c r="W589" s="25" t="s">
        <v>8372</v>
      </c>
    </row>
    <row r="590" spans="1:23" hidden="1" x14ac:dyDescent="0.3">
      <c r="A590" s="25">
        <v>3555</v>
      </c>
      <c r="B590" s="25" t="s">
        <v>3554</v>
      </c>
      <c r="C590" s="25" t="s">
        <v>7665</v>
      </c>
      <c r="D590" s="26">
        <v>2400</v>
      </c>
      <c r="E590" s="27">
        <v>2400</v>
      </c>
      <c r="F590" s="25" t="s">
        <v>8218</v>
      </c>
      <c r="G590" s="25" t="s">
        <v>8236</v>
      </c>
      <c r="H590" s="25" t="s">
        <v>8248</v>
      </c>
      <c r="I590" s="25">
        <v>1479382594</v>
      </c>
      <c r="J590" s="25">
        <v>1476786994</v>
      </c>
      <c r="K590" s="25" t="b">
        <v>0</v>
      </c>
      <c r="L590" s="25">
        <v>14</v>
      </c>
      <c r="M590" s="25" t="b">
        <v>1</v>
      </c>
      <c r="N590" s="25" t="s">
        <v>8269</v>
      </c>
      <c r="O590" s="25">
        <v>100</v>
      </c>
      <c r="P590" s="25">
        <v>171.43</v>
      </c>
      <c r="Q590" s="25" t="s">
        <v>8315</v>
      </c>
      <c r="R590" s="25" t="s">
        <v>8316</v>
      </c>
      <c r="S590" s="28">
        <v>42661.442060185189</v>
      </c>
      <c r="T590" s="25">
        <v>25569.000162037039</v>
      </c>
      <c r="U590" s="25">
        <v>2016</v>
      </c>
      <c r="V590" s="25">
        <v>10</v>
      </c>
      <c r="W590" s="25" t="s">
        <v>8383</v>
      </c>
    </row>
    <row r="591" spans="1:23" hidden="1" x14ac:dyDescent="0.3">
      <c r="A591" s="25">
        <v>3556</v>
      </c>
      <c r="B591" s="25" t="s">
        <v>3555</v>
      </c>
      <c r="C591" s="25" t="s">
        <v>7666</v>
      </c>
      <c r="D591" s="26">
        <v>2200</v>
      </c>
      <c r="E591" s="27">
        <v>2210</v>
      </c>
      <c r="F591" s="25" t="s">
        <v>8218</v>
      </c>
      <c r="G591" s="25" t="s">
        <v>8224</v>
      </c>
      <c r="H591" s="25" t="s">
        <v>8246</v>
      </c>
      <c r="I591" s="25">
        <v>1408289724</v>
      </c>
      <c r="J591" s="25">
        <v>1403105724</v>
      </c>
      <c r="K591" s="25" t="b">
        <v>0</v>
      </c>
      <c r="L591" s="25">
        <v>20</v>
      </c>
      <c r="M591" s="25" t="b">
        <v>1</v>
      </c>
      <c r="N591" s="25" t="s">
        <v>8269</v>
      </c>
      <c r="O591" s="25">
        <v>100</v>
      </c>
      <c r="P591" s="25">
        <v>110.5</v>
      </c>
      <c r="Q591" s="25" t="s">
        <v>8315</v>
      </c>
      <c r="R591" s="25" t="s">
        <v>8316</v>
      </c>
      <c r="S591" s="28">
        <v>41808.649583333332</v>
      </c>
      <c r="T591" s="25">
        <v>25569.000231481481</v>
      </c>
      <c r="U591" s="25">
        <v>2014</v>
      </c>
      <c r="V591" s="25">
        <v>6</v>
      </c>
      <c r="W591" s="25" t="s">
        <v>8377</v>
      </c>
    </row>
    <row r="592" spans="1:23" x14ac:dyDescent="0.3">
      <c r="A592" s="25">
        <v>3557</v>
      </c>
      <c r="B592" s="25" t="s">
        <v>3556</v>
      </c>
      <c r="C592" s="25" t="s">
        <v>7667</v>
      </c>
      <c r="D592" s="26">
        <v>100000</v>
      </c>
      <c r="E592" s="27">
        <v>100036</v>
      </c>
      <c r="F592" s="25" t="s">
        <v>8218</v>
      </c>
      <c r="G592" s="25" t="s">
        <v>8223</v>
      </c>
      <c r="H592" s="25" t="s">
        <v>8245</v>
      </c>
      <c r="I592" s="25">
        <v>1399271911</v>
      </c>
      <c r="J592" s="25">
        <v>1396334311</v>
      </c>
      <c r="K592" s="25" t="b">
        <v>0</v>
      </c>
      <c r="L592" s="25">
        <v>558</v>
      </c>
      <c r="M592" s="25" t="b">
        <v>1</v>
      </c>
      <c r="N592" s="25" t="s">
        <v>8269</v>
      </c>
      <c r="O592" s="25">
        <v>100</v>
      </c>
      <c r="P592" s="25">
        <v>179.28</v>
      </c>
      <c r="Q592" s="25" t="s">
        <v>8315</v>
      </c>
      <c r="R592" s="25" t="s">
        <v>8316</v>
      </c>
      <c r="S592" s="28">
        <v>41730.276747685188</v>
      </c>
      <c r="T592" s="25">
        <v>25569.006458333333</v>
      </c>
      <c r="U592" s="25">
        <v>2014</v>
      </c>
      <c r="V592" s="25">
        <v>4</v>
      </c>
      <c r="W592" s="25" t="s">
        <v>8375</v>
      </c>
    </row>
    <row r="593" spans="1:23" hidden="1" x14ac:dyDescent="0.3">
      <c r="A593" s="25">
        <v>3558</v>
      </c>
      <c r="B593" s="25" t="s">
        <v>3557</v>
      </c>
      <c r="C593" s="25" t="s">
        <v>7668</v>
      </c>
      <c r="D593" s="26">
        <v>350</v>
      </c>
      <c r="E593" s="27">
        <v>504</v>
      </c>
      <c r="F593" s="25" t="s">
        <v>8218</v>
      </c>
      <c r="G593" s="25" t="s">
        <v>8224</v>
      </c>
      <c r="H593" s="25" t="s">
        <v>8246</v>
      </c>
      <c r="I593" s="25">
        <v>1435352400</v>
      </c>
      <c r="J593" s="25">
        <v>1431718575</v>
      </c>
      <c r="K593" s="25" t="b">
        <v>0</v>
      </c>
      <c r="L593" s="25">
        <v>22</v>
      </c>
      <c r="M593" s="25" t="b">
        <v>1</v>
      </c>
      <c r="N593" s="25" t="s">
        <v>8269</v>
      </c>
      <c r="O593" s="25">
        <v>144</v>
      </c>
      <c r="P593" s="25">
        <v>22.91</v>
      </c>
      <c r="Q593" s="25" t="s">
        <v>8315</v>
      </c>
      <c r="R593" s="25" t="s">
        <v>8316</v>
      </c>
      <c r="S593" s="28">
        <v>42139.816840277781</v>
      </c>
      <c r="T593" s="25">
        <v>25569.000254629631</v>
      </c>
      <c r="U593" s="25">
        <v>2015</v>
      </c>
      <c r="V593" s="25">
        <v>5</v>
      </c>
      <c r="W593" s="25" t="s">
        <v>8376</v>
      </c>
    </row>
    <row r="594" spans="1:23" hidden="1" x14ac:dyDescent="0.3">
      <c r="A594" s="25">
        <v>3559</v>
      </c>
      <c r="B594" s="25" t="s">
        <v>3558</v>
      </c>
      <c r="C594" s="25" t="s">
        <v>7669</v>
      </c>
      <c r="D594" s="26">
        <v>1000</v>
      </c>
      <c r="E594" s="27">
        <v>1035</v>
      </c>
      <c r="F594" s="25" t="s">
        <v>8218</v>
      </c>
      <c r="G594" s="25" t="s">
        <v>8225</v>
      </c>
      <c r="H594" s="25" t="s">
        <v>8247</v>
      </c>
      <c r="I594" s="25">
        <v>1438333080</v>
      </c>
      <c r="J594" s="25">
        <v>1436408308</v>
      </c>
      <c r="K594" s="25" t="b">
        <v>0</v>
      </c>
      <c r="L594" s="25">
        <v>24</v>
      </c>
      <c r="M594" s="25" t="b">
        <v>1</v>
      </c>
      <c r="N594" s="25" t="s">
        <v>8269</v>
      </c>
      <c r="O594" s="25">
        <v>104</v>
      </c>
      <c r="P594" s="25">
        <v>43.13</v>
      </c>
      <c r="Q594" s="25" t="s">
        <v>8315</v>
      </c>
      <c r="R594" s="25" t="s">
        <v>8316</v>
      </c>
      <c r="S594" s="28">
        <v>42194.096157407403</v>
      </c>
      <c r="T594" s="25">
        <v>25569.000277777777</v>
      </c>
      <c r="U594" s="25">
        <v>2015</v>
      </c>
      <c r="V594" s="25">
        <v>7</v>
      </c>
      <c r="W594" s="25" t="s">
        <v>8378</v>
      </c>
    </row>
    <row r="595" spans="1:23" hidden="1" x14ac:dyDescent="0.3">
      <c r="A595" s="25">
        <v>3560</v>
      </c>
      <c r="B595" s="25" t="s">
        <v>3559</v>
      </c>
      <c r="C595" s="25" t="s">
        <v>7670</v>
      </c>
      <c r="D595" s="26">
        <v>3200</v>
      </c>
      <c r="E595" s="27">
        <v>3470</v>
      </c>
      <c r="F595" s="25" t="s">
        <v>8218</v>
      </c>
      <c r="G595" s="25" t="s">
        <v>8228</v>
      </c>
      <c r="H595" s="25" t="s">
        <v>8250</v>
      </c>
      <c r="I595" s="25">
        <v>1432694700</v>
      </c>
      <c r="J595" s="25">
        <v>1429651266</v>
      </c>
      <c r="K595" s="25" t="b">
        <v>0</v>
      </c>
      <c r="L595" s="25">
        <v>74</v>
      </c>
      <c r="M595" s="25" t="b">
        <v>1</v>
      </c>
      <c r="N595" s="25" t="s">
        <v>8269</v>
      </c>
      <c r="O595" s="25">
        <v>108</v>
      </c>
      <c r="P595" s="25">
        <v>46.89</v>
      </c>
      <c r="Q595" s="25" t="s">
        <v>8315</v>
      </c>
      <c r="R595" s="25" t="s">
        <v>8316</v>
      </c>
      <c r="S595" s="28">
        <v>42115.889652777783</v>
      </c>
      <c r="T595" s="25">
        <v>25569.000856481482</v>
      </c>
      <c r="U595" s="25">
        <v>2015</v>
      </c>
      <c r="V595" s="25">
        <v>4</v>
      </c>
      <c r="W595" s="25" t="s">
        <v>8375</v>
      </c>
    </row>
    <row r="596" spans="1:23" hidden="1" x14ac:dyDescent="0.3">
      <c r="A596" s="25">
        <v>3561</v>
      </c>
      <c r="B596" s="25" t="s">
        <v>3560</v>
      </c>
      <c r="C596" s="25" t="s">
        <v>7671</v>
      </c>
      <c r="D596" s="26">
        <v>2500</v>
      </c>
      <c r="E596" s="27">
        <v>2560</v>
      </c>
      <c r="F596" s="25" t="s">
        <v>8218</v>
      </c>
      <c r="G596" s="25" t="s">
        <v>8223</v>
      </c>
      <c r="H596" s="25" t="s">
        <v>8245</v>
      </c>
      <c r="I596" s="25">
        <v>1438799760</v>
      </c>
      <c r="J596" s="25">
        <v>1437236378</v>
      </c>
      <c r="K596" s="25" t="b">
        <v>0</v>
      </c>
      <c r="L596" s="25">
        <v>54</v>
      </c>
      <c r="M596" s="25" t="b">
        <v>1</v>
      </c>
      <c r="N596" s="25" t="s">
        <v>8269</v>
      </c>
      <c r="O596" s="25">
        <v>102</v>
      </c>
      <c r="P596" s="25">
        <v>47.41</v>
      </c>
      <c r="Q596" s="25" t="s">
        <v>8315</v>
      </c>
      <c r="R596" s="25" t="s">
        <v>8316</v>
      </c>
      <c r="S596" s="28">
        <v>42203.680300925931</v>
      </c>
      <c r="T596" s="25">
        <v>25569.000625000001</v>
      </c>
      <c r="U596" s="25">
        <v>2015</v>
      </c>
      <c r="V596" s="25">
        <v>7</v>
      </c>
      <c r="W596" s="25" t="s">
        <v>8378</v>
      </c>
    </row>
    <row r="597" spans="1:23" hidden="1" x14ac:dyDescent="0.3">
      <c r="A597" s="25">
        <v>3562</v>
      </c>
      <c r="B597" s="25" t="s">
        <v>3561</v>
      </c>
      <c r="C597" s="25" t="s">
        <v>7672</v>
      </c>
      <c r="D597" s="26">
        <v>315</v>
      </c>
      <c r="E597" s="27">
        <v>469</v>
      </c>
      <c r="F597" s="25" t="s">
        <v>8218</v>
      </c>
      <c r="G597" s="25" t="s">
        <v>8224</v>
      </c>
      <c r="H597" s="25" t="s">
        <v>8246</v>
      </c>
      <c r="I597" s="25">
        <v>1457906400</v>
      </c>
      <c r="J597" s="25">
        <v>1457115427</v>
      </c>
      <c r="K597" s="25" t="b">
        <v>0</v>
      </c>
      <c r="L597" s="25">
        <v>31</v>
      </c>
      <c r="M597" s="25" t="b">
        <v>1</v>
      </c>
      <c r="N597" s="25" t="s">
        <v>8269</v>
      </c>
      <c r="O597" s="25">
        <v>149</v>
      </c>
      <c r="P597" s="25">
        <v>15.13</v>
      </c>
      <c r="Q597" s="25" t="s">
        <v>8315</v>
      </c>
      <c r="R597" s="25" t="s">
        <v>8316</v>
      </c>
      <c r="S597" s="28">
        <v>42433.761886574073</v>
      </c>
      <c r="T597" s="25">
        <v>25569.000358796296</v>
      </c>
      <c r="U597" s="25">
        <v>2016</v>
      </c>
      <c r="V597" s="25">
        <v>3</v>
      </c>
      <c r="W597" s="25" t="s">
        <v>8374</v>
      </c>
    </row>
    <row r="598" spans="1:23" hidden="1" x14ac:dyDescent="0.3">
      <c r="A598" s="25">
        <v>3563</v>
      </c>
      <c r="B598" s="25" t="s">
        <v>3562</v>
      </c>
      <c r="C598" s="25" t="s">
        <v>7673</v>
      </c>
      <c r="D598" s="26">
        <v>500</v>
      </c>
      <c r="E598" s="27">
        <v>527.45000000000005</v>
      </c>
      <c r="F598" s="25" t="s">
        <v>8218</v>
      </c>
      <c r="G598" s="25" t="s">
        <v>8224</v>
      </c>
      <c r="H598" s="25" t="s">
        <v>8246</v>
      </c>
      <c r="I598" s="25">
        <v>1470078000</v>
      </c>
      <c r="J598" s="25">
        <v>1467648456</v>
      </c>
      <c r="K598" s="25" t="b">
        <v>0</v>
      </c>
      <c r="L598" s="25">
        <v>25</v>
      </c>
      <c r="M598" s="25" t="b">
        <v>1</v>
      </c>
      <c r="N598" s="25" t="s">
        <v>8269</v>
      </c>
      <c r="O598" s="25">
        <v>105</v>
      </c>
      <c r="P598" s="25">
        <v>21.1</v>
      </c>
      <c r="Q598" s="25" t="s">
        <v>8315</v>
      </c>
      <c r="R598" s="25" t="s">
        <v>8316</v>
      </c>
      <c r="S598" s="28">
        <v>42555.671944444446</v>
      </c>
      <c r="T598" s="25">
        <v>25569.00028935185</v>
      </c>
      <c r="U598" s="25">
        <v>2016</v>
      </c>
      <c r="V598" s="25">
        <v>7</v>
      </c>
      <c r="W598" s="25" t="s">
        <v>8378</v>
      </c>
    </row>
    <row r="599" spans="1:23" hidden="1" x14ac:dyDescent="0.3">
      <c r="A599" s="25">
        <v>3564</v>
      </c>
      <c r="B599" s="25" t="s">
        <v>3563</v>
      </c>
      <c r="C599" s="25" t="s">
        <v>7674</v>
      </c>
      <c r="D599" s="26">
        <v>1000</v>
      </c>
      <c r="E599" s="27">
        <v>1005</v>
      </c>
      <c r="F599" s="25" t="s">
        <v>8218</v>
      </c>
      <c r="G599" s="25" t="s">
        <v>8224</v>
      </c>
      <c r="H599" s="25" t="s">
        <v>8246</v>
      </c>
      <c r="I599" s="25">
        <v>1444060800</v>
      </c>
      <c r="J599" s="25">
        <v>1440082649</v>
      </c>
      <c r="K599" s="25" t="b">
        <v>0</v>
      </c>
      <c r="L599" s="25">
        <v>17</v>
      </c>
      <c r="M599" s="25" t="b">
        <v>1</v>
      </c>
      <c r="N599" s="25" t="s">
        <v>8269</v>
      </c>
      <c r="O599" s="25">
        <v>101</v>
      </c>
      <c r="P599" s="25">
        <v>59.12</v>
      </c>
      <c r="Q599" s="25" t="s">
        <v>8315</v>
      </c>
      <c r="R599" s="25" t="s">
        <v>8316</v>
      </c>
      <c r="S599" s="28">
        <v>42236.623252314821</v>
      </c>
      <c r="T599" s="25">
        <v>25569.000196759258</v>
      </c>
      <c r="U599" s="25">
        <v>2015</v>
      </c>
      <c r="V599" s="25">
        <v>8</v>
      </c>
      <c r="W599" s="25" t="s">
        <v>8379</v>
      </c>
    </row>
    <row r="600" spans="1:23" hidden="1" x14ac:dyDescent="0.3">
      <c r="A600" s="25">
        <v>3565</v>
      </c>
      <c r="B600" s="25" t="s">
        <v>3564</v>
      </c>
      <c r="C600" s="25" t="s">
        <v>7675</v>
      </c>
      <c r="D600" s="26">
        <v>900</v>
      </c>
      <c r="E600" s="27">
        <v>1175</v>
      </c>
      <c r="F600" s="25" t="s">
        <v>8218</v>
      </c>
      <c r="G600" s="25" t="s">
        <v>8223</v>
      </c>
      <c r="H600" s="25" t="s">
        <v>8245</v>
      </c>
      <c r="I600" s="25">
        <v>1420048208</v>
      </c>
      <c r="J600" s="25">
        <v>1417456208</v>
      </c>
      <c r="K600" s="25" t="b">
        <v>0</v>
      </c>
      <c r="L600" s="25">
        <v>12</v>
      </c>
      <c r="M600" s="25" t="b">
        <v>1</v>
      </c>
      <c r="N600" s="25" t="s">
        <v>8269</v>
      </c>
      <c r="O600" s="25">
        <v>131</v>
      </c>
      <c r="P600" s="25">
        <v>97.92</v>
      </c>
      <c r="Q600" s="25" t="s">
        <v>8315</v>
      </c>
      <c r="R600" s="25" t="s">
        <v>8316</v>
      </c>
      <c r="S600" s="28">
        <v>41974.743148148147</v>
      </c>
      <c r="T600" s="25">
        <v>25569.000138888889</v>
      </c>
      <c r="U600" s="25">
        <v>2014</v>
      </c>
      <c r="V600" s="25">
        <v>12</v>
      </c>
      <c r="W600" s="25" t="s">
        <v>8382</v>
      </c>
    </row>
    <row r="601" spans="1:23" hidden="1" x14ac:dyDescent="0.3">
      <c r="A601" s="25">
        <v>3566</v>
      </c>
      <c r="B601" s="25" t="s">
        <v>3565</v>
      </c>
      <c r="C601" s="25" t="s">
        <v>7676</v>
      </c>
      <c r="D601" s="26">
        <v>2000</v>
      </c>
      <c r="E601" s="27">
        <v>2095</v>
      </c>
      <c r="F601" s="25" t="s">
        <v>8218</v>
      </c>
      <c r="G601" s="25" t="s">
        <v>8224</v>
      </c>
      <c r="H601" s="25" t="s">
        <v>8246</v>
      </c>
      <c r="I601" s="25">
        <v>1422015083</v>
      </c>
      <c r="J601" s="25">
        <v>1419423083</v>
      </c>
      <c r="K601" s="25" t="b">
        <v>0</v>
      </c>
      <c r="L601" s="25">
        <v>38</v>
      </c>
      <c r="M601" s="25" t="b">
        <v>1</v>
      </c>
      <c r="N601" s="25" t="s">
        <v>8269</v>
      </c>
      <c r="O601" s="25">
        <v>105</v>
      </c>
      <c r="P601" s="25">
        <v>55.13</v>
      </c>
      <c r="Q601" s="25" t="s">
        <v>8315</v>
      </c>
      <c r="R601" s="25" t="s">
        <v>8316</v>
      </c>
      <c r="S601" s="28">
        <v>41997.507905092592</v>
      </c>
      <c r="T601" s="25">
        <v>25569.000439814816</v>
      </c>
      <c r="U601" s="25">
        <v>2014</v>
      </c>
      <c r="V601" s="25">
        <v>12</v>
      </c>
      <c r="W601" s="25" t="s">
        <v>8382</v>
      </c>
    </row>
    <row r="602" spans="1:23" hidden="1" x14ac:dyDescent="0.3">
      <c r="A602" s="25">
        <v>3567</v>
      </c>
      <c r="B602" s="25" t="s">
        <v>3566</v>
      </c>
      <c r="C602" s="25" t="s">
        <v>7677</v>
      </c>
      <c r="D602" s="26">
        <v>1000</v>
      </c>
      <c r="E602" s="27">
        <v>1088</v>
      </c>
      <c r="F602" s="25" t="s">
        <v>8218</v>
      </c>
      <c r="G602" s="25" t="s">
        <v>8224</v>
      </c>
      <c r="H602" s="25" t="s">
        <v>8246</v>
      </c>
      <c r="I602" s="25">
        <v>1433964444</v>
      </c>
      <c r="J602" s="25">
        <v>1431372444</v>
      </c>
      <c r="K602" s="25" t="b">
        <v>0</v>
      </c>
      <c r="L602" s="25">
        <v>41</v>
      </c>
      <c r="M602" s="25" t="b">
        <v>1</v>
      </c>
      <c r="N602" s="25" t="s">
        <v>8269</v>
      </c>
      <c r="O602" s="25">
        <v>109</v>
      </c>
      <c r="P602" s="25">
        <v>26.54</v>
      </c>
      <c r="Q602" s="25" t="s">
        <v>8315</v>
      </c>
      <c r="R602" s="25" t="s">
        <v>8316</v>
      </c>
      <c r="S602" s="28">
        <v>42135.810694444444</v>
      </c>
      <c r="T602" s="25">
        <v>25569.000474537039</v>
      </c>
      <c r="U602" s="25">
        <v>2015</v>
      </c>
      <c r="V602" s="25">
        <v>5</v>
      </c>
      <c r="W602" s="25" t="s">
        <v>8376</v>
      </c>
    </row>
    <row r="603" spans="1:23" hidden="1" x14ac:dyDescent="0.3">
      <c r="A603" s="25">
        <v>3568</v>
      </c>
      <c r="B603" s="25" t="s">
        <v>3567</v>
      </c>
      <c r="C603" s="25" t="s">
        <v>7678</v>
      </c>
      <c r="D603" s="26">
        <v>1000</v>
      </c>
      <c r="E603" s="27">
        <v>1110</v>
      </c>
      <c r="F603" s="25" t="s">
        <v>8218</v>
      </c>
      <c r="G603" s="25" t="s">
        <v>8223</v>
      </c>
      <c r="H603" s="25" t="s">
        <v>8245</v>
      </c>
      <c r="I603" s="25">
        <v>1410975994</v>
      </c>
      <c r="J603" s="25">
        <v>1408383994</v>
      </c>
      <c r="K603" s="25" t="b">
        <v>0</v>
      </c>
      <c r="L603" s="25">
        <v>19</v>
      </c>
      <c r="M603" s="25" t="b">
        <v>1</v>
      </c>
      <c r="N603" s="25" t="s">
        <v>8269</v>
      </c>
      <c r="O603" s="25">
        <v>111</v>
      </c>
      <c r="P603" s="25">
        <v>58.42</v>
      </c>
      <c r="Q603" s="25" t="s">
        <v>8315</v>
      </c>
      <c r="R603" s="25" t="s">
        <v>8316</v>
      </c>
      <c r="S603" s="28">
        <v>41869.740671296298</v>
      </c>
      <c r="T603" s="25">
        <v>25569.000219907408</v>
      </c>
      <c r="U603" s="25">
        <v>2014</v>
      </c>
      <c r="V603" s="25">
        <v>8</v>
      </c>
      <c r="W603" s="25" t="s">
        <v>8379</v>
      </c>
    </row>
    <row r="604" spans="1:23" hidden="1" x14ac:dyDescent="0.3">
      <c r="A604" s="25">
        <v>3569</v>
      </c>
      <c r="B604" s="25" t="s">
        <v>3568</v>
      </c>
      <c r="C604" s="25" t="s">
        <v>7679</v>
      </c>
      <c r="D604" s="26">
        <v>5000</v>
      </c>
      <c r="E604" s="27">
        <v>5024</v>
      </c>
      <c r="F604" s="25" t="s">
        <v>8218</v>
      </c>
      <c r="G604" s="25" t="s">
        <v>8223</v>
      </c>
      <c r="H604" s="25" t="s">
        <v>8245</v>
      </c>
      <c r="I604" s="25">
        <v>1420734696</v>
      </c>
      <c r="J604" s="25">
        <v>1418142696</v>
      </c>
      <c r="K604" s="25" t="b">
        <v>0</v>
      </c>
      <c r="L604" s="25">
        <v>41</v>
      </c>
      <c r="M604" s="25" t="b">
        <v>1</v>
      </c>
      <c r="N604" s="25" t="s">
        <v>8269</v>
      </c>
      <c r="O604" s="25">
        <v>100</v>
      </c>
      <c r="P604" s="25">
        <v>122.54</v>
      </c>
      <c r="Q604" s="25" t="s">
        <v>8315</v>
      </c>
      <c r="R604" s="25" t="s">
        <v>8316</v>
      </c>
      <c r="S604" s="28">
        <v>41982.688611111109</v>
      </c>
      <c r="T604" s="25">
        <v>25569.000474537039</v>
      </c>
      <c r="U604" s="25">
        <v>2014</v>
      </c>
      <c r="V604" s="25">
        <v>12</v>
      </c>
      <c r="W604" s="25" t="s">
        <v>8382</v>
      </c>
    </row>
    <row r="605" spans="1:23" hidden="1" x14ac:dyDescent="0.3">
      <c r="A605" s="25">
        <v>3570</v>
      </c>
      <c r="B605" s="25" t="s">
        <v>3569</v>
      </c>
      <c r="C605" s="25" t="s">
        <v>7680</v>
      </c>
      <c r="D605" s="26">
        <v>2000</v>
      </c>
      <c r="E605" s="27">
        <v>2287</v>
      </c>
      <c r="F605" s="25" t="s">
        <v>8218</v>
      </c>
      <c r="G605" s="25" t="s">
        <v>8223</v>
      </c>
      <c r="H605" s="25" t="s">
        <v>8245</v>
      </c>
      <c r="I605" s="25">
        <v>1420009200</v>
      </c>
      <c r="J605" s="25">
        <v>1417593483</v>
      </c>
      <c r="K605" s="25" t="b">
        <v>0</v>
      </c>
      <c r="L605" s="25">
        <v>26</v>
      </c>
      <c r="M605" s="25" t="b">
        <v>1</v>
      </c>
      <c r="N605" s="25" t="s">
        <v>8269</v>
      </c>
      <c r="O605" s="25">
        <v>114</v>
      </c>
      <c r="P605" s="25">
        <v>87.96</v>
      </c>
      <c r="Q605" s="25" t="s">
        <v>8315</v>
      </c>
      <c r="R605" s="25" t="s">
        <v>8316</v>
      </c>
      <c r="S605" s="28">
        <v>41976.331979166673</v>
      </c>
      <c r="T605" s="25">
        <v>25569.000300925927</v>
      </c>
      <c r="U605" s="25">
        <v>2014</v>
      </c>
      <c r="V605" s="25">
        <v>12</v>
      </c>
      <c r="W605" s="25" t="s">
        <v>8382</v>
      </c>
    </row>
    <row r="606" spans="1:23" hidden="1" x14ac:dyDescent="0.3">
      <c r="A606" s="25">
        <v>3571</v>
      </c>
      <c r="B606" s="25" t="s">
        <v>3570</v>
      </c>
      <c r="C606" s="25" t="s">
        <v>7681</v>
      </c>
      <c r="D606" s="26">
        <v>1500</v>
      </c>
      <c r="E606" s="27">
        <v>1831</v>
      </c>
      <c r="F606" s="25" t="s">
        <v>8218</v>
      </c>
      <c r="G606" s="25" t="s">
        <v>8224</v>
      </c>
      <c r="H606" s="25" t="s">
        <v>8246</v>
      </c>
      <c r="I606" s="25">
        <v>1414701413</v>
      </c>
      <c r="J606" s="25">
        <v>1412109413</v>
      </c>
      <c r="K606" s="25" t="b">
        <v>0</v>
      </c>
      <c r="L606" s="25">
        <v>25</v>
      </c>
      <c r="M606" s="25" t="b">
        <v>1</v>
      </c>
      <c r="N606" s="25" t="s">
        <v>8269</v>
      </c>
      <c r="O606" s="25">
        <v>122</v>
      </c>
      <c r="P606" s="25">
        <v>73.239999999999995</v>
      </c>
      <c r="Q606" s="25" t="s">
        <v>8315</v>
      </c>
      <c r="R606" s="25" t="s">
        <v>8316</v>
      </c>
      <c r="S606" s="28">
        <v>41912.858946759261</v>
      </c>
      <c r="T606" s="25">
        <v>25569.00028935185</v>
      </c>
      <c r="U606" s="25">
        <v>2014</v>
      </c>
      <c r="V606" s="25">
        <v>9</v>
      </c>
      <c r="W606" s="25" t="s">
        <v>8380</v>
      </c>
    </row>
    <row r="607" spans="1:23" hidden="1" x14ac:dyDescent="0.3">
      <c r="A607" s="25">
        <v>3572</v>
      </c>
      <c r="B607" s="25" t="s">
        <v>3571</v>
      </c>
      <c r="C607" s="25" t="s">
        <v>7682</v>
      </c>
      <c r="D607" s="26">
        <v>500</v>
      </c>
      <c r="E607" s="27">
        <v>500</v>
      </c>
      <c r="F607" s="25" t="s">
        <v>8218</v>
      </c>
      <c r="G607" s="25" t="s">
        <v>8224</v>
      </c>
      <c r="H607" s="25" t="s">
        <v>8246</v>
      </c>
      <c r="I607" s="25">
        <v>1434894082</v>
      </c>
      <c r="J607" s="25">
        <v>1432302082</v>
      </c>
      <c r="K607" s="25" t="b">
        <v>0</v>
      </c>
      <c r="L607" s="25">
        <v>9</v>
      </c>
      <c r="M607" s="25" t="b">
        <v>1</v>
      </c>
      <c r="N607" s="25" t="s">
        <v>8269</v>
      </c>
      <c r="O607" s="25">
        <v>100</v>
      </c>
      <c r="P607" s="25">
        <v>55.56</v>
      </c>
      <c r="Q607" s="25" t="s">
        <v>8315</v>
      </c>
      <c r="R607" s="25" t="s">
        <v>8316</v>
      </c>
      <c r="S607" s="28">
        <v>42146.570393518516</v>
      </c>
      <c r="T607" s="25">
        <v>25569.000104166666</v>
      </c>
      <c r="U607" s="25">
        <v>2015</v>
      </c>
      <c r="V607" s="25">
        <v>5</v>
      </c>
      <c r="W607" s="25" t="s">
        <v>8376</v>
      </c>
    </row>
    <row r="608" spans="1:23" hidden="1" x14ac:dyDescent="0.3">
      <c r="A608" s="25">
        <v>3573</v>
      </c>
      <c r="B608" s="25" t="s">
        <v>3572</v>
      </c>
      <c r="C608" s="25" t="s">
        <v>7683</v>
      </c>
      <c r="D608" s="26">
        <v>3000</v>
      </c>
      <c r="E608" s="27">
        <v>3084</v>
      </c>
      <c r="F608" s="25" t="s">
        <v>8218</v>
      </c>
      <c r="G608" s="25" t="s">
        <v>8224</v>
      </c>
      <c r="H608" s="25" t="s">
        <v>8246</v>
      </c>
      <c r="I608" s="25">
        <v>1415440846</v>
      </c>
      <c r="J608" s="25">
        <v>1412845246</v>
      </c>
      <c r="K608" s="25" t="b">
        <v>0</v>
      </c>
      <c r="L608" s="25">
        <v>78</v>
      </c>
      <c r="M608" s="25" t="b">
        <v>1</v>
      </c>
      <c r="N608" s="25" t="s">
        <v>8269</v>
      </c>
      <c r="O608" s="25">
        <v>103</v>
      </c>
      <c r="P608" s="25">
        <v>39.54</v>
      </c>
      <c r="Q608" s="25" t="s">
        <v>8315</v>
      </c>
      <c r="R608" s="25" t="s">
        <v>8316</v>
      </c>
      <c r="S608" s="28">
        <v>41921.375532407408</v>
      </c>
      <c r="T608" s="25">
        <v>25569.000902777778</v>
      </c>
      <c r="U608" s="25">
        <v>2014</v>
      </c>
      <c r="V608" s="25">
        <v>10</v>
      </c>
      <c r="W608" s="25" t="s">
        <v>8383</v>
      </c>
    </row>
    <row r="609" spans="1:23" hidden="1" x14ac:dyDescent="0.3">
      <c r="A609" s="25">
        <v>3574</v>
      </c>
      <c r="B609" s="25" t="s">
        <v>3573</v>
      </c>
      <c r="C609" s="25" t="s">
        <v>7684</v>
      </c>
      <c r="D609" s="26">
        <v>5800</v>
      </c>
      <c r="E609" s="27">
        <v>6155</v>
      </c>
      <c r="F609" s="25" t="s">
        <v>8218</v>
      </c>
      <c r="G609" s="25" t="s">
        <v>8223</v>
      </c>
      <c r="H609" s="25" t="s">
        <v>8245</v>
      </c>
      <c r="I609" s="25">
        <v>1415921848</v>
      </c>
      <c r="J609" s="25">
        <v>1413326248</v>
      </c>
      <c r="K609" s="25" t="b">
        <v>0</v>
      </c>
      <c r="L609" s="25">
        <v>45</v>
      </c>
      <c r="M609" s="25" t="b">
        <v>1</v>
      </c>
      <c r="N609" s="25" t="s">
        <v>8269</v>
      </c>
      <c r="O609" s="25">
        <v>106</v>
      </c>
      <c r="P609" s="25">
        <v>136.78</v>
      </c>
      <c r="Q609" s="25" t="s">
        <v>8315</v>
      </c>
      <c r="R609" s="25" t="s">
        <v>8316</v>
      </c>
      <c r="S609" s="28">
        <v>41926.942685185182</v>
      </c>
      <c r="T609" s="25">
        <v>25569.000520833335</v>
      </c>
      <c r="U609" s="25">
        <v>2014</v>
      </c>
      <c r="V609" s="25">
        <v>10</v>
      </c>
      <c r="W609" s="25" t="s">
        <v>8383</v>
      </c>
    </row>
    <row r="610" spans="1:23" hidden="1" x14ac:dyDescent="0.3">
      <c r="A610" s="25">
        <v>3575</v>
      </c>
      <c r="B610" s="25" t="s">
        <v>3574</v>
      </c>
      <c r="C610" s="25" t="s">
        <v>7685</v>
      </c>
      <c r="D610" s="26">
        <v>10000</v>
      </c>
      <c r="E610" s="27">
        <v>10133</v>
      </c>
      <c r="F610" s="25" t="s">
        <v>8218</v>
      </c>
      <c r="G610" s="25" t="s">
        <v>8223</v>
      </c>
      <c r="H610" s="25" t="s">
        <v>8245</v>
      </c>
      <c r="I610" s="25">
        <v>1470887940</v>
      </c>
      <c r="J610" s="25">
        <v>1468176527</v>
      </c>
      <c r="K610" s="25" t="b">
        <v>0</v>
      </c>
      <c r="L610" s="25">
        <v>102</v>
      </c>
      <c r="M610" s="25" t="b">
        <v>1</v>
      </c>
      <c r="N610" s="25" t="s">
        <v>8269</v>
      </c>
      <c r="O610" s="25">
        <v>101</v>
      </c>
      <c r="P610" s="25">
        <v>99.34</v>
      </c>
      <c r="Q610" s="25" t="s">
        <v>8315</v>
      </c>
      <c r="R610" s="25" t="s">
        <v>8316</v>
      </c>
      <c r="S610" s="28">
        <v>42561.783877314811</v>
      </c>
      <c r="T610" s="25">
        <v>25569.001180555555</v>
      </c>
      <c r="U610" s="25">
        <v>2016</v>
      </c>
      <c r="V610" s="25">
        <v>7</v>
      </c>
      <c r="W610" s="25" t="s">
        <v>8378</v>
      </c>
    </row>
    <row r="611" spans="1:23" hidden="1" x14ac:dyDescent="0.3">
      <c r="A611" s="25">
        <v>3576</v>
      </c>
      <c r="B611" s="25" t="s">
        <v>3575</v>
      </c>
      <c r="C611" s="25" t="s">
        <v>7686</v>
      </c>
      <c r="D611" s="26">
        <v>100</v>
      </c>
      <c r="E611" s="27">
        <v>100</v>
      </c>
      <c r="F611" s="25" t="s">
        <v>8218</v>
      </c>
      <c r="G611" s="25" t="s">
        <v>8223</v>
      </c>
      <c r="H611" s="25" t="s">
        <v>8245</v>
      </c>
      <c r="I611" s="25">
        <v>1480947054</v>
      </c>
      <c r="J611" s="25">
        <v>1475759454</v>
      </c>
      <c r="K611" s="25" t="b">
        <v>0</v>
      </c>
      <c r="L611" s="25">
        <v>5</v>
      </c>
      <c r="M611" s="25" t="b">
        <v>1</v>
      </c>
      <c r="N611" s="25" t="s">
        <v>8269</v>
      </c>
      <c r="O611" s="25">
        <v>100</v>
      </c>
      <c r="P611" s="25">
        <v>20</v>
      </c>
      <c r="Q611" s="25" t="s">
        <v>8315</v>
      </c>
      <c r="R611" s="25" t="s">
        <v>8316</v>
      </c>
      <c r="S611" s="28">
        <v>42649.54923611111</v>
      </c>
      <c r="T611" s="25">
        <v>25569.000057870369</v>
      </c>
      <c r="U611" s="25">
        <v>2016</v>
      </c>
      <c r="V611" s="25">
        <v>10</v>
      </c>
      <c r="W611" s="25" t="s">
        <v>8383</v>
      </c>
    </row>
    <row r="612" spans="1:23" hidden="1" x14ac:dyDescent="0.3">
      <c r="A612" s="25">
        <v>3577</v>
      </c>
      <c r="B612" s="25" t="s">
        <v>3576</v>
      </c>
      <c r="C612" s="25" t="s">
        <v>7687</v>
      </c>
      <c r="D612" s="26">
        <v>600</v>
      </c>
      <c r="E612" s="27">
        <v>780</v>
      </c>
      <c r="F612" s="25" t="s">
        <v>8218</v>
      </c>
      <c r="G612" s="25" t="s">
        <v>8223</v>
      </c>
      <c r="H612" s="25" t="s">
        <v>8245</v>
      </c>
      <c r="I612" s="25">
        <v>1430029680</v>
      </c>
      <c r="J612" s="25">
        <v>1427741583</v>
      </c>
      <c r="K612" s="25" t="b">
        <v>0</v>
      </c>
      <c r="L612" s="25">
        <v>27</v>
      </c>
      <c r="M612" s="25" t="b">
        <v>1</v>
      </c>
      <c r="N612" s="25" t="s">
        <v>8269</v>
      </c>
      <c r="O612" s="25">
        <v>130</v>
      </c>
      <c r="P612" s="25">
        <v>28.89</v>
      </c>
      <c r="Q612" s="25" t="s">
        <v>8315</v>
      </c>
      <c r="R612" s="25" t="s">
        <v>8316</v>
      </c>
      <c r="S612" s="28">
        <v>42093.786840277782</v>
      </c>
      <c r="T612" s="25">
        <v>25569.0003125</v>
      </c>
      <c r="U612" s="25">
        <v>2015</v>
      </c>
      <c r="V612" s="25">
        <v>3</v>
      </c>
      <c r="W612" s="25" t="s">
        <v>8374</v>
      </c>
    </row>
    <row r="613" spans="1:23" hidden="1" x14ac:dyDescent="0.3">
      <c r="A613" s="25">
        <v>3578</v>
      </c>
      <c r="B613" s="25" t="s">
        <v>3577</v>
      </c>
      <c r="C613" s="25" t="s">
        <v>7688</v>
      </c>
      <c r="D613" s="26">
        <v>1500</v>
      </c>
      <c r="E613" s="27">
        <v>1500.2</v>
      </c>
      <c r="F613" s="25" t="s">
        <v>8218</v>
      </c>
      <c r="G613" s="25" t="s">
        <v>8224</v>
      </c>
      <c r="H613" s="25" t="s">
        <v>8246</v>
      </c>
      <c r="I613" s="25">
        <v>1462037777</v>
      </c>
      <c r="J613" s="25">
        <v>1459445777</v>
      </c>
      <c r="K613" s="25" t="b">
        <v>0</v>
      </c>
      <c r="L613" s="25">
        <v>37</v>
      </c>
      <c r="M613" s="25" t="b">
        <v>1</v>
      </c>
      <c r="N613" s="25" t="s">
        <v>8269</v>
      </c>
      <c r="O613" s="25">
        <v>100</v>
      </c>
      <c r="P613" s="25">
        <v>40.549999999999997</v>
      </c>
      <c r="Q613" s="25" t="s">
        <v>8315</v>
      </c>
      <c r="R613" s="25" t="s">
        <v>8316</v>
      </c>
      <c r="S613" s="28">
        <v>42460.733530092592</v>
      </c>
      <c r="T613" s="25">
        <v>25569.000428240739</v>
      </c>
      <c r="U613" s="25">
        <v>2016</v>
      </c>
      <c r="V613" s="25">
        <v>3</v>
      </c>
      <c r="W613" s="25" t="s">
        <v>8374</v>
      </c>
    </row>
    <row r="614" spans="1:23" hidden="1" x14ac:dyDescent="0.3">
      <c r="A614" s="25">
        <v>3579</v>
      </c>
      <c r="B614" s="25" t="s">
        <v>3578</v>
      </c>
      <c r="C614" s="25" t="s">
        <v>7689</v>
      </c>
      <c r="D614" s="26">
        <v>500</v>
      </c>
      <c r="E614" s="27">
        <v>500</v>
      </c>
      <c r="F614" s="25" t="s">
        <v>8218</v>
      </c>
      <c r="G614" s="25" t="s">
        <v>8224</v>
      </c>
      <c r="H614" s="25" t="s">
        <v>8246</v>
      </c>
      <c r="I614" s="25">
        <v>1459444656</v>
      </c>
      <c r="J614" s="25">
        <v>1456856256</v>
      </c>
      <c r="K614" s="25" t="b">
        <v>0</v>
      </c>
      <c r="L614" s="25">
        <v>14</v>
      </c>
      <c r="M614" s="25" t="b">
        <v>1</v>
      </c>
      <c r="N614" s="25" t="s">
        <v>8269</v>
      </c>
      <c r="O614" s="25">
        <v>100</v>
      </c>
      <c r="P614" s="25">
        <v>35.71</v>
      </c>
      <c r="Q614" s="25" t="s">
        <v>8315</v>
      </c>
      <c r="R614" s="25" t="s">
        <v>8316</v>
      </c>
      <c r="S614" s="28">
        <v>42430.762222222227</v>
      </c>
      <c r="T614" s="25">
        <v>25569.000162037039</v>
      </c>
      <c r="U614" s="25">
        <v>2016</v>
      </c>
      <c r="V614" s="25">
        <v>3</v>
      </c>
      <c r="W614" s="25" t="s">
        <v>8374</v>
      </c>
    </row>
    <row r="615" spans="1:23" hidden="1" x14ac:dyDescent="0.3">
      <c r="A615" s="25">
        <v>3580</v>
      </c>
      <c r="B615" s="25" t="s">
        <v>3579</v>
      </c>
      <c r="C615" s="25" t="s">
        <v>7690</v>
      </c>
      <c r="D615" s="26">
        <v>900</v>
      </c>
      <c r="E615" s="27">
        <v>1025</v>
      </c>
      <c r="F615" s="25" t="s">
        <v>8218</v>
      </c>
      <c r="G615" s="25" t="s">
        <v>8223</v>
      </c>
      <c r="H615" s="25" t="s">
        <v>8245</v>
      </c>
      <c r="I615" s="25">
        <v>1425185940</v>
      </c>
      <c r="J615" s="25">
        <v>1421900022</v>
      </c>
      <c r="K615" s="25" t="b">
        <v>0</v>
      </c>
      <c r="L615" s="25">
        <v>27</v>
      </c>
      <c r="M615" s="25" t="b">
        <v>1</v>
      </c>
      <c r="N615" s="25" t="s">
        <v>8269</v>
      </c>
      <c r="O615" s="25">
        <v>114</v>
      </c>
      <c r="P615" s="25">
        <v>37.96</v>
      </c>
      <c r="Q615" s="25" t="s">
        <v>8315</v>
      </c>
      <c r="R615" s="25" t="s">
        <v>8316</v>
      </c>
      <c r="S615" s="28">
        <v>42026.176180555558</v>
      </c>
      <c r="T615" s="25">
        <v>25569.0003125</v>
      </c>
      <c r="U615" s="25">
        <v>2015</v>
      </c>
      <c r="V615" s="25">
        <v>1</v>
      </c>
      <c r="W615" s="25" t="s">
        <v>8372</v>
      </c>
    </row>
    <row r="616" spans="1:23" hidden="1" x14ac:dyDescent="0.3">
      <c r="A616" s="25">
        <v>3581</v>
      </c>
      <c r="B616" s="25" t="s">
        <v>3580</v>
      </c>
      <c r="C616" s="25" t="s">
        <v>7691</v>
      </c>
      <c r="D616" s="26">
        <v>1500</v>
      </c>
      <c r="E616" s="27">
        <v>1500</v>
      </c>
      <c r="F616" s="25" t="s">
        <v>8218</v>
      </c>
      <c r="G616" s="25" t="s">
        <v>8224</v>
      </c>
      <c r="H616" s="25" t="s">
        <v>8246</v>
      </c>
      <c r="I616" s="25">
        <v>1406719110</v>
      </c>
      <c r="J616" s="25">
        <v>1405509510</v>
      </c>
      <c r="K616" s="25" t="b">
        <v>0</v>
      </c>
      <c r="L616" s="25">
        <v>45</v>
      </c>
      <c r="M616" s="25" t="b">
        <v>1</v>
      </c>
      <c r="N616" s="25" t="s">
        <v>8269</v>
      </c>
      <c r="O616" s="25">
        <v>100</v>
      </c>
      <c r="P616" s="25">
        <v>33.33</v>
      </c>
      <c r="Q616" s="25" t="s">
        <v>8315</v>
      </c>
      <c r="R616" s="25" t="s">
        <v>8316</v>
      </c>
      <c r="S616" s="28">
        <v>41836.471180555556</v>
      </c>
      <c r="T616" s="25">
        <v>25569.000520833335</v>
      </c>
      <c r="U616" s="25">
        <v>2014</v>
      </c>
      <c r="V616" s="25">
        <v>7</v>
      </c>
      <c r="W616" s="25" t="s">
        <v>8378</v>
      </c>
    </row>
    <row r="617" spans="1:23" hidden="1" x14ac:dyDescent="0.3">
      <c r="A617" s="25">
        <v>3582</v>
      </c>
      <c r="B617" s="25" t="s">
        <v>3581</v>
      </c>
      <c r="C617" s="25" t="s">
        <v>7692</v>
      </c>
      <c r="D617" s="26">
        <v>1000</v>
      </c>
      <c r="E617" s="27">
        <v>2870</v>
      </c>
      <c r="F617" s="25" t="s">
        <v>8218</v>
      </c>
      <c r="G617" s="25" t="s">
        <v>8223</v>
      </c>
      <c r="H617" s="25" t="s">
        <v>8245</v>
      </c>
      <c r="I617" s="25">
        <v>1459822682</v>
      </c>
      <c r="J617" s="25">
        <v>1458613082</v>
      </c>
      <c r="K617" s="25" t="b">
        <v>0</v>
      </c>
      <c r="L617" s="25">
        <v>49</v>
      </c>
      <c r="M617" s="25" t="b">
        <v>1</v>
      </c>
      <c r="N617" s="25" t="s">
        <v>8269</v>
      </c>
      <c r="O617" s="25">
        <v>287</v>
      </c>
      <c r="P617" s="25">
        <v>58.57</v>
      </c>
      <c r="Q617" s="25" t="s">
        <v>8315</v>
      </c>
      <c r="R617" s="25" t="s">
        <v>8316</v>
      </c>
      <c r="S617" s="28">
        <v>42451.095856481479</v>
      </c>
      <c r="T617" s="25">
        <v>25569.000567129631</v>
      </c>
      <c r="U617" s="25">
        <v>2016</v>
      </c>
      <c r="V617" s="25">
        <v>3</v>
      </c>
      <c r="W617" s="25" t="s">
        <v>8374</v>
      </c>
    </row>
    <row r="618" spans="1:23" hidden="1" x14ac:dyDescent="0.3">
      <c r="A618" s="25">
        <v>3583</v>
      </c>
      <c r="B618" s="25" t="s">
        <v>3582</v>
      </c>
      <c r="C618" s="25" t="s">
        <v>7693</v>
      </c>
      <c r="D618" s="26">
        <v>3000</v>
      </c>
      <c r="E618" s="27">
        <v>3255</v>
      </c>
      <c r="F618" s="25" t="s">
        <v>8218</v>
      </c>
      <c r="G618" s="25" t="s">
        <v>8223</v>
      </c>
      <c r="H618" s="25" t="s">
        <v>8245</v>
      </c>
      <c r="I618" s="25">
        <v>1460970805</v>
      </c>
      <c r="J618" s="25">
        <v>1455790405</v>
      </c>
      <c r="K618" s="25" t="b">
        <v>0</v>
      </c>
      <c r="L618" s="25">
        <v>24</v>
      </c>
      <c r="M618" s="25" t="b">
        <v>1</v>
      </c>
      <c r="N618" s="25" t="s">
        <v>8269</v>
      </c>
      <c r="O618" s="25">
        <v>109</v>
      </c>
      <c r="P618" s="25">
        <v>135.63</v>
      </c>
      <c r="Q618" s="25" t="s">
        <v>8315</v>
      </c>
      <c r="R618" s="25" t="s">
        <v>8316</v>
      </c>
      <c r="S618" s="28">
        <v>42418.425983796296</v>
      </c>
      <c r="T618" s="25">
        <v>25569.000277777777</v>
      </c>
      <c r="U618" s="25">
        <v>2016</v>
      </c>
      <c r="V618" s="25">
        <v>2</v>
      </c>
      <c r="W618" s="25" t="s">
        <v>8373</v>
      </c>
    </row>
    <row r="619" spans="1:23" hidden="1" x14ac:dyDescent="0.3">
      <c r="A619" s="25">
        <v>3584</v>
      </c>
      <c r="B619" s="25" t="s">
        <v>3583</v>
      </c>
      <c r="C619" s="25" t="s">
        <v>7694</v>
      </c>
      <c r="D619" s="26">
        <v>3000</v>
      </c>
      <c r="E619" s="27">
        <v>3465</v>
      </c>
      <c r="F619" s="25" t="s">
        <v>8218</v>
      </c>
      <c r="G619" s="25" t="s">
        <v>8224</v>
      </c>
      <c r="H619" s="25" t="s">
        <v>8246</v>
      </c>
      <c r="I619" s="25">
        <v>1436772944</v>
      </c>
      <c r="J619" s="25">
        <v>1434180944</v>
      </c>
      <c r="K619" s="25" t="b">
        <v>0</v>
      </c>
      <c r="L619" s="25">
        <v>112</v>
      </c>
      <c r="M619" s="25" t="b">
        <v>1</v>
      </c>
      <c r="N619" s="25" t="s">
        <v>8269</v>
      </c>
      <c r="O619" s="25">
        <v>116</v>
      </c>
      <c r="P619" s="25">
        <v>30.94</v>
      </c>
      <c r="Q619" s="25" t="s">
        <v>8315</v>
      </c>
      <c r="R619" s="25" t="s">
        <v>8316</v>
      </c>
      <c r="S619" s="28">
        <v>42168.316481481481</v>
      </c>
      <c r="T619" s="25">
        <v>25569.001296296297</v>
      </c>
      <c r="U619" s="25">
        <v>2015</v>
      </c>
      <c r="V619" s="25">
        <v>6</v>
      </c>
      <c r="W619" s="25" t="s">
        <v>8377</v>
      </c>
    </row>
    <row r="620" spans="1:23" hidden="1" x14ac:dyDescent="0.3">
      <c r="A620" s="25">
        <v>3585</v>
      </c>
      <c r="B620" s="25" t="s">
        <v>3584</v>
      </c>
      <c r="C620" s="25" t="s">
        <v>7695</v>
      </c>
      <c r="D620" s="26">
        <v>3400</v>
      </c>
      <c r="E620" s="27">
        <v>4050</v>
      </c>
      <c r="F620" s="25" t="s">
        <v>8218</v>
      </c>
      <c r="G620" s="25" t="s">
        <v>8223</v>
      </c>
      <c r="H620" s="25" t="s">
        <v>8245</v>
      </c>
      <c r="I620" s="25">
        <v>1419181890</v>
      </c>
      <c r="J620" s="25">
        <v>1416589890</v>
      </c>
      <c r="K620" s="25" t="b">
        <v>0</v>
      </c>
      <c r="L620" s="25">
        <v>23</v>
      </c>
      <c r="M620" s="25" t="b">
        <v>1</v>
      </c>
      <c r="N620" s="25" t="s">
        <v>8269</v>
      </c>
      <c r="O620" s="25">
        <v>119</v>
      </c>
      <c r="P620" s="25">
        <v>176.09</v>
      </c>
      <c r="Q620" s="25" t="s">
        <v>8315</v>
      </c>
      <c r="R620" s="25" t="s">
        <v>8316</v>
      </c>
      <c r="S620" s="28">
        <v>41964.716319444444</v>
      </c>
      <c r="T620" s="25">
        <v>25569.000266203704</v>
      </c>
      <c r="U620" s="25">
        <v>2014</v>
      </c>
      <c r="V620" s="25">
        <v>11</v>
      </c>
      <c r="W620" s="25" t="s">
        <v>8381</v>
      </c>
    </row>
    <row r="621" spans="1:23" hidden="1" x14ac:dyDescent="0.3">
      <c r="A621" s="25">
        <v>3586</v>
      </c>
      <c r="B621" s="25" t="s">
        <v>3585</v>
      </c>
      <c r="C621" s="25" t="s">
        <v>7696</v>
      </c>
      <c r="D621" s="26">
        <v>7500</v>
      </c>
      <c r="E621" s="27">
        <v>8207</v>
      </c>
      <c r="F621" s="25" t="s">
        <v>8218</v>
      </c>
      <c r="G621" s="25" t="s">
        <v>8223</v>
      </c>
      <c r="H621" s="25" t="s">
        <v>8245</v>
      </c>
      <c r="I621" s="25">
        <v>1474649070</v>
      </c>
      <c r="J621" s="25">
        <v>1469465070</v>
      </c>
      <c r="K621" s="25" t="b">
        <v>0</v>
      </c>
      <c r="L621" s="25">
        <v>54</v>
      </c>
      <c r="M621" s="25" t="b">
        <v>1</v>
      </c>
      <c r="N621" s="25" t="s">
        <v>8269</v>
      </c>
      <c r="O621" s="25">
        <v>109</v>
      </c>
      <c r="P621" s="25">
        <v>151.97999999999999</v>
      </c>
      <c r="Q621" s="25" t="s">
        <v>8315</v>
      </c>
      <c r="R621" s="25" t="s">
        <v>8316</v>
      </c>
      <c r="S621" s="28">
        <v>42576.697569444441</v>
      </c>
      <c r="T621" s="25">
        <v>25569.000625000001</v>
      </c>
      <c r="U621" s="25">
        <v>2016</v>
      </c>
      <c r="V621" s="25">
        <v>7</v>
      </c>
      <c r="W621" s="25" t="s">
        <v>8378</v>
      </c>
    </row>
    <row r="622" spans="1:23" hidden="1" x14ac:dyDescent="0.3">
      <c r="A622" s="25">
        <v>3587</v>
      </c>
      <c r="B622" s="25" t="s">
        <v>3586</v>
      </c>
      <c r="C622" s="25" t="s">
        <v>7697</v>
      </c>
      <c r="D622" s="26">
        <v>500</v>
      </c>
      <c r="E622" s="27">
        <v>633</v>
      </c>
      <c r="F622" s="25" t="s">
        <v>8218</v>
      </c>
      <c r="G622" s="25" t="s">
        <v>8224</v>
      </c>
      <c r="H622" s="25" t="s">
        <v>8246</v>
      </c>
      <c r="I622" s="25">
        <v>1467054000</v>
      </c>
      <c r="J622" s="25">
        <v>1463144254</v>
      </c>
      <c r="K622" s="25" t="b">
        <v>0</v>
      </c>
      <c r="L622" s="25">
        <v>28</v>
      </c>
      <c r="M622" s="25" t="b">
        <v>1</v>
      </c>
      <c r="N622" s="25" t="s">
        <v>8269</v>
      </c>
      <c r="O622" s="25">
        <v>127</v>
      </c>
      <c r="P622" s="25">
        <v>22.61</v>
      </c>
      <c r="Q622" s="25" t="s">
        <v>8315</v>
      </c>
      <c r="R622" s="25" t="s">
        <v>8316</v>
      </c>
      <c r="S622" s="28">
        <v>42503.539976851855</v>
      </c>
      <c r="T622" s="25">
        <v>25569.000324074073</v>
      </c>
      <c r="U622" s="25">
        <v>2016</v>
      </c>
      <c r="V622" s="25">
        <v>5</v>
      </c>
      <c r="W622" s="25" t="s">
        <v>8376</v>
      </c>
    </row>
    <row r="623" spans="1:23" hidden="1" x14ac:dyDescent="0.3">
      <c r="A623" s="25">
        <v>3588</v>
      </c>
      <c r="B623" s="25" t="s">
        <v>3587</v>
      </c>
      <c r="C623" s="25" t="s">
        <v>7698</v>
      </c>
      <c r="D623" s="26">
        <v>200</v>
      </c>
      <c r="E623" s="27">
        <v>201</v>
      </c>
      <c r="F623" s="25" t="s">
        <v>8218</v>
      </c>
      <c r="G623" s="25" t="s">
        <v>8224</v>
      </c>
      <c r="H623" s="25" t="s">
        <v>8246</v>
      </c>
      <c r="I623" s="25">
        <v>1430348400</v>
      </c>
      <c r="J623" s="25">
        <v>1428436410</v>
      </c>
      <c r="K623" s="25" t="b">
        <v>0</v>
      </c>
      <c r="L623" s="25">
        <v>11</v>
      </c>
      <c r="M623" s="25" t="b">
        <v>1</v>
      </c>
      <c r="N623" s="25" t="s">
        <v>8269</v>
      </c>
      <c r="O623" s="25">
        <v>101</v>
      </c>
      <c r="P623" s="25">
        <v>18.27</v>
      </c>
      <c r="Q623" s="25" t="s">
        <v>8315</v>
      </c>
      <c r="R623" s="25" t="s">
        <v>8316</v>
      </c>
      <c r="S623" s="28">
        <v>42101.828819444447</v>
      </c>
      <c r="T623" s="25">
        <v>25569.000127314815</v>
      </c>
      <c r="U623" s="25">
        <v>2015</v>
      </c>
      <c r="V623" s="25">
        <v>4</v>
      </c>
      <c r="W623" s="25" t="s">
        <v>8375</v>
      </c>
    </row>
    <row r="624" spans="1:23" hidden="1" x14ac:dyDescent="0.3">
      <c r="A624" s="25">
        <v>3589</v>
      </c>
      <c r="B624" s="25" t="s">
        <v>3588</v>
      </c>
      <c r="C624" s="25" t="s">
        <v>7699</v>
      </c>
      <c r="D624" s="26">
        <v>4000</v>
      </c>
      <c r="E624" s="27">
        <v>5100</v>
      </c>
      <c r="F624" s="25" t="s">
        <v>8218</v>
      </c>
      <c r="G624" s="25" t="s">
        <v>8223</v>
      </c>
      <c r="H624" s="25" t="s">
        <v>8245</v>
      </c>
      <c r="I624" s="25">
        <v>1432654347</v>
      </c>
      <c r="J624" s="25">
        <v>1430494347</v>
      </c>
      <c r="K624" s="25" t="b">
        <v>0</v>
      </c>
      <c r="L624" s="25">
        <v>62</v>
      </c>
      <c r="M624" s="25" t="b">
        <v>1</v>
      </c>
      <c r="N624" s="25" t="s">
        <v>8269</v>
      </c>
      <c r="O624" s="25">
        <v>128</v>
      </c>
      <c r="P624" s="25">
        <v>82.26</v>
      </c>
      <c r="Q624" s="25" t="s">
        <v>8315</v>
      </c>
      <c r="R624" s="25" t="s">
        <v>8316</v>
      </c>
      <c r="S624" s="28">
        <v>42125.647534722222</v>
      </c>
      <c r="T624" s="25">
        <v>25569.000717592593</v>
      </c>
      <c r="U624" s="25">
        <v>2015</v>
      </c>
      <c r="V624" s="25">
        <v>5</v>
      </c>
      <c r="W624" s="25" t="s">
        <v>8376</v>
      </c>
    </row>
    <row r="625" spans="1:23" hidden="1" x14ac:dyDescent="0.3">
      <c r="A625" s="25">
        <v>3590</v>
      </c>
      <c r="B625" s="25" t="s">
        <v>3589</v>
      </c>
      <c r="C625" s="25" t="s">
        <v>7700</v>
      </c>
      <c r="D625" s="26">
        <v>5000</v>
      </c>
      <c r="E625" s="27">
        <v>5003</v>
      </c>
      <c r="F625" s="25" t="s">
        <v>8218</v>
      </c>
      <c r="G625" s="25" t="s">
        <v>8224</v>
      </c>
      <c r="H625" s="25" t="s">
        <v>8246</v>
      </c>
      <c r="I625" s="25">
        <v>1413792034</v>
      </c>
      <c r="J625" s="25">
        <v>1411200034</v>
      </c>
      <c r="K625" s="25" t="b">
        <v>0</v>
      </c>
      <c r="L625" s="25">
        <v>73</v>
      </c>
      <c r="M625" s="25" t="b">
        <v>1</v>
      </c>
      <c r="N625" s="25" t="s">
        <v>8269</v>
      </c>
      <c r="O625" s="25">
        <v>100</v>
      </c>
      <c r="P625" s="25">
        <v>68.53</v>
      </c>
      <c r="Q625" s="25" t="s">
        <v>8315</v>
      </c>
      <c r="R625" s="25" t="s">
        <v>8316</v>
      </c>
      <c r="S625" s="28">
        <v>41902.333726851852</v>
      </c>
      <c r="T625" s="25">
        <v>25569.000844907408</v>
      </c>
      <c r="U625" s="25">
        <v>2014</v>
      </c>
      <c r="V625" s="25">
        <v>9</v>
      </c>
      <c r="W625" s="25" t="s">
        <v>8380</v>
      </c>
    </row>
    <row r="626" spans="1:23" hidden="1" x14ac:dyDescent="0.3">
      <c r="A626" s="25">
        <v>3591</v>
      </c>
      <c r="B626" s="25" t="s">
        <v>3590</v>
      </c>
      <c r="C626" s="25" t="s">
        <v>7701</v>
      </c>
      <c r="D626" s="26">
        <v>700</v>
      </c>
      <c r="E626" s="27">
        <v>1225</v>
      </c>
      <c r="F626" s="25" t="s">
        <v>8218</v>
      </c>
      <c r="G626" s="25" t="s">
        <v>8223</v>
      </c>
      <c r="H626" s="25" t="s">
        <v>8245</v>
      </c>
      <c r="I626" s="25">
        <v>1422075540</v>
      </c>
      <c r="J626" s="25">
        <v>1419979544</v>
      </c>
      <c r="K626" s="25" t="b">
        <v>0</v>
      </c>
      <c r="L626" s="25">
        <v>18</v>
      </c>
      <c r="M626" s="25" t="b">
        <v>1</v>
      </c>
      <c r="N626" s="25" t="s">
        <v>8269</v>
      </c>
      <c r="O626" s="25">
        <v>175</v>
      </c>
      <c r="P626" s="25">
        <v>68.06</v>
      </c>
      <c r="Q626" s="25" t="s">
        <v>8315</v>
      </c>
      <c r="R626" s="25" t="s">
        <v>8316</v>
      </c>
      <c r="S626" s="28">
        <v>42003.948425925926</v>
      </c>
      <c r="T626" s="25">
        <v>25569.000208333335</v>
      </c>
      <c r="U626" s="25">
        <v>2014</v>
      </c>
      <c r="V626" s="25">
        <v>12</v>
      </c>
      <c r="W626" s="25" t="s">
        <v>8382</v>
      </c>
    </row>
    <row r="627" spans="1:23" hidden="1" x14ac:dyDescent="0.3">
      <c r="A627" s="25">
        <v>3592</v>
      </c>
      <c r="B627" s="25" t="s">
        <v>3591</v>
      </c>
      <c r="C627" s="25" t="s">
        <v>7702</v>
      </c>
      <c r="D627" s="26">
        <v>2000</v>
      </c>
      <c r="E627" s="27">
        <v>2545</v>
      </c>
      <c r="F627" s="25" t="s">
        <v>8218</v>
      </c>
      <c r="G627" s="25" t="s">
        <v>8223</v>
      </c>
      <c r="H627" s="25" t="s">
        <v>8245</v>
      </c>
      <c r="I627" s="25">
        <v>1423630740</v>
      </c>
      <c r="J627" s="25">
        <v>1418673307</v>
      </c>
      <c r="K627" s="25" t="b">
        <v>0</v>
      </c>
      <c r="L627" s="25">
        <v>35</v>
      </c>
      <c r="M627" s="25" t="b">
        <v>1</v>
      </c>
      <c r="N627" s="25" t="s">
        <v>8269</v>
      </c>
      <c r="O627" s="25">
        <v>127</v>
      </c>
      <c r="P627" s="25">
        <v>72.709999999999994</v>
      </c>
      <c r="Q627" s="25" t="s">
        <v>8315</v>
      </c>
      <c r="R627" s="25" t="s">
        <v>8316</v>
      </c>
      <c r="S627" s="28">
        <v>41988.829942129625</v>
      </c>
      <c r="T627" s="25">
        <v>25569.000405092593</v>
      </c>
      <c r="U627" s="25">
        <v>2014</v>
      </c>
      <c r="V627" s="25">
        <v>12</v>
      </c>
      <c r="W627" s="25" t="s">
        <v>8382</v>
      </c>
    </row>
    <row r="628" spans="1:23" hidden="1" x14ac:dyDescent="0.3">
      <c r="A628" s="25">
        <v>3593</v>
      </c>
      <c r="B628" s="25" t="s">
        <v>3592</v>
      </c>
      <c r="C628" s="25" t="s">
        <v>7703</v>
      </c>
      <c r="D628" s="26">
        <v>3000</v>
      </c>
      <c r="E628" s="27">
        <v>3319</v>
      </c>
      <c r="F628" s="25" t="s">
        <v>8218</v>
      </c>
      <c r="G628" s="25" t="s">
        <v>8223</v>
      </c>
      <c r="H628" s="25" t="s">
        <v>8245</v>
      </c>
      <c r="I628" s="25">
        <v>1420489560</v>
      </c>
      <c r="J628" s="25">
        <v>1417469639</v>
      </c>
      <c r="K628" s="25" t="b">
        <v>0</v>
      </c>
      <c r="L628" s="25">
        <v>43</v>
      </c>
      <c r="M628" s="25" t="b">
        <v>1</v>
      </c>
      <c r="N628" s="25" t="s">
        <v>8269</v>
      </c>
      <c r="O628" s="25">
        <v>111</v>
      </c>
      <c r="P628" s="25">
        <v>77.19</v>
      </c>
      <c r="Q628" s="25" t="s">
        <v>8315</v>
      </c>
      <c r="R628" s="25" t="s">
        <v>8316</v>
      </c>
      <c r="S628" s="28">
        <v>41974.898599537039</v>
      </c>
      <c r="T628" s="25">
        <v>25569.000497685185</v>
      </c>
      <c r="U628" s="25">
        <v>2014</v>
      </c>
      <c r="V628" s="25">
        <v>12</v>
      </c>
      <c r="W628" s="25" t="s">
        <v>8382</v>
      </c>
    </row>
    <row r="629" spans="1:23" hidden="1" x14ac:dyDescent="0.3">
      <c r="A629" s="25">
        <v>3594</v>
      </c>
      <c r="B629" s="25" t="s">
        <v>3593</v>
      </c>
      <c r="C629" s="25" t="s">
        <v>7704</v>
      </c>
      <c r="D629" s="26">
        <v>1600</v>
      </c>
      <c r="E629" s="27">
        <v>2015</v>
      </c>
      <c r="F629" s="25" t="s">
        <v>8218</v>
      </c>
      <c r="G629" s="25" t="s">
        <v>8223</v>
      </c>
      <c r="H629" s="25" t="s">
        <v>8245</v>
      </c>
      <c r="I629" s="25">
        <v>1472952982</v>
      </c>
      <c r="J629" s="25">
        <v>1470792982</v>
      </c>
      <c r="K629" s="25" t="b">
        <v>0</v>
      </c>
      <c r="L629" s="25">
        <v>36</v>
      </c>
      <c r="M629" s="25" t="b">
        <v>1</v>
      </c>
      <c r="N629" s="25" t="s">
        <v>8269</v>
      </c>
      <c r="O629" s="25">
        <v>126</v>
      </c>
      <c r="P629" s="25">
        <v>55.97</v>
      </c>
      <c r="Q629" s="25" t="s">
        <v>8315</v>
      </c>
      <c r="R629" s="25" t="s">
        <v>8316</v>
      </c>
      <c r="S629" s="28">
        <v>42592.066921296297</v>
      </c>
      <c r="T629" s="25">
        <v>25569.000416666666</v>
      </c>
      <c r="U629" s="25">
        <v>2016</v>
      </c>
      <c r="V629" s="25">
        <v>8</v>
      </c>
      <c r="W629" s="25" t="s">
        <v>8379</v>
      </c>
    </row>
    <row r="630" spans="1:23" hidden="1" x14ac:dyDescent="0.3">
      <c r="A630" s="25">
        <v>3595</v>
      </c>
      <c r="B630" s="25" t="s">
        <v>3594</v>
      </c>
      <c r="C630" s="25" t="s">
        <v>7705</v>
      </c>
      <c r="D630" s="26">
        <v>2600</v>
      </c>
      <c r="E630" s="27">
        <v>3081</v>
      </c>
      <c r="F630" s="25" t="s">
        <v>8218</v>
      </c>
      <c r="G630" s="25" t="s">
        <v>8223</v>
      </c>
      <c r="H630" s="25" t="s">
        <v>8245</v>
      </c>
      <c r="I630" s="25">
        <v>1426229940</v>
      </c>
      <c r="J630" s="25">
        <v>1423959123</v>
      </c>
      <c r="K630" s="25" t="b">
        <v>0</v>
      </c>
      <c r="L630" s="25">
        <v>62</v>
      </c>
      <c r="M630" s="25" t="b">
        <v>1</v>
      </c>
      <c r="N630" s="25" t="s">
        <v>8269</v>
      </c>
      <c r="O630" s="25">
        <v>119</v>
      </c>
      <c r="P630" s="25">
        <v>49.69</v>
      </c>
      <c r="Q630" s="25" t="s">
        <v>8315</v>
      </c>
      <c r="R630" s="25" t="s">
        <v>8316</v>
      </c>
      <c r="S630" s="28">
        <v>42050.008368055554</v>
      </c>
      <c r="T630" s="25">
        <v>25569.000717592593</v>
      </c>
      <c r="U630" s="25">
        <v>2015</v>
      </c>
      <c r="V630" s="25">
        <v>2</v>
      </c>
      <c r="W630" s="25" t="s">
        <v>8373</v>
      </c>
    </row>
    <row r="631" spans="1:23" hidden="1" x14ac:dyDescent="0.3">
      <c r="A631" s="25">
        <v>3596</v>
      </c>
      <c r="B631" s="25" t="s">
        <v>3595</v>
      </c>
      <c r="C631" s="25" t="s">
        <v>7706</v>
      </c>
      <c r="D631" s="26">
        <v>1100</v>
      </c>
      <c r="E631" s="27">
        <v>1185</v>
      </c>
      <c r="F631" s="25" t="s">
        <v>8218</v>
      </c>
      <c r="G631" s="25" t="s">
        <v>8228</v>
      </c>
      <c r="H631" s="25" t="s">
        <v>8250</v>
      </c>
      <c r="I631" s="25">
        <v>1409072982</v>
      </c>
      <c r="J631" s="25">
        <v>1407258582</v>
      </c>
      <c r="K631" s="25" t="b">
        <v>0</v>
      </c>
      <c r="L631" s="25">
        <v>15</v>
      </c>
      <c r="M631" s="25" t="b">
        <v>1</v>
      </c>
      <c r="N631" s="25" t="s">
        <v>8269</v>
      </c>
      <c r="O631" s="25">
        <v>108</v>
      </c>
      <c r="P631" s="25">
        <v>79</v>
      </c>
      <c r="Q631" s="25" t="s">
        <v>8315</v>
      </c>
      <c r="R631" s="25" t="s">
        <v>8316</v>
      </c>
      <c r="S631" s="28">
        <v>41856.715069444443</v>
      </c>
      <c r="T631" s="25">
        <v>25569.000173611112</v>
      </c>
      <c r="U631" s="25">
        <v>2014</v>
      </c>
      <c r="V631" s="25">
        <v>8</v>
      </c>
      <c r="W631" s="25" t="s">
        <v>8379</v>
      </c>
    </row>
    <row r="632" spans="1:23" hidden="1" x14ac:dyDescent="0.3">
      <c r="A632" s="25">
        <v>3597</v>
      </c>
      <c r="B632" s="25" t="s">
        <v>3596</v>
      </c>
      <c r="C632" s="25" t="s">
        <v>7707</v>
      </c>
      <c r="D632" s="26">
        <v>2500</v>
      </c>
      <c r="E632" s="27">
        <v>2565</v>
      </c>
      <c r="F632" s="25" t="s">
        <v>8218</v>
      </c>
      <c r="G632" s="25" t="s">
        <v>8223</v>
      </c>
      <c r="H632" s="25" t="s">
        <v>8245</v>
      </c>
      <c r="I632" s="25">
        <v>1456984740</v>
      </c>
      <c r="J632" s="25">
        <v>1455717790</v>
      </c>
      <c r="K632" s="25" t="b">
        <v>0</v>
      </c>
      <c r="L632" s="25">
        <v>33</v>
      </c>
      <c r="M632" s="25" t="b">
        <v>1</v>
      </c>
      <c r="N632" s="25" t="s">
        <v>8269</v>
      </c>
      <c r="O632" s="25">
        <v>103</v>
      </c>
      <c r="P632" s="25">
        <v>77.73</v>
      </c>
      <c r="Q632" s="25" t="s">
        <v>8315</v>
      </c>
      <c r="R632" s="25" t="s">
        <v>8316</v>
      </c>
      <c r="S632" s="28">
        <v>42417.585532407407</v>
      </c>
      <c r="T632" s="25">
        <v>25569.000381944443</v>
      </c>
      <c r="U632" s="25">
        <v>2016</v>
      </c>
      <c r="V632" s="25">
        <v>2</v>
      </c>
      <c r="W632" s="25" t="s">
        <v>8373</v>
      </c>
    </row>
    <row r="633" spans="1:23" hidden="1" x14ac:dyDescent="0.3">
      <c r="A633" s="25">
        <v>3598</v>
      </c>
      <c r="B633" s="25" t="s">
        <v>3597</v>
      </c>
      <c r="C633" s="25" t="s">
        <v>7708</v>
      </c>
      <c r="D633" s="26">
        <v>1000</v>
      </c>
      <c r="E633" s="27">
        <v>1101</v>
      </c>
      <c r="F633" s="25" t="s">
        <v>8218</v>
      </c>
      <c r="G633" s="25" t="s">
        <v>8223</v>
      </c>
      <c r="H633" s="25" t="s">
        <v>8245</v>
      </c>
      <c r="I633" s="25">
        <v>1409720340</v>
      </c>
      <c r="J633" s="25">
        <v>1408129822</v>
      </c>
      <c r="K633" s="25" t="b">
        <v>0</v>
      </c>
      <c r="L633" s="25">
        <v>27</v>
      </c>
      <c r="M633" s="25" t="b">
        <v>1</v>
      </c>
      <c r="N633" s="25" t="s">
        <v>8269</v>
      </c>
      <c r="O633" s="25">
        <v>110</v>
      </c>
      <c r="P633" s="25">
        <v>40.78</v>
      </c>
      <c r="Q633" s="25" t="s">
        <v>8315</v>
      </c>
      <c r="R633" s="25" t="s">
        <v>8316</v>
      </c>
      <c r="S633" s="28">
        <v>41866.79886574074</v>
      </c>
      <c r="T633" s="25">
        <v>25569.0003125</v>
      </c>
      <c r="U633" s="25">
        <v>2014</v>
      </c>
      <c r="V633" s="25">
        <v>8</v>
      </c>
      <c r="W633" s="25" t="s">
        <v>8379</v>
      </c>
    </row>
    <row r="634" spans="1:23" hidden="1" x14ac:dyDescent="0.3">
      <c r="A634" s="25">
        <v>3599</v>
      </c>
      <c r="B634" s="25" t="s">
        <v>3598</v>
      </c>
      <c r="C634" s="25" t="s">
        <v>7709</v>
      </c>
      <c r="D634" s="26">
        <v>500</v>
      </c>
      <c r="E634" s="27">
        <v>1010</v>
      </c>
      <c r="F634" s="25" t="s">
        <v>8218</v>
      </c>
      <c r="G634" s="25" t="s">
        <v>8223</v>
      </c>
      <c r="H634" s="25" t="s">
        <v>8245</v>
      </c>
      <c r="I634" s="25">
        <v>1440892800</v>
      </c>
      <c r="J634" s="25">
        <v>1438715077</v>
      </c>
      <c r="K634" s="25" t="b">
        <v>0</v>
      </c>
      <c r="L634" s="25">
        <v>17</v>
      </c>
      <c r="M634" s="25" t="b">
        <v>1</v>
      </c>
      <c r="N634" s="25" t="s">
        <v>8269</v>
      </c>
      <c r="O634" s="25">
        <v>202</v>
      </c>
      <c r="P634" s="25">
        <v>59.41</v>
      </c>
      <c r="Q634" s="25" t="s">
        <v>8315</v>
      </c>
      <c r="R634" s="25" t="s">
        <v>8316</v>
      </c>
      <c r="S634" s="28">
        <v>42220.79487268519</v>
      </c>
      <c r="T634" s="25">
        <v>25569.000196759258</v>
      </c>
      <c r="U634" s="25">
        <v>2015</v>
      </c>
      <c r="V634" s="25">
        <v>8</v>
      </c>
      <c r="W634" s="25" t="s">
        <v>8379</v>
      </c>
    </row>
    <row r="635" spans="1:23" hidden="1" x14ac:dyDescent="0.3">
      <c r="A635" s="25">
        <v>3600</v>
      </c>
      <c r="B635" s="25" t="s">
        <v>3599</v>
      </c>
      <c r="C635" s="25" t="s">
        <v>7710</v>
      </c>
      <c r="D635" s="26">
        <v>10</v>
      </c>
      <c r="E635" s="27">
        <v>13</v>
      </c>
      <c r="F635" s="25" t="s">
        <v>8218</v>
      </c>
      <c r="G635" s="25" t="s">
        <v>8223</v>
      </c>
      <c r="H635" s="25" t="s">
        <v>8245</v>
      </c>
      <c r="I635" s="25">
        <v>1476390164</v>
      </c>
      <c r="J635" s="25">
        <v>1473970964</v>
      </c>
      <c r="K635" s="25" t="b">
        <v>0</v>
      </c>
      <c r="L635" s="25">
        <v>4</v>
      </c>
      <c r="M635" s="25" t="b">
        <v>1</v>
      </c>
      <c r="N635" s="25" t="s">
        <v>8269</v>
      </c>
      <c r="O635" s="25">
        <v>130</v>
      </c>
      <c r="P635" s="25">
        <v>3.25</v>
      </c>
      <c r="Q635" s="25" t="s">
        <v>8315</v>
      </c>
      <c r="R635" s="25" t="s">
        <v>8316</v>
      </c>
      <c r="S635" s="28">
        <v>42628.849120370374</v>
      </c>
      <c r="T635" s="25">
        <v>25569.000046296296</v>
      </c>
      <c r="U635" s="25">
        <v>2016</v>
      </c>
      <c r="V635" s="25">
        <v>9</v>
      </c>
      <c r="W635" s="25" t="s">
        <v>8380</v>
      </c>
    </row>
    <row r="636" spans="1:23" hidden="1" x14ac:dyDescent="0.3">
      <c r="A636" s="25">
        <v>3601</v>
      </c>
      <c r="B636" s="25" t="s">
        <v>3600</v>
      </c>
      <c r="C636" s="25" t="s">
        <v>7711</v>
      </c>
      <c r="D636" s="26">
        <v>2000</v>
      </c>
      <c r="E636" s="27">
        <v>2087</v>
      </c>
      <c r="F636" s="25" t="s">
        <v>8218</v>
      </c>
      <c r="G636" s="25" t="s">
        <v>8224</v>
      </c>
      <c r="H636" s="25" t="s">
        <v>8246</v>
      </c>
      <c r="I636" s="25">
        <v>1421452682</v>
      </c>
      <c r="J636" s="25">
        <v>1418860682</v>
      </c>
      <c r="K636" s="25" t="b">
        <v>0</v>
      </c>
      <c r="L636" s="25">
        <v>53</v>
      </c>
      <c r="M636" s="25" t="b">
        <v>1</v>
      </c>
      <c r="N636" s="25" t="s">
        <v>8269</v>
      </c>
      <c r="O636" s="25">
        <v>104</v>
      </c>
      <c r="P636" s="25">
        <v>39.380000000000003</v>
      </c>
      <c r="Q636" s="25" t="s">
        <v>8315</v>
      </c>
      <c r="R636" s="25" t="s">
        <v>8316</v>
      </c>
      <c r="S636" s="28">
        <v>41990.99863425926</v>
      </c>
      <c r="T636" s="25">
        <v>25569.000613425927</v>
      </c>
      <c r="U636" s="25">
        <v>2014</v>
      </c>
      <c r="V636" s="25">
        <v>12</v>
      </c>
      <c r="W636" s="25" t="s">
        <v>8382</v>
      </c>
    </row>
    <row r="637" spans="1:23" hidden="1" x14ac:dyDescent="0.3">
      <c r="A637" s="25">
        <v>3602</v>
      </c>
      <c r="B637" s="25" t="s">
        <v>3601</v>
      </c>
      <c r="C637" s="25" t="s">
        <v>7712</v>
      </c>
      <c r="D637" s="26">
        <v>4000</v>
      </c>
      <c r="E637" s="27">
        <v>4002</v>
      </c>
      <c r="F637" s="25" t="s">
        <v>8218</v>
      </c>
      <c r="G637" s="25" t="s">
        <v>8223</v>
      </c>
      <c r="H637" s="25" t="s">
        <v>8245</v>
      </c>
      <c r="I637" s="25">
        <v>1463520479</v>
      </c>
      <c r="J637" s="25">
        <v>1458336479</v>
      </c>
      <c r="K637" s="25" t="b">
        <v>0</v>
      </c>
      <c r="L637" s="25">
        <v>49</v>
      </c>
      <c r="M637" s="25" t="b">
        <v>1</v>
      </c>
      <c r="N637" s="25" t="s">
        <v>8269</v>
      </c>
      <c r="O637" s="25">
        <v>100</v>
      </c>
      <c r="P637" s="25">
        <v>81.67</v>
      </c>
      <c r="Q637" s="25" t="s">
        <v>8315</v>
      </c>
      <c r="R637" s="25" t="s">
        <v>8316</v>
      </c>
      <c r="S637" s="28">
        <v>42447.894432870366</v>
      </c>
      <c r="T637" s="25">
        <v>25569.000567129631</v>
      </c>
      <c r="U637" s="25">
        <v>2016</v>
      </c>
      <c r="V637" s="25">
        <v>3</v>
      </c>
      <c r="W637" s="25" t="s">
        <v>8374</v>
      </c>
    </row>
    <row r="638" spans="1:23" hidden="1" x14ac:dyDescent="0.3">
      <c r="A638" s="25">
        <v>3603</v>
      </c>
      <c r="B638" s="25" t="s">
        <v>3602</v>
      </c>
      <c r="C638" s="25" t="s">
        <v>7713</v>
      </c>
      <c r="D638" s="26">
        <v>1500</v>
      </c>
      <c r="E638" s="27">
        <v>2560</v>
      </c>
      <c r="F638" s="25" t="s">
        <v>8218</v>
      </c>
      <c r="G638" s="25" t="s">
        <v>8223</v>
      </c>
      <c r="H638" s="25" t="s">
        <v>8245</v>
      </c>
      <c r="I638" s="25">
        <v>1446759880</v>
      </c>
      <c r="J638" s="25">
        <v>1444164280</v>
      </c>
      <c r="K638" s="25" t="b">
        <v>0</v>
      </c>
      <c r="L638" s="25">
        <v>57</v>
      </c>
      <c r="M638" s="25" t="b">
        <v>1</v>
      </c>
      <c r="N638" s="25" t="s">
        <v>8269</v>
      </c>
      <c r="O638" s="25">
        <v>171</v>
      </c>
      <c r="P638" s="25">
        <v>44.91</v>
      </c>
      <c r="Q638" s="25" t="s">
        <v>8315</v>
      </c>
      <c r="R638" s="25" t="s">
        <v>8316</v>
      </c>
      <c r="S638" s="28">
        <v>42283.864351851851</v>
      </c>
      <c r="T638" s="25">
        <v>25569.000659722224</v>
      </c>
      <c r="U638" s="25">
        <v>2015</v>
      </c>
      <c r="V638" s="25">
        <v>10</v>
      </c>
      <c r="W638" s="25" t="s">
        <v>8383</v>
      </c>
    </row>
    <row r="639" spans="1:23" hidden="1" x14ac:dyDescent="0.3">
      <c r="A639" s="25">
        <v>3604</v>
      </c>
      <c r="B639" s="25" t="s">
        <v>3603</v>
      </c>
      <c r="C639" s="25" t="s">
        <v>7714</v>
      </c>
      <c r="D639" s="26">
        <v>3000</v>
      </c>
      <c r="E639" s="27">
        <v>3385</v>
      </c>
      <c r="F639" s="25" t="s">
        <v>8218</v>
      </c>
      <c r="G639" s="25" t="s">
        <v>8223</v>
      </c>
      <c r="H639" s="25" t="s">
        <v>8245</v>
      </c>
      <c r="I639" s="25">
        <v>1461913140</v>
      </c>
      <c r="J639" s="25">
        <v>1461370956</v>
      </c>
      <c r="K639" s="25" t="b">
        <v>0</v>
      </c>
      <c r="L639" s="25">
        <v>69</v>
      </c>
      <c r="M639" s="25" t="b">
        <v>1</v>
      </c>
      <c r="N639" s="25" t="s">
        <v>8269</v>
      </c>
      <c r="O639" s="25">
        <v>113</v>
      </c>
      <c r="P639" s="25">
        <v>49.06</v>
      </c>
      <c r="Q639" s="25" t="s">
        <v>8315</v>
      </c>
      <c r="R639" s="25" t="s">
        <v>8316</v>
      </c>
      <c r="S639" s="28">
        <v>42483.015694444446</v>
      </c>
      <c r="T639" s="25">
        <v>25569.000798611112</v>
      </c>
      <c r="U639" s="25">
        <v>2016</v>
      </c>
      <c r="V639" s="25">
        <v>4</v>
      </c>
      <c r="W639" s="25" t="s">
        <v>8375</v>
      </c>
    </row>
    <row r="640" spans="1:23" hidden="1" x14ac:dyDescent="0.3">
      <c r="A640" s="25">
        <v>3605</v>
      </c>
      <c r="B640" s="25" t="s">
        <v>3604</v>
      </c>
      <c r="C640" s="25" t="s">
        <v>7715</v>
      </c>
      <c r="D640" s="26">
        <v>250</v>
      </c>
      <c r="E640" s="27">
        <v>460</v>
      </c>
      <c r="F640" s="25" t="s">
        <v>8218</v>
      </c>
      <c r="G640" s="25" t="s">
        <v>8224</v>
      </c>
      <c r="H640" s="25" t="s">
        <v>8246</v>
      </c>
      <c r="I640" s="25">
        <v>1455390126</v>
      </c>
      <c r="J640" s="25">
        <v>1452798126</v>
      </c>
      <c r="K640" s="25" t="b">
        <v>0</v>
      </c>
      <c r="L640" s="25">
        <v>15</v>
      </c>
      <c r="M640" s="25" t="b">
        <v>1</v>
      </c>
      <c r="N640" s="25" t="s">
        <v>8269</v>
      </c>
      <c r="O640" s="25">
        <v>184</v>
      </c>
      <c r="P640" s="25">
        <v>30.67</v>
      </c>
      <c r="Q640" s="25" t="s">
        <v>8315</v>
      </c>
      <c r="R640" s="25" t="s">
        <v>8316</v>
      </c>
      <c r="S640" s="28">
        <v>42383.793124999997</v>
      </c>
      <c r="T640" s="25">
        <v>25569.000173611112</v>
      </c>
      <c r="U640" s="25">
        <v>2016</v>
      </c>
      <c r="V640" s="25">
        <v>1</v>
      </c>
      <c r="W640" s="25" t="s">
        <v>8372</v>
      </c>
    </row>
    <row r="641" spans="1:23" hidden="1" x14ac:dyDescent="0.3">
      <c r="A641" s="25">
        <v>3606</v>
      </c>
      <c r="B641" s="25" t="s">
        <v>3605</v>
      </c>
      <c r="C641" s="25" t="s">
        <v>7716</v>
      </c>
      <c r="D641" s="26">
        <v>3000</v>
      </c>
      <c r="E641" s="27">
        <v>3908</v>
      </c>
      <c r="F641" s="25" t="s">
        <v>8218</v>
      </c>
      <c r="G641" s="25" t="s">
        <v>8224</v>
      </c>
      <c r="H641" s="25" t="s">
        <v>8246</v>
      </c>
      <c r="I641" s="25">
        <v>1471185057</v>
      </c>
      <c r="J641" s="25">
        <v>1468593057</v>
      </c>
      <c r="K641" s="25" t="b">
        <v>0</v>
      </c>
      <c r="L641" s="25">
        <v>64</v>
      </c>
      <c r="M641" s="25" t="b">
        <v>1</v>
      </c>
      <c r="N641" s="25" t="s">
        <v>8269</v>
      </c>
      <c r="O641" s="25">
        <v>130</v>
      </c>
      <c r="P641" s="25">
        <v>61.06</v>
      </c>
      <c r="Q641" s="25" t="s">
        <v>8315</v>
      </c>
      <c r="R641" s="25" t="s">
        <v>8316</v>
      </c>
      <c r="S641" s="28">
        <v>42566.604826388888</v>
      </c>
      <c r="T641" s="25">
        <v>25569.000740740739</v>
      </c>
      <c r="U641" s="25">
        <v>2016</v>
      </c>
      <c r="V641" s="25">
        <v>7</v>
      </c>
      <c r="W641" s="25" t="s">
        <v>8378</v>
      </c>
    </row>
    <row r="642" spans="1:23" hidden="1" x14ac:dyDescent="0.3">
      <c r="A642" s="25">
        <v>3607</v>
      </c>
      <c r="B642" s="25" t="s">
        <v>3606</v>
      </c>
      <c r="C642" s="25" t="s">
        <v>7717</v>
      </c>
      <c r="D642" s="26">
        <v>550</v>
      </c>
      <c r="E642" s="27">
        <v>580</v>
      </c>
      <c r="F642" s="25" t="s">
        <v>8218</v>
      </c>
      <c r="G642" s="25" t="s">
        <v>8224</v>
      </c>
      <c r="H642" s="25" t="s">
        <v>8246</v>
      </c>
      <c r="I642" s="25">
        <v>1450137600</v>
      </c>
      <c r="J642" s="25">
        <v>1448924882</v>
      </c>
      <c r="K642" s="25" t="b">
        <v>0</v>
      </c>
      <c r="L642" s="25">
        <v>20</v>
      </c>
      <c r="M642" s="25" t="b">
        <v>1</v>
      </c>
      <c r="N642" s="25" t="s">
        <v>8269</v>
      </c>
      <c r="O642" s="25">
        <v>105</v>
      </c>
      <c r="P642" s="25">
        <v>29</v>
      </c>
      <c r="Q642" s="25" t="s">
        <v>8315</v>
      </c>
      <c r="R642" s="25" t="s">
        <v>8316</v>
      </c>
      <c r="S642" s="28">
        <v>42338.963912037041</v>
      </c>
      <c r="T642" s="25">
        <v>25569.000231481481</v>
      </c>
      <c r="U642" s="25">
        <v>2015</v>
      </c>
      <c r="V642" s="25">
        <v>11</v>
      </c>
      <c r="W642" s="25" t="s">
        <v>8381</v>
      </c>
    </row>
    <row r="643" spans="1:23" hidden="1" x14ac:dyDescent="0.3">
      <c r="A643" s="25">
        <v>3608</v>
      </c>
      <c r="B643" s="25" t="s">
        <v>3607</v>
      </c>
      <c r="C643" s="25" t="s">
        <v>7718</v>
      </c>
      <c r="D643" s="26">
        <v>800</v>
      </c>
      <c r="E643" s="27">
        <v>800</v>
      </c>
      <c r="F643" s="25" t="s">
        <v>8218</v>
      </c>
      <c r="G643" s="25" t="s">
        <v>8224</v>
      </c>
      <c r="H643" s="25" t="s">
        <v>8246</v>
      </c>
      <c r="I643" s="25">
        <v>1466172000</v>
      </c>
      <c r="J643" s="25">
        <v>1463418090</v>
      </c>
      <c r="K643" s="25" t="b">
        <v>0</v>
      </c>
      <c r="L643" s="25">
        <v>27</v>
      </c>
      <c r="M643" s="25" t="b">
        <v>1</v>
      </c>
      <c r="N643" s="25" t="s">
        <v>8269</v>
      </c>
      <c r="O643" s="25">
        <v>100</v>
      </c>
      <c r="P643" s="25">
        <v>29.63</v>
      </c>
      <c r="Q643" s="25" t="s">
        <v>8315</v>
      </c>
      <c r="R643" s="25" t="s">
        <v>8316</v>
      </c>
      <c r="S643" s="28">
        <v>42506.709375000006</v>
      </c>
      <c r="T643" s="25">
        <v>25569.0003125</v>
      </c>
      <c r="U643" s="25">
        <v>2016</v>
      </c>
      <c r="V643" s="25">
        <v>5</v>
      </c>
      <c r="W643" s="25" t="s">
        <v>8376</v>
      </c>
    </row>
    <row r="644" spans="1:23" hidden="1" x14ac:dyDescent="0.3">
      <c r="A644" s="25">
        <v>3609</v>
      </c>
      <c r="B644" s="25" t="s">
        <v>3608</v>
      </c>
      <c r="C644" s="25" t="s">
        <v>7719</v>
      </c>
      <c r="D644" s="26">
        <v>1960</v>
      </c>
      <c r="E644" s="27">
        <v>3005</v>
      </c>
      <c r="F644" s="25" t="s">
        <v>8218</v>
      </c>
      <c r="G644" s="25" t="s">
        <v>8224</v>
      </c>
      <c r="H644" s="25" t="s">
        <v>8246</v>
      </c>
      <c r="I644" s="25">
        <v>1459378085</v>
      </c>
      <c r="J644" s="25">
        <v>1456789685</v>
      </c>
      <c r="K644" s="25" t="b">
        <v>0</v>
      </c>
      <c r="L644" s="25">
        <v>21</v>
      </c>
      <c r="M644" s="25" t="b">
        <v>1</v>
      </c>
      <c r="N644" s="25" t="s">
        <v>8269</v>
      </c>
      <c r="O644" s="25">
        <v>153</v>
      </c>
      <c r="P644" s="25">
        <v>143.1</v>
      </c>
      <c r="Q644" s="25" t="s">
        <v>8315</v>
      </c>
      <c r="R644" s="25" t="s">
        <v>8316</v>
      </c>
      <c r="S644" s="28">
        <v>42429.991724537031</v>
      </c>
      <c r="T644" s="25">
        <v>25569.000243055554</v>
      </c>
      <c r="U644" s="25">
        <v>2016</v>
      </c>
      <c r="V644" s="25">
        <v>2</v>
      </c>
      <c r="W644" s="25" t="s">
        <v>8373</v>
      </c>
    </row>
    <row r="645" spans="1:23" hidden="1" x14ac:dyDescent="0.3">
      <c r="A645" s="25">
        <v>3610</v>
      </c>
      <c r="B645" s="25" t="s">
        <v>3609</v>
      </c>
      <c r="C645" s="25" t="s">
        <v>7720</v>
      </c>
      <c r="D645" s="26">
        <v>1000</v>
      </c>
      <c r="E645" s="27">
        <v>1623</v>
      </c>
      <c r="F645" s="25" t="s">
        <v>8218</v>
      </c>
      <c r="G645" s="25" t="s">
        <v>8224</v>
      </c>
      <c r="H645" s="25" t="s">
        <v>8246</v>
      </c>
      <c r="I645" s="25">
        <v>1439806936</v>
      </c>
      <c r="J645" s="25">
        <v>1437214936</v>
      </c>
      <c r="K645" s="25" t="b">
        <v>0</v>
      </c>
      <c r="L645" s="25">
        <v>31</v>
      </c>
      <c r="M645" s="25" t="b">
        <v>1</v>
      </c>
      <c r="N645" s="25" t="s">
        <v>8269</v>
      </c>
      <c r="O645" s="25">
        <v>162</v>
      </c>
      <c r="P645" s="25">
        <v>52.35</v>
      </c>
      <c r="Q645" s="25" t="s">
        <v>8315</v>
      </c>
      <c r="R645" s="25" t="s">
        <v>8316</v>
      </c>
      <c r="S645" s="28">
        <v>42203.432129629626</v>
      </c>
      <c r="T645" s="25">
        <v>25569.000358796296</v>
      </c>
      <c r="U645" s="25">
        <v>2015</v>
      </c>
      <c r="V645" s="25">
        <v>7</v>
      </c>
      <c r="W645" s="25" t="s">
        <v>8378</v>
      </c>
    </row>
    <row r="646" spans="1:23" hidden="1" x14ac:dyDescent="0.3">
      <c r="A646" s="25">
        <v>3611</v>
      </c>
      <c r="B646" s="25" t="s">
        <v>3610</v>
      </c>
      <c r="C646" s="25" t="s">
        <v>7721</v>
      </c>
      <c r="D646" s="26">
        <v>2500</v>
      </c>
      <c r="E646" s="27">
        <v>3400</v>
      </c>
      <c r="F646" s="25" t="s">
        <v>8218</v>
      </c>
      <c r="G646" s="25" t="s">
        <v>8224</v>
      </c>
      <c r="H646" s="25" t="s">
        <v>8246</v>
      </c>
      <c r="I646" s="25">
        <v>1428483201</v>
      </c>
      <c r="J646" s="25">
        <v>1425891201</v>
      </c>
      <c r="K646" s="25" t="b">
        <v>0</v>
      </c>
      <c r="L646" s="25">
        <v>51</v>
      </c>
      <c r="M646" s="25" t="b">
        <v>1</v>
      </c>
      <c r="N646" s="25" t="s">
        <v>8269</v>
      </c>
      <c r="O646" s="25">
        <v>136</v>
      </c>
      <c r="P646" s="25">
        <v>66.67</v>
      </c>
      <c r="Q646" s="25" t="s">
        <v>8315</v>
      </c>
      <c r="R646" s="25" t="s">
        <v>8316</v>
      </c>
      <c r="S646" s="28">
        <v>42072.370381944449</v>
      </c>
      <c r="T646" s="25">
        <v>25569.000590277778</v>
      </c>
      <c r="U646" s="25">
        <v>2015</v>
      </c>
      <c r="V646" s="25">
        <v>3</v>
      </c>
      <c r="W646" s="25" t="s">
        <v>8374</v>
      </c>
    </row>
    <row r="647" spans="1:23" hidden="1" x14ac:dyDescent="0.3">
      <c r="A647" s="25">
        <v>3612</v>
      </c>
      <c r="B647" s="25" t="s">
        <v>3611</v>
      </c>
      <c r="C647" s="25" t="s">
        <v>7722</v>
      </c>
      <c r="D647" s="26">
        <v>5000</v>
      </c>
      <c r="E647" s="27">
        <v>7220</v>
      </c>
      <c r="F647" s="25" t="s">
        <v>8218</v>
      </c>
      <c r="G647" s="25" t="s">
        <v>8228</v>
      </c>
      <c r="H647" s="25" t="s">
        <v>8250</v>
      </c>
      <c r="I647" s="25">
        <v>1402334811</v>
      </c>
      <c r="J647" s="25">
        <v>1401470811</v>
      </c>
      <c r="K647" s="25" t="b">
        <v>0</v>
      </c>
      <c r="L647" s="25">
        <v>57</v>
      </c>
      <c r="M647" s="25" t="b">
        <v>1</v>
      </c>
      <c r="N647" s="25" t="s">
        <v>8269</v>
      </c>
      <c r="O647" s="25">
        <v>144</v>
      </c>
      <c r="P647" s="25">
        <v>126.67</v>
      </c>
      <c r="Q647" s="25" t="s">
        <v>8315</v>
      </c>
      <c r="R647" s="25" t="s">
        <v>8316</v>
      </c>
      <c r="S647" s="28">
        <v>41789.726979166669</v>
      </c>
      <c r="T647" s="25">
        <v>25569.000659722224</v>
      </c>
      <c r="U647" s="25">
        <v>2014</v>
      </c>
      <c r="V647" s="25">
        <v>5</v>
      </c>
      <c r="W647" s="25" t="s">
        <v>8376</v>
      </c>
    </row>
    <row r="648" spans="1:23" hidden="1" x14ac:dyDescent="0.3">
      <c r="A648" s="25">
        <v>3613</v>
      </c>
      <c r="B648" s="25" t="s">
        <v>3612</v>
      </c>
      <c r="C648" s="25" t="s">
        <v>7723</v>
      </c>
      <c r="D648" s="26">
        <v>1250</v>
      </c>
      <c r="E648" s="27">
        <v>1250</v>
      </c>
      <c r="F648" s="25" t="s">
        <v>8218</v>
      </c>
      <c r="G648" s="25" t="s">
        <v>8223</v>
      </c>
      <c r="H648" s="25" t="s">
        <v>8245</v>
      </c>
      <c r="I648" s="25">
        <v>1403964574</v>
      </c>
      <c r="J648" s="25">
        <v>1401372574</v>
      </c>
      <c r="K648" s="25" t="b">
        <v>0</v>
      </c>
      <c r="L648" s="25">
        <v>20</v>
      </c>
      <c r="M648" s="25" t="b">
        <v>1</v>
      </c>
      <c r="N648" s="25" t="s">
        <v>8269</v>
      </c>
      <c r="O648" s="25">
        <v>100</v>
      </c>
      <c r="P648" s="25">
        <v>62.5</v>
      </c>
      <c r="Q648" s="25" t="s">
        <v>8315</v>
      </c>
      <c r="R648" s="25" t="s">
        <v>8316</v>
      </c>
      <c r="S648" s="28">
        <v>41788.58997685185</v>
      </c>
      <c r="T648" s="25">
        <v>25569.000231481481</v>
      </c>
      <c r="U648" s="25">
        <v>2014</v>
      </c>
      <c r="V648" s="25">
        <v>5</v>
      </c>
      <c r="W648" s="25" t="s">
        <v>8376</v>
      </c>
    </row>
    <row r="649" spans="1:23" hidden="1" x14ac:dyDescent="0.3">
      <c r="A649" s="25">
        <v>3614</v>
      </c>
      <c r="B649" s="25" t="s">
        <v>3439</v>
      </c>
      <c r="C649" s="25" t="s">
        <v>7724</v>
      </c>
      <c r="D649" s="26">
        <v>2500</v>
      </c>
      <c r="E649" s="27">
        <v>2520</v>
      </c>
      <c r="F649" s="25" t="s">
        <v>8218</v>
      </c>
      <c r="G649" s="25" t="s">
        <v>8223</v>
      </c>
      <c r="H649" s="25" t="s">
        <v>8245</v>
      </c>
      <c r="I649" s="25">
        <v>1434675616</v>
      </c>
      <c r="J649" s="25">
        <v>1432083616</v>
      </c>
      <c r="K649" s="25" t="b">
        <v>0</v>
      </c>
      <c r="L649" s="25">
        <v>71</v>
      </c>
      <c r="M649" s="25" t="b">
        <v>1</v>
      </c>
      <c r="N649" s="25" t="s">
        <v>8269</v>
      </c>
      <c r="O649" s="25">
        <v>101</v>
      </c>
      <c r="P649" s="25">
        <v>35.49</v>
      </c>
      <c r="Q649" s="25" t="s">
        <v>8315</v>
      </c>
      <c r="R649" s="25" t="s">
        <v>8316</v>
      </c>
      <c r="S649" s="28">
        <v>42144.041851851856</v>
      </c>
      <c r="T649" s="25">
        <v>25569.000821759259</v>
      </c>
      <c r="U649" s="25">
        <v>2015</v>
      </c>
      <c r="V649" s="25">
        <v>5</v>
      </c>
      <c r="W649" s="25" t="s">
        <v>8376</v>
      </c>
    </row>
    <row r="650" spans="1:23" hidden="1" x14ac:dyDescent="0.3">
      <c r="A650" s="25">
        <v>3615</v>
      </c>
      <c r="B650" s="25" t="s">
        <v>3613</v>
      </c>
      <c r="C650" s="25" t="s">
        <v>7725</v>
      </c>
      <c r="D650" s="26">
        <v>2500</v>
      </c>
      <c r="E650" s="27">
        <v>2670</v>
      </c>
      <c r="F650" s="25" t="s">
        <v>8218</v>
      </c>
      <c r="G650" s="25" t="s">
        <v>8224</v>
      </c>
      <c r="H650" s="25" t="s">
        <v>8246</v>
      </c>
      <c r="I650" s="25">
        <v>1449756896</v>
      </c>
      <c r="J650" s="25">
        <v>1447164896</v>
      </c>
      <c r="K650" s="25" t="b">
        <v>0</v>
      </c>
      <c r="L650" s="25">
        <v>72</v>
      </c>
      <c r="M650" s="25" t="b">
        <v>1</v>
      </c>
      <c r="N650" s="25" t="s">
        <v>8269</v>
      </c>
      <c r="O650" s="25">
        <v>107</v>
      </c>
      <c r="P650" s="25">
        <v>37.08</v>
      </c>
      <c r="Q650" s="25" t="s">
        <v>8315</v>
      </c>
      <c r="R650" s="25" t="s">
        <v>8316</v>
      </c>
      <c r="S650" s="28">
        <v>42318.593703703707</v>
      </c>
      <c r="T650" s="25">
        <v>25569.000833333332</v>
      </c>
      <c r="U650" s="25">
        <v>2015</v>
      </c>
      <c r="V650" s="25">
        <v>11</v>
      </c>
      <c r="W650" s="25" t="s">
        <v>8381</v>
      </c>
    </row>
    <row r="651" spans="1:23" hidden="1" x14ac:dyDescent="0.3">
      <c r="A651" s="25">
        <v>3616</v>
      </c>
      <c r="B651" s="25" t="s">
        <v>3614</v>
      </c>
      <c r="C651" s="25" t="s">
        <v>7726</v>
      </c>
      <c r="D651" s="26">
        <v>2500</v>
      </c>
      <c r="E651" s="27">
        <v>3120</v>
      </c>
      <c r="F651" s="25" t="s">
        <v>8218</v>
      </c>
      <c r="G651" s="25" t="s">
        <v>8224</v>
      </c>
      <c r="H651" s="25" t="s">
        <v>8246</v>
      </c>
      <c r="I651" s="25">
        <v>1426801664</v>
      </c>
      <c r="J651" s="25">
        <v>1424213264</v>
      </c>
      <c r="K651" s="25" t="b">
        <v>0</v>
      </c>
      <c r="L651" s="25">
        <v>45</v>
      </c>
      <c r="M651" s="25" t="b">
        <v>1</v>
      </c>
      <c r="N651" s="25" t="s">
        <v>8269</v>
      </c>
      <c r="O651" s="25">
        <v>125</v>
      </c>
      <c r="P651" s="25">
        <v>69.33</v>
      </c>
      <c r="Q651" s="25" t="s">
        <v>8315</v>
      </c>
      <c r="R651" s="25" t="s">
        <v>8316</v>
      </c>
      <c r="S651" s="28">
        <v>42052.949814814812</v>
      </c>
      <c r="T651" s="25">
        <v>25569.000520833335</v>
      </c>
      <c r="U651" s="25">
        <v>2015</v>
      </c>
      <c r="V651" s="25">
        <v>2</v>
      </c>
      <c r="W651" s="25" t="s">
        <v>8373</v>
      </c>
    </row>
    <row r="652" spans="1:23" hidden="1" x14ac:dyDescent="0.3">
      <c r="A652" s="25">
        <v>3617</v>
      </c>
      <c r="B652" s="25" t="s">
        <v>3615</v>
      </c>
      <c r="C652" s="25" t="s">
        <v>7727</v>
      </c>
      <c r="D652" s="26">
        <v>740</v>
      </c>
      <c r="E652" s="27">
        <v>880</v>
      </c>
      <c r="F652" s="25" t="s">
        <v>8218</v>
      </c>
      <c r="G652" s="25" t="s">
        <v>8224</v>
      </c>
      <c r="H652" s="25" t="s">
        <v>8246</v>
      </c>
      <c r="I652" s="25">
        <v>1488240000</v>
      </c>
      <c r="J652" s="25">
        <v>1486996729</v>
      </c>
      <c r="K652" s="25" t="b">
        <v>0</v>
      </c>
      <c r="L652" s="25">
        <v>51</v>
      </c>
      <c r="M652" s="25" t="b">
        <v>1</v>
      </c>
      <c r="N652" s="25" t="s">
        <v>8269</v>
      </c>
      <c r="O652" s="25">
        <v>119</v>
      </c>
      <c r="P652" s="25">
        <v>17.25</v>
      </c>
      <c r="Q652" s="25" t="s">
        <v>8315</v>
      </c>
      <c r="R652" s="25" t="s">
        <v>8316</v>
      </c>
      <c r="S652" s="28">
        <v>42779.610289351855</v>
      </c>
      <c r="T652" s="25">
        <v>25569.000590277778</v>
      </c>
      <c r="U652" s="25">
        <v>2017</v>
      </c>
      <c r="V652" s="25">
        <v>2</v>
      </c>
      <c r="W652" s="25" t="s">
        <v>8373</v>
      </c>
    </row>
    <row r="653" spans="1:23" hidden="1" x14ac:dyDescent="0.3">
      <c r="A653" s="25">
        <v>3618</v>
      </c>
      <c r="B653" s="25" t="s">
        <v>3616</v>
      </c>
      <c r="C653" s="25" t="s">
        <v>7728</v>
      </c>
      <c r="D653" s="26">
        <v>2000</v>
      </c>
      <c r="E653" s="27">
        <v>2020</v>
      </c>
      <c r="F653" s="25" t="s">
        <v>8218</v>
      </c>
      <c r="G653" s="25" t="s">
        <v>8224</v>
      </c>
      <c r="H653" s="25" t="s">
        <v>8246</v>
      </c>
      <c r="I653" s="25">
        <v>1433343850</v>
      </c>
      <c r="J653" s="25">
        <v>1430751850</v>
      </c>
      <c r="K653" s="25" t="b">
        <v>0</v>
      </c>
      <c r="L653" s="25">
        <v>56</v>
      </c>
      <c r="M653" s="25" t="b">
        <v>1</v>
      </c>
      <c r="N653" s="25" t="s">
        <v>8269</v>
      </c>
      <c r="O653" s="25">
        <v>101</v>
      </c>
      <c r="P653" s="25">
        <v>36.07</v>
      </c>
      <c r="Q653" s="25" t="s">
        <v>8315</v>
      </c>
      <c r="R653" s="25" t="s">
        <v>8316</v>
      </c>
      <c r="S653" s="28">
        <v>42128.627893518518</v>
      </c>
      <c r="T653" s="25">
        <v>25569.000648148147</v>
      </c>
      <c r="U653" s="25">
        <v>2015</v>
      </c>
      <c r="V653" s="25">
        <v>5</v>
      </c>
      <c r="W653" s="25" t="s">
        <v>8376</v>
      </c>
    </row>
    <row r="654" spans="1:23" hidden="1" x14ac:dyDescent="0.3">
      <c r="A654" s="25">
        <v>3619</v>
      </c>
      <c r="B654" s="25" t="s">
        <v>3617</v>
      </c>
      <c r="C654" s="25" t="s">
        <v>7729</v>
      </c>
      <c r="D654" s="26">
        <v>1000</v>
      </c>
      <c r="E654" s="27">
        <v>1130</v>
      </c>
      <c r="F654" s="25" t="s">
        <v>8218</v>
      </c>
      <c r="G654" s="25" t="s">
        <v>8223</v>
      </c>
      <c r="H654" s="25" t="s">
        <v>8245</v>
      </c>
      <c r="I654" s="25">
        <v>1479592800</v>
      </c>
      <c r="J654" s="25">
        <v>1476760226</v>
      </c>
      <c r="K654" s="25" t="b">
        <v>0</v>
      </c>
      <c r="L654" s="25">
        <v>17</v>
      </c>
      <c r="M654" s="25" t="b">
        <v>1</v>
      </c>
      <c r="N654" s="25" t="s">
        <v>8269</v>
      </c>
      <c r="O654" s="25">
        <v>113</v>
      </c>
      <c r="P654" s="25">
        <v>66.47</v>
      </c>
      <c r="Q654" s="25" t="s">
        <v>8315</v>
      </c>
      <c r="R654" s="25" t="s">
        <v>8316</v>
      </c>
      <c r="S654" s="28">
        <v>42661.132245370376</v>
      </c>
      <c r="T654" s="25">
        <v>25569.000196759258</v>
      </c>
      <c r="U654" s="25">
        <v>2016</v>
      </c>
      <c r="V654" s="25">
        <v>10</v>
      </c>
      <c r="W654" s="25" t="s">
        <v>8383</v>
      </c>
    </row>
    <row r="655" spans="1:23" hidden="1" x14ac:dyDescent="0.3">
      <c r="A655" s="25">
        <v>3620</v>
      </c>
      <c r="B655" s="25" t="s">
        <v>3618</v>
      </c>
      <c r="C655" s="25" t="s">
        <v>7730</v>
      </c>
      <c r="D655" s="26">
        <v>10500</v>
      </c>
      <c r="E655" s="27">
        <v>11045</v>
      </c>
      <c r="F655" s="25" t="s">
        <v>8218</v>
      </c>
      <c r="G655" s="25" t="s">
        <v>8223</v>
      </c>
      <c r="H655" s="25" t="s">
        <v>8245</v>
      </c>
      <c r="I655" s="25">
        <v>1425528000</v>
      </c>
      <c r="J655" s="25">
        <v>1422916261</v>
      </c>
      <c r="K655" s="25" t="b">
        <v>0</v>
      </c>
      <c r="L655" s="25">
        <v>197</v>
      </c>
      <c r="M655" s="25" t="b">
        <v>1</v>
      </c>
      <c r="N655" s="25" t="s">
        <v>8269</v>
      </c>
      <c r="O655" s="25">
        <v>105</v>
      </c>
      <c r="P655" s="25">
        <v>56.07</v>
      </c>
      <c r="Q655" s="25" t="s">
        <v>8315</v>
      </c>
      <c r="R655" s="25" t="s">
        <v>8316</v>
      </c>
      <c r="S655" s="28">
        <v>42037.938206018516</v>
      </c>
      <c r="T655" s="25">
        <v>25569.002280092591</v>
      </c>
      <c r="U655" s="25">
        <v>2015</v>
      </c>
      <c r="V655" s="25">
        <v>2</v>
      </c>
      <c r="W655" s="25" t="s">
        <v>8373</v>
      </c>
    </row>
    <row r="656" spans="1:23" hidden="1" x14ac:dyDescent="0.3">
      <c r="A656" s="25">
        <v>3621</v>
      </c>
      <c r="B656" s="25" t="s">
        <v>3619</v>
      </c>
      <c r="C656" s="25" t="s">
        <v>7731</v>
      </c>
      <c r="D656" s="26">
        <v>3000</v>
      </c>
      <c r="E656" s="27">
        <v>3292</v>
      </c>
      <c r="F656" s="25" t="s">
        <v>8218</v>
      </c>
      <c r="G656" s="25" t="s">
        <v>8223</v>
      </c>
      <c r="H656" s="25" t="s">
        <v>8245</v>
      </c>
      <c r="I656" s="25">
        <v>1475269200</v>
      </c>
      <c r="J656" s="25">
        <v>1473200844</v>
      </c>
      <c r="K656" s="25" t="b">
        <v>0</v>
      </c>
      <c r="L656" s="25">
        <v>70</v>
      </c>
      <c r="M656" s="25" t="b">
        <v>1</v>
      </c>
      <c r="N656" s="25" t="s">
        <v>8269</v>
      </c>
      <c r="O656" s="25">
        <v>110</v>
      </c>
      <c r="P656" s="25">
        <v>47.03</v>
      </c>
      <c r="Q656" s="25" t="s">
        <v>8315</v>
      </c>
      <c r="R656" s="25" t="s">
        <v>8316</v>
      </c>
      <c r="S656" s="28">
        <v>42619.935694444444</v>
      </c>
      <c r="T656" s="25">
        <v>25569.000810185185</v>
      </c>
      <c r="U656" s="25">
        <v>2016</v>
      </c>
      <c r="V656" s="25">
        <v>9</v>
      </c>
      <c r="W656" s="25" t="s">
        <v>8380</v>
      </c>
    </row>
    <row r="657" spans="1:23" hidden="1" x14ac:dyDescent="0.3">
      <c r="A657" s="25">
        <v>3622</v>
      </c>
      <c r="B657" s="25" t="s">
        <v>3620</v>
      </c>
      <c r="C657" s="25" t="s">
        <v>7732</v>
      </c>
      <c r="D657" s="26">
        <v>1000</v>
      </c>
      <c r="E657" s="27">
        <v>1000.99</v>
      </c>
      <c r="F657" s="25" t="s">
        <v>8218</v>
      </c>
      <c r="G657" s="25" t="s">
        <v>8223</v>
      </c>
      <c r="H657" s="25" t="s">
        <v>8245</v>
      </c>
      <c r="I657" s="25">
        <v>1411874580</v>
      </c>
      <c r="J657" s="25">
        <v>1409030371</v>
      </c>
      <c r="K657" s="25" t="b">
        <v>0</v>
      </c>
      <c r="L657" s="25">
        <v>21</v>
      </c>
      <c r="M657" s="25" t="b">
        <v>1</v>
      </c>
      <c r="N657" s="25" t="s">
        <v>8269</v>
      </c>
      <c r="O657" s="25">
        <v>100</v>
      </c>
      <c r="P657" s="25">
        <v>47.67</v>
      </c>
      <c r="Q657" s="25" t="s">
        <v>8315</v>
      </c>
      <c r="R657" s="25" t="s">
        <v>8316</v>
      </c>
      <c r="S657" s="28">
        <v>41877.221886574072</v>
      </c>
      <c r="T657" s="25">
        <v>25569.000243055554</v>
      </c>
      <c r="U657" s="25">
        <v>2014</v>
      </c>
      <c r="V657" s="25">
        <v>8</v>
      </c>
      <c r="W657" s="25" t="s">
        <v>8379</v>
      </c>
    </row>
    <row r="658" spans="1:23" hidden="1" x14ac:dyDescent="0.3">
      <c r="A658" s="25">
        <v>3623</v>
      </c>
      <c r="B658" s="25" t="s">
        <v>3621</v>
      </c>
      <c r="C658" s="25" t="s">
        <v>7733</v>
      </c>
      <c r="D658" s="26">
        <v>2500</v>
      </c>
      <c r="E658" s="27">
        <v>3000</v>
      </c>
      <c r="F658" s="25" t="s">
        <v>8218</v>
      </c>
      <c r="G658" s="25" t="s">
        <v>8223</v>
      </c>
      <c r="H658" s="25" t="s">
        <v>8245</v>
      </c>
      <c r="I658" s="25">
        <v>1406358000</v>
      </c>
      <c r="J658" s="25">
        <v>1404841270</v>
      </c>
      <c r="K658" s="25" t="b">
        <v>0</v>
      </c>
      <c r="L658" s="25">
        <v>34</v>
      </c>
      <c r="M658" s="25" t="b">
        <v>1</v>
      </c>
      <c r="N658" s="25" t="s">
        <v>8269</v>
      </c>
      <c r="O658" s="25">
        <v>120</v>
      </c>
      <c r="P658" s="25">
        <v>88.24</v>
      </c>
      <c r="Q658" s="25" t="s">
        <v>8315</v>
      </c>
      <c r="R658" s="25" t="s">
        <v>8316</v>
      </c>
      <c r="S658" s="28">
        <v>41828.736921296295</v>
      </c>
      <c r="T658" s="25">
        <v>25569.00039351852</v>
      </c>
      <c r="U658" s="25">
        <v>2014</v>
      </c>
      <c r="V658" s="25">
        <v>7</v>
      </c>
      <c r="W658" s="25" t="s">
        <v>8378</v>
      </c>
    </row>
    <row r="659" spans="1:23" hidden="1" x14ac:dyDescent="0.3">
      <c r="A659" s="25">
        <v>3624</v>
      </c>
      <c r="B659" s="25" t="s">
        <v>3622</v>
      </c>
      <c r="C659" s="25" t="s">
        <v>7734</v>
      </c>
      <c r="D659" s="26">
        <v>3000</v>
      </c>
      <c r="E659" s="27">
        <v>3148</v>
      </c>
      <c r="F659" s="25" t="s">
        <v>8218</v>
      </c>
      <c r="G659" s="25" t="s">
        <v>8223</v>
      </c>
      <c r="H659" s="25" t="s">
        <v>8245</v>
      </c>
      <c r="I659" s="25">
        <v>1471977290</v>
      </c>
      <c r="J659" s="25">
        <v>1466793290</v>
      </c>
      <c r="K659" s="25" t="b">
        <v>0</v>
      </c>
      <c r="L659" s="25">
        <v>39</v>
      </c>
      <c r="M659" s="25" t="b">
        <v>1</v>
      </c>
      <c r="N659" s="25" t="s">
        <v>8269</v>
      </c>
      <c r="O659" s="25">
        <v>105</v>
      </c>
      <c r="P659" s="25">
        <v>80.72</v>
      </c>
      <c r="Q659" s="25" t="s">
        <v>8315</v>
      </c>
      <c r="R659" s="25" t="s">
        <v>8316</v>
      </c>
      <c r="S659" s="28">
        <v>42545.774189814809</v>
      </c>
      <c r="T659" s="25">
        <v>25569.000451388889</v>
      </c>
      <c r="U659" s="25">
        <v>2016</v>
      </c>
      <c r="V659" s="25">
        <v>6</v>
      </c>
      <c r="W659" s="25" t="s">
        <v>8377</v>
      </c>
    </row>
    <row r="660" spans="1:23" hidden="1" x14ac:dyDescent="0.3">
      <c r="A660" s="25">
        <v>3625</v>
      </c>
      <c r="B660" s="25" t="s">
        <v>3623</v>
      </c>
      <c r="C660" s="25" t="s">
        <v>7735</v>
      </c>
      <c r="D660" s="26">
        <v>3000</v>
      </c>
      <c r="E660" s="27">
        <v>3080</v>
      </c>
      <c r="F660" s="25" t="s">
        <v>8218</v>
      </c>
      <c r="G660" s="25" t="s">
        <v>8224</v>
      </c>
      <c r="H660" s="25" t="s">
        <v>8246</v>
      </c>
      <c r="I660" s="25">
        <v>1435851577</v>
      </c>
      <c r="J660" s="25">
        <v>1433259577</v>
      </c>
      <c r="K660" s="25" t="b">
        <v>0</v>
      </c>
      <c r="L660" s="25">
        <v>78</v>
      </c>
      <c r="M660" s="25" t="b">
        <v>1</v>
      </c>
      <c r="N660" s="25" t="s">
        <v>8269</v>
      </c>
      <c r="O660" s="25">
        <v>103</v>
      </c>
      <c r="P660" s="25">
        <v>39.49</v>
      </c>
      <c r="Q660" s="25" t="s">
        <v>8315</v>
      </c>
      <c r="R660" s="25" t="s">
        <v>8316</v>
      </c>
      <c r="S660" s="28">
        <v>42157.652511574073</v>
      </c>
      <c r="T660" s="25">
        <v>25569.000902777778</v>
      </c>
      <c r="U660" s="25">
        <v>2015</v>
      </c>
      <c r="V660" s="25">
        <v>6</v>
      </c>
      <c r="W660" s="25" t="s">
        <v>8377</v>
      </c>
    </row>
    <row r="661" spans="1:23" hidden="1" x14ac:dyDescent="0.3">
      <c r="A661" s="25">
        <v>3626</v>
      </c>
      <c r="B661" s="25" t="s">
        <v>3624</v>
      </c>
      <c r="C661" s="25" t="s">
        <v>7736</v>
      </c>
      <c r="D661" s="26">
        <v>4000</v>
      </c>
      <c r="E661" s="27">
        <v>4073</v>
      </c>
      <c r="F661" s="25" t="s">
        <v>8218</v>
      </c>
      <c r="G661" s="25" t="s">
        <v>8224</v>
      </c>
      <c r="H661" s="25" t="s">
        <v>8246</v>
      </c>
      <c r="I661" s="25">
        <v>1408204857</v>
      </c>
      <c r="J661" s="25">
        <v>1406390457</v>
      </c>
      <c r="K661" s="25" t="b">
        <v>0</v>
      </c>
      <c r="L661" s="25">
        <v>48</v>
      </c>
      <c r="M661" s="25" t="b">
        <v>1</v>
      </c>
      <c r="N661" s="25" t="s">
        <v>8269</v>
      </c>
      <c r="O661" s="25">
        <v>102</v>
      </c>
      <c r="P661" s="25">
        <v>84.85</v>
      </c>
      <c r="Q661" s="25" t="s">
        <v>8315</v>
      </c>
      <c r="R661" s="25" t="s">
        <v>8316</v>
      </c>
      <c r="S661" s="28">
        <v>41846.667326388888</v>
      </c>
      <c r="T661" s="25">
        <v>25569.000555555554</v>
      </c>
      <c r="U661" s="25">
        <v>2014</v>
      </c>
      <c r="V661" s="25">
        <v>7</v>
      </c>
      <c r="W661" s="25" t="s">
        <v>8378</v>
      </c>
    </row>
    <row r="662" spans="1:23" hidden="1" x14ac:dyDescent="0.3">
      <c r="A662" s="25">
        <v>3627</v>
      </c>
      <c r="B662" s="25" t="s">
        <v>3625</v>
      </c>
      <c r="C662" s="25" t="s">
        <v>7737</v>
      </c>
      <c r="D662" s="26">
        <v>2000</v>
      </c>
      <c r="E662" s="27">
        <v>2000</v>
      </c>
      <c r="F662" s="25" t="s">
        <v>8218</v>
      </c>
      <c r="G662" s="25" t="s">
        <v>8223</v>
      </c>
      <c r="H662" s="25" t="s">
        <v>8245</v>
      </c>
      <c r="I662" s="25">
        <v>1463803140</v>
      </c>
      <c r="J662" s="25">
        <v>1459446487</v>
      </c>
      <c r="K662" s="25" t="b">
        <v>0</v>
      </c>
      <c r="L662" s="25">
        <v>29</v>
      </c>
      <c r="M662" s="25" t="b">
        <v>1</v>
      </c>
      <c r="N662" s="25" t="s">
        <v>8269</v>
      </c>
      <c r="O662" s="25">
        <v>100</v>
      </c>
      <c r="P662" s="25">
        <v>68.97</v>
      </c>
      <c r="Q662" s="25" t="s">
        <v>8315</v>
      </c>
      <c r="R662" s="25" t="s">
        <v>8316</v>
      </c>
      <c r="S662" s="28">
        <v>42460.741747685184</v>
      </c>
      <c r="T662" s="25">
        <v>25569.000335648147</v>
      </c>
      <c r="U662" s="25">
        <v>2016</v>
      </c>
      <c r="V662" s="25">
        <v>3</v>
      </c>
      <c r="W662" s="25" t="s">
        <v>8374</v>
      </c>
    </row>
    <row r="663" spans="1:23" hidden="1" x14ac:dyDescent="0.3">
      <c r="A663" s="25">
        <v>3648</v>
      </c>
      <c r="B663" s="25" t="s">
        <v>3646</v>
      </c>
      <c r="C663" s="25" t="s">
        <v>7758</v>
      </c>
      <c r="D663" s="26">
        <v>40000</v>
      </c>
      <c r="E663" s="27">
        <v>40153</v>
      </c>
      <c r="F663" s="25" t="s">
        <v>8218</v>
      </c>
      <c r="G663" s="25" t="s">
        <v>8223</v>
      </c>
      <c r="H663" s="25" t="s">
        <v>8245</v>
      </c>
      <c r="I663" s="25">
        <v>1412492445</v>
      </c>
      <c r="J663" s="25">
        <v>1409900445</v>
      </c>
      <c r="K663" s="25" t="b">
        <v>0</v>
      </c>
      <c r="L663" s="25">
        <v>73</v>
      </c>
      <c r="M663" s="25" t="b">
        <v>1</v>
      </c>
      <c r="N663" s="25" t="s">
        <v>8269</v>
      </c>
      <c r="O663" s="25">
        <v>100</v>
      </c>
      <c r="P663" s="25">
        <v>550.04</v>
      </c>
      <c r="Q663" s="25" t="s">
        <v>8315</v>
      </c>
      <c r="R663" s="25" t="s">
        <v>8316</v>
      </c>
      <c r="S663" s="28">
        <v>41887.292187500003</v>
      </c>
      <c r="T663" s="25">
        <v>25569.000844907408</v>
      </c>
      <c r="U663" s="25">
        <v>2014</v>
      </c>
      <c r="V663" s="25">
        <v>9</v>
      </c>
      <c r="W663" s="25" t="s">
        <v>8380</v>
      </c>
    </row>
    <row r="664" spans="1:23" hidden="1" x14ac:dyDescent="0.3">
      <c r="A664" s="25">
        <v>3649</v>
      </c>
      <c r="B664" s="25" t="s">
        <v>3647</v>
      </c>
      <c r="C664" s="25" t="s">
        <v>7759</v>
      </c>
      <c r="D664" s="26">
        <v>750</v>
      </c>
      <c r="E664" s="27">
        <v>780</v>
      </c>
      <c r="F664" s="25" t="s">
        <v>8218</v>
      </c>
      <c r="G664" s="25" t="s">
        <v>8228</v>
      </c>
      <c r="H664" s="25" t="s">
        <v>8250</v>
      </c>
      <c r="I664" s="25">
        <v>1402938394</v>
      </c>
      <c r="J664" s="25">
        <v>1400691994</v>
      </c>
      <c r="K664" s="25" t="b">
        <v>0</v>
      </c>
      <c r="L664" s="25">
        <v>8</v>
      </c>
      <c r="M664" s="25" t="b">
        <v>1</v>
      </c>
      <c r="N664" s="25" t="s">
        <v>8269</v>
      </c>
      <c r="O664" s="25">
        <v>104</v>
      </c>
      <c r="P664" s="25">
        <v>97.5</v>
      </c>
      <c r="Q664" s="25" t="s">
        <v>8315</v>
      </c>
      <c r="R664" s="25" t="s">
        <v>8316</v>
      </c>
      <c r="S664" s="28">
        <v>41780.712893518517</v>
      </c>
      <c r="T664" s="25">
        <v>25569.000092592592</v>
      </c>
      <c r="U664" s="25">
        <v>2014</v>
      </c>
      <c r="V664" s="25">
        <v>5</v>
      </c>
      <c r="W664" s="25" t="s">
        <v>8376</v>
      </c>
    </row>
    <row r="665" spans="1:23" hidden="1" x14ac:dyDescent="0.3">
      <c r="A665" s="25">
        <v>3650</v>
      </c>
      <c r="B665" s="25" t="s">
        <v>3648</v>
      </c>
      <c r="C665" s="25" t="s">
        <v>7760</v>
      </c>
      <c r="D665" s="26">
        <v>500</v>
      </c>
      <c r="E665" s="27">
        <v>500</v>
      </c>
      <c r="F665" s="25" t="s">
        <v>8218</v>
      </c>
      <c r="G665" s="25" t="s">
        <v>8224</v>
      </c>
      <c r="H665" s="25" t="s">
        <v>8246</v>
      </c>
      <c r="I665" s="25">
        <v>1454412584</v>
      </c>
      <c r="J665" s="25">
        <v>1452598184</v>
      </c>
      <c r="K665" s="25" t="b">
        <v>0</v>
      </c>
      <c r="L665" s="25">
        <v>17</v>
      </c>
      <c r="M665" s="25" t="b">
        <v>1</v>
      </c>
      <c r="N665" s="25" t="s">
        <v>8269</v>
      </c>
      <c r="O665" s="25">
        <v>100</v>
      </c>
      <c r="P665" s="25">
        <v>29.41</v>
      </c>
      <c r="Q665" s="25" t="s">
        <v>8315</v>
      </c>
      <c r="R665" s="25" t="s">
        <v>8316</v>
      </c>
      <c r="S665" s="28">
        <v>42381.478981481487</v>
      </c>
      <c r="T665" s="25">
        <v>25569.000196759258</v>
      </c>
      <c r="U665" s="25">
        <v>2016</v>
      </c>
      <c r="V665" s="25">
        <v>1</v>
      </c>
      <c r="W665" s="25" t="s">
        <v>8372</v>
      </c>
    </row>
    <row r="666" spans="1:23" hidden="1" x14ac:dyDescent="0.3">
      <c r="A666" s="25">
        <v>3651</v>
      </c>
      <c r="B666" s="25" t="s">
        <v>3649</v>
      </c>
      <c r="C666" s="25" t="s">
        <v>7761</v>
      </c>
      <c r="D666" s="26">
        <v>500</v>
      </c>
      <c r="E666" s="27">
        <v>520</v>
      </c>
      <c r="F666" s="25" t="s">
        <v>8218</v>
      </c>
      <c r="G666" s="25" t="s">
        <v>8223</v>
      </c>
      <c r="H666" s="25" t="s">
        <v>8245</v>
      </c>
      <c r="I666" s="25">
        <v>1407686340</v>
      </c>
      <c r="J666" s="25">
        <v>1404833442</v>
      </c>
      <c r="K666" s="25" t="b">
        <v>0</v>
      </c>
      <c r="L666" s="25">
        <v>9</v>
      </c>
      <c r="M666" s="25" t="b">
        <v>1</v>
      </c>
      <c r="N666" s="25" t="s">
        <v>8269</v>
      </c>
      <c r="O666" s="25">
        <v>104</v>
      </c>
      <c r="P666" s="25">
        <v>57.78</v>
      </c>
      <c r="Q666" s="25" t="s">
        <v>8315</v>
      </c>
      <c r="R666" s="25" t="s">
        <v>8316</v>
      </c>
      <c r="S666" s="28">
        <v>41828.646319444444</v>
      </c>
      <c r="T666" s="25">
        <v>25569.000104166666</v>
      </c>
      <c r="U666" s="25">
        <v>2014</v>
      </c>
      <c r="V666" s="25">
        <v>7</v>
      </c>
      <c r="W666" s="25" t="s">
        <v>8378</v>
      </c>
    </row>
    <row r="667" spans="1:23" hidden="1" x14ac:dyDescent="0.3">
      <c r="A667" s="25">
        <v>3652</v>
      </c>
      <c r="B667" s="25" t="s">
        <v>2867</v>
      </c>
      <c r="C667" s="25" t="s">
        <v>7762</v>
      </c>
      <c r="D667" s="26">
        <v>300</v>
      </c>
      <c r="E667" s="27">
        <v>752</v>
      </c>
      <c r="F667" s="25" t="s">
        <v>8218</v>
      </c>
      <c r="G667" s="25" t="s">
        <v>8228</v>
      </c>
      <c r="H667" s="25" t="s">
        <v>8250</v>
      </c>
      <c r="I667" s="25">
        <v>1472097540</v>
      </c>
      <c r="J667" s="25">
        <v>1471188502</v>
      </c>
      <c r="K667" s="25" t="b">
        <v>0</v>
      </c>
      <c r="L667" s="25">
        <v>17</v>
      </c>
      <c r="M667" s="25" t="b">
        <v>1</v>
      </c>
      <c r="N667" s="25" t="s">
        <v>8269</v>
      </c>
      <c r="O667" s="25">
        <v>251</v>
      </c>
      <c r="P667" s="25">
        <v>44.24</v>
      </c>
      <c r="Q667" s="25" t="s">
        <v>8315</v>
      </c>
      <c r="R667" s="25" t="s">
        <v>8316</v>
      </c>
      <c r="S667" s="28">
        <v>42596.644699074073</v>
      </c>
      <c r="T667" s="25">
        <v>25569.000196759258</v>
      </c>
      <c r="U667" s="25">
        <v>2016</v>
      </c>
      <c r="V667" s="25">
        <v>8</v>
      </c>
      <c r="W667" s="25" t="s">
        <v>8379</v>
      </c>
    </row>
    <row r="668" spans="1:23" hidden="1" x14ac:dyDescent="0.3">
      <c r="A668" s="25">
        <v>3653</v>
      </c>
      <c r="B668" s="25" t="s">
        <v>3650</v>
      </c>
      <c r="C668" s="25" t="s">
        <v>7763</v>
      </c>
      <c r="D668" s="26">
        <v>2000</v>
      </c>
      <c r="E668" s="27">
        <v>2010</v>
      </c>
      <c r="F668" s="25" t="s">
        <v>8218</v>
      </c>
      <c r="G668" s="25" t="s">
        <v>8224</v>
      </c>
      <c r="H668" s="25" t="s">
        <v>8246</v>
      </c>
      <c r="I668" s="25">
        <v>1438764207</v>
      </c>
      <c r="J668" s="25">
        <v>1436172207</v>
      </c>
      <c r="K668" s="25" t="b">
        <v>0</v>
      </c>
      <c r="L668" s="25">
        <v>33</v>
      </c>
      <c r="M668" s="25" t="b">
        <v>1</v>
      </c>
      <c r="N668" s="25" t="s">
        <v>8269</v>
      </c>
      <c r="O668" s="25">
        <v>101</v>
      </c>
      <c r="P668" s="25">
        <v>60.91</v>
      </c>
      <c r="Q668" s="25" t="s">
        <v>8315</v>
      </c>
      <c r="R668" s="25" t="s">
        <v>8316</v>
      </c>
      <c r="S668" s="28">
        <v>42191.363506944443</v>
      </c>
      <c r="T668" s="25">
        <v>25569.000381944443</v>
      </c>
      <c r="U668" s="25">
        <v>2015</v>
      </c>
      <c r="V668" s="25">
        <v>7</v>
      </c>
      <c r="W668" s="25" t="s">
        <v>8378</v>
      </c>
    </row>
    <row r="669" spans="1:23" hidden="1" x14ac:dyDescent="0.3">
      <c r="A669" s="25">
        <v>3654</v>
      </c>
      <c r="B669" s="25" t="s">
        <v>3651</v>
      </c>
      <c r="C669" s="25" t="s">
        <v>7764</v>
      </c>
      <c r="D669" s="26">
        <v>1500</v>
      </c>
      <c r="E669" s="27">
        <v>2616</v>
      </c>
      <c r="F669" s="25" t="s">
        <v>8218</v>
      </c>
      <c r="G669" s="25" t="s">
        <v>8224</v>
      </c>
      <c r="H669" s="25" t="s">
        <v>8246</v>
      </c>
      <c r="I669" s="25">
        <v>1459702800</v>
      </c>
      <c r="J669" s="25">
        <v>1457690386</v>
      </c>
      <c r="K669" s="25" t="b">
        <v>0</v>
      </c>
      <c r="L669" s="25">
        <v>38</v>
      </c>
      <c r="M669" s="25" t="b">
        <v>1</v>
      </c>
      <c r="N669" s="25" t="s">
        <v>8269</v>
      </c>
      <c r="O669" s="25">
        <v>174</v>
      </c>
      <c r="P669" s="25">
        <v>68.84</v>
      </c>
      <c r="Q669" s="25" t="s">
        <v>8315</v>
      </c>
      <c r="R669" s="25" t="s">
        <v>8316</v>
      </c>
      <c r="S669" s="28">
        <v>42440.416504629626</v>
      </c>
      <c r="T669" s="25">
        <v>25569.000439814816</v>
      </c>
      <c r="U669" s="25">
        <v>2016</v>
      </c>
      <c r="V669" s="25">
        <v>3</v>
      </c>
      <c r="W669" s="25" t="s">
        <v>8374</v>
      </c>
    </row>
    <row r="670" spans="1:23" hidden="1" x14ac:dyDescent="0.3">
      <c r="A670" s="25">
        <v>3655</v>
      </c>
      <c r="B670" s="25" t="s">
        <v>3652</v>
      </c>
      <c r="C670" s="25" t="s">
        <v>7765</v>
      </c>
      <c r="D670" s="26">
        <v>5000</v>
      </c>
      <c r="E670" s="27">
        <v>5813</v>
      </c>
      <c r="F670" s="25" t="s">
        <v>8218</v>
      </c>
      <c r="G670" s="25" t="s">
        <v>8223</v>
      </c>
      <c r="H670" s="25" t="s">
        <v>8245</v>
      </c>
      <c r="I670" s="25">
        <v>1437202740</v>
      </c>
      <c r="J670" s="25">
        <v>1434654998</v>
      </c>
      <c r="K670" s="25" t="b">
        <v>0</v>
      </c>
      <c r="L670" s="25">
        <v>79</v>
      </c>
      <c r="M670" s="25" t="b">
        <v>1</v>
      </c>
      <c r="N670" s="25" t="s">
        <v>8269</v>
      </c>
      <c r="O670" s="25">
        <v>116</v>
      </c>
      <c r="P670" s="25">
        <v>73.58</v>
      </c>
      <c r="Q670" s="25" t="s">
        <v>8315</v>
      </c>
      <c r="R670" s="25" t="s">
        <v>8316</v>
      </c>
      <c r="S670" s="28">
        <v>42173.803217592591</v>
      </c>
      <c r="T670" s="25">
        <v>25569.000914351851</v>
      </c>
      <c r="U670" s="25">
        <v>2015</v>
      </c>
      <c r="V670" s="25">
        <v>6</v>
      </c>
      <c r="W670" s="25" t="s">
        <v>8377</v>
      </c>
    </row>
    <row r="671" spans="1:23" hidden="1" x14ac:dyDescent="0.3">
      <c r="A671" s="25">
        <v>3656</v>
      </c>
      <c r="B671" s="25" t="s">
        <v>3653</v>
      </c>
      <c r="C671" s="25" t="s">
        <v>7766</v>
      </c>
      <c r="D671" s="26">
        <v>5000</v>
      </c>
      <c r="E671" s="27">
        <v>5291</v>
      </c>
      <c r="F671" s="25" t="s">
        <v>8218</v>
      </c>
      <c r="G671" s="25" t="s">
        <v>8239</v>
      </c>
      <c r="H671" s="25" t="s">
        <v>8256</v>
      </c>
      <c r="I671" s="25">
        <v>1485989940</v>
      </c>
      <c r="J671" s="25">
        <v>1483393836</v>
      </c>
      <c r="K671" s="25" t="b">
        <v>0</v>
      </c>
      <c r="L671" s="25">
        <v>46</v>
      </c>
      <c r="M671" s="25" t="b">
        <v>1</v>
      </c>
      <c r="N671" s="25" t="s">
        <v>8269</v>
      </c>
      <c r="O671" s="25">
        <v>106</v>
      </c>
      <c r="P671" s="25">
        <v>115.02</v>
      </c>
      <c r="Q671" s="25" t="s">
        <v>8315</v>
      </c>
      <c r="R671" s="25" t="s">
        <v>8316</v>
      </c>
      <c r="S671" s="28">
        <v>42737.910138888896</v>
      </c>
      <c r="T671" s="25">
        <v>25569.000532407408</v>
      </c>
      <c r="U671" s="25">
        <v>2017</v>
      </c>
      <c r="V671" s="25">
        <v>1</v>
      </c>
      <c r="W671" s="25" t="s">
        <v>8372</v>
      </c>
    </row>
    <row r="672" spans="1:23" hidden="1" x14ac:dyDescent="0.3">
      <c r="A672" s="25">
        <v>3657</v>
      </c>
      <c r="B672" s="25" t="s">
        <v>3654</v>
      </c>
      <c r="C672" s="25" t="s">
        <v>7767</v>
      </c>
      <c r="D672" s="26">
        <v>2000</v>
      </c>
      <c r="E672" s="27">
        <v>2215</v>
      </c>
      <c r="F672" s="25" t="s">
        <v>8218</v>
      </c>
      <c r="G672" s="25" t="s">
        <v>8231</v>
      </c>
      <c r="H672" s="25" t="s">
        <v>8252</v>
      </c>
      <c r="I672" s="25">
        <v>1464817320</v>
      </c>
      <c r="J672" s="25">
        <v>1462806419</v>
      </c>
      <c r="K672" s="25" t="b">
        <v>0</v>
      </c>
      <c r="L672" s="25">
        <v>20</v>
      </c>
      <c r="M672" s="25" t="b">
        <v>1</v>
      </c>
      <c r="N672" s="25" t="s">
        <v>8269</v>
      </c>
      <c r="O672" s="25">
        <v>111</v>
      </c>
      <c r="P672" s="25">
        <v>110.75</v>
      </c>
      <c r="Q672" s="25" t="s">
        <v>8315</v>
      </c>
      <c r="R672" s="25" t="s">
        <v>8316</v>
      </c>
      <c r="S672" s="28">
        <v>42499.629849537043</v>
      </c>
      <c r="T672" s="25">
        <v>25569.000231481481</v>
      </c>
      <c r="U672" s="25">
        <v>2016</v>
      </c>
      <c r="V672" s="25">
        <v>5</v>
      </c>
      <c r="W672" s="25" t="s">
        <v>8376</v>
      </c>
    </row>
    <row r="673" spans="1:23" hidden="1" x14ac:dyDescent="0.3">
      <c r="A673" s="25">
        <v>3658</v>
      </c>
      <c r="B673" s="25" t="s">
        <v>3655</v>
      </c>
      <c r="C673" s="25" t="s">
        <v>7768</v>
      </c>
      <c r="D673" s="26">
        <v>1500</v>
      </c>
      <c r="E673" s="27">
        <v>1510</v>
      </c>
      <c r="F673" s="25" t="s">
        <v>8218</v>
      </c>
      <c r="G673" s="25" t="s">
        <v>8223</v>
      </c>
      <c r="H673" s="25" t="s">
        <v>8245</v>
      </c>
      <c r="I673" s="25">
        <v>1404273540</v>
      </c>
      <c r="J673" s="25">
        <v>1400272580</v>
      </c>
      <c r="K673" s="25" t="b">
        <v>0</v>
      </c>
      <c r="L673" s="25">
        <v>20</v>
      </c>
      <c r="M673" s="25" t="b">
        <v>1</v>
      </c>
      <c r="N673" s="25" t="s">
        <v>8269</v>
      </c>
      <c r="O673" s="25">
        <v>101</v>
      </c>
      <c r="P673" s="25">
        <v>75.5</v>
      </c>
      <c r="Q673" s="25" t="s">
        <v>8315</v>
      </c>
      <c r="R673" s="25" t="s">
        <v>8316</v>
      </c>
      <c r="S673" s="28">
        <v>41775.858564814815</v>
      </c>
      <c r="T673" s="25">
        <v>25569.000231481481</v>
      </c>
      <c r="U673" s="25">
        <v>2014</v>
      </c>
      <c r="V673" s="25">
        <v>5</v>
      </c>
      <c r="W673" s="25" t="s">
        <v>8376</v>
      </c>
    </row>
    <row r="674" spans="1:23" hidden="1" x14ac:dyDescent="0.3">
      <c r="A674" s="25">
        <v>3659</v>
      </c>
      <c r="B674" s="25" t="s">
        <v>3656</v>
      </c>
      <c r="C674" s="25" t="s">
        <v>7769</v>
      </c>
      <c r="D674" s="26">
        <v>3000</v>
      </c>
      <c r="E674" s="27">
        <v>3061</v>
      </c>
      <c r="F674" s="25" t="s">
        <v>8218</v>
      </c>
      <c r="G674" s="25" t="s">
        <v>8223</v>
      </c>
      <c r="H674" s="25" t="s">
        <v>8245</v>
      </c>
      <c r="I674" s="25">
        <v>1426775940</v>
      </c>
      <c r="J674" s="25">
        <v>1424414350</v>
      </c>
      <c r="K674" s="25" t="b">
        <v>0</v>
      </c>
      <c r="L674" s="25">
        <v>13</v>
      </c>
      <c r="M674" s="25" t="b">
        <v>1</v>
      </c>
      <c r="N674" s="25" t="s">
        <v>8269</v>
      </c>
      <c r="O674" s="25">
        <v>102</v>
      </c>
      <c r="P674" s="25">
        <v>235.46</v>
      </c>
      <c r="Q674" s="25" t="s">
        <v>8315</v>
      </c>
      <c r="R674" s="25" t="s">
        <v>8316</v>
      </c>
      <c r="S674" s="28">
        <v>42055.277199074073</v>
      </c>
      <c r="T674" s="25">
        <v>25569.000150462962</v>
      </c>
      <c r="U674" s="25">
        <v>2015</v>
      </c>
      <c r="V674" s="25">
        <v>2</v>
      </c>
      <c r="W674" s="25" t="s">
        <v>8373</v>
      </c>
    </row>
    <row r="675" spans="1:23" hidden="1" x14ac:dyDescent="0.3">
      <c r="A675" s="25">
        <v>3660</v>
      </c>
      <c r="B675" s="25" t="s">
        <v>3657</v>
      </c>
      <c r="C675" s="25" t="s">
        <v>7770</v>
      </c>
      <c r="D675" s="26">
        <v>250</v>
      </c>
      <c r="E675" s="27">
        <v>250</v>
      </c>
      <c r="F675" s="25" t="s">
        <v>8218</v>
      </c>
      <c r="G675" s="25" t="s">
        <v>8224</v>
      </c>
      <c r="H675" s="25" t="s">
        <v>8246</v>
      </c>
      <c r="I675" s="25">
        <v>1419368925</v>
      </c>
      <c r="J675" s="25">
        <v>1417208925</v>
      </c>
      <c r="K675" s="25" t="b">
        <v>0</v>
      </c>
      <c r="L675" s="25">
        <v>22</v>
      </c>
      <c r="M675" s="25" t="b">
        <v>1</v>
      </c>
      <c r="N675" s="25" t="s">
        <v>8269</v>
      </c>
      <c r="O675" s="25">
        <v>100</v>
      </c>
      <c r="P675" s="25">
        <v>11.36</v>
      </c>
      <c r="Q675" s="25" t="s">
        <v>8315</v>
      </c>
      <c r="R675" s="25" t="s">
        <v>8316</v>
      </c>
      <c r="S675" s="28">
        <v>41971.881076388891</v>
      </c>
      <c r="T675" s="25">
        <v>25569.000254629631</v>
      </c>
      <c r="U675" s="25">
        <v>2014</v>
      </c>
      <c r="V675" s="25">
        <v>11</v>
      </c>
      <c r="W675" s="25" t="s">
        <v>8381</v>
      </c>
    </row>
    <row r="676" spans="1:23" hidden="1" x14ac:dyDescent="0.3">
      <c r="A676" s="25">
        <v>3661</v>
      </c>
      <c r="B676" s="25" t="s">
        <v>3658</v>
      </c>
      <c r="C676" s="25" t="s">
        <v>7771</v>
      </c>
      <c r="D676" s="26">
        <v>3000</v>
      </c>
      <c r="E676" s="27">
        <v>3330</v>
      </c>
      <c r="F676" s="25" t="s">
        <v>8218</v>
      </c>
      <c r="G676" s="25" t="s">
        <v>8223</v>
      </c>
      <c r="H676" s="25" t="s">
        <v>8245</v>
      </c>
      <c r="I676" s="25">
        <v>1460260800</v>
      </c>
      <c r="J676" s="25">
        <v>1458336672</v>
      </c>
      <c r="K676" s="25" t="b">
        <v>0</v>
      </c>
      <c r="L676" s="25">
        <v>36</v>
      </c>
      <c r="M676" s="25" t="b">
        <v>1</v>
      </c>
      <c r="N676" s="25" t="s">
        <v>8269</v>
      </c>
      <c r="O676" s="25">
        <v>111</v>
      </c>
      <c r="P676" s="25">
        <v>92.5</v>
      </c>
      <c r="Q676" s="25" t="s">
        <v>8315</v>
      </c>
      <c r="R676" s="25" t="s">
        <v>8316</v>
      </c>
      <c r="S676" s="28">
        <v>42447.896666666667</v>
      </c>
      <c r="T676" s="25">
        <v>25569.000416666666</v>
      </c>
      <c r="U676" s="25">
        <v>2016</v>
      </c>
      <c r="V676" s="25">
        <v>3</v>
      </c>
      <c r="W676" s="25" t="s">
        <v>8374</v>
      </c>
    </row>
    <row r="677" spans="1:23" hidden="1" x14ac:dyDescent="0.3">
      <c r="A677" s="25">
        <v>3662</v>
      </c>
      <c r="B677" s="25" t="s">
        <v>3659</v>
      </c>
      <c r="C677" s="25" t="s">
        <v>7772</v>
      </c>
      <c r="D677" s="26">
        <v>8000</v>
      </c>
      <c r="E677" s="27">
        <v>8114</v>
      </c>
      <c r="F677" s="25" t="s">
        <v>8218</v>
      </c>
      <c r="G677" s="25" t="s">
        <v>8228</v>
      </c>
      <c r="H677" s="25" t="s">
        <v>8250</v>
      </c>
      <c r="I677" s="25">
        <v>1427775414</v>
      </c>
      <c r="J677" s="25">
        <v>1425187014</v>
      </c>
      <c r="K677" s="25" t="b">
        <v>0</v>
      </c>
      <c r="L677" s="25">
        <v>40</v>
      </c>
      <c r="M677" s="25" t="b">
        <v>1</v>
      </c>
      <c r="N677" s="25" t="s">
        <v>8269</v>
      </c>
      <c r="O677" s="25">
        <v>101</v>
      </c>
      <c r="P677" s="25">
        <v>202.85</v>
      </c>
      <c r="Q677" s="25" t="s">
        <v>8315</v>
      </c>
      <c r="R677" s="25" t="s">
        <v>8316</v>
      </c>
      <c r="S677" s="28">
        <v>42064.220069444447</v>
      </c>
      <c r="T677" s="25">
        <v>25569.000462962962</v>
      </c>
      <c r="U677" s="25">
        <v>2015</v>
      </c>
      <c r="V677" s="25">
        <v>3</v>
      </c>
      <c r="W677" s="25" t="s">
        <v>8374</v>
      </c>
    </row>
    <row r="678" spans="1:23" hidden="1" x14ac:dyDescent="0.3">
      <c r="A678" s="25">
        <v>3663</v>
      </c>
      <c r="B678" s="25" t="s">
        <v>3660</v>
      </c>
      <c r="C678" s="25" t="s">
        <v>7773</v>
      </c>
      <c r="D678" s="26">
        <v>225</v>
      </c>
      <c r="E678" s="27">
        <v>234</v>
      </c>
      <c r="F678" s="25" t="s">
        <v>8218</v>
      </c>
      <c r="G678" s="25" t="s">
        <v>8224</v>
      </c>
      <c r="H678" s="25" t="s">
        <v>8246</v>
      </c>
      <c r="I678" s="25">
        <v>1482321030</v>
      </c>
      <c r="J678" s="25">
        <v>1477133430</v>
      </c>
      <c r="K678" s="25" t="b">
        <v>0</v>
      </c>
      <c r="L678" s="25">
        <v>9</v>
      </c>
      <c r="M678" s="25" t="b">
        <v>1</v>
      </c>
      <c r="N678" s="25" t="s">
        <v>8269</v>
      </c>
      <c r="O678" s="25">
        <v>104</v>
      </c>
      <c r="P678" s="25">
        <v>26</v>
      </c>
      <c r="Q678" s="25" t="s">
        <v>8315</v>
      </c>
      <c r="R678" s="25" t="s">
        <v>8316</v>
      </c>
      <c r="S678" s="28">
        <v>42665.451736111107</v>
      </c>
      <c r="T678" s="25">
        <v>25569.000104166666</v>
      </c>
      <c r="U678" s="25">
        <v>2016</v>
      </c>
      <c r="V678" s="25">
        <v>10</v>
      </c>
      <c r="W678" s="25" t="s">
        <v>8383</v>
      </c>
    </row>
    <row r="679" spans="1:23" hidden="1" x14ac:dyDescent="0.3">
      <c r="A679" s="25">
        <v>3664</v>
      </c>
      <c r="B679" s="25" t="s">
        <v>3661</v>
      </c>
      <c r="C679" s="25" t="s">
        <v>7774</v>
      </c>
      <c r="D679" s="26">
        <v>800</v>
      </c>
      <c r="E679" s="27">
        <v>875</v>
      </c>
      <c r="F679" s="25" t="s">
        <v>8218</v>
      </c>
      <c r="G679" s="25" t="s">
        <v>8223</v>
      </c>
      <c r="H679" s="25" t="s">
        <v>8245</v>
      </c>
      <c r="I679" s="25">
        <v>1466056689</v>
      </c>
      <c r="J679" s="25">
        <v>1464847089</v>
      </c>
      <c r="K679" s="25" t="b">
        <v>0</v>
      </c>
      <c r="L679" s="25">
        <v>19</v>
      </c>
      <c r="M679" s="25" t="b">
        <v>1</v>
      </c>
      <c r="N679" s="25" t="s">
        <v>8269</v>
      </c>
      <c r="O679" s="25">
        <v>109</v>
      </c>
      <c r="P679" s="25">
        <v>46.05</v>
      </c>
      <c r="Q679" s="25" t="s">
        <v>8315</v>
      </c>
      <c r="R679" s="25" t="s">
        <v>8316</v>
      </c>
      <c r="S679" s="28">
        <v>42523.248715277776</v>
      </c>
      <c r="T679" s="25">
        <v>25569.000219907408</v>
      </c>
      <c r="U679" s="25">
        <v>2016</v>
      </c>
      <c r="V679" s="25">
        <v>6</v>
      </c>
      <c r="W679" s="25" t="s">
        <v>8377</v>
      </c>
    </row>
    <row r="680" spans="1:23" hidden="1" x14ac:dyDescent="0.3">
      <c r="A680" s="25">
        <v>3665</v>
      </c>
      <c r="B680" s="25" t="s">
        <v>3662</v>
      </c>
      <c r="C680" s="25" t="s">
        <v>7775</v>
      </c>
      <c r="D680" s="26">
        <v>620</v>
      </c>
      <c r="E680" s="27">
        <v>714</v>
      </c>
      <c r="F680" s="25" t="s">
        <v>8218</v>
      </c>
      <c r="G680" s="25" t="s">
        <v>8229</v>
      </c>
      <c r="H680" s="25" t="s">
        <v>8248</v>
      </c>
      <c r="I680" s="25">
        <v>1446062040</v>
      </c>
      <c r="J680" s="25">
        <v>1445109822</v>
      </c>
      <c r="K680" s="25" t="b">
        <v>0</v>
      </c>
      <c r="L680" s="25">
        <v>14</v>
      </c>
      <c r="M680" s="25" t="b">
        <v>1</v>
      </c>
      <c r="N680" s="25" t="s">
        <v>8269</v>
      </c>
      <c r="O680" s="25">
        <v>115</v>
      </c>
      <c r="P680" s="25">
        <v>51</v>
      </c>
      <c r="Q680" s="25" t="s">
        <v>8315</v>
      </c>
      <c r="R680" s="25" t="s">
        <v>8316</v>
      </c>
      <c r="S680" s="28">
        <v>42294.808124999996</v>
      </c>
      <c r="T680" s="25">
        <v>25569.000162037039</v>
      </c>
      <c r="U680" s="25">
        <v>2015</v>
      </c>
      <c r="V680" s="25">
        <v>10</v>
      </c>
      <c r="W680" s="25" t="s">
        <v>8383</v>
      </c>
    </row>
    <row r="681" spans="1:23" hidden="1" x14ac:dyDescent="0.3">
      <c r="A681" s="25">
        <v>3666</v>
      </c>
      <c r="B681" s="25" t="s">
        <v>3663</v>
      </c>
      <c r="C681" s="25" t="s">
        <v>7776</v>
      </c>
      <c r="D681" s="26">
        <v>1200</v>
      </c>
      <c r="E681" s="27">
        <v>1200</v>
      </c>
      <c r="F681" s="25" t="s">
        <v>8218</v>
      </c>
      <c r="G681" s="25" t="s">
        <v>8223</v>
      </c>
      <c r="H681" s="25" t="s">
        <v>8245</v>
      </c>
      <c r="I681" s="25">
        <v>1406185200</v>
      </c>
      <c r="J681" s="25">
        <v>1404337382</v>
      </c>
      <c r="K681" s="25" t="b">
        <v>0</v>
      </c>
      <c r="L681" s="25">
        <v>38</v>
      </c>
      <c r="M681" s="25" t="b">
        <v>1</v>
      </c>
      <c r="N681" s="25" t="s">
        <v>8269</v>
      </c>
      <c r="O681" s="25">
        <v>100</v>
      </c>
      <c r="P681" s="25">
        <v>31.58</v>
      </c>
      <c r="Q681" s="25" t="s">
        <v>8315</v>
      </c>
      <c r="R681" s="25" t="s">
        <v>8316</v>
      </c>
      <c r="S681" s="28">
        <v>41822.90488425926</v>
      </c>
      <c r="T681" s="25">
        <v>25569.000439814816</v>
      </c>
      <c r="U681" s="25">
        <v>2014</v>
      </c>
      <c r="V681" s="25">
        <v>7</v>
      </c>
      <c r="W681" s="25" t="s">
        <v>8378</v>
      </c>
    </row>
    <row r="682" spans="1:23" hidden="1" x14ac:dyDescent="0.3">
      <c r="A682" s="25">
        <v>3667</v>
      </c>
      <c r="B682" s="25" t="s">
        <v>3664</v>
      </c>
      <c r="C682" s="25" t="s">
        <v>7777</v>
      </c>
      <c r="D682" s="26">
        <v>3000</v>
      </c>
      <c r="E682" s="27">
        <v>3095.11</v>
      </c>
      <c r="F682" s="25" t="s">
        <v>8218</v>
      </c>
      <c r="G682" s="25" t="s">
        <v>8224</v>
      </c>
      <c r="H682" s="25" t="s">
        <v>8246</v>
      </c>
      <c r="I682" s="25">
        <v>1437261419</v>
      </c>
      <c r="J682" s="25">
        <v>1434669419</v>
      </c>
      <c r="K682" s="25" t="b">
        <v>0</v>
      </c>
      <c r="L682" s="25">
        <v>58</v>
      </c>
      <c r="M682" s="25" t="b">
        <v>1</v>
      </c>
      <c r="N682" s="25" t="s">
        <v>8269</v>
      </c>
      <c r="O682" s="25">
        <v>103</v>
      </c>
      <c r="P682" s="25">
        <v>53.36</v>
      </c>
      <c r="Q682" s="25" t="s">
        <v>8315</v>
      </c>
      <c r="R682" s="25" t="s">
        <v>8316</v>
      </c>
      <c r="S682" s="28">
        <v>42173.970127314817</v>
      </c>
      <c r="T682" s="25">
        <v>25569.000671296297</v>
      </c>
      <c r="U682" s="25">
        <v>2015</v>
      </c>
      <c r="V682" s="25">
        <v>6</v>
      </c>
      <c r="W682" s="25" t="s">
        <v>8377</v>
      </c>
    </row>
    <row r="683" spans="1:23" hidden="1" x14ac:dyDescent="0.3">
      <c r="A683" s="25">
        <v>3668</v>
      </c>
      <c r="B683" s="25" t="s">
        <v>3665</v>
      </c>
      <c r="C683" s="25" t="s">
        <v>7778</v>
      </c>
      <c r="D683" s="26">
        <v>1000</v>
      </c>
      <c r="E683" s="27">
        <v>1035</v>
      </c>
      <c r="F683" s="25" t="s">
        <v>8218</v>
      </c>
      <c r="G683" s="25" t="s">
        <v>8223</v>
      </c>
      <c r="H683" s="25" t="s">
        <v>8245</v>
      </c>
      <c r="I683" s="25">
        <v>1437676380</v>
      </c>
      <c r="J683" s="25">
        <v>1435670452</v>
      </c>
      <c r="K683" s="25" t="b">
        <v>0</v>
      </c>
      <c r="L683" s="25">
        <v>28</v>
      </c>
      <c r="M683" s="25" t="b">
        <v>1</v>
      </c>
      <c r="N683" s="25" t="s">
        <v>8269</v>
      </c>
      <c r="O683" s="25">
        <v>104</v>
      </c>
      <c r="P683" s="25">
        <v>36.96</v>
      </c>
      <c r="Q683" s="25" t="s">
        <v>8315</v>
      </c>
      <c r="R683" s="25" t="s">
        <v>8316</v>
      </c>
      <c r="S683" s="28">
        <v>42185.556157407409</v>
      </c>
      <c r="T683" s="25">
        <v>25569.000324074073</v>
      </c>
      <c r="U683" s="25">
        <v>2015</v>
      </c>
      <c r="V683" s="25">
        <v>6</v>
      </c>
      <c r="W683" s="25" t="s">
        <v>8377</v>
      </c>
    </row>
    <row r="684" spans="1:23" hidden="1" x14ac:dyDescent="0.3">
      <c r="A684" s="25">
        <v>3669</v>
      </c>
      <c r="B684" s="25" t="s">
        <v>3666</v>
      </c>
      <c r="C684" s="25" t="s">
        <v>7779</v>
      </c>
      <c r="D684" s="26">
        <v>1000</v>
      </c>
      <c r="E684" s="27">
        <v>1382</v>
      </c>
      <c r="F684" s="25" t="s">
        <v>8218</v>
      </c>
      <c r="G684" s="25" t="s">
        <v>8224</v>
      </c>
      <c r="H684" s="25" t="s">
        <v>8246</v>
      </c>
      <c r="I684" s="25">
        <v>1434039137</v>
      </c>
      <c r="J684" s="25">
        <v>1431447137</v>
      </c>
      <c r="K684" s="25" t="b">
        <v>0</v>
      </c>
      <c r="L684" s="25">
        <v>17</v>
      </c>
      <c r="M684" s="25" t="b">
        <v>1</v>
      </c>
      <c r="N684" s="25" t="s">
        <v>8269</v>
      </c>
      <c r="O684" s="25">
        <v>138</v>
      </c>
      <c r="P684" s="25">
        <v>81.290000000000006</v>
      </c>
      <c r="Q684" s="25" t="s">
        <v>8315</v>
      </c>
      <c r="R684" s="25" t="s">
        <v>8316</v>
      </c>
      <c r="S684" s="28">
        <v>42136.675196759257</v>
      </c>
      <c r="T684" s="25">
        <v>25569.000196759258</v>
      </c>
      <c r="U684" s="25">
        <v>2015</v>
      </c>
      <c r="V684" s="25">
        <v>5</v>
      </c>
      <c r="W684" s="25" t="s">
        <v>8376</v>
      </c>
    </row>
    <row r="685" spans="1:23" hidden="1" x14ac:dyDescent="0.3">
      <c r="A685" s="25">
        <v>3670</v>
      </c>
      <c r="B685" s="25" t="s">
        <v>3667</v>
      </c>
      <c r="C685" s="25" t="s">
        <v>7780</v>
      </c>
      <c r="D685" s="26">
        <v>220</v>
      </c>
      <c r="E685" s="27">
        <v>241</v>
      </c>
      <c r="F685" s="25" t="s">
        <v>8218</v>
      </c>
      <c r="G685" s="25" t="s">
        <v>8224</v>
      </c>
      <c r="H685" s="25" t="s">
        <v>8246</v>
      </c>
      <c r="I685" s="25">
        <v>1433113200</v>
      </c>
      <c r="J685" s="25">
        <v>1431951611</v>
      </c>
      <c r="K685" s="25" t="b">
        <v>0</v>
      </c>
      <c r="L685" s="25">
        <v>12</v>
      </c>
      <c r="M685" s="25" t="b">
        <v>1</v>
      </c>
      <c r="N685" s="25" t="s">
        <v>8269</v>
      </c>
      <c r="O685" s="25">
        <v>110</v>
      </c>
      <c r="P685" s="25">
        <v>20.079999999999998</v>
      </c>
      <c r="Q685" s="25" t="s">
        <v>8315</v>
      </c>
      <c r="R685" s="25" t="s">
        <v>8316</v>
      </c>
      <c r="S685" s="28">
        <v>42142.514016203699</v>
      </c>
      <c r="T685" s="25">
        <v>25569.000138888889</v>
      </c>
      <c r="U685" s="25">
        <v>2015</v>
      </c>
      <c r="V685" s="25">
        <v>5</v>
      </c>
      <c r="W685" s="25" t="s">
        <v>8376</v>
      </c>
    </row>
    <row r="686" spans="1:23" hidden="1" x14ac:dyDescent="0.3">
      <c r="A686" s="25">
        <v>3671</v>
      </c>
      <c r="B686" s="25" t="s">
        <v>3668</v>
      </c>
      <c r="C686" s="25" t="s">
        <v>7781</v>
      </c>
      <c r="D686" s="26">
        <v>3500</v>
      </c>
      <c r="E686" s="27">
        <v>3530</v>
      </c>
      <c r="F686" s="25" t="s">
        <v>8218</v>
      </c>
      <c r="G686" s="25" t="s">
        <v>8223</v>
      </c>
      <c r="H686" s="25" t="s">
        <v>8245</v>
      </c>
      <c r="I686" s="25">
        <v>1405915140</v>
      </c>
      <c r="J686" s="25">
        <v>1404140667</v>
      </c>
      <c r="K686" s="25" t="b">
        <v>0</v>
      </c>
      <c r="L686" s="25">
        <v>40</v>
      </c>
      <c r="M686" s="25" t="b">
        <v>1</v>
      </c>
      <c r="N686" s="25" t="s">
        <v>8269</v>
      </c>
      <c r="O686" s="25">
        <v>101</v>
      </c>
      <c r="P686" s="25">
        <v>88.25</v>
      </c>
      <c r="Q686" s="25" t="s">
        <v>8315</v>
      </c>
      <c r="R686" s="25" t="s">
        <v>8316</v>
      </c>
      <c r="S686" s="28">
        <v>41820.62809027778</v>
      </c>
      <c r="T686" s="25">
        <v>25569.000462962962</v>
      </c>
      <c r="U686" s="25">
        <v>2014</v>
      </c>
      <c r="V686" s="25">
        <v>6</v>
      </c>
      <c r="W686" s="25" t="s">
        <v>8377</v>
      </c>
    </row>
    <row r="687" spans="1:23" hidden="1" x14ac:dyDescent="0.3">
      <c r="A687" s="25">
        <v>3672</v>
      </c>
      <c r="B687" s="25" t="s">
        <v>3669</v>
      </c>
      <c r="C687" s="25" t="s">
        <v>7782</v>
      </c>
      <c r="D687" s="26">
        <v>3000</v>
      </c>
      <c r="E687" s="27">
        <v>3046</v>
      </c>
      <c r="F687" s="25" t="s">
        <v>8218</v>
      </c>
      <c r="G687" s="25" t="s">
        <v>8224</v>
      </c>
      <c r="H687" s="25" t="s">
        <v>8246</v>
      </c>
      <c r="I687" s="25">
        <v>1411771384</v>
      </c>
      <c r="J687" s="25">
        <v>1409179384</v>
      </c>
      <c r="K687" s="25" t="b">
        <v>0</v>
      </c>
      <c r="L687" s="25">
        <v>57</v>
      </c>
      <c r="M687" s="25" t="b">
        <v>1</v>
      </c>
      <c r="N687" s="25" t="s">
        <v>8269</v>
      </c>
      <c r="O687" s="25">
        <v>102</v>
      </c>
      <c r="P687" s="25">
        <v>53.44</v>
      </c>
      <c r="Q687" s="25" t="s">
        <v>8315</v>
      </c>
      <c r="R687" s="25" t="s">
        <v>8316</v>
      </c>
      <c r="S687" s="28">
        <v>41878.946574074071</v>
      </c>
      <c r="T687" s="25">
        <v>25569.000659722224</v>
      </c>
      <c r="U687" s="25">
        <v>2014</v>
      </c>
      <c r="V687" s="25">
        <v>8</v>
      </c>
      <c r="W687" s="25" t="s">
        <v>8379</v>
      </c>
    </row>
    <row r="688" spans="1:23" hidden="1" x14ac:dyDescent="0.3">
      <c r="A688" s="25">
        <v>3673</v>
      </c>
      <c r="B688" s="25" t="s">
        <v>3670</v>
      </c>
      <c r="C688" s="25" t="s">
        <v>7783</v>
      </c>
      <c r="D688" s="26">
        <v>4000</v>
      </c>
      <c r="E688" s="27">
        <v>4545</v>
      </c>
      <c r="F688" s="25" t="s">
        <v>8218</v>
      </c>
      <c r="G688" s="25" t="s">
        <v>8224</v>
      </c>
      <c r="H688" s="25" t="s">
        <v>8246</v>
      </c>
      <c r="I688" s="25">
        <v>1415191920</v>
      </c>
      <c r="J688" s="25">
        <v>1412233497</v>
      </c>
      <c r="K688" s="25" t="b">
        <v>0</v>
      </c>
      <c r="L688" s="25">
        <v>114</v>
      </c>
      <c r="M688" s="25" t="b">
        <v>1</v>
      </c>
      <c r="N688" s="25" t="s">
        <v>8269</v>
      </c>
      <c r="O688" s="25">
        <v>114</v>
      </c>
      <c r="P688" s="25">
        <v>39.869999999999997</v>
      </c>
      <c r="Q688" s="25" t="s">
        <v>8315</v>
      </c>
      <c r="R688" s="25" t="s">
        <v>8316</v>
      </c>
      <c r="S688" s="28">
        <v>41914.295104166667</v>
      </c>
      <c r="T688" s="25">
        <v>25569.001319444444</v>
      </c>
      <c r="U688" s="25">
        <v>2014</v>
      </c>
      <c r="V688" s="25">
        <v>10</v>
      </c>
      <c r="W688" s="25" t="s">
        <v>8383</v>
      </c>
    </row>
    <row r="689" spans="1:23" hidden="1" x14ac:dyDescent="0.3">
      <c r="A689" s="25">
        <v>3674</v>
      </c>
      <c r="B689" s="25" t="s">
        <v>3671</v>
      </c>
      <c r="C689" s="25" t="s">
        <v>7784</v>
      </c>
      <c r="D689" s="26">
        <v>4500</v>
      </c>
      <c r="E689" s="27">
        <v>4500</v>
      </c>
      <c r="F689" s="25" t="s">
        <v>8218</v>
      </c>
      <c r="G689" s="25" t="s">
        <v>8235</v>
      </c>
      <c r="H689" s="25" t="s">
        <v>8248</v>
      </c>
      <c r="I689" s="25">
        <v>1472936229</v>
      </c>
      <c r="J689" s="25">
        <v>1467752229</v>
      </c>
      <c r="K689" s="25" t="b">
        <v>0</v>
      </c>
      <c r="L689" s="25">
        <v>31</v>
      </c>
      <c r="M689" s="25" t="b">
        <v>1</v>
      </c>
      <c r="N689" s="25" t="s">
        <v>8269</v>
      </c>
      <c r="O689" s="25">
        <v>100</v>
      </c>
      <c r="P689" s="25">
        <v>145.16</v>
      </c>
      <c r="Q689" s="25" t="s">
        <v>8315</v>
      </c>
      <c r="R689" s="25" t="s">
        <v>8316</v>
      </c>
      <c r="S689" s="28">
        <v>42556.873020833329</v>
      </c>
      <c r="T689" s="25">
        <v>25569.000358796296</v>
      </c>
      <c r="U689" s="25">
        <v>2016</v>
      </c>
      <c r="V689" s="25">
        <v>7</v>
      </c>
      <c r="W689" s="25" t="s">
        <v>8378</v>
      </c>
    </row>
    <row r="690" spans="1:23" hidden="1" x14ac:dyDescent="0.3">
      <c r="A690" s="25">
        <v>3675</v>
      </c>
      <c r="B690" s="25" t="s">
        <v>3672</v>
      </c>
      <c r="C690" s="25" t="s">
        <v>7785</v>
      </c>
      <c r="D690" s="26">
        <v>50</v>
      </c>
      <c r="E690" s="27">
        <v>70</v>
      </c>
      <c r="F690" s="25" t="s">
        <v>8218</v>
      </c>
      <c r="G690" s="25" t="s">
        <v>8224</v>
      </c>
      <c r="H690" s="25" t="s">
        <v>8246</v>
      </c>
      <c r="I690" s="25">
        <v>1463353200</v>
      </c>
      <c r="J690" s="25">
        <v>1462285182</v>
      </c>
      <c r="K690" s="25" t="b">
        <v>0</v>
      </c>
      <c r="L690" s="25">
        <v>3</v>
      </c>
      <c r="M690" s="25" t="b">
        <v>1</v>
      </c>
      <c r="N690" s="25" t="s">
        <v>8269</v>
      </c>
      <c r="O690" s="25">
        <v>140</v>
      </c>
      <c r="P690" s="25">
        <v>23.33</v>
      </c>
      <c r="Q690" s="25" t="s">
        <v>8315</v>
      </c>
      <c r="R690" s="25" t="s">
        <v>8316</v>
      </c>
      <c r="S690" s="28">
        <v>42493.597013888888</v>
      </c>
      <c r="T690" s="25">
        <v>25569.000034722223</v>
      </c>
      <c r="U690" s="25">
        <v>2016</v>
      </c>
      <c r="V690" s="25">
        <v>5</v>
      </c>
      <c r="W690" s="25" t="s">
        <v>8376</v>
      </c>
    </row>
    <row r="691" spans="1:23" hidden="1" x14ac:dyDescent="0.3">
      <c r="A691" s="25">
        <v>3676</v>
      </c>
      <c r="B691" s="25" t="s">
        <v>3673</v>
      </c>
      <c r="C691" s="25" t="s">
        <v>7786</v>
      </c>
      <c r="D691" s="26">
        <v>800</v>
      </c>
      <c r="E691" s="27">
        <v>1030</v>
      </c>
      <c r="F691" s="25" t="s">
        <v>8218</v>
      </c>
      <c r="G691" s="25" t="s">
        <v>8223</v>
      </c>
      <c r="H691" s="25" t="s">
        <v>8245</v>
      </c>
      <c r="I691" s="25">
        <v>1410550484</v>
      </c>
      <c r="J691" s="25">
        <v>1408995284</v>
      </c>
      <c r="K691" s="25" t="b">
        <v>0</v>
      </c>
      <c r="L691" s="25">
        <v>16</v>
      </c>
      <c r="M691" s="25" t="b">
        <v>1</v>
      </c>
      <c r="N691" s="25" t="s">
        <v>8269</v>
      </c>
      <c r="O691" s="25">
        <v>129</v>
      </c>
      <c r="P691" s="25">
        <v>64.38</v>
      </c>
      <c r="Q691" s="25" t="s">
        <v>8315</v>
      </c>
      <c r="R691" s="25" t="s">
        <v>8316</v>
      </c>
      <c r="S691" s="28">
        <v>41876.815787037034</v>
      </c>
      <c r="T691" s="25">
        <v>25569.000185185185</v>
      </c>
      <c r="U691" s="25">
        <v>2014</v>
      </c>
      <c r="V691" s="25">
        <v>8</v>
      </c>
      <c r="W691" s="25" t="s">
        <v>8379</v>
      </c>
    </row>
    <row r="692" spans="1:23" hidden="1" x14ac:dyDescent="0.3">
      <c r="A692" s="25">
        <v>3677</v>
      </c>
      <c r="B692" s="25" t="s">
        <v>3674</v>
      </c>
      <c r="C692" s="25" t="s">
        <v>7787</v>
      </c>
      <c r="D692" s="26">
        <v>12000</v>
      </c>
      <c r="E692" s="27">
        <v>12348.5</v>
      </c>
      <c r="F692" s="25" t="s">
        <v>8218</v>
      </c>
      <c r="G692" s="25" t="s">
        <v>8223</v>
      </c>
      <c r="H692" s="25" t="s">
        <v>8245</v>
      </c>
      <c r="I692" s="25">
        <v>1404359940</v>
      </c>
      <c r="J692" s="25">
        <v>1402580818</v>
      </c>
      <c r="K692" s="25" t="b">
        <v>0</v>
      </c>
      <c r="L692" s="25">
        <v>199</v>
      </c>
      <c r="M692" s="25" t="b">
        <v>1</v>
      </c>
      <c r="N692" s="25" t="s">
        <v>8269</v>
      </c>
      <c r="O692" s="25">
        <v>103</v>
      </c>
      <c r="P692" s="25">
        <v>62.05</v>
      </c>
      <c r="Q692" s="25" t="s">
        <v>8315</v>
      </c>
      <c r="R692" s="25" t="s">
        <v>8316</v>
      </c>
      <c r="S692" s="28">
        <v>41802.574282407404</v>
      </c>
      <c r="T692" s="25">
        <v>25569.002303240741</v>
      </c>
      <c r="U692" s="25">
        <v>2014</v>
      </c>
      <c r="V692" s="25">
        <v>6</v>
      </c>
      <c r="W692" s="25" t="s">
        <v>8377</v>
      </c>
    </row>
    <row r="693" spans="1:23" hidden="1" x14ac:dyDescent="0.3">
      <c r="A693" s="25">
        <v>3678</v>
      </c>
      <c r="B693" s="25" t="s">
        <v>3675</v>
      </c>
      <c r="C693" s="25" t="s">
        <v>7788</v>
      </c>
      <c r="D693" s="26">
        <v>2000</v>
      </c>
      <c r="E693" s="27">
        <v>2050</v>
      </c>
      <c r="F693" s="25" t="s">
        <v>8218</v>
      </c>
      <c r="G693" s="25" t="s">
        <v>8224</v>
      </c>
      <c r="H693" s="25" t="s">
        <v>8246</v>
      </c>
      <c r="I693" s="25">
        <v>1433076298</v>
      </c>
      <c r="J693" s="25">
        <v>1430052298</v>
      </c>
      <c r="K693" s="25" t="b">
        <v>0</v>
      </c>
      <c r="L693" s="25">
        <v>31</v>
      </c>
      <c r="M693" s="25" t="b">
        <v>1</v>
      </c>
      <c r="N693" s="25" t="s">
        <v>8269</v>
      </c>
      <c r="O693" s="25">
        <v>103</v>
      </c>
      <c r="P693" s="25">
        <v>66.13</v>
      </c>
      <c r="Q693" s="25" t="s">
        <v>8315</v>
      </c>
      <c r="R693" s="25" t="s">
        <v>8316</v>
      </c>
      <c r="S693" s="28">
        <v>42120.531226851846</v>
      </c>
      <c r="T693" s="25">
        <v>25569.000358796296</v>
      </c>
      <c r="U693" s="25">
        <v>2015</v>
      </c>
      <c r="V693" s="25">
        <v>4</v>
      </c>
      <c r="W693" s="25" t="s">
        <v>8375</v>
      </c>
    </row>
    <row r="694" spans="1:23" hidden="1" x14ac:dyDescent="0.3">
      <c r="A694" s="25">
        <v>3679</v>
      </c>
      <c r="B694" s="25" t="s">
        <v>3676</v>
      </c>
      <c r="C694" s="25" t="s">
        <v>7789</v>
      </c>
      <c r="D694" s="26">
        <v>2000</v>
      </c>
      <c r="E694" s="27">
        <v>2202</v>
      </c>
      <c r="F694" s="25" t="s">
        <v>8218</v>
      </c>
      <c r="G694" s="25" t="s">
        <v>8223</v>
      </c>
      <c r="H694" s="25" t="s">
        <v>8245</v>
      </c>
      <c r="I694" s="25">
        <v>1404190740</v>
      </c>
      <c r="J694" s="25">
        <v>1401214581</v>
      </c>
      <c r="K694" s="25" t="b">
        <v>0</v>
      </c>
      <c r="L694" s="25">
        <v>30</v>
      </c>
      <c r="M694" s="25" t="b">
        <v>1</v>
      </c>
      <c r="N694" s="25" t="s">
        <v>8269</v>
      </c>
      <c r="O694" s="25">
        <v>110</v>
      </c>
      <c r="P694" s="25">
        <v>73.400000000000006</v>
      </c>
      <c r="Q694" s="25" t="s">
        <v>8315</v>
      </c>
      <c r="R694" s="25" t="s">
        <v>8316</v>
      </c>
      <c r="S694" s="28">
        <v>41786.761354166665</v>
      </c>
      <c r="T694" s="25">
        <v>25569.000347222223</v>
      </c>
      <c r="U694" s="25">
        <v>2014</v>
      </c>
      <c r="V694" s="25">
        <v>5</v>
      </c>
      <c r="W694" s="25" t="s">
        <v>8376</v>
      </c>
    </row>
    <row r="695" spans="1:23" hidden="1" x14ac:dyDescent="0.3">
      <c r="A695" s="25">
        <v>3680</v>
      </c>
      <c r="B695" s="25" t="s">
        <v>3677</v>
      </c>
      <c r="C695" s="25" t="s">
        <v>7790</v>
      </c>
      <c r="D695" s="26">
        <v>3000</v>
      </c>
      <c r="E695" s="27">
        <v>3383</v>
      </c>
      <c r="F695" s="25" t="s">
        <v>8218</v>
      </c>
      <c r="G695" s="25" t="s">
        <v>8223</v>
      </c>
      <c r="H695" s="25" t="s">
        <v>8245</v>
      </c>
      <c r="I695" s="25">
        <v>1475664834</v>
      </c>
      <c r="J695" s="25">
        <v>1473850434</v>
      </c>
      <c r="K695" s="25" t="b">
        <v>0</v>
      </c>
      <c r="L695" s="25">
        <v>34</v>
      </c>
      <c r="M695" s="25" t="b">
        <v>1</v>
      </c>
      <c r="N695" s="25" t="s">
        <v>8269</v>
      </c>
      <c r="O695" s="25">
        <v>113</v>
      </c>
      <c r="P695" s="25">
        <v>99.5</v>
      </c>
      <c r="Q695" s="25" t="s">
        <v>8315</v>
      </c>
      <c r="R695" s="25" t="s">
        <v>8316</v>
      </c>
      <c r="S695" s="28">
        <v>42627.454097222217</v>
      </c>
      <c r="T695" s="25">
        <v>25569.00039351852</v>
      </c>
      <c r="U695" s="25">
        <v>2016</v>
      </c>
      <c r="V695" s="25">
        <v>9</v>
      </c>
      <c r="W695" s="25" t="s">
        <v>8380</v>
      </c>
    </row>
    <row r="696" spans="1:23" hidden="1" x14ac:dyDescent="0.3">
      <c r="A696" s="25">
        <v>3681</v>
      </c>
      <c r="B696" s="25" t="s">
        <v>3678</v>
      </c>
      <c r="C696" s="25" t="s">
        <v>7791</v>
      </c>
      <c r="D696" s="26">
        <v>1000</v>
      </c>
      <c r="E696" s="27">
        <v>1119</v>
      </c>
      <c r="F696" s="25" t="s">
        <v>8218</v>
      </c>
      <c r="G696" s="25" t="s">
        <v>8223</v>
      </c>
      <c r="H696" s="25" t="s">
        <v>8245</v>
      </c>
      <c r="I696" s="25">
        <v>1452872290</v>
      </c>
      <c r="J696" s="25">
        <v>1452008290</v>
      </c>
      <c r="K696" s="25" t="b">
        <v>0</v>
      </c>
      <c r="L696" s="25">
        <v>18</v>
      </c>
      <c r="M696" s="25" t="b">
        <v>1</v>
      </c>
      <c r="N696" s="25" t="s">
        <v>8269</v>
      </c>
      <c r="O696" s="25">
        <v>112</v>
      </c>
      <c r="P696" s="25">
        <v>62.17</v>
      </c>
      <c r="Q696" s="25" t="s">
        <v>8315</v>
      </c>
      <c r="R696" s="25" t="s">
        <v>8316</v>
      </c>
      <c r="S696" s="28">
        <v>42374.651504629626</v>
      </c>
      <c r="T696" s="25">
        <v>25569.000208333335</v>
      </c>
      <c r="U696" s="25">
        <v>2016</v>
      </c>
      <c r="V696" s="25">
        <v>1</v>
      </c>
      <c r="W696" s="25" t="s">
        <v>8372</v>
      </c>
    </row>
    <row r="697" spans="1:23" hidden="1" x14ac:dyDescent="0.3">
      <c r="A697" s="25">
        <v>3682</v>
      </c>
      <c r="B697" s="25" t="s">
        <v>3679</v>
      </c>
      <c r="C697" s="25" t="s">
        <v>7792</v>
      </c>
      <c r="D697" s="26">
        <v>3000</v>
      </c>
      <c r="E697" s="27">
        <v>4176</v>
      </c>
      <c r="F697" s="25" t="s">
        <v>8218</v>
      </c>
      <c r="G697" s="25" t="s">
        <v>8223</v>
      </c>
      <c r="H697" s="25" t="s">
        <v>8245</v>
      </c>
      <c r="I697" s="25">
        <v>1402901940</v>
      </c>
      <c r="J697" s="25">
        <v>1399998418</v>
      </c>
      <c r="K697" s="25" t="b">
        <v>0</v>
      </c>
      <c r="L697" s="25">
        <v>67</v>
      </c>
      <c r="M697" s="25" t="b">
        <v>1</v>
      </c>
      <c r="N697" s="25" t="s">
        <v>8269</v>
      </c>
      <c r="O697" s="25">
        <v>139</v>
      </c>
      <c r="P697" s="25">
        <v>62.33</v>
      </c>
      <c r="Q697" s="25" t="s">
        <v>8315</v>
      </c>
      <c r="R697" s="25" t="s">
        <v>8316</v>
      </c>
      <c r="S697" s="28">
        <v>41772.685393518521</v>
      </c>
      <c r="T697" s="25">
        <v>25569.000775462962</v>
      </c>
      <c r="U697" s="25">
        <v>2014</v>
      </c>
      <c r="V697" s="25">
        <v>5</v>
      </c>
      <c r="W697" s="25" t="s">
        <v>8376</v>
      </c>
    </row>
    <row r="698" spans="1:23" hidden="1" x14ac:dyDescent="0.3">
      <c r="A698" s="25">
        <v>3683</v>
      </c>
      <c r="B698" s="25" t="s">
        <v>3680</v>
      </c>
      <c r="C698" s="25" t="s">
        <v>7793</v>
      </c>
      <c r="D698" s="26">
        <v>3500</v>
      </c>
      <c r="E698" s="27">
        <v>3880</v>
      </c>
      <c r="F698" s="25" t="s">
        <v>8218</v>
      </c>
      <c r="G698" s="25" t="s">
        <v>8223</v>
      </c>
      <c r="H698" s="25" t="s">
        <v>8245</v>
      </c>
      <c r="I698" s="25">
        <v>1476931696</v>
      </c>
      <c r="J698" s="25">
        <v>1474339696</v>
      </c>
      <c r="K698" s="25" t="b">
        <v>0</v>
      </c>
      <c r="L698" s="25">
        <v>66</v>
      </c>
      <c r="M698" s="25" t="b">
        <v>1</v>
      </c>
      <c r="N698" s="25" t="s">
        <v>8269</v>
      </c>
      <c r="O698" s="25">
        <v>111</v>
      </c>
      <c r="P698" s="25">
        <v>58.79</v>
      </c>
      <c r="Q698" s="25" t="s">
        <v>8315</v>
      </c>
      <c r="R698" s="25" t="s">
        <v>8316</v>
      </c>
      <c r="S698" s="28">
        <v>42633.116851851853</v>
      </c>
      <c r="T698" s="25">
        <v>25569.000763888889</v>
      </c>
      <c r="U698" s="25">
        <v>2016</v>
      </c>
      <c r="V698" s="25">
        <v>9</v>
      </c>
      <c r="W698" s="25" t="s">
        <v>8380</v>
      </c>
    </row>
    <row r="699" spans="1:23" hidden="1" x14ac:dyDescent="0.3">
      <c r="A699" s="25">
        <v>3684</v>
      </c>
      <c r="B699" s="25" t="s">
        <v>3681</v>
      </c>
      <c r="C699" s="25" t="s">
        <v>7794</v>
      </c>
      <c r="D699" s="26">
        <v>750</v>
      </c>
      <c r="E699" s="27">
        <v>1043</v>
      </c>
      <c r="F699" s="25" t="s">
        <v>8218</v>
      </c>
      <c r="G699" s="25" t="s">
        <v>8223</v>
      </c>
      <c r="H699" s="25" t="s">
        <v>8245</v>
      </c>
      <c r="I699" s="25">
        <v>1441167586</v>
      </c>
      <c r="J699" s="25">
        <v>1438575586</v>
      </c>
      <c r="K699" s="25" t="b">
        <v>0</v>
      </c>
      <c r="L699" s="25">
        <v>23</v>
      </c>
      <c r="M699" s="25" t="b">
        <v>1</v>
      </c>
      <c r="N699" s="25" t="s">
        <v>8269</v>
      </c>
      <c r="O699" s="25">
        <v>139</v>
      </c>
      <c r="P699" s="25">
        <v>45.35</v>
      </c>
      <c r="Q699" s="25" t="s">
        <v>8315</v>
      </c>
      <c r="R699" s="25" t="s">
        <v>8316</v>
      </c>
      <c r="S699" s="28">
        <v>42219.180393518516</v>
      </c>
      <c r="T699" s="25">
        <v>25569.000266203704</v>
      </c>
      <c r="U699" s="25">
        <v>2015</v>
      </c>
      <c r="V699" s="25">
        <v>8</v>
      </c>
      <c r="W699" s="25" t="s">
        <v>8379</v>
      </c>
    </row>
    <row r="700" spans="1:23" hidden="1" x14ac:dyDescent="0.3">
      <c r="A700" s="25">
        <v>3685</v>
      </c>
      <c r="B700" s="25" t="s">
        <v>3682</v>
      </c>
      <c r="C700" s="25" t="s">
        <v>7795</v>
      </c>
      <c r="D700" s="26">
        <v>5000</v>
      </c>
      <c r="E700" s="27">
        <v>5285</v>
      </c>
      <c r="F700" s="25" t="s">
        <v>8218</v>
      </c>
      <c r="G700" s="25" t="s">
        <v>8223</v>
      </c>
      <c r="H700" s="25" t="s">
        <v>8245</v>
      </c>
      <c r="I700" s="25">
        <v>1400533200</v>
      </c>
      <c r="J700" s="25">
        <v>1398348859</v>
      </c>
      <c r="K700" s="25" t="b">
        <v>0</v>
      </c>
      <c r="L700" s="25">
        <v>126</v>
      </c>
      <c r="M700" s="25" t="b">
        <v>1</v>
      </c>
      <c r="N700" s="25" t="s">
        <v>8269</v>
      </c>
      <c r="O700" s="25">
        <v>106</v>
      </c>
      <c r="P700" s="25">
        <v>41.94</v>
      </c>
      <c r="Q700" s="25" t="s">
        <v>8315</v>
      </c>
      <c r="R700" s="25" t="s">
        <v>8316</v>
      </c>
      <c r="S700" s="28">
        <v>41753.593275462961</v>
      </c>
      <c r="T700" s="25">
        <v>25569.001458333332</v>
      </c>
      <c r="U700" s="25">
        <v>2014</v>
      </c>
      <c r="V700" s="25">
        <v>4</v>
      </c>
      <c r="W700" s="25" t="s">
        <v>8375</v>
      </c>
    </row>
    <row r="701" spans="1:23" hidden="1" x14ac:dyDescent="0.3">
      <c r="A701" s="25">
        <v>3686</v>
      </c>
      <c r="B701" s="25" t="s">
        <v>3683</v>
      </c>
      <c r="C701" s="25" t="s">
        <v>7796</v>
      </c>
      <c r="D701" s="26">
        <v>350</v>
      </c>
      <c r="E701" s="27">
        <v>355</v>
      </c>
      <c r="F701" s="25" t="s">
        <v>8218</v>
      </c>
      <c r="G701" s="25" t="s">
        <v>8223</v>
      </c>
      <c r="H701" s="25" t="s">
        <v>8245</v>
      </c>
      <c r="I701" s="25">
        <v>1440820740</v>
      </c>
      <c r="J701" s="25">
        <v>1439567660</v>
      </c>
      <c r="K701" s="25" t="b">
        <v>0</v>
      </c>
      <c r="L701" s="25">
        <v>6</v>
      </c>
      <c r="M701" s="25" t="b">
        <v>1</v>
      </c>
      <c r="N701" s="25" t="s">
        <v>8269</v>
      </c>
      <c r="O701" s="25">
        <v>101</v>
      </c>
      <c r="P701" s="25">
        <v>59.17</v>
      </c>
      <c r="Q701" s="25" t="s">
        <v>8315</v>
      </c>
      <c r="R701" s="25" t="s">
        <v>8316</v>
      </c>
      <c r="S701" s="28">
        <v>42230.662731481483</v>
      </c>
      <c r="T701" s="25">
        <v>25569.000069444446</v>
      </c>
      <c r="U701" s="25">
        <v>2015</v>
      </c>
      <c r="V701" s="25">
        <v>8</v>
      </c>
      <c r="W701" s="25" t="s">
        <v>8379</v>
      </c>
    </row>
    <row r="702" spans="1:23" hidden="1" x14ac:dyDescent="0.3">
      <c r="A702" s="25">
        <v>3687</v>
      </c>
      <c r="B702" s="25" t="s">
        <v>3684</v>
      </c>
      <c r="C702" s="25" t="s">
        <v>7797</v>
      </c>
      <c r="D702" s="26">
        <v>5000</v>
      </c>
      <c r="E702" s="27">
        <v>5012.25</v>
      </c>
      <c r="F702" s="25" t="s">
        <v>8218</v>
      </c>
      <c r="G702" s="25" t="s">
        <v>8223</v>
      </c>
      <c r="H702" s="25" t="s">
        <v>8245</v>
      </c>
      <c r="I702" s="25">
        <v>1403846055</v>
      </c>
      <c r="J702" s="25">
        <v>1401254055</v>
      </c>
      <c r="K702" s="25" t="b">
        <v>0</v>
      </c>
      <c r="L702" s="25">
        <v>25</v>
      </c>
      <c r="M702" s="25" t="b">
        <v>1</v>
      </c>
      <c r="N702" s="25" t="s">
        <v>8269</v>
      </c>
      <c r="O702" s="25">
        <v>100</v>
      </c>
      <c r="P702" s="25">
        <v>200.49</v>
      </c>
      <c r="Q702" s="25" t="s">
        <v>8315</v>
      </c>
      <c r="R702" s="25" t="s">
        <v>8316</v>
      </c>
      <c r="S702" s="28">
        <v>41787.218229166669</v>
      </c>
      <c r="T702" s="25">
        <v>25569.00028935185</v>
      </c>
      <c r="U702" s="25">
        <v>2014</v>
      </c>
      <c r="V702" s="25">
        <v>5</v>
      </c>
      <c r="W702" s="25" t="s">
        <v>8376</v>
      </c>
    </row>
    <row r="703" spans="1:23" hidden="1" x14ac:dyDescent="0.3">
      <c r="A703" s="25">
        <v>3688</v>
      </c>
      <c r="B703" s="25" t="s">
        <v>3685</v>
      </c>
      <c r="C703" s="25" t="s">
        <v>7798</v>
      </c>
      <c r="D703" s="26">
        <v>3000</v>
      </c>
      <c r="E703" s="27">
        <v>3275</v>
      </c>
      <c r="F703" s="25" t="s">
        <v>8218</v>
      </c>
      <c r="G703" s="25" t="s">
        <v>8224</v>
      </c>
      <c r="H703" s="25" t="s">
        <v>8246</v>
      </c>
      <c r="I703" s="25">
        <v>1407524004</v>
      </c>
      <c r="J703" s="25">
        <v>1404932004</v>
      </c>
      <c r="K703" s="25" t="b">
        <v>0</v>
      </c>
      <c r="L703" s="25">
        <v>39</v>
      </c>
      <c r="M703" s="25" t="b">
        <v>1</v>
      </c>
      <c r="N703" s="25" t="s">
        <v>8269</v>
      </c>
      <c r="O703" s="25">
        <v>109</v>
      </c>
      <c r="P703" s="25">
        <v>83.97</v>
      </c>
      <c r="Q703" s="25" t="s">
        <v>8315</v>
      </c>
      <c r="R703" s="25" t="s">
        <v>8316</v>
      </c>
      <c r="S703" s="28">
        <v>41829.787083333329</v>
      </c>
      <c r="T703" s="25">
        <v>25569.000451388889</v>
      </c>
      <c r="U703" s="25">
        <v>2014</v>
      </c>
      <c r="V703" s="25">
        <v>7</v>
      </c>
      <c r="W703" s="25" t="s">
        <v>8378</v>
      </c>
    </row>
    <row r="704" spans="1:23" hidden="1" x14ac:dyDescent="0.3">
      <c r="A704" s="25">
        <v>3689</v>
      </c>
      <c r="B704" s="25" t="s">
        <v>3686</v>
      </c>
      <c r="C704" s="25" t="s">
        <v>7799</v>
      </c>
      <c r="D704" s="26">
        <v>3000</v>
      </c>
      <c r="E704" s="27">
        <v>3550</v>
      </c>
      <c r="F704" s="25" t="s">
        <v>8218</v>
      </c>
      <c r="G704" s="25" t="s">
        <v>8223</v>
      </c>
      <c r="H704" s="25" t="s">
        <v>8245</v>
      </c>
      <c r="I704" s="25">
        <v>1434925500</v>
      </c>
      <c r="J704" s="25">
        <v>1432410639</v>
      </c>
      <c r="K704" s="25" t="b">
        <v>0</v>
      </c>
      <c r="L704" s="25">
        <v>62</v>
      </c>
      <c r="M704" s="25" t="b">
        <v>1</v>
      </c>
      <c r="N704" s="25" t="s">
        <v>8269</v>
      </c>
      <c r="O704" s="25">
        <v>118</v>
      </c>
      <c r="P704" s="25">
        <v>57.26</v>
      </c>
      <c r="Q704" s="25" t="s">
        <v>8315</v>
      </c>
      <c r="R704" s="25" t="s">
        <v>8316</v>
      </c>
      <c r="S704" s="28">
        <v>42147.826840277776</v>
      </c>
      <c r="T704" s="25">
        <v>25569.000717592593</v>
      </c>
      <c r="U704" s="25">
        <v>2015</v>
      </c>
      <c r="V704" s="25">
        <v>5</v>
      </c>
      <c r="W704" s="25" t="s">
        <v>8376</v>
      </c>
    </row>
    <row r="705" spans="1:23" hidden="1" x14ac:dyDescent="0.3">
      <c r="A705" s="25">
        <v>3690</v>
      </c>
      <c r="B705" s="25" t="s">
        <v>3687</v>
      </c>
      <c r="C705" s="25" t="s">
        <v>7800</v>
      </c>
      <c r="D705" s="26">
        <v>1500</v>
      </c>
      <c r="E705" s="27">
        <v>1800</v>
      </c>
      <c r="F705" s="25" t="s">
        <v>8218</v>
      </c>
      <c r="G705" s="25" t="s">
        <v>8223</v>
      </c>
      <c r="H705" s="25" t="s">
        <v>8245</v>
      </c>
      <c r="I705" s="25">
        <v>1417101683</v>
      </c>
      <c r="J705" s="25">
        <v>1414506083</v>
      </c>
      <c r="K705" s="25" t="b">
        <v>0</v>
      </c>
      <c r="L705" s="25">
        <v>31</v>
      </c>
      <c r="M705" s="25" t="b">
        <v>1</v>
      </c>
      <c r="N705" s="25" t="s">
        <v>8269</v>
      </c>
      <c r="O705" s="25">
        <v>120</v>
      </c>
      <c r="P705" s="25">
        <v>58.06</v>
      </c>
      <c r="Q705" s="25" t="s">
        <v>8315</v>
      </c>
      <c r="R705" s="25" t="s">
        <v>8316</v>
      </c>
      <c r="S705" s="28">
        <v>41940.598182870373</v>
      </c>
      <c r="T705" s="25">
        <v>25569.000358796296</v>
      </c>
      <c r="U705" s="25">
        <v>2014</v>
      </c>
      <c r="V705" s="25">
        <v>10</v>
      </c>
      <c r="W705" s="25" t="s">
        <v>8383</v>
      </c>
    </row>
    <row r="706" spans="1:23" hidden="1" x14ac:dyDescent="0.3">
      <c r="A706" s="25">
        <v>3691</v>
      </c>
      <c r="B706" s="25" t="s">
        <v>3688</v>
      </c>
      <c r="C706" s="25" t="s">
        <v>7801</v>
      </c>
      <c r="D706" s="26">
        <v>40000</v>
      </c>
      <c r="E706" s="27">
        <v>51184</v>
      </c>
      <c r="F706" s="25" t="s">
        <v>8218</v>
      </c>
      <c r="G706" s="25" t="s">
        <v>8223</v>
      </c>
      <c r="H706" s="25" t="s">
        <v>8245</v>
      </c>
      <c r="I706" s="25">
        <v>1425272340</v>
      </c>
      <c r="J706" s="25">
        <v>1421426929</v>
      </c>
      <c r="K706" s="25" t="b">
        <v>0</v>
      </c>
      <c r="L706" s="25">
        <v>274</v>
      </c>
      <c r="M706" s="25" t="b">
        <v>1</v>
      </c>
      <c r="N706" s="25" t="s">
        <v>8269</v>
      </c>
      <c r="O706" s="25">
        <v>128</v>
      </c>
      <c r="P706" s="25">
        <v>186.8</v>
      </c>
      <c r="Q706" s="25" t="s">
        <v>8315</v>
      </c>
      <c r="R706" s="25" t="s">
        <v>8316</v>
      </c>
      <c r="S706" s="28">
        <v>42020.700567129628</v>
      </c>
      <c r="T706" s="25">
        <v>25569.003171296295</v>
      </c>
      <c r="U706" s="25">
        <v>2015</v>
      </c>
      <c r="V706" s="25">
        <v>1</v>
      </c>
      <c r="W706" s="25" t="s">
        <v>8372</v>
      </c>
    </row>
    <row r="707" spans="1:23" hidden="1" x14ac:dyDescent="0.3">
      <c r="A707" s="25">
        <v>3692</v>
      </c>
      <c r="B707" s="25" t="s">
        <v>3689</v>
      </c>
      <c r="C707" s="25" t="s">
        <v>7802</v>
      </c>
      <c r="D707" s="26">
        <v>1000</v>
      </c>
      <c r="E707" s="27">
        <v>1260</v>
      </c>
      <c r="F707" s="25" t="s">
        <v>8218</v>
      </c>
      <c r="G707" s="25" t="s">
        <v>8223</v>
      </c>
      <c r="H707" s="25" t="s">
        <v>8245</v>
      </c>
      <c r="I707" s="25">
        <v>1411084800</v>
      </c>
      <c r="J707" s="25">
        <v>1410304179</v>
      </c>
      <c r="K707" s="25" t="b">
        <v>0</v>
      </c>
      <c r="L707" s="25">
        <v>17</v>
      </c>
      <c r="M707" s="25" t="b">
        <v>1</v>
      </c>
      <c r="N707" s="25" t="s">
        <v>8269</v>
      </c>
      <c r="O707" s="25">
        <v>126</v>
      </c>
      <c r="P707" s="25">
        <v>74.12</v>
      </c>
      <c r="Q707" s="25" t="s">
        <v>8315</v>
      </c>
      <c r="R707" s="25" t="s">
        <v>8316</v>
      </c>
      <c r="S707" s="28">
        <v>41891.96503472222</v>
      </c>
      <c r="T707" s="25">
        <v>25569.000196759258</v>
      </c>
      <c r="U707" s="25">
        <v>2014</v>
      </c>
      <c r="V707" s="25">
        <v>9</v>
      </c>
      <c r="W707" s="25" t="s">
        <v>8380</v>
      </c>
    </row>
    <row r="708" spans="1:23" hidden="1" x14ac:dyDescent="0.3">
      <c r="A708" s="25">
        <v>3693</v>
      </c>
      <c r="B708" s="25" t="s">
        <v>3690</v>
      </c>
      <c r="C708" s="25" t="s">
        <v>7803</v>
      </c>
      <c r="D708" s="26">
        <v>333</v>
      </c>
      <c r="E708" s="27">
        <v>430</v>
      </c>
      <c r="F708" s="25" t="s">
        <v>8218</v>
      </c>
      <c r="G708" s="25" t="s">
        <v>8224</v>
      </c>
      <c r="H708" s="25" t="s">
        <v>8246</v>
      </c>
      <c r="I708" s="25">
        <v>1448922600</v>
      </c>
      <c r="J708" s="25">
        <v>1446352529</v>
      </c>
      <c r="K708" s="25" t="b">
        <v>0</v>
      </c>
      <c r="L708" s="25">
        <v>14</v>
      </c>
      <c r="M708" s="25" t="b">
        <v>1</v>
      </c>
      <c r="N708" s="25" t="s">
        <v>8269</v>
      </c>
      <c r="O708" s="25">
        <v>129</v>
      </c>
      <c r="P708" s="25">
        <v>30.71</v>
      </c>
      <c r="Q708" s="25" t="s">
        <v>8315</v>
      </c>
      <c r="R708" s="25" t="s">
        <v>8316</v>
      </c>
      <c r="S708" s="28">
        <v>42309.191307870366</v>
      </c>
      <c r="T708" s="25">
        <v>25569.000162037039</v>
      </c>
      <c r="U708" s="25">
        <v>2015</v>
      </c>
      <c r="V708" s="25">
        <v>11</v>
      </c>
      <c r="W708" s="25" t="s">
        <v>8381</v>
      </c>
    </row>
    <row r="709" spans="1:23" hidden="1" x14ac:dyDescent="0.3">
      <c r="A709" s="25">
        <v>3694</v>
      </c>
      <c r="B709" s="25" t="s">
        <v>3691</v>
      </c>
      <c r="C709" s="25" t="s">
        <v>7804</v>
      </c>
      <c r="D709" s="26">
        <v>3500</v>
      </c>
      <c r="E709" s="27">
        <v>3760</v>
      </c>
      <c r="F709" s="25" t="s">
        <v>8218</v>
      </c>
      <c r="G709" s="25" t="s">
        <v>8223</v>
      </c>
      <c r="H709" s="25" t="s">
        <v>8245</v>
      </c>
      <c r="I709" s="25">
        <v>1465178400</v>
      </c>
      <c r="J709" s="25">
        <v>1461985967</v>
      </c>
      <c r="K709" s="25" t="b">
        <v>0</v>
      </c>
      <c r="L709" s="25">
        <v>60</v>
      </c>
      <c r="M709" s="25" t="b">
        <v>1</v>
      </c>
      <c r="N709" s="25" t="s">
        <v>8269</v>
      </c>
      <c r="O709" s="25">
        <v>107</v>
      </c>
      <c r="P709" s="25">
        <v>62.67</v>
      </c>
      <c r="Q709" s="25" t="s">
        <v>8315</v>
      </c>
      <c r="R709" s="25" t="s">
        <v>8316</v>
      </c>
      <c r="S709" s="28">
        <v>42490.133877314816</v>
      </c>
      <c r="T709" s="25">
        <v>25569.000694444443</v>
      </c>
      <c r="U709" s="25">
        <v>2016</v>
      </c>
      <c r="V709" s="25">
        <v>4</v>
      </c>
      <c r="W709" s="25" t="s">
        <v>8375</v>
      </c>
    </row>
    <row r="710" spans="1:23" hidden="1" x14ac:dyDescent="0.3">
      <c r="A710" s="25">
        <v>3695</v>
      </c>
      <c r="B710" s="25" t="s">
        <v>3692</v>
      </c>
      <c r="C710" s="25" t="s">
        <v>7805</v>
      </c>
      <c r="D710" s="26">
        <v>4000</v>
      </c>
      <c r="E710" s="27">
        <v>4005</v>
      </c>
      <c r="F710" s="25" t="s">
        <v>8218</v>
      </c>
      <c r="G710" s="25" t="s">
        <v>8223</v>
      </c>
      <c r="H710" s="25" t="s">
        <v>8245</v>
      </c>
      <c r="I710" s="25">
        <v>1421009610</v>
      </c>
      <c r="J710" s="25">
        <v>1419281610</v>
      </c>
      <c r="K710" s="25" t="b">
        <v>0</v>
      </c>
      <c r="L710" s="25">
        <v>33</v>
      </c>
      <c r="M710" s="25" t="b">
        <v>1</v>
      </c>
      <c r="N710" s="25" t="s">
        <v>8269</v>
      </c>
      <c r="O710" s="25">
        <v>100</v>
      </c>
      <c r="P710" s="25">
        <v>121.36</v>
      </c>
      <c r="Q710" s="25" t="s">
        <v>8315</v>
      </c>
      <c r="R710" s="25" t="s">
        <v>8316</v>
      </c>
      <c r="S710" s="28">
        <v>41995.870486111111</v>
      </c>
      <c r="T710" s="25">
        <v>25569.000381944443</v>
      </c>
      <c r="U710" s="25">
        <v>2014</v>
      </c>
      <c r="V710" s="25">
        <v>12</v>
      </c>
      <c r="W710" s="25" t="s">
        <v>8382</v>
      </c>
    </row>
    <row r="711" spans="1:23" hidden="1" x14ac:dyDescent="0.3">
      <c r="A711" s="25">
        <v>3696</v>
      </c>
      <c r="B711" s="25" t="s">
        <v>3693</v>
      </c>
      <c r="C711" s="25" t="s">
        <v>7806</v>
      </c>
      <c r="D711" s="26">
        <v>2000</v>
      </c>
      <c r="E711" s="27">
        <v>3100</v>
      </c>
      <c r="F711" s="25" t="s">
        <v>8218</v>
      </c>
      <c r="G711" s="25" t="s">
        <v>8224</v>
      </c>
      <c r="H711" s="25" t="s">
        <v>8246</v>
      </c>
      <c r="I711" s="25">
        <v>1423838916</v>
      </c>
      <c r="J711" s="25">
        <v>1418654916</v>
      </c>
      <c r="K711" s="25" t="b">
        <v>0</v>
      </c>
      <c r="L711" s="25">
        <v>78</v>
      </c>
      <c r="M711" s="25" t="b">
        <v>1</v>
      </c>
      <c r="N711" s="25" t="s">
        <v>8269</v>
      </c>
      <c r="O711" s="25">
        <v>155</v>
      </c>
      <c r="P711" s="25">
        <v>39.74</v>
      </c>
      <c r="Q711" s="25" t="s">
        <v>8315</v>
      </c>
      <c r="R711" s="25" t="s">
        <v>8316</v>
      </c>
      <c r="S711" s="28">
        <v>41988.617083333331</v>
      </c>
      <c r="T711" s="25">
        <v>25569.000902777778</v>
      </c>
      <c r="U711" s="25">
        <v>2014</v>
      </c>
      <c r="V711" s="25">
        <v>12</v>
      </c>
      <c r="W711" s="25" t="s">
        <v>8382</v>
      </c>
    </row>
    <row r="712" spans="1:23" hidden="1" x14ac:dyDescent="0.3">
      <c r="A712" s="25">
        <v>3697</v>
      </c>
      <c r="B712" s="25" t="s">
        <v>3694</v>
      </c>
      <c r="C712" s="25" t="s">
        <v>7807</v>
      </c>
      <c r="D712" s="26">
        <v>2000</v>
      </c>
      <c r="E712" s="27">
        <v>2160</v>
      </c>
      <c r="F712" s="25" t="s">
        <v>8218</v>
      </c>
      <c r="G712" s="25" t="s">
        <v>8224</v>
      </c>
      <c r="H712" s="25" t="s">
        <v>8246</v>
      </c>
      <c r="I712" s="25">
        <v>1462878648</v>
      </c>
      <c r="J712" s="25">
        <v>1461064248</v>
      </c>
      <c r="K712" s="25" t="b">
        <v>0</v>
      </c>
      <c r="L712" s="25">
        <v>30</v>
      </c>
      <c r="M712" s="25" t="b">
        <v>1</v>
      </c>
      <c r="N712" s="25" t="s">
        <v>8269</v>
      </c>
      <c r="O712" s="25">
        <v>108</v>
      </c>
      <c r="P712" s="25">
        <v>72</v>
      </c>
      <c r="Q712" s="25" t="s">
        <v>8315</v>
      </c>
      <c r="R712" s="25" t="s">
        <v>8316</v>
      </c>
      <c r="S712" s="28">
        <v>42479.465833333335</v>
      </c>
      <c r="T712" s="25">
        <v>25569.000347222223</v>
      </c>
      <c r="U712" s="25">
        <v>2016</v>
      </c>
      <c r="V712" s="25">
        <v>4</v>
      </c>
      <c r="W712" s="25" t="s">
        <v>8375</v>
      </c>
    </row>
    <row r="713" spans="1:23" hidden="1" x14ac:dyDescent="0.3">
      <c r="A713" s="25">
        <v>3698</v>
      </c>
      <c r="B713" s="25" t="s">
        <v>3695</v>
      </c>
      <c r="C713" s="25" t="s">
        <v>7808</v>
      </c>
      <c r="D713" s="26">
        <v>5000</v>
      </c>
      <c r="E713" s="27">
        <v>5526</v>
      </c>
      <c r="F713" s="25" t="s">
        <v>8218</v>
      </c>
      <c r="G713" s="25" t="s">
        <v>8223</v>
      </c>
      <c r="H713" s="25" t="s">
        <v>8245</v>
      </c>
      <c r="I713" s="25">
        <v>1456946487</v>
      </c>
      <c r="J713" s="25">
        <v>1454354487</v>
      </c>
      <c r="K713" s="25" t="b">
        <v>0</v>
      </c>
      <c r="L713" s="25">
        <v>136</v>
      </c>
      <c r="M713" s="25" t="b">
        <v>1</v>
      </c>
      <c r="N713" s="25" t="s">
        <v>8269</v>
      </c>
      <c r="O713" s="25">
        <v>111</v>
      </c>
      <c r="P713" s="25">
        <v>40.630000000000003</v>
      </c>
      <c r="Q713" s="25" t="s">
        <v>8315</v>
      </c>
      <c r="R713" s="25" t="s">
        <v>8316</v>
      </c>
      <c r="S713" s="28">
        <v>42401.806562500002</v>
      </c>
      <c r="T713" s="25">
        <v>25569.001574074075</v>
      </c>
      <c r="U713" s="25">
        <v>2016</v>
      </c>
      <c r="V713" s="25">
        <v>2</v>
      </c>
      <c r="W713" s="25" t="s">
        <v>8373</v>
      </c>
    </row>
    <row r="714" spans="1:23" hidden="1" x14ac:dyDescent="0.3">
      <c r="A714" s="25">
        <v>3699</v>
      </c>
      <c r="B714" s="25" t="s">
        <v>3696</v>
      </c>
      <c r="C714" s="25" t="s">
        <v>7809</v>
      </c>
      <c r="D714" s="26">
        <v>2500</v>
      </c>
      <c r="E714" s="27">
        <v>2520</v>
      </c>
      <c r="F714" s="25" t="s">
        <v>8218</v>
      </c>
      <c r="G714" s="25" t="s">
        <v>8223</v>
      </c>
      <c r="H714" s="25" t="s">
        <v>8245</v>
      </c>
      <c r="I714" s="25">
        <v>1413383216</v>
      </c>
      <c r="J714" s="25">
        <v>1410791216</v>
      </c>
      <c r="K714" s="25" t="b">
        <v>0</v>
      </c>
      <c r="L714" s="25">
        <v>40</v>
      </c>
      <c r="M714" s="25" t="b">
        <v>1</v>
      </c>
      <c r="N714" s="25" t="s">
        <v>8269</v>
      </c>
      <c r="O714" s="25">
        <v>101</v>
      </c>
      <c r="P714" s="25">
        <v>63</v>
      </c>
      <c r="Q714" s="25" t="s">
        <v>8315</v>
      </c>
      <c r="R714" s="25" t="s">
        <v>8316</v>
      </c>
      <c r="S714" s="28">
        <v>41897.602037037039</v>
      </c>
      <c r="T714" s="25">
        <v>25569.000462962962</v>
      </c>
      <c r="U714" s="25">
        <v>2014</v>
      </c>
      <c r="V714" s="25">
        <v>9</v>
      </c>
      <c r="W714" s="25" t="s">
        <v>8380</v>
      </c>
    </row>
    <row r="715" spans="1:23" hidden="1" x14ac:dyDescent="0.3">
      <c r="A715" s="25">
        <v>3700</v>
      </c>
      <c r="B715" s="25" t="s">
        <v>3697</v>
      </c>
      <c r="C715" s="25" t="s">
        <v>7810</v>
      </c>
      <c r="D715" s="26">
        <v>500</v>
      </c>
      <c r="E715" s="27">
        <v>606</v>
      </c>
      <c r="F715" s="25" t="s">
        <v>8218</v>
      </c>
      <c r="G715" s="25" t="s">
        <v>8223</v>
      </c>
      <c r="H715" s="25" t="s">
        <v>8245</v>
      </c>
      <c r="I715" s="25">
        <v>1412092800</v>
      </c>
      <c r="J715" s="25">
        <v>1409493800</v>
      </c>
      <c r="K715" s="25" t="b">
        <v>0</v>
      </c>
      <c r="L715" s="25">
        <v>18</v>
      </c>
      <c r="M715" s="25" t="b">
        <v>1</v>
      </c>
      <c r="N715" s="25" t="s">
        <v>8269</v>
      </c>
      <c r="O715" s="25">
        <v>121</v>
      </c>
      <c r="P715" s="25">
        <v>33.67</v>
      </c>
      <c r="Q715" s="25" t="s">
        <v>8315</v>
      </c>
      <c r="R715" s="25" t="s">
        <v>8316</v>
      </c>
      <c r="S715" s="28">
        <v>41882.585648148146</v>
      </c>
      <c r="T715" s="25">
        <v>25569.000208333335</v>
      </c>
      <c r="U715" s="25">
        <v>2014</v>
      </c>
      <c r="V715" s="25">
        <v>8</v>
      </c>
      <c r="W715" s="25" t="s">
        <v>8379</v>
      </c>
    </row>
    <row r="716" spans="1:23" hidden="1" x14ac:dyDescent="0.3">
      <c r="A716" s="25">
        <v>3701</v>
      </c>
      <c r="B716" s="25" t="s">
        <v>3698</v>
      </c>
      <c r="C716" s="25" t="s">
        <v>7811</v>
      </c>
      <c r="D716" s="26">
        <v>1500</v>
      </c>
      <c r="E716" s="27">
        <v>1505</v>
      </c>
      <c r="F716" s="25" t="s">
        <v>8218</v>
      </c>
      <c r="G716" s="25" t="s">
        <v>8224</v>
      </c>
      <c r="H716" s="25" t="s">
        <v>8246</v>
      </c>
      <c r="I716" s="25">
        <v>1433422793</v>
      </c>
      <c r="J716" s="25">
        <v>1430830793</v>
      </c>
      <c r="K716" s="25" t="b">
        <v>0</v>
      </c>
      <c r="L716" s="25">
        <v>39</v>
      </c>
      <c r="M716" s="25" t="b">
        <v>1</v>
      </c>
      <c r="N716" s="25" t="s">
        <v>8269</v>
      </c>
      <c r="O716" s="25">
        <v>100</v>
      </c>
      <c r="P716" s="25">
        <v>38.590000000000003</v>
      </c>
      <c r="Q716" s="25" t="s">
        <v>8315</v>
      </c>
      <c r="R716" s="25" t="s">
        <v>8316</v>
      </c>
      <c r="S716" s="28">
        <v>42129.541585648149</v>
      </c>
      <c r="T716" s="25">
        <v>25569.000451388889</v>
      </c>
      <c r="U716" s="25">
        <v>2015</v>
      </c>
      <c r="V716" s="25">
        <v>5</v>
      </c>
      <c r="W716" s="25" t="s">
        <v>8376</v>
      </c>
    </row>
    <row r="717" spans="1:23" hidden="1" x14ac:dyDescent="0.3">
      <c r="A717" s="25">
        <v>3702</v>
      </c>
      <c r="B717" s="25" t="s">
        <v>3699</v>
      </c>
      <c r="C717" s="25" t="s">
        <v>7812</v>
      </c>
      <c r="D717" s="26">
        <v>3000</v>
      </c>
      <c r="E717" s="27">
        <v>3275</v>
      </c>
      <c r="F717" s="25" t="s">
        <v>8218</v>
      </c>
      <c r="G717" s="25" t="s">
        <v>8224</v>
      </c>
      <c r="H717" s="25" t="s">
        <v>8246</v>
      </c>
      <c r="I717" s="25">
        <v>1468191540</v>
      </c>
      <c r="J717" s="25">
        <v>1464958484</v>
      </c>
      <c r="K717" s="25" t="b">
        <v>0</v>
      </c>
      <c r="L717" s="25">
        <v>21</v>
      </c>
      <c r="M717" s="25" t="b">
        <v>1</v>
      </c>
      <c r="N717" s="25" t="s">
        <v>8269</v>
      </c>
      <c r="O717" s="25">
        <v>109</v>
      </c>
      <c r="P717" s="25">
        <v>155.94999999999999</v>
      </c>
      <c r="Q717" s="25" t="s">
        <v>8315</v>
      </c>
      <c r="R717" s="25" t="s">
        <v>8316</v>
      </c>
      <c r="S717" s="28">
        <v>42524.53800925926</v>
      </c>
      <c r="T717" s="25">
        <v>25569.000243055554</v>
      </c>
      <c r="U717" s="25">
        <v>2016</v>
      </c>
      <c r="V717" s="25">
        <v>6</v>
      </c>
      <c r="W717" s="25" t="s">
        <v>8377</v>
      </c>
    </row>
    <row r="718" spans="1:23" hidden="1" x14ac:dyDescent="0.3">
      <c r="A718" s="25">
        <v>3703</v>
      </c>
      <c r="B718" s="25" t="s">
        <v>3700</v>
      </c>
      <c r="C718" s="25" t="s">
        <v>7813</v>
      </c>
      <c r="D718" s="26">
        <v>1050</v>
      </c>
      <c r="E718" s="27">
        <v>1296</v>
      </c>
      <c r="F718" s="25" t="s">
        <v>8218</v>
      </c>
      <c r="G718" s="25" t="s">
        <v>8223</v>
      </c>
      <c r="H718" s="25" t="s">
        <v>8245</v>
      </c>
      <c r="I718" s="25">
        <v>1471071540</v>
      </c>
      <c r="J718" s="25">
        <v>1467720388</v>
      </c>
      <c r="K718" s="25" t="b">
        <v>0</v>
      </c>
      <c r="L718" s="25">
        <v>30</v>
      </c>
      <c r="M718" s="25" t="b">
        <v>1</v>
      </c>
      <c r="N718" s="25" t="s">
        <v>8269</v>
      </c>
      <c r="O718" s="25">
        <v>123</v>
      </c>
      <c r="P718" s="25">
        <v>43.2</v>
      </c>
      <c r="Q718" s="25" t="s">
        <v>8315</v>
      </c>
      <c r="R718" s="25" t="s">
        <v>8316</v>
      </c>
      <c r="S718" s="28">
        <v>42556.504490740743</v>
      </c>
      <c r="T718" s="25">
        <v>25569.000347222223</v>
      </c>
      <c r="U718" s="25">
        <v>2016</v>
      </c>
      <c r="V718" s="25">
        <v>7</v>
      </c>
      <c r="W718" s="25" t="s">
        <v>8378</v>
      </c>
    </row>
    <row r="719" spans="1:23" hidden="1" x14ac:dyDescent="0.3">
      <c r="A719" s="25">
        <v>3704</v>
      </c>
      <c r="B719" s="25" t="s">
        <v>3701</v>
      </c>
      <c r="C719" s="25" t="s">
        <v>7814</v>
      </c>
      <c r="D719" s="26">
        <v>300</v>
      </c>
      <c r="E719" s="27">
        <v>409.01</v>
      </c>
      <c r="F719" s="25" t="s">
        <v>8218</v>
      </c>
      <c r="G719" s="25" t="s">
        <v>8224</v>
      </c>
      <c r="H719" s="25" t="s">
        <v>8246</v>
      </c>
      <c r="I719" s="25">
        <v>1464712394</v>
      </c>
      <c r="J719" s="25">
        <v>1459528394</v>
      </c>
      <c r="K719" s="25" t="b">
        <v>0</v>
      </c>
      <c r="L719" s="25">
        <v>27</v>
      </c>
      <c r="M719" s="25" t="b">
        <v>1</v>
      </c>
      <c r="N719" s="25" t="s">
        <v>8269</v>
      </c>
      <c r="O719" s="25">
        <v>136</v>
      </c>
      <c r="P719" s="25">
        <v>15.15</v>
      </c>
      <c r="Q719" s="25" t="s">
        <v>8315</v>
      </c>
      <c r="R719" s="25" t="s">
        <v>8316</v>
      </c>
      <c r="S719" s="28">
        <v>42461.689745370371</v>
      </c>
      <c r="T719" s="25">
        <v>25569.0003125</v>
      </c>
      <c r="U719" s="25">
        <v>2016</v>
      </c>
      <c r="V719" s="25">
        <v>4</v>
      </c>
      <c r="W719" s="25" t="s">
        <v>8375</v>
      </c>
    </row>
    <row r="720" spans="1:23" hidden="1" x14ac:dyDescent="0.3">
      <c r="A720" s="25">
        <v>3705</v>
      </c>
      <c r="B720" s="25" t="s">
        <v>3702</v>
      </c>
      <c r="C720" s="25" t="s">
        <v>7815</v>
      </c>
      <c r="D720" s="26">
        <v>2827</v>
      </c>
      <c r="E720" s="27">
        <v>2925</v>
      </c>
      <c r="F720" s="25" t="s">
        <v>8218</v>
      </c>
      <c r="G720" s="25" t="s">
        <v>8223</v>
      </c>
      <c r="H720" s="25" t="s">
        <v>8245</v>
      </c>
      <c r="I720" s="25">
        <v>1403546400</v>
      </c>
      <c r="J720" s="25">
        <v>1401714114</v>
      </c>
      <c r="K720" s="25" t="b">
        <v>0</v>
      </c>
      <c r="L720" s="25">
        <v>35</v>
      </c>
      <c r="M720" s="25" t="b">
        <v>1</v>
      </c>
      <c r="N720" s="25" t="s">
        <v>8269</v>
      </c>
      <c r="O720" s="25">
        <v>103</v>
      </c>
      <c r="P720" s="25">
        <v>83.57</v>
      </c>
      <c r="Q720" s="25" t="s">
        <v>8315</v>
      </c>
      <c r="R720" s="25" t="s">
        <v>8316</v>
      </c>
      <c r="S720" s="28">
        <v>41792.542986111112</v>
      </c>
      <c r="T720" s="25">
        <v>25569.000405092593</v>
      </c>
      <c r="U720" s="25">
        <v>2014</v>
      </c>
      <c r="V720" s="25">
        <v>6</v>
      </c>
      <c r="W720" s="25" t="s">
        <v>8377</v>
      </c>
    </row>
    <row r="721" spans="1:23" hidden="1" x14ac:dyDescent="0.3">
      <c r="A721" s="25">
        <v>3706</v>
      </c>
      <c r="B721" s="25" t="s">
        <v>3703</v>
      </c>
      <c r="C721" s="25" t="s">
        <v>7816</v>
      </c>
      <c r="D721" s="26">
        <v>1500</v>
      </c>
      <c r="E721" s="27">
        <v>1820</v>
      </c>
      <c r="F721" s="25" t="s">
        <v>8218</v>
      </c>
      <c r="G721" s="25" t="s">
        <v>8223</v>
      </c>
      <c r="H721" s="25" t="s">
        <v>8245</v>
      </c>
      <c r="I721" s="25">
        <v>1410558949</v>
      </c>
      <c r="J721" s="25">
        <v>1409262949</v>
      </c>
      <c r="K721" s="25" t="b">
        <v>0</v>
      </c>
      <c r="L721" s="25">
        <v>13</v>
      </c>
      <c r="M721" s="25" t="b">
        <v>1</v>
      </c>
      <c r="N721" s="25" t="s">
        <v>8269</v>
      </c>
      <c r="O721" s="25">
        <v>121</v>
      </c>
      <c r="P721" s="25">
        <v>140</v>
      </c>
      <c r="Q721" s="25" t="s">
        <v>8315</v>
      </c>
      <c r="R721" s="25" t="s">
        <v>8316</v>
      </c>
      <c r="S721" s="28">
        <v>41879.913761574076</v>
      </c>
      <c r="T721" s="25">
        <v>25569.000150462962</v>
      </c>
      <c r="U721" s="25">
        <v>2014</v>
      </c>
      <c r="V721" s="25">
        <v>8</v>
      </c>
      <c r="W721" s="25" t="s">
        <v>8379</v>
      </c>
    </row>
    <row r="722" spans="1:23" hidden="1" x14ac:dyDescent="0.3">
      <c r="A722" s="25">
        <v>3707</v>
      </c>
      <c r="B722" s="25" t="s">
        <v>3704</v>
      </c>
      <c r="C722" s="25" t="s">
        <v>7817</v>
      </c>
      <c r="D722" s="26">
        <v>1000</v>
      </c>
      <c r="E722" s="27">
        <v>1860</v>
      </c>
      <c r="F722" s="25" t="s">
        <v>8218</v>
      </c>
      <c r="G722" s="25" t="s">
        <v>8223</v>
      </c>
      <c r="H722" s="25" t="s">
        <v>8245</v>
      </c>
      <c r="I722" s="25">
        <v>1469165160</v>
      </c>
      <c r="J722" s="25">
        <v>1467335378</v>
      </c>
      <c r="K722" s="25" t="b">
        <v>0</v>
      </c>
      <c r="L722" s="25">
        <v>23</v>
      </c>
      <c r="M722" s="25" t="b">
        <v>1</v>
      </c>
      <c r="N722" s="25" t="s">
        <v>8269</v>
      </c>
      <c r="O722" s="25">
        <v>186</v>
      </c>
      <c r="P722" s="25">
        <v>80.87</v>
      </c>
      <c r="Q722" s="25" t="s">
        <v>8315</v>
      </c>
      <c r="R722" s="25" t="s">
        <v>8316</v>
      </c>
      <c r="S722" s="28">
        <v>42552.048356481479</v>
      </c>
      <c r="T722" s="25">
        <v>25569.000266203704</v>
      </c>
      <c r="U722" s="25">
        <v>2016</v>
      </c>
      <c r="V722" s="25">
        <v>7</v>
      </c>
      <c r="W722" s="25" t="s">
        <v>8378</v>
      </c>
    </row>
    <row r="723" spans="1:23" hidden="1" x14ac:dyDescent="0.3">
      <c r="A723" s="25">
        <v>3708</v>
      </c>
      <c r="B723" s="25" t="s">
        <v>3705</v>
      </c>
      <c r="C723" s="25" t="s">
        <v>7818</v>
      </c>
      <c r="D723" s="26">
        <v>700</v>
      </c>
      <c r="E723" s="27">
        <v>2100</v>
      </c>
      <c r="F723" s="25" t="s">
        <v>8218</v>
      </c>
      <c r="G723" s="25" t="s">
        <v>8223</v>
      </c>
      <c r="H723" s="25" t="s">
        <v>8245</v>
      </c>
      <c r="I723" s="25">
        <v>1404444286</v>
      </c>
      <c r="J723" s="25">
        <v>1403234686</v>
      </c>
      <c r="K723" s="25" t="b">
        <v>0</v>
      </c>
      <c r="L723" s="25">
        <v>39</v>
      </c>
      <c r="M723" s="25" t="b">
        <v>1</v>
      </c>
      <c r="N723" s="25" t="s">
        <v>8269</v>
      </c>
      <c r="O723" s="25">
        <v>300</v>
      </c>
      <c r="P723" s="25">
        <v>53.85</v>
      </c>
      <c r="Q723" s="25" t="s">
        <v>8315</v>
      </c>
      <c r="R723" s="25" t="s">
        <v>8316</v>
      </c>
      <c r="S723" s="28">
        <v>41810.142199074071</v>
      </c>
      <c r="T723" s="25">
        <v>25569.000451388889</v>
      </c>
      <c r="U723" s="25">
        <v>2014</v>
      </c>
      <c r="V723" s="25">
        <v>6</v>
      </c>
      <c r="W723" s="25" t="s">
        <v>8377</v>
      </c>
    </row>
    <row r="724" spans="1:23" hidden="1" x14ac:dyDescent="0.3">
      <c r="A724" s="25">
        <v>3709</v>
      </c>
      <c r="B724" s="25" t="s">
        <v>3706</v>
      </c>
      <c r="C724" s="25" t="s">
        <v>7819</v>
      </c>
      <c r="D724" s="26">
        <v>1000</v>
      </c>
      <c r="E724" s="27">
        <v>1082.5</v>
      </c>
      <c r="F724" s="25" t="s">
        <v>8218</v>
      </c>
      <c r="G724" s="25" t="s">
        <v>8224</v>
      </c>
      <c r="H724" s="25" t="s">
        <v>8246</v>
      </c>
      <c r="I724" s="25">
        <v>1403715546</v>
      </c>
      <c r="J724" s="25">
        <v>1401123546</v>
      </c>
      <c r="K724" s="25" t="b">
        <v>0</v>
      </c>
      <c r="L724" s="25">
        <v>35</v>
      </c>
      <c r="M724" s="25" t="b">
        <v>1</v>
      </c>
      <c r="N724" s="25" t="s">
        <v>8269</v>
      </c>
      <c r="O724" s="25">
        <v>108</v>
      </c>
      <c r="P724" s="25">
        <v>30.93</v>
      </c>
      <c r="Q724" s="25" t="s">
        <v>8315</v>
      </c>
      <c r="R724" s="25" t="s">
        <v>8316</v>
      </c>
      <c r="S724" s="28">
        <v>41785.707708333335</v>
      </c>
      <c r="T724" s="25">
        <v>25569.000405092593</v>
      </c>
      <c r="U724" s="25">
        <v>2014</v>
      </c>
      <c r="V724" s="25">
        <v>5</v>
      </c>
      <c r="W724" s="25" t="s">
        <v>8376</v>
      </c>
    </row>
    <row r="725" spans="1:23" hidden="1" x14ac:dyDescent="0.3">
      <c r="A725" s="25">
        <v>3710</v>
      </c>
      <c r="B725" s="25" t="s">
        <v>3707</v>
      </c>
      <c r="C725" s="25" t="s">
        <v>7820</v>
      </c>
      <c r="D725" s="26">
        <v>1300</v>
      </c>
      <c r="E725" s="27">
        <v>1835</v>
      </c>
      <c r="F725" s="25" t="s">
        <v>8218</v>
      </c>
      <c r="G725" s="25" t="s">
        <v>8223</v>
      </c>
      <c r="H725" s="25" t="s">
        <v>8245</v>
      </c>
      <c r="I725" s="25">
        <v>1428068988</v>
      </c>
      <c r="J725" s="25">
        <v>1425908988</v>
      </c>
      <c r="K725" s="25" t="b">
        <v>0</v>
      </c>
      <c r="L725" s="25">
        <v>27</v>
      </c>
      <c r="M725" s="25" t="b">
        <v>1</v>
      </c>
      <c r="N725" s="25" t="s">
        <v>8269</v>
      </c>
      <c r="O725" s="25">
        <v>141</v>
      </c>
      <c r="P725" s="25">
        <v>67.959999999999994</v>
      </c>
      <c r="Q725" s="25" t="s">
        <v>8315</v>
      </c>
      <c r="R725" s="25" t="s">
        <v>8316</v>
      </c>
      <c r="S725" s="28">
        <v>42072.576249999998</v>
      </c>
      <c r="T725" s="25">
        <v>25569.0003125</v>
      </c>
      <c r="U725" s="25">
        <v>2015</v>
      </c>
      <c r="V725" s="25">
        <v>3</v>
      </c>
      <c r="W725" s="25" t="s">
        <v>8374</v>
      </c>
    </row>
    <row r="726" spans="1:23" hidden="1" x14ac:dyDescent="0.3">
      <c r="A726" s="25">
        <v>3711</v>
      </c>
      <c r="B726" s="25" t="s">
        <v>3708</v>
      </c>
      <c r="C726" s="25" t="s">
        <v>7821</v>
      </c>
      <c r="D726" s="26">
        <v>500</v>
      </c>
      <c r="E726" s="27">
        <v>570</v>
      </c>
      <c r="F726" s="25" t="s">
        <v>8218</v>
      </c>
      <c r="G726" s="25" t="s">
        <v>8223</v>
      </c>
      <c r="H726" s="25" t="s">
        <v>8245</v>
      </c>
      <c r="I726" s="25">
        <v>1402848000</v>
      </c>
      <c r="J726" s="25">
        <v>1400606573</v>
      </c>
      <c r="K726" s="25" t="b">
        <v>0</v>
      </c>
      <c r="L726" s="25">
        <v>21</v>
      </c>
      <c r="M726" s="25" t="b">
        <v>1</v>
      </c>
      <c r="N726" s="25" t="s">
        <v>8269</v>
      </c>
      <c r="O726" s="25">
        <v>114</v>
      </c>
      <c r="P726" s="25">
        <v>27.14</v>
      </c>
      <c r="Q726" s="25" t="s">
        <v>8315</v>
      </c>
      <c r="R726" s="25" t="s">
        <v>8316</v>
      </c>
      <c r="S726" s="28">
        <v>41779.724224537036</v>
      </c>
      <c r="T726" s="25">
        <v>25569.000243055554</v>
      </c>
      <c r="U726" s="25">
        <v>2014</v>
      </c>
      <c r="V726" s="25">
        <v>5</v>
      </c>
      <c r="W726" s="25" t="s">
        <v>8376</v>
      </c>
    </row>
    <row r="727" spans="1:23" hidden="1" x14ac:dyDescent="0.3">
      <c r="A727" s="25">
        <v>3712</v>
      </c>
      <c r="B727" s="25" t="s">
        <v>3709</v>
      </c>
      <c r="C727" s="25" t="s">
        <v>7822</v>
      </c>
      <c r="D727" s="26">
        <v>7500</v>
      </c>
      <c r="E727" s="27">
        <v>11530</v>
      </c>
      <c r="F727" s="25" t="s">
        <v>8218</v>
      </c>
      <c r="G727" s="25" t="s">
        <v>8223</v>
      </c>
      <c r="H727" s="25" t="s">
        <v>8245</v>
      </c>
      <c r="I727" s="25">
        <v>1433055540</v>
      </c>
      <c r="J727" s="25">
        <v>1431230867</v>
      </c>
      <c r="K727" s="25" t="b">
        <v>0</v>
      </c>
      <c r="L727" s="25">
        <v>104</v>
      </c>
      <c r="M727" s="25" t="b">
        <v>1</v>
      </c>
      <c r="N727" s="25" t="s">
        <v>8269</v>
      </c>
      <c r="O727" s="25">
        <v>154</v>
      </c>
      <c r="P727" s="25">
        <v>110.87</v>
      </c>
      <c r="Q727" s="25" t="s">
        <v>8315</v>
      </c>
      <c r="R727" s="25" t="s">
        <v>8316</v>
      </c>
      <c r="S727" s="28">
        <v>42134.172071759262</v>
      </c>
      <c r="T727" s="25">
        <v>25569.001203703705</v>
      </c>
      <c r="U727" s="25">
        <v>2015</v>
      </c>
      <c r="V727" s="25">
        <v>5</v>
      </c>
      <c r="W727" s="25" t="s">
        <v>8376</v>
      </c>
    </row>
    <row r="728" spans="1:23" hidden="1" x14ac:dyDescent="0.3">
      <c r="A728" s="25">
        <v>3713</v>
      </c>
      <c r="B728" s="25" t="s">
        <v>3710</v>
      </c>
      <c r="C728" s="25" t="s">
        <v>7823</v>
      </c>
      <c r="D728" s="26">
        <v>2000</v>
      </c>
      <c r="E728" s="27">
        <v>2030</v>
      </c>
      <c r="F728" s="25" t="s">
        <v>8218</v>
      </c>
      <c r="G728" s="25" t="s">
        <v>8223</v>
      </c>
      <c r="H728" s="25" t="s">
        <v>8245</v>
      </c>
      <c r="I728" s="25">
        <v>1465062166</v>
      </c>
      <c r="J728" s="25">
        <v>1463334166</v>
      </c>
      <c r="K728" s="25" t="b">
        <v>0</v>
      </c>
      <c r="L728" s="25">
        <v>19</v>
      </c>
      <c r="M728" s="25" t="b">
        <v>1</v>
      </c>
      <c r="N728" s="25" t="s">
        <v>8269</v>
      </c>
      <c r="O728" s="25">
        <v>102</v>
      </c>
      <c r="P728" s="25">
        <v>106.84</v>
      </c>
      <c r="Q728" s="25" t="s">
        <v>8315</v>
      </c>
      <c r="R728" s="25" t="s">
        <v>8316</v>
      </c>
      <c r="S728" s="28">
        <v>42505.738032407404</v>
      </c>
      <c r="T728" s="25">
        <v>25569.000219907408</v>
      </c>
      <c r="U728" s="25">
        <v>2016</v>
      </c>
      <c r="V728" s="25">
        <v>5</v>
      </c>
      <c r="W728" s="25" t="s">
        <v>8376</v>
      </c>
    </row>
    <row r="729" spans="1:23" hidden="1" x14ac:dyDescent="0.3">
      <c r="A729" s="25">
        <v>3714</v>
      </c>
      <c r="B729" s="25" t="s">
        <v>3711</v>
      </c>
      <c r="C729" s="25" t="s">
        <v>7824</v>
      </c>
      <c r="D729" s="26">
        <v>10000</v>
      </c>
      <c r="E729" s="27">
        <v>10235</v>
      </c>
      <c r="F729" s="25" t="s">
        <v>8218</v>
      </c>
      <c r="G729" s="25" t="s">
        <v>8223</v>
      </c>
      <c r="H729" s="25" t="s">
        <v>8245</v>
      </c>
      <c r="I729" s="25">
        <v>1432612740</v>
      </c>
      <c r="J729" s="25">
        <v>1429881667</v>
      </c>
      <c r="K729" s="25" t="b">
        <v>0</v>
      </c>
      <c r="L729" s="25">
        <v>97</v>
      </c>
      <c r="M729" s="25" t="b">
        <v>1</v>
      </c>
      <c r="N729" s="25" t="s">
        <v>8269</v>
      </c>
      <c r="O729" s="25">
        <v>102</v>
      </c>
      <c r="P729" s="25">
        <v>105.52</v>
      </c>
      <c r="Q729" s="25" t="s">
        <v>8315</v>
      </c>
      <c r="R729" s="25" t="s">
        <v>8316</v>
      </c>
      <c r="S729" s="28">
        <v>42118.556331018524</v>
      </c>
      <c r="T729" s="25">
        <v>25569.001122685186</v>
      </c>
      <c r="U729" s="25">
        <v>2015</v>
      </c>
      <c r="V729" s="25">
        <v>4</v>
      </c>
      <c r="W729" s="25" t="s">
        <v>8375</v>
      </c>
    </row>
    <row r="730" spans="1:23" hidden="1" x14ac:dyDescent="0.3">
      <c r="A730" s="25">
        <v>3715</v>
      </c>
      <c r="B730" s="25" t="s">
        <v>3712</v>
      </c>
      <c r="C730" s="25" t="s">
        <v>7825</v>
      </c>
      <c r="D730" s="26">
        <v>3500</v>
      </c>
      <c r="E730" s="27">
        <v>3590</v>
      </c>
      <c r="F730" s="25" t="s">
        <v>8218</v>
      </c>
      <c r="G730" s="25" t="s">
        <v>8224</v>
      </c>
      <c r="H730" s="25" t="s">
        <v>8246</v>
      </c>
      <c r="I730" s="25">
        <v>1427806320</v>
      </c>
      <c r="J730" s="25">
        <v>1422834819</v>
      </c>
      <c r="K730" s="25" t="b">
        <v>0</v>
      </c>
      <c r="L730" s="25">
        <v>27</v>
      </c>
      <c r="M730" s="25" t="b">
        <v>1</v>
      </c>
      <c r="N730" s="25" t="s">
        <v>8269</v>
      </c>
      <c r="O730" s="25">
        <v>103</v>
      </c>
      <c r="P730" s="25">
        <v>132.96</v>
      </c>
      <c r="Q730" s="25" t="s">
        <v>8315</v>
      </c>
      <c r="R730" s="25" t="s">
        <v>8316</v>
      </c>
      <c r="S730" s="28">
        <v>42036.995590277773</v>
      </c>
      <c r="T730" s="25">
        <v>25569.0003125</v>
      </c>
      <c r="U730" s="25">
        <v>2015</v>
      </c>
      <c r="V730" s="25">
        <v>2</v>
      </c>
      <c r="W730" s="25" t="s">
        <v>8373</v>
      </c>
    </row>
    <row r="731" spans="1:23" hidden="1" x14ac:dyDescent="0.3">
      <c r="A731" s="25">
        <v>3716</v>
      </c>
      <c r="B731" s="25" t="s">
        <v>3713</v>
      </c>
      <c r="C731" s="25" t="s">
        <v>7826</v>
      </c>
      <c r="D731" s="26">
        <v>800</v>
      </c>
      <c r="E731" s="27">
        <v>1246</v>
      </c>
      <c r="F731" s="25" t="s">
        <v>8218</v>
      </c>
      <c r="G731" s="25" t="s">
        <v>8223</v>
      </c>
      <c r="H731" s="25" t="s">
        <v>8245</v>
      </c>
      <c r="I731" s="25">
        <v>1453411109</v>
      </c>
      <c r="J731" s="25">
        <v>1450819109</v>
      </c>
      <c r="K731" s="25" t="b">
        <v>0</v>
      </c>
      <c r="L731" s="25">
        <v>24</v>
      </c>
      <c r="M731" s="25" t="b">
        <v>1</v>
      </c>
      <c r="N731" s="25" t="s">
        <v>8269</v>
      </c>
      <c r="O731" s="25">
        <v>156</v>
      </c>
      <c r="P731" s="25">
        <v>51.92</v>
      </c>
      <c r="Q731" s="25" t="s">
        <v>8315</v>
      </c>
      <c r="R731" s="25" t="s">
        <v>8316</v>
      </c>
      <c r="S731" s="28">
        <v>42360.887835648144</v>
      </c>
      <c r="T731" s="25">
        <v>25569.000277777777</v>
      </c>
      <c r="U731" s="25">
        <v>2015</v>
      </c>
      <c r="V731" s="25">
        <v>12</v>
      </c>
      <c r="W731" s="25" t="s">
        <v>8382</v>
      </c>
    </row>
    <row r="732" spans="1:23" hidden="1" x14ac:dyDescent="0.3">
      <c r="A732" s="25">
        <v>3717</v>
      </c>
      <c r="B732" s="25" t="s">
        <v>3714</v>
      </c>
      <c r="C732" s="25" t="s">
        <v>7827</v>
      </c>
      <c r="D732" s="26">
        <v>4000</v>
      </c>
      <c r="E732" s="27">
        <v>4030</v>
      </c>
      <c r="F732" s="25" t="s">
        <v>8218</v>
      </c>
      <c r="G732" s="25" t="s">
        <v>8224</v>
      </c>
      <c r="H732" s="25" t="s">
        <v>8246</v>
      </c>
      <c r="I732" s="25">
        <v>1431204449</v>
      </c>
      <c r="J732" s="25">
        <v>1428526049</v>
      </c>
      <c r="K732" s="25" t="b">
        <v>0</v>
      </c>
      <c r="L732" s="25">
        <v>13</v>
      </c>
      <c r="M732" s="25" t="b">
        <v>1</v>
      </c>
      <c r="N732" s="25" t="s">
        <v>8269</v>
      </c>
      <c r="O732" s="25">
        <v>101</v>
      </c>
      <c r="P732" s="25">
        <v>310</v>
      </c>
      <c r="Q732" s="25" t="s">
        <v>8315</v>
      </c>
      <c r="R732" s="25" t="s">
        <v>8316</v>
      </c>
      <c r="S732" s="28">
        <v>42102.866307870368</v>
      </c>
      <c r="T732" s="25">
        <v>25569.000150462962</v>
      </c>
      <c r="U732" s="25">
        <v>2015</v>
      </c>
      <c r="V732" s="25">
        <v>4</v>
      </c>
      <c r="W732" s="25" t="s">
        <v>8375</v>
      </c>
    </row>
    <row r="733" spans="1:23" hidden="1" x14ac:dyDescent="0.3">
      <c r="A733" s="25">
        <v>3718</v>
      </c>
      <c r="B733" s="25" t="s">
        <v>3715</v>
      </c>
      <c r="C733" s="25" t="s">
        <v>7828</v>
      </c>
      <c r="D733" s="26">
        <v>500</v>
      </c>
      <c r="E733" s="27">
        <v>1197</v>
      </c>
      <c r="F733" s="25" t="s">
        <v>8218</v>
      </c>
      <c r="G733" s="25" t="s">
        <v>8224</v>
      </c>
      <c r="H733" s="25" t="s">
        <v>8246</v>
      </c>
      <c r="I733" s="25">
        <v>1425057075</v>
      </c>
      <c r="J733" s="25">
        <v>1422465075</v>
      </c>
      <c r="K733" s="25" t="b">
        <v>0</v>
      </c>
      <c r="L733" s="25">
        <v>46</v>
      </c>
      <c r="M733" s="25" t="b">
        <v>1</v>
      </c>
      <c r="N733" s="25" t="s">
        <v>8269</v>
      </c>
      <c r="O733" s="25">
        <v>239</v>
      </c>
      <c r="P733" s="25">
        <v>26.02</v>
      </c>
      <c r="Q733" s="25" t="s">
        <v>8315</v>
      </c>
      <c r="R733" s="25" t="s">
        <v>8316</v>
      </c>
      <c r="S733" s="28">
        <v>42032.716145833328</v>
      </c>
      <c r="T733" s="25">
        <v>25569.000532407408</v>
      </c>
      <c r="U733" s="25">
        <v>2015</v>
      </c>
      <c r="V733" s="25">
        <v>1</v>
      </c>
      <c r="W733" s="25" t="s">
        <v>8372</v>
      </c>
    </row>
    <row r="734" spans="1:23" hidden="1" x14ac:dyDescent="0.3">
      <c r="A734" s="25">
        <v>3719</v>
      </c>
      <c r="B734" s="25" t="s">
        <v>3716</v>
      </c>
      <c r="C734" s="25" t="s">
        <v>7829</v>
      </c>
      <c r="D734" s="26">
        <v>200</v>
      </c>
      <c r="E734" s="27">
        <v>420</v>
      </c>
      <c r="F734" s="25" t="s">
        <v>8218</v>
      </c>
      <c r="G734" s="25" t="s">
        <v>8224</v>
      </c>
      <c r="H734" s="25" t="s">
        <v>8246</v>
      </c>
      <c r="I734" s="25">
        <v>1434994266</v>
      </c>
      <c r="J734" s="25">
        <v>1432402266</v>
      </c>
      <c r="K734" s="25" t="b">
        <v>0</v>
      </c>
      <c r="L734" s="25">
        <v>4</v>
      </c>
      <c r="M734" s="25" t="b">
        <v>1</v>
      </c>
      <c r="N734" s="25" t="s">
        <v>8269</v>
      </c>
      <c r="O734" s="25">
        <v>210</v>
      </c>
      <c r="P734" s="25">
        <v>105</v>
      </c>
      <c r="Q734" s="25" t="s">
        <v>8315</v>
      </c>
      <c r="R734" s="25" t="s">
        <v>8316</v>
      </c>
      <c r="S734" s="28">
        <v>42147.729930555557</v>
      </c>
      <c r="T734" s="25">
        <v>25569.000046296296</v>
      </c>
      <c r="U734" s="25">
        <v>2015</v>
      </c>
      <c r="V734" s="25">
        <v>5</v>
      </c>
      <c r="W734" s="25" t="s">
        <v>8376</v>
      </c>
    </row>
    <row r="735" spans="1:23" hidden="1" x14ac:dyDescent="0.3">
      <c r="A735" s="25">
        <v>3720</v>
      </c>
      <c r="B735" s="25" t="s">
        <v>3717</v>
      </c>
      <c r="C735" s="25" t="s">
        <v>7830</v>
      </c>
      <c r="D735" s="26">
        <v>3300</v>
      </c>
      <c r="E735" s="27">
        <v>3449</v>
      </c>
      <c r="F735" s="25" t="s">
        <v>8218</v>
      </c>
      <c r="G735" s="25" t="s">
        <v>8223</v>
      </c>
      <c r="H735" s="25" t="s">
        <v>8245</v>
      </c>
      <c r="I735" s="25">
        <v>1435881006</v>
      </c>
      <c r="J735" s="25">
        <v>1433980206</v>
      </c>
      <c r="K735" s="25" t="b">
        <v>0</v>
      </c>
      <c r="L735" s="25">
        <v>40</v>
      </c>
      <c r="M735" s="25" t="b">
        <v>1</v>
      </c>
      <c r="N735" s="25" t="s">
        <v>8269</v>
      </c>
      <c r="O735" s="25">
        <v>105</v>
      </c>
      <c r="P735" s="25">
        <v>86.23</v>
      </c>
      <c r="Q735" s="25" t="s">
        <v>8315</v>
      </c>
      <c r="R735" s="25" t="s">
        <v>8316</v>
      </c>
      <c r="S735" s="28">
        <v>42165.993125000001</v>
      </c>
      <c r="T735" s="25">
        <v>25569.000462962962</v>
      </c>
      <c r="U735" s="25">
        <v>2015</v>
      </c>
      <c r="V735" s="25">
        <v>6</v>
      </c>
      <c r="W735" s="25" t="s">
        <v>8377</v>
      </c>
    </row>
    <row r="736" spans="1:23" hidden="1" x14ac:dyDescent="0.3">
      <c r="A736" s="25">
        <v>3721</v>
      </c>
      <c r="B736" s="25" t="s">
        <v>3718</v>
      </c>
      <c r="C736" s="25" t="s">
        <v>7831</v>
      </c>
      <c r="D736" s="26">
        <v>5000</v>
      </c>
      <c r="E736" s="27">
        <v>5040</v>
      </c>
      <c r="F736" s="25" t="s">
        <v>8218</v>
      </c>
      <c r="G736" s="25" t="s">
        <v>8223</v>
      </c>
      <c r="H736" s="25" t="s">
        <v>8245</v>
      </c>
      <c r="I736" s="25">
        <v>1415230084</v>
      </c>
      <c r="J736" s="25">
        <v>1413412084</v>
      </c>
      <c r="K736" s="25" t="b">
        <v>0</v>
      </c>
      <c r="L736" s="25">
        <v>44</v>
      </c>
      <c r="M736" s="25" t="b">
        <v>1</v>
      </c>
      <c r="N736" s="25" t="s">
        <v>8269</v>
      </c>
      <c r="O736" s="25">
        <v>101</v>
      </c>
      <c r="P736" s="25">
        <v>114.55</v>
      </c>
      <c r="Q736" s="25" t="s">
        <v>8315</v>
      </c>
      <c r="R736" s="25" t="s">
        <v>8316</v>
      </c>
      <c r="S736" s="28">
        <v>41927.936157407406</v>
      </c>
      <c r="T736" s="25">
        <v>25569.000509259258</v>
      </c>
      <c r="U736" s="25">
        <v>2014</v>
      </c>
      <c r="V736" s="25">
        <v>10</v>
      </c>
      <c r="W736" s="25" t="s">
        <v>8383</v>
      </c>
    </row>
    <row r="737" spans="1:23" hidden="1" x14ac:dyDescent="0.3">
      <c r="A737" s="25">
        <v>3722</v>
      </c>
      <c r="B737" s="25" t="s">
        <v>3719</v>
      </c>
      <c r="C737" s="25" t="s">
        <v>7832</v>
      </c>
      <c r="D737" s="26">
        <v>1500</v>
      </c>
      <c r="E737" s="27">
        <v>1668</v>
      </c>
      <c r="F737" s="25" t="s">
        <v>8218</v>
      </c>
      <c r="G737" s="25" t="s">
        <v>8228</v>
      </c>
      <c r="H737" s="25" t="s">
        <v>8250</v>
      </c>
      <c r="I737" s="25">
        <v>1455231540</v>
      </c>
      <c r="J737" s="25">
        <v>1452614847</v>
      </c>
      <c r="K737" s="25" t="b">
        <v>0</v>
      </c>
      <c r="L737" s="25">
        <v>35</v>
      </c>
      <c r="M737" s="25" t="b">
        <v>1</v>
      </c>
      <c r="N737" s="25" t="s">
        <v>8269</v>
      </c>
      <c r="O737" s="25">
        <v>111</v>
      </c>
      <c r="P737" s="25">
        <v>47.66</v>
      </c>
      <c r="Q737" s="25" t="s">
        <v>8315</v>
      </c>
      <c r="R737" s="25" t="s">
        <v>8316</v>
      </c>
      <c r="S737" s="28">
        <v>42381.671840277777</v>
      </c>
      <c r="T737" s="25">
        <v>25569.000405092593</v>
      </c>
      <c r="U737" s="25">
        <v>2016</v>
      </c>
      <c r="V737" s="25">
        <v>1</v>
      </c>
      <c r="W737" s="25" t="s">
        <v>8372</v>
      </c>
    </row>
    <row r="738" spans="1:23" hidden="1" x14ac:dyDescent="0.3">
      <c r="A738" s="25">
        <v>3723</v>
      </c>
      <c r="B738" s="25" t="s">
        <v>3720</v>
      </c>
      <c r="C738" s="25" t="s">
        <v>7833</v>
      </c>
      <c r="D738" s="26">
        <v>4500</v>
      </c>
      <c r="E738" s="27">
        <v>4592</v>
      </c>
      <c r="F738" s="25" t="s">
        <v>8218</v>
      </c>
      <c r="G738" s="25" t="s">
        <v>8224</v>
      </c>
      <c r="H738" s="25" t="s">
        <v>8246</v>
      </c>
      <c r="I738" s="25">
        <v>1417374262</v>
      </c>
      <c r="J738" s="25">
        <v>1414778662</v>
      </c>
      <c r="K738" s="25" t="b">
        <v>0</v>
      </c>
      <c r="L738" s="25">
        <v>63</v>
      </c>
      <c r="M738" s="25" t="b">
        <v>1</v>
      </c>
      <c r="N738" s="25" t="s">
        <v>8269</v>
      </c>
      <c r="O738" s="25">
        <v>102</v>
      </c>
      <c r="P738" s="25">
        <v>72.89</v>
      </c>
      <c r="Q738" s="25" t="s">
        <v>8315</v>
      </c>
      <c r="R738" s="25" t="s">
        <v>8316</v>
      </c>
      <c r="S738" s="28">
        <v>41943.753032407411</v>
      </c>
      <c r="T738" s="25">
        <v>25569.000729166666</v>
      </c>
      <c r="U738" s="25">
        <v>2014</v>
      </c>
      <c r="V738" s="25">
        <v>10</v>
      </c>
      <c r="W738" s="25" t="s">
        <v>8383</v>
      </c>
    </row>
    <row r="739" spans="1:23" hidden="1" x14ac:dyDescent="0.3">
      <c r="A739" s="25">
        <v>3724</v>
      </c>
      <c r="B739" s="25" t="s">
        <v>3721</v>
      </c>
      <c r="C739" s="25" t="s">
        <v>7834</v>
      </c>
      <c r="D739" s="26">
        <v>4300</v>
      </c>
      <c r="E739" s="27">
        <v>4409.55</v>
      </c>
      <c r="F739" s="25" t="s">
        <v>8218</v>
      </c>
      <c r="G739" s="25" t="s">
        <v>8224</v>
      </c>
      <c r="H739" s="25" t="s">
        <v>8246</v>
      </c>
      <c r="I739" s="25">
        <v>1462402800</v>
      </c>
      <c r="J739" s="25">
        <v>1459856860</v>
      </c>
      <c r="K739" s="25" t="b">
        <v>0</v>
      </c>
      <c r="L739" s="25">
        <v>89</v>
      </c>
      <c r="M739" s="25" t="b">
        <v>1</v>
      </c>
      <c r="N739" s="25" t="s">
        <v>8269</v>
      </c>
      <c r="O739" s="25">
        <v>103</v>
      </c>
      <c r="P739" s="25">
        <v>49.55</v>
      </c>
      <c r="Q739" s="25" t="s">
        <v>8315</v>
      </c>
      <c r="R739" s="25" t="s">
        <v>8316</v>
      </c>
      <c r="S739" s="28">
        <v>42465.491435185191</v>
      </c>
      <c r="T739" s="25">
        <v>25569.001030092593</v>
      </c>
      <c r="U739" s="25">
        <v>2016</v>
      </c>
      <c r="V739" s="25">
        <v>4</v>
      </c>
      <c r="W739" s="25" t="s">
        <v>8375</v>
      </c>
    </row>
    <row r="740" spans="1:23" hidden="1" x14ac:dyDescent="0.3">
      <c r="A740" s="25">
        <v>3725</v>
      </c>
      <c r="B740" s="25" t="s">
        <v>3722</v>
      </c>
      <c r="C740" s="25" t="s">
        <v>7835</v>
      </c>
      <c r="D740" s="26">
        <v>300</v>
      </c>
      <c r="E740" s="27">
        <v>381</v>
      </c>
      <c r="F740" s="25" t="s">
        <v>8218</v>
      </c>
      <c r="G740" s="25" t="s">
        <v>8224</v>
      </c>
      <c r="H740" s="25" t="s">
        <v>8246</v>
      </c>
      <c r="I740" s="25">
        <v>1455831000</v>
      </c>
      <c r="J740" s="25">
        <v>1454366467</v>
      </c>
      <c r="K740" s="25" t="b">
        <v>0</v>
      </c>
      <c r="L740" s="25">
        <v>15</v>
      </c>
      <c r="M740" s="25" t="b">
        <v>1</v>
      </c>
      <c r="N740" s="25" t="s">
        <v>8269</v>
      </c>
      <c r="O740" s="25">
        <v>127</v>
      </c>
      <c r="P740" s="25">
        <v>25.4</v>
      </c>
      <c r="Q740" s="25" t="s">
        <v>8315</v>
      </c>
      <c r="R740" s="25" t="s">
        <v>8316</v>
      </c>
      <c r="S740" s="28">
        <v>42401.945219907408</v>
      </c>
      <c r="T740" s="25">
        <v>25569.000173611112</v>
      </c>
      <c r="U740" s="25">
        <v>2016</v>
      </c>
      <c r="V740" s="25">
        <v>2</v>
      </c>
      <c r="W740" s="25" t="s">
        <v>8373</v>
      </c>
    </row>
    <row r="741" spans="1:23" hidden="1" x14ac:dyDescent="0.3">
      <c r="A741" s="25">
        <v>3726</v>
      </c>
      <c r="B741" s="25" t="s">
        <v>3723</v>
      </c>
      <c r="C741" s="25" t="s">
        <v>7836</v>
      </c>
      <c r="D741" s="26">
        <v>850</v>
      </c>
      <c r="E741" s="27">
        <v>2879</v>
      </c>
      <c r="F741" s="25" t="s">
        <v>8218</v>
      </c>
      <c r="G741" s="25" t="s">
        <v>8223</v>
      </c>
      <c r="H741" s="25" t="s">
        <v>8245</v>
      </c>
      <c r="I741" s="25">
        <v>1461963600</v>
      </c>
      <c r="J741" s="25">
        <v>1459567371</v>
      </c>
      <c r="K741" s="25" t="b">
        <v>0</v>
      </c>
      <c r="L741" s="25">
        <v>46</v>
      </c>
      <c r="M741" s="25" t="b">
        <v>1</v>
      </c>
      <c r="N741" s="25" t="s">
        <v>8269</v>
      </c>
      <c r="O741" s="25">
        <v>339</v>
      </c>
      <c r="P741" s="25">
        <v>62.59</v>
      </c>
      <c r="Q741" s="25" t="s">
        <v>8315</v>
      </c>
      <c r="R741" s="25" t="s">
        <v>8316</v>
      </c>
      <c r="S741" s="28">
        <v>42462.140868055561</v>
      </c>
      <c r="T741" s="25">
        <v>25569.000532407408</v>
      </c>
      <c r="U741" s="25">
        <v>2016</v>
      </c>
      <c r="V741" s="25">
        <v>4</v>
      </c>
      <c r="W741" s="25" t="s">
        <v>8375</v>
      </c>
    </row>
    <row r="742" spans="1:23" hidden="1" x14ac:dyDescent="0.3">
      <c r="A742" s="25">
        <v>3727</v>
      </c>
      <c r="B742" s="25" t="s">
        <v>3724</v>
      </c>
      <c r="C742" s="25" t="s">
        <v>7837</v>
      </c>
      <c r="D742" s="26">
        <v>2000</v>
      </c>
      <c r="E742" s="27">
        <v>2015</v>
      </c>
      <c r="F742" s="25" t="s">
        <v>8218</v>
      </c>
      <c r="G742" s="25" t="s">
        <v>8223</v>
      </c>
      <c r="H742" s="25" t="s">
        <v>8245</v>
      </c>
      <c r="I742" s="25">
        <v>1476939300</v>
      </c>
      <c r="J742" s="25">
        <v>1474273294</v>
      </c>
      <c r="K742" s="25" t="b">
        <v>0</v>
      </c>
      <c r="L742" s="25">
        <v>33</v>
      </c>
      <c r="M742" s="25" t="b">
        <v>1</v>
      </c>
      <c r="N742" s="25" t="s">
        <v>8269</v>
      </c>
      <c r="O742" s="25">
        <v>101</v>
      </c>
      <c r="P742" s="25">
        <v>61.06</v>
      </c>
      <c r="Q742" s="25" t="s">
        <v>8315</v>
      </c>
      <c r="R742" s="25" t="s">
        <v>8316</v>
      </c>
      <c r="S742" s="28">
        <v>42632.348310185189</v>
      </c>
      <c r="T742" s="25">
        <v>25569.000381944443</v>
      </c>
      <c r="U742" s="25">
        <v>2016</v>
      </c>
      <c r="V742" s="25">
        <v>9</v>
      </c>
      <c r="W742" s="25" t="s">
        <v>8380</v>
      </c>
    </row>
    <row r="743" spans="1:23" hidden="1" x14ac:dyDescent="0.3">
      <c r="A743" s="25">
        <v>3728</v>
      </c>
      <c r="B743" s="25" t="s">
        <v>3725</v>
      </c>
      <c r="C743" s="25" t="s">
        <v>7838</v>
      </c>
      <c r="D743" s="26">
        <v>20000</v>
      </c>
      <c r="E743" s="27">
        <v>1862</v>
      </c>
      <c r="F743" s="25" t="s">
        <v>8220</v>
      </c>
      <c r="G743" s="25" t="s">
        <v>8223</v>
      </c>
      <c r="H743" s="25" t="s">
        <v>8245</v>
      </c>
      <c r="I743" s="25">
        <v>1439957176</v>
      </c>
      <c r="J743" s="25">
        <v>1437365176</v>
      </c>
      <c r="K743" s="25" t="b">
        <v>0</v>
      </c>
      <c r="L743" s="25">
        <v>31</v>
      </c>
      <c r="M743" s="25" t="b">
        <v>0</v>
      </c>
      <c r="N743" s="25" t="s">
        <v>8269</v>
      </c>
      <c r="O743" s="25">
        <v>9</v>
      </c>
      <c r="P743" s="25">
        <v>60.06</v>
      </c>
      <c r="Q743" s="25" t="s">
        <v>8315</v>
      </c>
      <c r="R743" s="25" t="s">
        <v>8316</v>
      </c>
      <c r="S743" s="28">
        <v>42205.171018518522</v>
      </c>
      <c r="T743" s="25">
        <v>25569.000358796296</v>
      </c>
      <c r="U743" s="25">
        <v>2015</v>
      </c>
      <c r="V743" s="25">
        <v>7</v>
      </c>
      <c r="W743" s="25" t="s">
        <v>8378</v>
      </c>
    </row>
    <row r="744" spans="1:23" hidden="1" x14ac:dyDescent="0.3">
      <c r="A744" s="25">
        <v>3729</v>
      </c>
      <c r="B744" s="25" t="s">
        <v>3726</v>
      </c>
      <c r="C744" s="25" t="s">
        <v>7839</v>
      </c>
      <c r="D744" s="26">
        <v>5000</v>
      </c>
      <c r="E744" s="27">
        <v>362</v>
      </c>
      <c r="F744" s="25" t="s">
        <v>8220</v>
      </c>
      <c r="G744" s="25" t="s">
        <v>8223</v>
      </c>
      <c r="H744" s="25" t="s">
        <v>8245</v>
      </c>
      <c r="I744" s="25">
        <v>1427082912</v>
      </c>
      <c r="J744" s="25">
        <v>1423198512</v>
      </c>
      <c r="K744" s="25" t="b">
        <v>0</v>
      </c>
      <c r="L744" s="25">
        <v>5</v>
      </c>
      <c r="M744" s="25" t="b">
        <v>0</v>
      </c>
      <c r="N744" s="25" t="s">
        <v>8269</v>
      </c>
      <c r="O744" s="25">
        <v>7</v>
      </c>
      <c r="P744" s="25">
        <v>72.400000000000006</v>
      </c>
      <c r="Q744" s="25" t="s">
        <v>8315</v>
      </c>
      <c r="R744" s="25" t="s">
        <v>8316</v>
      </c>
      <c r="S744" s="28">
        <v>42041.205000000002</v>
      </c>
      <c r="T744" s="25">
        <v>25569.000057870369</v>
      </c>
      <c r="U744" s="25">
        <v>2015</v>
      </c>
      <c r="V744" s="25">
        <v>2</v>
      </c>
      <c r="W744" s="25" t="s">
        <v>8373</v>
      </c>
    </row>
    <row r="745" spans="1:23" hidden="1" x14ac:dyDescent="0.3">
      <c r="A745" s="25">
        <v>3730</v>
      </c>
      <c r="B745" s="25" t="s">
        <v>3727</v>
      </c>
      <c r="C745" s="25" t="s">
        <v>7840</v>
      </c>
      <c r="D745" s="26">
        <v>1000</v>
      </c>
      <c r="E745" s="27">
        <v>100</v>
      </c>
      <c r="F745" s="25" t="s">
        <v>8220</v>
      </c>
      <c r="G745" s="25" t="s">
        <v>8223</v>
      </c>
      <c r="H745" s="25" t="s">
        <v>8245</v>
      </c>
      <c r="I745" s="25">
        <v>1439828159</v>
      </c>
      <c r="J745" s="25">
        <v>1437236159</v>
      </c>
      <c r="K745" s="25" t="b">
        <v>0</v>
      </c>
      <c r="L745" s="25">
        <v>1</v>
      </c>
      <c r="M745" s="25" t="b">
        <v>0</v>
      </c>
      <c r="N745" s="25" t="s">
        <v>8269</v>
      </c>
      <c r="O745" s="25">
        <v>10</v>
      </c>
      <c r="P745" s="25">
        <v>100</v>
      </c>
      <c r="Q745" s="25" t="s">
        <v>8315</v>
      </c>
      <c r="R745" s="25" t="s">
        <v>8316</v>
      </c>
      <c r="S745" s="28">
        <v>42203.677766203706</v>
      </c>
      <c r="T745" s="25">
        <v>25569.000011574073</v>
      </c>
      <c r="U745" s="25">
        <v>2015</v>
      </c>
      <c r="V745" s="25">
        <v>7</v>
      </c>
      <c r="W745" s="25" t="s">
        <v>8378</v>
      </c>
    </row>
    <row r="746" spans="1:23" hidden="1" x14ac:dyDescent="0.3">
      <c r="A746" s="25">
        <v>3731</v>
      </c>
      <c r="B746" s="25" t="s">
        <v>3728</v>
      </c>
      <c r="C746" s="25" t="s">
        <v>7841</v>
      </c>
      <c r="D746" s="26">
        <v>5500</v>
      </c>
      <c r="E746" s="27">
        <v>620</v>
      </c>
      <c r="F746" s="25" t="s">
        <v>8220</v>
      </c>
      <c r="G746" s="25" t="s">
        <v>8223</v>
      </c>
      <c r="H746" s="25" t="s">
        <v>8245</v>
      </c>
      <c r="I746" s="25">
        <v>1420860180</v>
      </c>
      <c r="J746" s="25">
        <v>1418234646</v>
      </c>
      <c r="K746" s="25" t="b">
        <v>0</v>
      </c>
      <c r="L746" s="25">
        <v>12</v>
      </c>
      <c r="M746" s="25" t="b">
        <v>0</v>
      </c>
      <c r="N746" s="25" t="s">
        <v>8269</v>
      </c>
      <c r="O746" s="25">
        <v>11</v>
      </c>
      <c r="P746" s="25">
        <v>51.67</v>
      </c>
      <c r="Q746" s="25" t="s">
        <v>8315</v>
      </c>
      <c r="R746" s="25" t="s">
        <v>8316</v>
      </c>
      <c r="S746" s="28">
        <v>41983.752847222218</v>
      </c>
      <c r="T746" s="25">
        <v>25569.000138888889</v>
      </c>
      <c r="U746" s="25">
        <v>2014</v>
      </c>
      <c r="V746" s="25">
        <v>12</v>
      </c>
      <c r="W746" s="25" t="s">
        <v>8382</v>
      </c>
    </row>
    <row r="747" spans="1:23" hidden="1" x14ac:dyDescent="0.3">
      <c r="A747" s="25">
        <v>3732</v>
      </c>
      <c r="B747" s="25" t="s">
        <v>3729</v>
      </c>
      <c r="C747" s="25" t="s">
        <v>7842</v>
      </c>
      <c r="D747" s="26">
        <v>850</v>
      </c>
      <c r="E747" s="27">
        <v>131</v>
      </c>
      <c r="F747" s="25" t="s">
        <v>8220</v>
      </c>
      <c r="G747" s="25" t="s">
        <v>8232</v>
      </c>
      <c r="H747" s="25" t="s">
        <v>8248</v>
      </c>
      <c r="I747" s="25">
        <v>1422100800</v>
      </c>
      <c r="J747" s="25">
        <v>1416932133</v>
      </c>
      <c r="K747" s="25" t="b">
        <v>0</v>
      </c>
      <c r="L747" s="25">
        <v>4</v>
      </c>
      <c r="M747" s="25" t="b">
        <v>0</v>
      </c>
      <c r="N747" s="25" t="s">
        <v>8269</v>
      </c>
      <c r="O747" s="25">
        <v>15</v>
      </c>
      <c r="P747" s="25">
        <v>32.75</v>
      </c>
      <c r="Q747" s="25" t="s">
        <v>8315</v>
      </c>
      <c r="R747" s="25" t="s">
        <v>8316</v>
      </c>
      <c r="S747" s="28">
        <v>41968.677465277782</v>
      </c>
      <c r="T747" s="25">
        <v>25569.000046296296</v>
      </c>
      <c r="U747" s="25">
        <v>2014</v>
      </c>
      <c r="V747" s="25">
        <v>11</v>
      </c>
      <c r="W747" s="25" t="s">
        <v>8381</v>
      </c>
    </row>
    <row r="748" spans="1:23" hidden="1" x14ac:dyDescent="0.3">
      <c r="A748" s="25">
        <v>3733</v>
      </c>
      <c r="B748" s="25" t="s">
        <v>3730</v>
      </c>
      <c r="C748" s="25" t="s">
        <v>7843</v>
      </c>
      <c r="D748" s="26">
        <v>1500</v>
      </c>
      <c r="E748" s="27">
        <v>0</v>
      </c>
      <c r="F748" s="25" t="s">
        <v>8220</v>
      </c>
      <c r="G748" s="25" t="s">
        <v>8223</v>
      </c>
      <c r="H748" s="25" t="s">
        <v>8245</v>
      </c>
      <c r="I748" s="25">
        <v>1429396200</v>
      </c>
      <c r="J748" s="25">
        <v>1428539708</v>
      </c>
      <c r="K748" s="25" t="b">
        <v>0</v>
      </c>
      <c r="L748" s="25">
        <v>0</v>
      </c>
      <c r="M748" s="25" t="b">
        <v>0</v>
      </c>
      <c r="N748" s="25" t="s">
        <v>8269</v>
      </c>
      <c r="O748" s="25">
        <v>0</v>
      </c>
      <c r="P748" s="25">
        <v>0</v>
      </c>
      <c r="Q748" s="25" t="s">
        <v>8315</v>
      </c>
      <c r="R748" s="25" t="s">
        <v>8316</v>
      </c>
      <c r="S748" s="28">
        <v>42103.024398148147</v>
      </c>
      <c r="T748" s="25">
        <v>25569</v>
      </c>
      <c r="U748" s="25">
        <v>2015</v>
      </c>
      <c r="V748" s="25">
        <v>4</v>
      </c>
      <c r="W748" s="25" t="s">
        <v>8375</v>
      </c>
    </row>
    <row r="749" spans="1:23" hidden="1" x14ac:dyDescent="0.3">
      <c r="A749" s="25">
        <v>3734</v>
      </c>
      <c r="B749" s="25" t="s">
        <v>3731</v>
      </c>
      <c r="C749" s="25" t="s">
        <v>7844</v>
      </c>
      <c r="D749" s="26">
        <v>1500</v>
      </c>
      <c r="E749" s="27">
        <v>427</v>
      </c>
      <c r="F749" s="25" t="s">
        <v>8220</v>
      </c>
      <c r="G749" s="25" t="s">
        <v>8223</v>
      </c>
      <c r="H749" s="25" t="s">
        <v>8245</v>
      </c>
      <c r="I749" s="25">
        <v>1432589896</v>
      </c>
      <c r="J749" s="25">
        <v>1427405896</v>
      </c>
      <c r="K749" s="25" t="b">
        <v>0</v>
      </c>
      <c r="L749" s="25">
        <v>7</v>
      </c>
      <c r="M749" s="25" t="b">
        <v>0</v>
      </c>
      <c r="N749" s="25" t="s">
        <v>8269</v>
      </c>
      <c r="O749" s="25">
        <v>28</v>
      </c>
      <c r="P749" s="25">
        <v>61</v>
      </c>
      <c r="Q749" s="25" t="s">
        <v>8315</v>
      </c>
      <c r="R749" s="25" t="s">
        <v>8316</v>
      </c>
      <c r="S749" s="28">
        <v>42089.901574074072</v>
      </c>
      <c r="T749" s="25">
        <v>25569.000081018519</v>
      </c>
      <c r="U749" s="25">
        <v>2015</v>
      </c>
      <c r="V749" s="25">
        <v>3</v>
      </c>
      <c r="W749" s="25" t="s">
        <v>8374</v>
      </c>
    </row>
    <row r="750" spans="1:23" hidden="1" x14ac:dyDescent="0.3">
      <c r="A750" s="25">
        <v>3735</v>
      </c>
      <c r="B750" s="25" t="s">
        <v>3732</v>
      </c>
      <c r="C750" s="25" t="s">
        <v>7845</v>
      </c>
      <c r="D750" s="26">
        <v>150</v>
      </c>
      <c r="E750" s="27">
        <v>20</v>
      </c>
      <c r="F750" s="25" t="s">
        <v>8220</v>
      </c>
      <c r="G750" s="25" t="s">
        <v>8224</v>
      </c>
      <c r="H750" s="25" t="s">
        <v>8246</v>
      </c>
      <c r="I750" s="25">
        <v>1432831089</v>
      </c>
      <c r="J750" s="25">
        <v>1430239089</v>
      </c>
      <c r="K750" s="25" t="b">
        <v>0</v>
      </c>
      <c r="L750" s="25">
        <v>2</v>
      </c>
      <c r="M750" s="25" t="b">
        <v>0</v>
      </c>
      <c r="N750" s="25" t="s">
        <v>8269</v>
      </c>
      <c r="O750" s="25">
        <v>13</v>
      </c>
      <c r="P750" s="25">
        <v>10</v>
      </c>
      <c r="Q750" s="25" t="s">
        <v>8315</v>
      </c>
      <c r="R750" s="25" t="s">
        <v>8316</v>
      </c>
      <c r="S750" s="28">
        <v>42122.693159722221</v>
      </c>
      <c r="T750" s="25">
        <v>25569.00002314815</v>
      </c>
      <c r="U750" s="25">
        <v>2015</v>
      </c>
      <c r="V750" s="25">
        <v>4</v>
      </c>
      <c r="W750" s="25" t="s">
        <v>8375</v>
      </c>
    </row>
    <row r="751" spans="1:23" hidden="1" x14ac:dyDescent="0.3">
      <c r="A751" s="25">
        <v>3736</v>
      </c>
      <c r="B751" s="25" t="s">
        <v>3733</v>
      </c>
      <c r="C751" s="25" t="s">
        <v>7846</v>
      </c>
      <c r="D751" s="26">
        <v>1500</v>
      </c>
      <c r="E751" s="27">
        <v>10</v>
      </c>
      <c r="F751" s="25" t="s">
        <v>8220</v>
      </c>
      <c r="G751" s="25" t="s">
        <v>8224</v>
      </c>
      <c r="H751" s="25" t="s">
        <v>8246</v>
      </c>
      <c r="I751" s="25">
        <v>1427133600</v>
      </c>
      <c r="J751" s="25">
        <v>1423847093</v>
      </c>
      <c r="K751" s="25" t="b">
        <v>0</v>
      </c>
      <c r="L751" s="25">
        <v>1</v>
      </c>
      <c r="M751" s="25" t="b">
        <v>0</v>
      </c>
      <c r="N751" s="25" t="s">
        <v>8269</v>
      </c>
      <c r="O751" s="25">
        <v>1</v>
      </c>
      <c r="P751" s="25">
        <v>10</v>
      </c>
      <c r="Q751" s="25" t="s">
        <v>8315</v>
      </c>
      <c r="R751" s="25" t="s">
        <v>8316</v>
      </c>
      <c r="S751" s="28">
        <v>42048.711724537032</v>
      </c>
      <c r="T751" s="25">
        <v>25569.000011574073</v>
      </c>
      <c r="U751" s="25">
        <v>2015</v>
      </c>
      <c r="V751" s="25">
        <v>2</v>
      </c>
      <c r="W751" s="25" t="s">
        <v>8373</v>
      </c>
    </row>
    <row r="752" spans="1:23" hidden="1" x14ac:dyDescent="0.3">
      <c r="A752" s="25">
        <v>3737</v>
      </c>
      <c r="B752" s="25" t="s">
        <v>3734</v>
      </c>
      <c r="C752" s="25" t="s">
        <v>7847</v>
      </c>
      <c r="D752" s="26">
        <v>700</v>
      </c>
      <c r="E752" s="27">
        <v>150</v>
      </c>
      <c r="F752" s="25" t="s">
        <v>8220</v>
      </c>
      <c r="G752" s="25" t="s">
        <v>8223</v>
      </c>
      <c r="H752" s="25" t="s">
        <v>8245</v>
      </c>
      <c r="I752" s="25">
        <v>1447311540</v>
      </c>
      <c r="J752" s="25">
        <v>1445358903</v>
      </c>
      <c r="K752" s="25" t="b">
        <v>0</v>
      </c>
      <c r="L752" s="25">
        <v>4</v>
      </c>
      <c r="M752" s="25" t="b">
        <v>0</v>
      </c>
      <c r="N752" s="25" t="s">
        <v>8269</v>
      </c>
      <c r="O752" s="25">
        <v>21</v>
      </c>
      <c r="P752" s="25">
        <v>37.5</v>
      </c>
      <c r="Q752" s="25" t="s">
        <v>8315</v>
      </c>
      <c r="R752" s="25" t="s">
        <v>8316</v>
      </c>
      <c r="S752" s="28">
        <v>42297.691006944442</v>
      </c>
      <c r="T752" s="25">
        <v>25569.000046296296</v>
      </c>
      <c r="U752" s="25">
        <v>2015</v>
      </c>
      <c r="V752" s="25">
        <v>10</v>
      </c>
      <c r="W752" s="25" t="s">
        <v>8383</v>
      </c>
    </row>
    <row r="753" spans="1:23" hidden="1" x14ac:dyDescent="0.3">
      <c r="A753" s="25">
        <v>3738</v>
      </c>
      <c r="B753" s="25" t="s">
        <v>3735</v>
      </c>
      <c r="C753" s="25" t="s">
        <v>7848</v>
      </c>
      <c r="D753" s="26">
        <v>1500</v>
      </c>
      <c r="E753" s="27">
        <v>270</v>
      </c>
      <c r="F753" s="25" t="s">
        <v>8220</v>
      </c>
      <c r="G753" s="25" t="s">
        <v>8224</v>
      </c>
      <c r="H753" s="25" t="s">
        <v>8246</v>
      </c>
      <c r="I753" s="25">
        <v>1405461600</v>
      </c>
      <c r="J753" s="25">
        <v>1403562705</v>
      </c>
      <c r="K753" s="25" t="b">
        <v>0</v>
      </c>
      <c r="L753" s="25">
        <v>6</v>
      </c>
      <c r="M753" s="25" t="b">
        <v>0</v>
      </c>
      <c r="N753" s="25" t="s">
        <v>8269</v>
      </c>
      <c r="O753" s="25">
        <v>18</v>
      </c>
      <c r="P753" s="25">
        <v>45</v>
      </c>
      <c r="Q753" s="25" t="s">
        <v>8315</v>
      </c>
      <c r="R753" s="25" t="s">
        <v>8316</v>
      </c>
      <c r="S753" s="28">
        <v>41813.938715277778</v>
      </c>
      <c r="T753" s="25">
        <v>25569.000069444446</v>
      </c>
      <c r="U753" s="25">
        <v>2014</v>
      </c>
      <c r="V753" s="25">
        <v>6</v>
      </c>
      <c r="W753" s="25" t="s">
        <v>8377</v>
      </c>
    </row>
    <row r="754" spans="1:23" hidden="1" x14ac:dyDescent="0.3">
      <c r="A754" s="25">
        <v>3739</v>
      </c>
      <c r="B754" s="25" t="s">
        <v>3736</v>
      </c>
      <c r="C754" s="25" t="s">
        <v>7849</v>
      </c>
      <c r="D754" s="26">
        <v>4000</v>
      </c>
      <c r="E754" s="27">
        <v>805</v>
      </c>
      <c r="F754" s="25" t="s">
        <v>8220</v>
      </c>
      <c r="G754" s="25" t="s">
        <v>8224</v>
      </c>
      <c r="H754" s="25" t="s">
        <v>8246</v>
      </c>
      <c r="I754" s="25">
        <v>1468752468</v>
      </c>
      <c r="J754" s="25">
        <v>1467024468</v>
      </c>
      <c r="K754" s="25" t="b">
        <v>0</v>
      </c>
      <c r="L754" s="25">
        <v>8</v>
      </c>
      <c r="M754" s="25" t="b">
        <v>0</v>
      </c>
      <c r="N754" s="25" t="s">
        <v>8269</v>
      </c>
      <c r="O754" s="25">
        <v>20</v>
      </c>
      <c r="P754" s="25">
        <v>100.63</v>
      </c>
      <c r="Q754" s="25" t="s">
        <v>8315</v>
      </c>
      <c r="R754" s="25" t="s">
        <v>8316</v>
      </c>
      <c r="S754" s="28">
        <v>42548.449861111112</v>
      </c>
      <c r="T754" s="25">
        <v>25569.000092592592</v>
      </c>
      <c r="U754" s="25">
        <v>2016</v>
      </c>
      <c r="V754" s="25">
        <v>6</v>
      </c>
      <c r="W754" s="25" t="s">
        <v>8377</v>
      </c>
    </row>
    <row r="755" spans="1:23" hidden="1" x14ac:dyDescent="0.3">
      <c r="A755" s="25">
        <v>3740</v>
      </c>
      <c r="B755" s="25" t="s">
        <v>3737</v>
      </c>
      <c r="C755" s="25" t="s">
        <v>7850</v>
      </c>
      <c r="D755" s="26">
        <v>2000</v>
      </c>
      <c r="E755" s="27">
        <v>358</v>
      </c>
      <c r="F755" s="25" t="s">
        <v>8220</v>
      </c>
      <c r="G755" s="25" t="s">
        <v>8223</v>
      </c>
      <c r="H755" s="25" t="s">
        <v>8245</v>
      </c>
      <c r="I755" s="25">
        <v>1407808438</v>
      </c>
      <c r="J755" s="25">
        <v>1405217355</v>
      </c>
      <c r="K755" s="25" t="b">
        <v>0</v>
      </c>
      <c r="L755" s="25">
        <v>14</v>
      </c>
      <c r="M755" s="25" t="b">
        <v>0</v>
      </c>
      <c r="N755" s="25" t="s">
        <v>8269</v>
      </c>
      <c r="O755" s="25">
        <v>18</v>
      </c>
      <c r="P755" s="25">
        <v>25.57</v>
      </c>
      <c r="Q755" s="25" t="s">
        <v>8315</v>
      </c>
      <c r="R755" s="25" t="s">
        <v>8316</v>
      </c>
      <c r="S755" s="28">
        <v>41833.089756944442</v>
      </c>
      <c r="T755" s="25">
        <v>25569.000162037039</v>
      </c>
      <c r="U755" s="25">
        <v>2014</v>
      </c>
      <c r="V755" s="25">
        <v>7</v>
      </c>
      <c r="W755" s="25" t="s">
        <v>8378</v>
      </c>
    </row>
    <row r="756" spans="1:23" hidden="1" x14ac:dyDescent="0.3">
      <c r="A756" s="25">
        <v>3741</v>
      </c>
      <c r="B756" s="25" t="s">
        <v>3738</v>
      </c>
      <c r="C756" s="25" t="s">
        <v>7851</v>
      </c>
      <c r="D756" s="26">
        <v>20000</v>
      </c>
      <c r="E756" s="27">
        <v>0</v>
      </c>
      <c r="F756" s="25" t="s">
        <v>8220</v>
      </c>
      <c r="G756" s="25" t="s">
        <v>8223</v>
      </c>
      <c r="H756" s="25" t="s">
        <v>8245</v>
      </c>
      <c r="I756" s="25">
        <v>1450389950</v>
      </c>
      <c r="J756" s="25">
        <v>1447797950</v>
      </c>
      <c r="K756" s="25" t="b">
        <v>0</v>
      </c>
      <c r="L756" s="25">
        <v>0</v>
      </c>
      <c r="M756" s="25" t="b">
        <v>0</v>
      </c>
      <c r="N756" s="25" t="s">
        <v>8269</v>
      </c>
      <c r="O756" s="25">
        <v>0</v>
      </c>
      <c r="P756" s="25">
        <v>0</v>
      </c>
      <c r="Q756" s="25" t="s">
        <v>8315</v>
      </c>
      <c r="R756" s="25" t="s">
        <v>8316</v>
      </c>
      <c r="S756" s="28">
        <v>42325.920717592591</v>
      </c>
      <c r="T756" s="25">
        <v>25569</v>
      </c>
      <c r="U756" s="25">
        <v>2015</v>
      </c>
      <c r="V756" s="25">
        <v>11</v>
      </c>
      <c r="W756" s="25" t="s">
        <v>8381</v>
      </c>
    </row>
    <row r="757" spans="1:23" hidden="1" x14ac:dyDescent="0.3">
      <c r="A757" s="25">
        <v>3742</v>
      </c>
      <c r="B757" s="25" t="s">
        <v>3739</v>
      </c>
      <c r="C757" s="25" t="s">
        <v>7852</v>
      </c>
      <c r="D757" s="26">
        <v>5000</v>
      </c>
      <c r="E757" s="27">
        <v>100</v>
      </c>
      <c r="F757" s="25" t="s">
        <v>8220</v>
      </c>
      <c r="G757" s="25" t="s">
        <v>8223</v>
      </c>
      <c r="H757" s="25" t="s">
        <v>8245</v>
      </c>
      <c r="I757" s="25">
        <v>1409980144</v>
      </c>
      <c r="J757" s="25">
        <v>1407388144</v>
      </c>
      <c r="K757" s="25" t="b">
        <v>0</v>
      </c>
      <c r="L757" s="25">
        <v>4</v>
      </c>
      <c r="M757" s="25" t="b">
        <v>0</v>
      </c>
      <c r="N757" s="25" t="s">
        <v>8269</v>
      </c>
      <c r="O757" s="25">
        <v>2</v>
      </c>
      <c r="P757" s="25">
        <v>25</v>
      </c>
      <c r="Q757" s="25" t="s">
        <v>8315</v>
      </c>
      <c r="R757" s="25" t="s">
        <v>8316</v>
      </c>
      <c r="S757" s="28">
        <v>41858.214629629627</v>
      </c>
      <c r="T757" s="25">
        <v>25569.000046296296</v>
      </c>
      <c r="U757" s="25">
        <v>2014</v>
      </c>
      <c r="V757" s="25">
        <v>8</v>
      </c>
      <c r="W757" s="25" t="s">
        <v>8379</v>
      </c>
    </row>
    <row r="758" spans="1:23" hidden="1" x14ac:dyDescent="0.3">
      <c r="A758" s="25">
        <v>3743</v>
      </c>
      <c r="B758" s="25" t="s">
        <v>3740</v>
      </c>
      <c r="C758" s="25" t="s">
        <v>7853</v>
      </c>
      <c r="D758" s="26">
        <v>2200</v>
      </c>
      <c r="E758" s="27">
        <v>0</v>
      </c>
      <c r="F758" s="25" t="s">
        <v>8220</v>
      </c>
      <c r="G758" s="25" t="s">
        <v>8223</v>
      </c>
      <c r="H758" s="25" t="s">
        <v>8245</v>
      </c>
      <c r="I758" s="25">
        <v>1404406964</v>
      </c>
      <c r="J758" s="25">
        <v>1401814964</v>
      </c>
      <c r="K758" s="25" t="b">
        <v>0</v>
      </c>
      <c r="L758" s="25">
        <v>0</v>
      </c>
      <c r="M758" s="25" t="b">
        <v>0</v>
      </c>
      <c r="N758" s="25" t="s">
        <v>8269</v>
      </c>
      <c r="O758" s="25">
        <v>0</v>
      </c>
      <c r="P758" s="25">
        <v>0</v>
      </c>
      <c r="Q758" s="25" t="s">
        <v>8315</v>
      </c>
      <c r="R758" s="25" t="s">
        <v>8316</v>
      </c>
      <c r="S758" s="28">
        <v>41793.710231481484</v>
      </c>
      <c r="T758" s="25">
        <v>25569</v>
      </c>
      <c r="U758" s="25">
        <v>2014</v>
      </c>
      <c r="V758" s="25">
        <v>6</v>
      </c>
      <c r="W758" s="25" t="s">
        <v>8377</v>
      </c>
    </row>
    <row r="759" spans="1:23" hidden="1" x14ac:dyDescent="0.3">
      <c r="A759" s="25">
        <v>3744</v>
      </c>
      <c r="B759" s="25" t="s">
        <v>3741</v>
      </c>
      <c r="C759" s="25" t="s">
        <v>7854</v>
      </c>
      <c r="D759" s="26">
        <v>1200</v>
      </c>
      <c r="E759" s="27">
        <v>0</v>
      </c>
      <c r="F759" s="25" t="s">
        <v>8220</v>
      </c>
      <c r="G759" s="25" t="s">
        <v>8223</v>
      </c>
      <c r="H759" s="25" t="s">
        <v>8245</v>
      </c>
      <c r="I759" s="25">
        <v>1404532740</v>
      </c>
      <c r="J759" s="25">
        <v>1401823952</v>
      </c>
      <c r="K759" s="25" t="b">
        <v>0</v>
      </c>
      <c r="L759" s="25">
        <v>0</v>
      </c>
      <c r="M759" s="25" t="b">
        <v>0</v>
      </c>
      <c r="N759" s="25" t="s">
        <v>8269</v>
      </c>
      <c r="O759" s="25">
        <v>0</v>
      </c>
      <c r="P759" s="25">
        <v>0</v>
      </c>
      <c r="Q759" s="25" t="s">
        <v>8315</v>
      </c>
      <c r="R759" s="25" t="s">
        <v>8316</v>
      </c>
      <c r="S759" s="28">
        <v>41793.814259259263</v>
      </c>
      <c r="T759" s="25">
        <v>25569</v>
      </c>
      <c r="U759" s="25">
        <v>2014</v>
      </c>
      <c r="V759" s="25">
        <v>6</v>
      </c>
      <c r="W759" s="25" t="s">
        <v>8377</v>
      </c>
    </row>
    <row r="760" spans="1:23" hidden="1" x14ac:dyDescent="0.3">
      <c r="A760" s="25">
        <v>3745</v>
      </c>
      <c r="B760" s="25" t="s">
        <v>3742</v>
      </c>
      <c r="C760" s="25" t="s">
        <v>7855</v>
      </c>
      <c r="D760" s="26">
        <v>100</v>
      </c>
      <c r="E760" s="27">
        <v>10</v>
      </c>
      <c r="F760" s="25" t="s">
        <v>8220</v>
      </c>
      <c r="G760" s="25" t="s">
        <v>8223</v>
      </c>
      <c r="H760" s="25" t="s">
        <v>8245</v>
      </c>
      <c r="I760" s="25">
        <v>1407689102</v>
      </c>
      <c r="J760" s="25">
        <v>1405097102</v>
      </c>
      <c r="K760" s="25" t="b">
        <v>0</v>
      </c>
      <c r="L760" s="25">
        <v>1</v>
      </c>
      <c r="M760" s="25" t="b">
        <v>0</v>
      </c>
      <c r="N760" s="25" t="s">
        <v>8269</v>
      </c>
      <c r="O760" s="25">
        <v>10</v>
      </c>
      <c r="P760" s="25">
        <v>10</v>
      </c>
      <c r="Q760" s="25" t="s">
        <v>8315</v>
      </c>
      <c r="R760" s="25" t="s">
        <v>8316</v>
      </c>
      <c r="S760" s="28">
        <v>41831.697939814818</v>
      </c>
      <c r="T760" s="25">
        <v>25569.000011574073</v>
      </c>
      <c r="U760" s="25">
        <v>2014</v>
      </c>
      <c r="V760" s="25">
        <v>7</v>
      </c>
      <c r="W760" s="25" t="s">
        <v>8378</v>
      </c>
    </row>
    <row r="761" spans="1:23" hidden="1" x14ac:dyDescent="0.3">
      <c r="A761" s="25">
        <v>3746</v>
      </c>
      <c r="B761" s="25" t="s">
        <v>3743</v>
      </c>
      <c r="C761" s="25" t="s">
        <v>7856</v>
      </c>
      <c r="D761" s="26">
        <v>8500</v>
      </c>
      <c r="E761" s="27">
        <v>202</v>
      </c>
      <c r="F761" s="25" t="s">
        <v>8220</v>
      </c>
      <c r="G761" s="25" t="s">
        <v>8223</v>
      </c>
      <c r="H761" s="25" t="s">
        <v>8245</v>
      </c>
      <c r="I761" s="25">
        <v>1475918439</v>
      </c>
      <c r="J761" s="25">
        <v>1473326439</v>
      </c>
      <c r="K761" s="25" t="b">
        <v>0</v>
      </c>
      <c r="L761" s="25">
        <v>1</v>
      </c>
      <c r="M761" s="25" t="b">
        <v>0</v>
      </c>
      <c r="N761" s="25" t="s">
        <v>8269</v>
      </c>
      <c r="O761" s="25">
        <v>2</v>
      </c>
      <c r="P761" s="25">
        <v>202</v>
      </c>
      <c r="Q761" s="25" t="s">
        <v>8315</v>
      </c>
      <c r="R761" s="25" t="s">
        <v>8316</v>
      </c>
      <c r="S761" s="28">
        <v>42621.389340277776</v>
      </c>
      <c r="T761" s="25">
        <v>25569.000011574073</v>
      </c>
      <c r="U761" s="25">
        <v>2016</v>
      </c>
      <c r="V761" s="25">
        <v>9</v>
      </c>
      <c r="W761" s="25" t="s">
        <v>8380</v>
      </c>
    </row>
    <row r="762" spans="1:23" hidden="1" x14ac:dyDescent="0.3">
      <c r="A762" s="25">
        <v>3747</v>
      </c>
      <c r="B762" s="25" t="s">
        <v>3744</v>
      </c>
      <c r="C762" s="25" t="s">
        <v>7857</v>
      </c>
      <c r="D762" s="26">
        <v>2500</v>
      </c>
      <c r="E762" s="27">
        <v>25</v>
      </c>
      <c r="F762" s="25" t="s">
        <v>8220</v>
      </c>
      <c r="G762" s="25" t="s">
        <v>8224</v>
      </c>
      <c r="H762" s="25" t="s">
        <v>8246</v>
      </c>
      <c r="I762" s="25">
        <v>1436137140</v>
      </c>
      <c r="J762" s="25">
        <v>1433833896</v>
      </c>
      <c r="K762" s="25" t="b">
        <v>0</v>
      </c>
      <c r="L762" s="25">
        <v>1</v>
      </c>
      <c r="M762" s="25" t="b">
        <v>0</v>
      </c>
      <c r="N762" s="25" t="s">
        <v>8269</v>
      </c>
      <c r="O762" s="25">
        <v>1</v>
      </c>
      <c r="P762" s="25">
        <v>25</v>
      </c>
      <c r="Q762" s="25" t="s">
        <v>8315</v>
      </c>
      <c r="R762" s="25" t="s">
        <v>8316</v>
      </c>
      <c r="S762" s="28">
        <v>42164.299722222218</v>
      </c>
      <c r="T762" s="25">
        <v>25569.000011574073</v>
      </c>
      <c r="U762" s="25">
        <v>2015</v>
      </c>
      <c r="V762" s="25">
        <v>6</v>
      </c>
      <c r="W762" s="25" t="s">
        <v>8377</v>
      </c>
    </row>
    <row r="763" spans="1:23" hidden="1" x14ac:dyDescent="0.3">
      <c r="A763" s="25">
        <v>3808</v>
      </c>
      <c r="B763" s="25" t="s">
        <v>3805</v>
      </c>
      <c r="C763" s="25" t="s">
        <v>7918</v>
      </c>
      <c r="D763" s="26">
        <v>1000</v>
      </c>
      <c r="E763" s="27">
        <v>1000</v>
      </c>
      <c r="F763" s="25" t="s">
        <v>8218</v>
      </c>
      <c r="G763" s="25" t="s">
        <v>8224</v>
      </c>
      <c r="H763" s="25" t="s">
        <v>8246</v>
      </c>
      <c r="I763" s="25">
        <v>1429955619</v>
      </c>
      <c r="J763" s="25">
        <v>1424775219</v>
      </c>
      <c r="K763" s="25" t="b">
        <v>0</v>
      </c>
      <c r="L763" s="25">
        <v>24</v>
      </c>
      <c r="M763" s="25" t="b">
        <v>1</v>
      </c>
      <c r="N763" s="25" t="s">
        <v>8269</v>
      </c>
      <c r="O763" s="25">
        <v>100</v>
      </c>
      <c r="P763" s="25">
        <v>41.67</v>
      </c>
      <c r="Q763" s="25" t="s">
        <v>8315</v>
      </c>
      <c r="R763" s="25" t="s">
        <v>8316</v>
      </c>
      <c r="S763" s="28">
        <v>42059.453923611116</v>
      </c>
      <c r="T763" s="25">
        <v>25569.000277777777</v>
      </c>
      <c r="U763" s="25">
        <v>2015</v>
      </c>
      <c r="V763" s="25">
        <v>2</v>
      </c>
      <c r="W763" s="25" t="s">
        <v>8373</v>
      </c>
    </row>
    <row r="764" spans="1:23" hidden="1" x14ac:dyDescent="0.3">
      <c r="A764" s="25">
        <v>3809</v>
      </c>
      <c r="B764" s="25" t="s">
        <v>3806</v>
      </c>
      <c r="C764" s="25" t="s">
        <v>7919</v>
      </c>
      <c r="D764" s="26">
        <v>2000</v>
      </c>
      <c r="E764" s="27">
        <v>2025</v>
      </c>
      <c r="F764" s="25" t="s">
        <v>8218</v>
      </c>
      <c r="G764" s="25" t="s">
        <v>8224</v>
      </c>
      <c r="H764" s="25" t="s">
        <v>8246</v>
      </c>
      <c r="I764" s="25">
        <v>1406761200</v>
      </c>
      <c r="J764" s="25">
        <v>1402403907</v>
      </c>
      <c r="K764" s="25" t="b">
        <v>0</v>
      </c>
      <c r="L764" s="25">
        <v>38</v>
      </c>
      <c r="M764" s="25" t="b">
        <v>1</v>
      </c>
      <c r="N764" s="25" t="s">
        <v>8269</v>
      </c>
      <c r="O764" s="25">
        <v>101</v>
      </c>
      <c r="P764" s="25">
        <v>53.29</v>
      </c>
      <c r="Q764" s="25" t="s">
        <v>8315</v>
      </c>
      <c r="R764" s="25" t="s">
        <v>8316</v>
      </c>
      <c r="S764" s="28">
        <v>41800.526701388888</v>
      </c>
      <c r="T764" s="25">
        <v>25569.000439814816</v>
      </c>
      <c r="U764" s="25">
        <v>2014</v>
      </c>
      <c r="V764" s="25">
        <v>6</v>
      </c>
      <c r="W764" s="25" t="s">
        <v>8377</v>
      </c>
    </row>
    <row r="765" spans="1:23" hidden="1" x14ac:dyDescent="0.3">
      <c r="A765" s="25">
        <v>3810</v>
      </c>
      <c r="B765" s="25" t="s">
        <v>3807</v>
      </c>
      <c r="C765" s="25" t="s">
        <v>7920</v>
      </c>
      <c r="D765" s="26">
        <v>1500</v>
      </c>
      <c r="E765" s="27">
        <v>1826</v>
      </c>
      <c r="F765" s="25" t="s">
        <v>8218</v>
      </c>
      <c r="G765" s="25" t="s">
        <v>8223</v>
      </c>
      <c r="H765" s="25" t="s">
        <v>8245</v>
      </c>
      <c r="I765" s="25">
        <v>1426965758</v>
      </c>
      <c r="J765" s="25">
        <v>1424377358</v>
      </c>
      <c r="K765" s="25" t="b">
        <v>0</v>
      </c>
      <c r="L765" s="25">
        <v>26</v>
      </c>
      <c r="M765" s="25" t="b">
        <v>1</v>
      </c>
      <c r="N765" s="25" t="s">
        <v>8269</v>
      </c>
      <c r="O765" s="25">
        <v>122</v>
      </c>
      <c r="P765" s="25">
        <v>70.23</v>
      </c>
      <c r="Q765" s="25" t="s">
        <v>8315</v>
      </c>
      <c r="R765" s="25" t="s">
        <v>8316</v>
      </c>
      <c r="S765" s="28">
        <v>42054.849050925928</v>
      </c>
      <c r="T765" s="25">
        <v>25569.000300925927</v>
      </c>
      <c r="U765" s="25">
        <v>2015</v>
      </c>
      <c r="V765" s="25">
        <v>2</v>
      </c>
      <c r="W765" s="25" t="s">
        <v>8373</v>
      </c>
    </row>
    <row r="766" spans="1:23" hidden="1" x14ac:dyDescent="0.3">
      <c r="A766" s="25">
        <v>3811</v>
      </c>
      <c r="B766" s="25" t="s">
        <v>3808</v>
      </c>
      <c r="C766" s="25" t="s">
        <v>7921</v>
      </c>
      <c r="D766" s="26">
        <v>250</v>
      </c>
      <c r="E766" s="27">
        <v>825</v>
      </c>
      <c r="F766" s="25" t="s">
        <v>8218</v>
      </c>
      <c r="G766" s="25" t="s">
        <v>8224</v>
      </c>
      <c r="H766" s="25" t="s">
        <v>8246</v>
      </c>
      <c r="I766" s="25">
        <v>1464692400</v>
      </c>
      <c r="J766" s="25">
        <v>1461769373</v>
      </c>
      <c r="K766" s="25" t="b">
        <v>0</v>
      </c>
      <c r="L766" s="25">
        <v>19</v>
      </c>
      <c r="M766" s="25" t="b">
        <v>1</v>
      </c>
      <c r="N766" s="25" t="s">
        <v>8269</v>
      </c>
      <c r="O766" s="25">
        <v>330</v>
      </c>
      <c r="P766" s="25">
        <v>43.42</v>
      </c>
      <c r="Q766" s="25" t="s">
        <v>8315</v>
      </c>
      <c r="R766" s="25" t="s">
        <v>8316</v>
      </c>
      <c r="S766" s="28">
        <v>42487.62700231481</v>
      </c>
      <c r="T766" s="25">
        <v>25569.000219907408</v>
      </c>
      <c r="U766" s="25">
        <v>2016</v>
      </c>
      <c r="V766" s="25">
        <v>4</v>
      </c>
      <c r="W766" s="25" t="s">
        <v>8375</v>
      </c>
    </row>
    <row r="767" spans="1:23" hidden="1" x14ac:dyDescent="0.3">
      <c r="A767" s="25">
        <v>3812</v>
      </c>
      <c r="B767" s="25" t="s">
        <v>3809</v>
      </c>
      <c r="C767" s="25" t="s">
        <v>7922</v>
      </c>
      <c r="D767" s="26">
        <v>2000</v>
      </c>
      <c r="E767" s="27">
        <v>2191</v>
      </c>
      <c r="F767" s="25" t="s">
        <v>8218</v>
      </c>
      <c r="G767" s="25" t="s">
        <v>8228</v>
      </c>
      <c r="H767" s="25" t="s">
        <v>8250</v>
      </c>
      <c r="I767" s="25">
        <v>1433131140</v>
      </c>
      <c r="J767" s="25">
        <v>1429120908</v>
      </c>
      <c r="K767" s="25" t="b">
        <v>0</v>
      </c>
      <c r="L767" s="25">
        <v>11</v>
      </c>
      <c r="M767" s="25" t="b">
        <v>1</v>
      </c>
      <c r="N767" s="25" t="s">
        <v>8269</v>
      </c>
      <c r="O767" s="25">
        <v>110</v>
      </c>
      <c r="P767" s="25">
        <v>199.18</v>
      </c>
      <c r="Q767" s="25" t="s">
        <v>8315</v>
      </c>
      <c r="R767" s="25" t="s">
        <v>8316</v>
      </c>
      <c r="S767" s="28">
        <v>42109.751250000001</v>
      </c>
      <c r="T767" s="25">
        <v>25569.000127314815</v>
      </c>
      <c r="U767" s="25">
        <v>2015</v>
      </c>
      <c r="V767" s="25">
        <v>4</v>
      </c>
      <c r="W767" s="25" t="s">
        <v>8375</v>
      </c>
    </row>
    <row r="768" spans="1:23" hidden="1" x14ac:dyDescent="0.3">
      <c r="A768" s="25">
        <v>3813</v>
      </c>
      <c r="B768" s="25" t="s">
        <v>3810</v>
      </c>
      <c r="C768" s="25" t="s">
        <v>7923</v>
      </c>
      <c r="D768" s="26">
        <v>2100</v>
      </c>
      <c r="E768" s="27">
        <v>2119.9899999999998</v>
      </c>
      <c r="F768" s="25" t="s">
        <v>8218</v>
      </c>
      <c r="G768" s="25" t="s">
        <v>8223</v>
      </c>
      <c r="H768" s="25" t="s">
        <v>8245</v>
      </c>
      <c r="I768" s="25">
        <v>1465940580</v>
      </c>
      <c r="J768" s="25">
        <v>1462603021</v>
      </c>
      <c r="K768" s="25" t="b">
        <v>0</v>
      </c>
      <c r="L768" s="25">
        <v>27</v>
      </c>
      <c r="M768" s="25" t="b">
        <v>1</v>
      </c>
      <c r="N768" s="25" t="s">
        <v>8269</v>
      </c>
      <c r="O768" s="25">
        <v>101</v>
      </c>
      <c r="P768" s="25">
        <v>78.52</v>
      </c>
      <c r="Q768" s="25" t="s">
        <v>8315</v>
      </c>
      <c r="R768" s="25" t="s">
        <v>8316</v>
      </c>
      <c r="S768" s="28">
        <v>42497.275706018518</v>
      </c>
      <c r="T768" s="25">
        <v>25569.0003125</v>
      </c>
      <c r="U768" s="25">
        <v>2016</v>
      </c>
      <c r="V768" s="25">
        <v>5</v>
      </c>
      <c r="W768" s="25" t="s">
        <v>8376</v>
      </c>
    </row>
    <row r="769" spans="1:23" hidden="1" x14ac:dyDescent="0.3">
      <c r="A769" s="25">
        <v>3814</v>
      </c>
      <c r="B769" s="25" t="s">
        <v>3811</v>
      </c>
      <c r="C769" s="25" t="s">
        <v>7924</v>
      </c>
      <c r="D769" s="26">
        <v>1500</v>
      </c>
      <c r="E769" s="27">
        <v>2102</v>
      </c>
      <c r="F769" s="25" t="s">
        <v>8218</v>
      </c>
      <c r="G769" s="25" t="s">
        <v>8223</v>
      </c>
      <c r="H769" s="25" t="s">
        <v>8245</v>
      </c>
      <c r="I769" s="25">
        <v>1427860740</v>
      </c>
      <c r="J769" s="25">
        <v>1424727712</v>
      </c>
      <c r="K769" s="25" t="b">
        <v>0</v>
      </c>
      <c r="L769" s="25">
        <v>34</v>
      </c>
      <c r="M769" s="25" t="b">
        <v>1</v>
      </c>
      <c r="N769" s="25" t="s">
        <v>8269</v>
      </c>
      <c r="O769" s="25">
        <v>140</v>
      </c>
      <c r="P769" s="25">
        <v>61.82</v>
      </c>
      <c r="Q769" s="25" t="s">
        <v>8315</v>
      </c>
      <c r="R769" s="25" t="s">
        <v>8316</v>
      </c>
      <c r="S769" s="28">
        <v>42058.904074074075</v>
      </c>
      <c r="T769" s="25">
        <v>25569.00039351852</v>
      </c>
      <c r="U769" s="25">
        <v>2015</v>
      </c>
      <c r="V769" s="25">
        <v>2</v>
      </c>
      <c r="W769" s="25" t="s">
        <v>8373</v>
      </c>
    </row>
    <row r="770" spans="1:23" hidden="1" x14ac:dyDescent="0.3">
      <c r="A770" s="25">
        <v>3815</v>
      </c>
      <c r="B770" s="25" t="s">
        <v>3812</v>
      </c>
      <c r="C770" s="25" t="s">
        <v>7925</v>
      </c>
      <c r="D770" s="26">
        <v>1000</v>
      </c>
      <c r="E770" s="27">
        <v>1000.01</v>
      </c>
      <c r="F770" s="25" t="s">
        <v>8218</v>
      </c>
      <c r="G770" s="25" t="s">
        <v>8224</v>
      </c>
      <c r="H770" s="25" t="s">
        <v>8246</v>
      </c>
      <c r="I770" s="25">
        <v>1440111600</v>
      </c>
      <c r="J770" s="25">
        <v>1437545657</v>
      </c>
      <c r="K770" s="25" t="b">
        <v>0</v>
      </c>
      <c r="L770" s="25">
        <v>20</v>
      </c>
      <c r="M770" s="25" t="b">
        <v>1</v>
      </c>
      <c r="N770" s="25" t="s">
        <v>8269</v>
      </c>
      <c r="O770" s="25">
        <v>100</v>
      </c>
      <c r="P770" s="25">
        <v>50</v>
      </c>
      <c r="Q770" s="25" t="s">
        <v>8315</v>
      </c>
      <c r="R770" s="25" t="s">
        <v>8316</v>
      </c>
      <c r="S770" s="28">
        <v>42207.259918981479</v>
      </c>
      <c r="T770" s="25">
        <v>25569.000231481481</v>
      </c>
      <c r="U770" s="25">
        <v>2015</v>
      </c>
      <c r="V770" s="25">
        <v>7</v>
      </c>
      <c r="W770" s="25" t="s">
        <v>8378</v>
      </c>
    </row>
    <row r="771" spans="1:23" hidden="1" x14ac:dyDescent="0.3">
      <c r="A771" s="25">
        <v>3816</v>
      </c>
      <c r="B771" s="25" t="s">
        <v>3813</v>
      </c>
      <c r="C771" s="25" t="s">
        <v>7926</v>
      </c>
      <c r="D771" s="26">
        <v>1500</v>
      </c>
      <c r="E771" s="27">
        <v>1788.57</v>
      </c>
      <c r="F771" s="25" t="s">
        <v>8218</v>
      </c>
      <c r="G771" s="25" t="s">
        <v>8223</v>
      </c>
      <c r="H771" s="25" t="s">
        <v>8245</v>
      </c>
      <c r="I771" s="25">
        <v>1405614823</v>
      </c>
      <c r="J771" s="25">
        <v>1403022823</v>
      </c>
      <c r="K771" s="25" t="b">
        <v>0</v>
      </c>
      <c r="L771" s="25">
        <v>37</v>
      </c>
      <c r="M771" s="25" t="b">
        <v>1</v>
      </c>
      <c r="N771" s="25" t="s">
        <v>8269</v>
      </c>
      <c r="O771" s="25">
        <v>119</v>
      </c>
      <c r="P771" s="25">
        <v>48.34</v>
      </c>
      <c r="Q771" s="25" t="s">
        <v>8315</v>
      </c>
      <c r="R771" s="25" t="s">
        <v>8316</v>
      </c>
      <c r="S771" s="28">
        <v>41807.690081018518</v>
      </c>
      <c r="T771" s="25">
        <v>25569.000428240739</v>
      </c>
      <c r="U771" s="25">
        <v>2014</v>
      </c>
      <c r="V771" s="25">
        <v>6</v>
      </c>
      <c r="W771" s="25" t="s">
        <v>8377</v>
      </c>
    </row>
    <row r="772" spans="1:23" hidden="1" x14ac:dyDescent="0.3">
      <c r="A772" s="25">
        <v>3817</v>
      </c>
      <c r="B772" s="25" t="s">
        <v>3814</v>
      </c>
      <c r="C772" s="25" t="s">
        <v>7927</v>
      </c>
      <c r="D772" s="26">
        <v>2000</v>
      </c>
      <c r="E772" s="27">
        <v>2145</v>
      </c>
      <c r="F772" s="25" t="s">
        <v>8218</v>
      </c>
      <c r="G772" s="25" t="s">
        <v>8223</v>
      </c>
      <c r="H772" s="25" t="s">
        <v>8245</v>
      </c>
      <c r="I772" s="25">
        <v>1445659140</v>
      </c>
      <c r="J772" s="25">
        <v>1444236216</v>
      </c>
      <c r="K772" s="25" t="b">
        <v>0</v>
      </c>
      <c r="L772" s="25">
        <v>20</v>
      </c>
      <c r="M772" s="25" t="b">
        <v>1</v>
      </c>
      <c r="N772" s="25" t="s">
        <v>8269</v>
      </c>
      <c r="O772" s="25">
        <v>107</v>
      </c>
      <c r="P772" s="25">
        <v>107.25</v>
      </c>
      <c r="Q772" s="25" t="s">
        <v>8315</v>
      </c>
      <c r="R772" s="25" t="s">
        <v>8316</v>
      </c>
      <c r="S772" s="28">
        <v>42284.69694444444</v>
      </c>
      <c r="T772" s="25">
        <v>25569.000231481481</v>
      </c>
      <c r="U772" s="25">
        <v>2015</v>
      </c>
      <c r="V772" s="25">
        <v>10</v>
      </c>
      <c r="W772" s="25" t="s">
        <v>8383</v>
      </c>
    </row>
    <row r="773" spans="1:23" hidden="1" x14ac:dyDescent="0.3">
      <c r="A773" s="25">
        <v>3818</v>
      </c>
      <c r="B773" s="25" t="s">
        <v>3815</v>
      </c>
      <c r="C773" s="25" t="s">
        <v>7928</v>
      </c>
      <c r="D773" s="26">
        <v>250</v>
      </c>
      <c r="E773" s="27">
        <v>570</v>
      </c>
      <c r="F773" s="25" t="s">
        <v>8218</v>
      </c>
      <c r="G773" s="25" t="s">
        <v>8223</v>
      </c>
      <c r="H773" s="25" t="s">
        <v>8245</v>
      </c>
      <c r="I773" s="25">
        <v>1426187582</v>
      </c>
      <c r="J773" s="25">
        <v>1423599182</v>
      </c>
      <c r="K773" s="25" t="b">
        <v>0</v>
      </c>
      <c r="L773" s="25">
        <v>10</v>
      </c>
      <c r="M773" s="25" t="b">
        <v>1</v>
      </c>
      <c r="N773" s="25" t="s">
        <v>8269</v>
      </c>
      <c r="O773" s="25">
        <v>228</v>
      </c>
      <c r="P773" s="25">
        <v>57</v>
      </c>
      <c r="Q773" s="25" t="s">
        <v>8315</v>
      </c>
      <c r="R773" s="25" t="s">
        <v>8316</v>
      </c>
      <c r="S773" s="28">
        <v>42045.84238425926</v>
      </c>
      <c r="T773" s="25">
        <v>25569.000115740742</v>
      </c>
      <c r="U773" s="25">
        <v>2015</v>
      </c>
      <c r="V773" s="25">
        <v>2</v>
      </c>
      <c r="W773" s="25" t="s">
        <v>8373</v>
      </c>
    </row>
    <row r="774" spans="1:23" hidden="1" x14ac:dyDescent="0.3">
      <c r="A774" s="25">
        <v>3819</v>
      </c>
      <c r="B774" s="25" t="s">
        <v>3816</v>
      </c>
      <c r="C774" s="25" t="s">
        <v>7817</v>
      </c>
      <c r="D774" s="26">
        <v>1000</v>
      </c>
      <c r="E774" s="27">
        <v>1064</v>
      </c>
      <c r="F774" s="25" t="s">
        <v>8218</v>
      </c>
      <c r="G774" s="25" t="s">
        <v>8223</v>
      </c>
      <c r="H774" s="25" t="s">
        <v>8245</v>
      </c>
      <c r="I774" s="25">
        <v>1437166920</v>
      </c>
      <c r="J774" s="25">
        <v>1435554104</v>
      </c>
      <c r="K774" s="25" t="b">
        <v>0</v>
      </c>
      <c r="L774" s="25">
        <v>26</v>
      </c>
      <c r="M774" s="25" t="b">
        <v>1</v>
      </c>
      <c r="N774" s="25" t="s">
        <v>8269</v>
      </c>
      <c r="O774" s="25">
        <v>106</v>
      </c>
      <c r="P774" s="25">
        <v>40.92</v>
      </c>
      <c r="Q774" s="25" t="s">
        <v>8315</v>
      </c>
      <c r="R774" s="25" t="s">
        <v>8316</v>
      </c>
      <c r="S774" s="28">
        <v>42184.209537037037</v>
      </c>
      <c r="T774" s="25">
        <v>25569.000300925927</v>
      </c>
      <c r="U774" s="25">
        <v>2015</v>
      </c>
      <c r="V774" s="25">
        <v>6</v>
      </c>
      <c r="W774" s="25" t="s">
        <v>8377</v>
      </c>
    </row>
    <row r="775" spans="1:23" hidden="1" x14ac:dyDescent="0.3">
      <c r="A775" s="25">
        <v>3820</v>
      </c>
      <c r="B775" s="25" t="s">
        <v>3817</v>
      </c>
      <c r="C775" s="25" t="s">
        <v>7929</v>
      </c>
      <c r="D775" s="26">
        <v>300</v>
      </c>
      <c r="E775" s="27">
        <v>430</v>
      </c>
      <c r="F775" s="25" t="s">
        <v>8218</v>
      </c>
      <c r="G775" s="25" t="s">
        <v>8224</v>
      </c>
      <c r="H775" s="25" t="s">
        <v>8246</v>
      </c>
      <c r="I775" s="25">
        <v>1436110717</v>
      </c>
      <c r="J775" s="25">
        <v>1433518717</v>
      </c>
      <c r="K775" s="25" t="b">
        <v>0</v>
      </c>
      <c r="L775" s="25">
        <v>20</v>
      </c>
      <c r="M775" s="25" t="b">
        <v>1</v>
      </c>
      <c r="N775" s="25" t="s">
        <v>8269</v>
      </c>
      <c r="O775" s="25">
        <v>143</v>
      </c>
      <c r="P775" s="25">
        <v>21.5</v>
      </c>
      <c r="Q775" s="25" t="s">
        <v>8315</v>
      </c>
      <c r="R775" s="25" t="s">
        <v>8316</v>
      </c>
      <c r="S775" s="28">
        <v>42160.651817129634</v>
      </c>
      <c r="T775" s="25">
        <v>25569.000231481481</v>
      </c>
      <c r="U775" s="25">
        <v>2015</v>
      </c>
      <c r="V775" s="25">
        <v>6</v>
      </c>
      <c r="W775" s="25" t="s">
        <v>8377</v>
      </c>
    </row>
    <row r="776" spans="1:23" hidden="1" x14ac:dyDescent="0.3">
      <c r="A776" s="25">
        <v>3821</v>
      </c>
      <c r="B776" s="25" t="s">
        <v>3818</v>
      </c>
      <c r="C776" s="25" t="s">
        <v>7930</v>
      </c>
      <c r="D776" s="26">
        <v>3500</v>
      </c>
      <c r="E776" s="27">
        <v>3659</v>
      </c>
      <c r="F776" s="25" t="s">
        <v>8218</v>
      </c>
      <c r="G776" s="25" t="s">
        <v>8223</v>
      </c>
      <c r="H776" s="25" t="s">
        <v>8245</v>
      </c>
      <c r="I776" s="25">
        <v>1451881207</v>
      </c>
      <c r="J776" s="25">
        <v>1449116407</v>
      </c>
      <c r="K776" s="25" t="b">
        <v>0</v>
      </c>
      <c r="L776" s="25">
        <v>46</v>
      </c>
      <c r="M776" s="25" t="b">
        <v>1</v>
      </c>
      <c r="N776" s="25" t="s">
        <v>8269</v>
      </c>
      <c r="O776" s="25">
        <v>105</v>
      </c>
      <c r="P776" s="25">
        <v>79.540000000000006</v>
      </c>
      <c r="Q776" s="25" t="s">
        <v>8315</v>
      </c>
      <c r="R776" s="25" t="s">
        <v>8316</v>
      </c>
      <c r="S776" s="28">
        <v>42341.180636574078</v>
      </c>
      <c r="T776" s="25">
        <v>25569.000532407408</v>
      </c>
      <c r="U776" s="25">
        <v>2015</v>
      </c>
      <c r="V776" s="25">
        <v>12</v>
      </c>
      <c r="W776" s="25" t="s">
        <v>8382</v>
      </c>
    </row>
    <row r="777" spans="1:23" hidden="1" x14ac:dyDescent="0.3">
      <c r="A777" s="25">
        <v>3822</v>
      </c>
      <c r="B777" s="25" t="s">
        <v>3819</v>
      </c>
      <c r="C777" s="25" t="s">
        <v>7931</v>
      </c>
      <c r="D777" s="26">
        <v>5000</v>
      </c>
      <c r="E777" s="27">
        <v>5501</v>
      </c>
      <c r="F777" s="25" t="s">
        <v>8218</v>
      </c>
      <c r="G777" s="25" t="s">
        <v>8235</v>
      </c>
      <c r="H777" s="25" t="s">
        <v>8248</v>
      </c>
      <c r="I777" s="25">
        <v>1453244340</v>
      </c>
      <c r="J777" s="25">
        <v>1448136417</v>
      </c>
      <c r="K777" s="25" t="b">
        <v>0</v>
      </c>
      <c r="L777" s="25">
        <v>76</v>
      </c>
      <c r="M777" s="25" t="b">
        <v>1</v>
      </c>
      <c r="N777" s="25" t="s">
        <v>8269</v>
      </c>
      <c r="O777" s="25">
        <v>110</v>
      </c>
      <c r="P777" s="25">
        <v>72.38</v>
      </c>
      <c r="Q777" s="25" t="s">
        <v>8315</v>
      </c>
      <c r="R777" s="25" t="s">
        <v>8316</v>
      </c>
      <c r="S777" s="28">
        <v>42329.838159722218</v>
      </c>
      <c r="T777" s="25">
        <v>25569.000879629628</v>
      </c>
      <c r="U777" s="25">
        <v>2015</v>
      </c>
      <c r="V777" s="25">
        <v>11</v>
      </c>
      <c r="W777" s="25" t="s">
        <v>8381</v>
      </c>
    </row>
    <row r="778" spans="1:23" hidden="1" x14ac:dyDescent="0.3">
      <c r="A778" s="25">
        <v>3823</v>
      </c>
      <c r="B778" s="25" t="s">
        <v>3820</v>
      </c>
      <c r="C778" s="25" t="s">
        <v>7932</v>
      </c>
      <c r="D778" s="26">
        <v>2500</v>
      </c>
      <c r="E778" s="27">
        <v>2650</v>
      </c>
      <c r="F778" s="25" t="s">
        <v>8218</v>
      </c>
      <c r="G778" s="25" t="s">
        <v>8223</v>
      </c>
      <c r="H778" s="25" t="s">
        <v>8245</v>
      </c>
      <c r="I778" s="25">
        <v>1437364740</v>
      </c>
      <c r="J778" s="25">
        <v>1434405044</v>
      </c>
      <c r="K778" s="25" t="b">
        <v>0</v>
      </c>
      <c r="L778" s="25">
        <v>41</v>
      </c>
      <c r="M778" s="25" t="b">
        <v>1</v>
      </c>
      <c r="N778" s="25" t="s">
        <v>8269</v>
      </c>
      <c r="O778" s="25">
        <v>106</v>
      </c>
      <c r="P778" s="25">
        <v>64.63</v>
      </c>
      <c r="Q778" s="25" t="s">
        <v>8315</v>
      </c>
      <c r="R778" s="25" t="s">
        <v>8316</v>
      </c>
      <c r="S778" s="28">
        <v>42170.910231481481</v>
      </c>
      <c r="T778" s="25">
        <v>25569.000474537039</v>
      </c>
      <c r="U778" s="25">
        <v>2015</v>
      </c>
      <c r="V778" s="25">
        <v>6</v>
      </c>
      <c r="W778" s="25" t="s">
        <v>8377</v>
      </c>
    </row>
    <row r="779" spans="1:23" hidden="1" x14ac:dyDescent="0.3">
      <c r="A779" s="25">
        <v>3824</v>
      </c>
      <c r="B779" s="25" t="s">
        <v>3821</v>
      </c>
      <c r="C779" s="25" t="s">
        <v>7933</v>
      </c>
      <c r="D779" s="26">
        <v>250</v>
      </c>
      <c r="E779" s="27">
        <v>270</v>
      </c>
      <c r="F779" s="25" t="s">
        <v>8218</v>
      </c>
      <c r="G779" s="25" t="s">
        <v>8224</v>
      </c>
      <c r="H779" s="25" t="s">
        <v>8246</v>
      </c>
      <c r="I779" s="25">
        <v>1470058860</v>
      </c>
      <c r="J779" s="25">
        <v>1469026903</v>
      </c>
      <c r="K779" s="25" t="b">
        <v>0</v>
      </c>
      <c r="L779" s="25">
        <v>7</v>
      </c>
      <c r="M779" s="25" t="b">
        <v>1</v>
      </c>
      <c r="N779" s="25" t="s">
        <v>8269</v>
      </c>
      <c r="O779" s="25">
        <v>108</v>
      </c>
      <c r="P779" s="25">
        <v>38.57</v>
      </c>
      <c r="Q779" s="25" t="s">
        <v>8315</v>
      </c>
      <c r="R779" s="25" t="s">
        <v>8316</v>
      </c>
      <c r="S779" s="28">
        <v>42571.626192129625</v>
      </c>
      <c r="T779" s="25">
        <v>25569.000081018519</v>
      </c>
      <c r="U779" s="25">
        <v>2016</v>
      </c>
      <c r="V779" s="25">
        <v>7</v>
      </c>
      <c r="W779" s="25" t="s">
        <v>8378</v>
      </c>
    </row>
    <row r="780" spans="1:23" hidden="1" x14ac:dyDescent="0.3">
      <c r="A780" s="25">
        <v>3825</v>
      </c>
      <c r="B780" s="25" t="s">
        <v>3822</v>
      </c>
      <c r="C780" s="25" t="s">
        <v>7934</v>
      </c>
      <c r="D780" s="26">
        <v>5000</v>
      </c>
      <c r="E780" s="27">
        <v>5271</v>
      </c>
      <c r="F780" s="25" t="s">
        <v>8218</v>
      </c>
      <c r="G780" s="25" t="s">
        <v>8223</v>
      </c>
      <c r="H780" s="25" t="s">
        <v>8245</v>
      </c>
      <c r="I780" s="25">
        <v>1434505214</v>
      </c>
      <c r="J780" s="25">
        <v>1432690814</v>
      </c>
      <c r="K780" s="25" t="b">
        <v>0</v>
      </c>
      <c r="L780" s="25">
        <v>49</v>
      </c>
      <c r="M780" s="25" t="b">
        <v>1</v>
      </c>
      <c r="N780" s="25" t="s">
        <v>8269</v>
      </c>
      <c r="O780" s="25">
        <v>105</v>
      </c>
      <c r="P780" s="25">
        <v>107.57</v>
      </c>
      <c r="Q780" s="25" t="s">
        <v>8315</v>
      </c>
      <c r="R780" s="25" t="s">
        <v>8316</v>
      </c>
      <c r="S780" s="28">
        <v>42151.069606481484</v>
      </c>
      <c r="T780" s="25">
        <v>25569.000567129631</v>
      </c>
      <c r="U780" s="25">
        <v>2015</v>
      </c>
      <c r="V780" s="25">
        <v>5</v>
      </c>
      <c r="W780" s="25" t="s">
        <v>8376</v>
      </c>
    </row>
    <row r="781" spans="1:23" hidden="1" x14ac:dyDescent="0.3">
      <c r="A781" s="25">
        <v>3826</v>
      </c>
      <c r="B781" s="25" t="s">
        <v>3823</v>
      </c>
      <c r="C781" s="25" t="s">
        <v>7935</v>
      </c>
      <c r="D781" s="26">
        <v>600</v>
      </c>
      <c r="E781" s="27">
        <v>715</v>
      </c>
      <c r="F781" s="25" t="s">
        <v>8218</v>
      </c>
      <c r="G781" s="25" t="s">
        <v>8224</v>
      </c>
      <c r="H781" s="25" t="s">
        <v>8246</v>
      </c>
      <c r="I781" s="25">
        <v>1430993394</v>
      </c>
      <c r="J781" s="25">
        <v>1428401394</v>
      </c>
      <c r="K781" s="25" t="b">
        <v>0</v>
      </c>
      <c r="L781" s="25">
        <v>26</v>
      </c>
      <c r="M781" s="25" t="b">
        <v>1</v>
      </c>
      <c r="N781" s="25" t="s">
        <v>8269</v>
      </c>
      <c r="O781" s="25">
        <v>119</v>
      </c>
      <c r="P781" s="25">
        <v>27.5</v>
      </c>
      <c r="Q781" s="25" t="s">
        <v>8315</v>
      </c>
      <c r="R781" s="25" t="s">
        <v>8316</v>
      </c>
      <c r="S781" s="28">
        <v>42101.423541666663</v>
      </c>
      <c r="T781" s="25">
        <v>25569.000300925927</v>
      </c>
      <c r="U781" s="25">
        <v>2015</v>
      </c>
      <c r="V781" s="25">
        <v>4</v>
      </c>
      <c r="W781" s="25" t="s">
        <v>8375</v>
      </c>
    </row>
    <row r="782" spans="1:23" hidden="1" x14ac:dyDescent="0.3">
      <c r="A782" s="25">
        <v>3827</v>
      </c>
      <c r="B782" s="25" t="s">
        <v>3824</v>
      </c>
      <c r="C782" s="25" t="s">
        <v>7936</v>
      </c>
      <c r="D782" s="26">
        <v>3000</v>
      </c>
      <c r="E782" s="27">
        <v>4580</v>
      </c>
      <c r="F782" s="25" t="s">
        <v>8218</v>
      </c>
      <c r="G782" s="25" t="s">
        <v>8224</v>
      </c>
      <c r="H782" s="25" t="s">
        <v>8246</v>
      </c>
      <c r="I782" s="25">
        <v>1427414400</v>
      </c>
      <c r="J782" s="25">
        <v>1422656201</v>
      </c>
      <c r="K782" s="25" t="b">
        <v>0</v>
      </c>
      <c r="L782" s="25">
        <v>65</v>
      </c>
      <c r="M782" s="25" t="b">
        <v>1</v>
      </c>
      <c r="N782" s="25" t="s">
        <v>8269</v>
      </c>
      <c r="O782" s="25">
        <v>153</v>
      </c>
      <c r="P782" s="25">
        <v>70.459999999999994</v>
      </c>
      <c r="Q782" s="25" t="s">
        <v>8315</v>
      </c>
      <c r="R782" s="25" t="s">
        <v>8316</v>
      </c>
      <c r="S782" s="28">
        <v>42034.928252314814</v>
      </c>
      <c r="T782" s="25">
        <v>25569.000752314816</v>
      </c>
      <c r="U782" s="25">
        <v>2015</v>
      </c>
      <c r="V782" s="25">
        <v>1</v>
      </c>
      <c r="W782" s="25" t="s">
        <v>8372</v>
      </c>
    </row>
    <row r="783" spans="1:23" hidden="1" x14ac:dyDescent="0.3">
      <c r="A783" s="25">
        <v>3828</v>
      </c>
      <c r="B783" s="25" t="s">
        <v>3825</v>
      </c>
      <c r="C783" s="25" t="s">
        <v>7937</v>
      </c>
      <c r="D783" s="26">
        <v>5000</v>
      </c>
      <c r="E783" s="27">
        <v>5000</v>
      </c>
      <c r="F783" s="25" t="s">
        <v>8218</v>
      </c>
      <c r="G783" s="25" t="s">
        <v>8223</v>
      </c>
      <c r="H783" s="25" t="s">
        <v>8245</v>
      </c>
      <c r="I783" s="25">
        <v>1420033187</v>
      </c>
      <c r="J783" s="25">
        <v>1414845587</v>
      </c>
      <c r="K783" s="25" t="b">
        <v>0</v>
      </c>
      <c r="L783" s="25">
        <v>28</v>
      </c>
      <c r="M783" s="25" t="b">
        <v>1</v>
      </c>
      <c r="N783" s="25" t="s">
        <v>8269</v>
      </c>
      <c r="O783" s="25">
        <v>100</v>
      </c>
      <c r="P783" s="25">
        <v>178.57</v>
      </c>
      <c r="Q783" s="25" t="s">
        <v>8315</v>
      </c>
      <c r="R783" s="25" t="s">
        <v>8316</v>
      </c>
      <c r="S783" s="28">
        <v>41944.527627314819</v>
      </c>
      <c r="T783" s="25">
        <v>25569.000324074073</v>
      </c>
      <c r="U783" s="25">
        <v>2014</v>
      </c>
      <c r="V783" s="25">
        <v>11</v>
      </c>
      <c r="W783" s="25" t="s">
        <v>8381</v>
      </c>
    </row>
    <row r="784" spans="1:23" hidden="1" x14ac:dyDescent="0.3">
      <c r="A784" s="25">
        <v>3829</v>
      </c>
      <c r="B784" s="25" t="s">
        <v>3826</v>
      </c>
      <c r="C784" s="25" t="s">
        <v>7938</v>
      </c>
      <c r="D784" s="26">
        <v>500</v>
      </c>
      <c r="E784" s="27">
        <v>501</v>
      </c>
      <c r="F784" s="25" t="s">
        <v>8218</v>
      </c>
      <c r="G784" s="25" t="s">
        <v>8223</v>
      </c>
      <c r="H784" s="25" t="s">
        <v>8245</v>
      </c>
      <c r="I784" s="25">
        <v>1472676371</v>
      </c>
      <c r="J784" s="25">
        <v>1470948371</v>
      </c>
      <c r="K784" s="25" t="b">
        <v>0</v>
      </c>
      <c r="L784" s="25">
        <v>8</v>
      </c>
      <c r="M784" s="25" t="b">
        <v>1</v>
      </c>
      <c r="N784" s="25" t="s">
        <v>8269</v>
      </c>
      <c r="O784" s="25">
        <v>100</v>
      </c>
      <c r="P784" s="25">
        <v>62.63</v>
      </c>
      <c r="Q784" s="25" t="s">
        <v>8315</v>
      </c>
      <c r="R784" s="25" t="s">
        <v>8316</v>
      </c>
      <c r="S784" s="28">
        <v>42593.865405092598</v>
      </c>
      <c r="T784" s="25">
        <v>25569.000092592592</v>
      </c>
      <c r="U784" s="25">
        <v>2016</v>
      </c>
      <c r="V784" s="25">
        <v>8</v>
      </c>
      <c r="W784" s="25" t="s">
        <v>8379</v>
      </c>
    </row>
    <row r="785" spans="1:23" hidden="1" x14ac:dyDescent="0.3">
      <c r="A785" s="25">
        <v>3830</v>
      </c>
      <c r="B785" s="25" t="s">
        <v>3827</v>
      </c>
      <c r="C785" s="25" t="s">
        <v>7939</v>
      </c>
      <c r="D785" s="26">
        <v>100</v>
      </c>
      <c r="E785" s="27">
        <v>225</v>
      </c>
      <c r="F785" s="25" t="s">
        <v>8218</v>
      </c>
      <c r="G785" s="25" t="s">
        <v>8223</v>
      </c>
      <c r="H785" s="25" t="s">
        <v>8245</v>
      </c>
      <c r="I785" s="25">
        <v>1464371211</v>
      </c>
      <c r="J785" s="25">
        <v>1463161611</v>
      </c>
      <c r="K785" s="25" t="b">
        <v>0</v>
      </c>
      <c r="L785" s="25">
        <v>3</v>
      </c>
      <c r="M785" s="25" t="b">
        <v>1</v>
      </c>
      <c r="N785" s="25" t="s">
        <v>8269</v>
      </c>
      <c r="O785" s="25">
        <v>225</v>
      </c>
      <c r="P785" s="25">
        <v>75</v>
      </c>
      <c r="Q785" s="25" t="s">
        <v>8315</v>
      </c>
      <c r="R785" s="25" t="s">
        <v>8316</v>
      </c>
      <c r="S785" s="28">
        <v>42503.740868055553</v>
      </c>
      <c r="T785" s="25">
        <v>25569.000034722223</v>
      </c>
      <c r="U785" s="25">
        <v>2016</v>
      </c>
      <c r="V785" s="25">
        <v>5</v>
      </c>
      <c r="W785" s="25" t="s">
        <v>8376</v>
      </c>
    </row>
    <row r="786" spans="1:23" hidden="1" x14ac:dyDescent="0.3">
      <c r="A786" s="25">
        <v>3831</v>
      </c>
      <c r="B786" s="25" t="s">
        <v>3828</v>
      </c>
      <c r="C786" s="25" t="s">
        <v>7940</v>
      </c>
      <c r="D786" s="26">
        <v>500</v>
      </c>
      <c r="E786" s="27">
        <v>530.11</v>
      </c>
      <c r="F786" s="25" t="s">
        <v>8218</v>
      </c>
      <c r="G786" s="25" t="s">
        <v>8223</v>
      </c>
      <c r="H786" s="25" t="s">
        <v>8245</v>
      </c>
      <c r="I786" s="25">
        <v>1415222545</v>
      </c>
      <c r="J786" s="25">
        <v>1413404545</v>
      </c>
      <c r="K786" s="25" t="b">
        <v>0</v>
      </c>
      <c r="L786" s="25">
        <v>9</v>
      </c>
      <c r="M786" s="25" t="b">
        <v>1</v>
      </c>
      <c r="N786" s="25" t="s">
        <v>8269</v>
      </c>
      <c r="O786" s="25">
        <v>106</v>
      </c>
      <c r="P786" s="25">
        <v>58.9</v>
      </c>
      <c r="Q786" s="25" t="s">
        <v>8315</v>
      </c>
      <c r="R786" s="25" t="s">
        <v>8316</v>
      </c>
      <c r="S786" s="28">
        <v>41927.848900462966</v>
      </c>
      <c r="T786" s="25">
        <v>25569.000104166666</v>
      </c>
      <c r="U786" s="25">
        <v>2014</v>
      </c>
      <c r="V786" s="25">
        <v>10</v>
      </c>
      <c r="W786" s="25" t="s">
        <v>8383</v>
      </c>
    </row>
    <row r="787" spans="1:23" hidden="1" x14ac:dyDescent="0.3">
      <c r="A787" s="25">
        <v>3832</v>
      </c>
      <c r="B787" s="25" t="s">
        <v>3829</v>
      </c>
      <c r="C787" s="25" t="s">
        <v>7941</v>
      </c>
      <c r="D787" s="26">
        <v>1200</v>
      </c>
      <c r="E787" s="27">
        <v>1256</v>
      </c>
      <c r="F787" s="25" t="s">
        <v>8218</v>
      </c>
      <c r="G787" s="25" t="s">
        <v>8223</v>
      </c>
      <c r="H787" s="25" t="s">
        <v>8245</v>
      </c>
      <c r="I787" s="25">
        <v>1455936335</v>
      </c>
      <c r="J787" s="25">
        <v>1452048335</v>
      </c>
      <c r="K787" s="25" t="b">
        <v>0</v>
      </c>
      <c r="L787" s="25">
        <v>9</v>
      </c>
      <c r="M787" s="25" t="b">
        <v>1</v>
      </c>
      <c r="N787" s="25" t="s">
        <v>8269</v>
      </c>
      <c r="O787" s="25">
        <v>105</v>
      </c>
      <c r="P787" s="25">
        <v>139.56</v>
      </c>
      <c r="Q787" s="25" t="s">
        <v>8315</v>
      </c>
      <c r="R787" s="25" t="s">
        <v>8316</v>
      </c>
      <c r="S787" s="28">
        <v>42375.114988425921</v>
      </c>
      <c r="T787" s="25">
        <v>25569.000104166666</v>
      </c>
      <c r="U787" s="25">
        <v>2016</v>
      </c>
      <c r="V787" s="25">
        <v>1</v>
      </c>
      <c r="W787" s="25" t="s">
        <v>8372</v>
      </c>
    </row>
    <row r="788" spans="1:23" hidden="1" x14ac:dyDescent="0.3">
      <c r="A788" s="25">
        <v>3833</v>
      </c>
      <c r="B788" s="25" t="s">
        <v>3830</v>
      </c>
      <c r="C788" s="25" t="s">
        <v>7942</v>
      </c>
      <c r="D788" s="26">
        <v>1200</v>
      </c>
      <c r="E788" s="27">
        <v>1400</v>
      </c>
      <c r="F788" s="25" t="s">
        <v>8218</v>
      </c>
      <c r="G788" s="25" t="s">
        <v>8228</v>
      </c>
      <c r="H788" s="25" t="s">
        <v>8250</v>
      </c>
      <c r="I788" s="25">
        <v>1417460940</v>
      </c>
      <c r="J788" s="25">
        <v>1416516972</v>
      </c>
      <c r="K788" s="25" t="b">
        <v>0</v>
      </c>
      <c r="L788" s="25">
        <v>20</v>
      </c>
      <c r="M788" s="25" t="b">
        <v>1</v>
      </c>
      <c r="N788" s="25" t="s">
        <v>8269</v>
      </c>
      <c r="O788" s="25">
        <v>117</v>
      </c>
      <c r="P788" s="25">
        <v>70</v>
      </c>
      <c r="Q788" s="25" t="s">
        <v>8315</v>
      </c>
      <c r="R788" s="25" t="s">
        <v>8316</v>
      </c>
      <c r="S788" s="28">
        <v>41963.872361111105</v>
      </c>
      <c r="T788" s="25">
        <v>25569.000231481481</v>
      </c>
      <c r="U788" s="25">
        <v>2014</v>
      </c>
      <c r="V788" s="25">
        <v>11</v>
      </c>
      <c r="W788" s="25" t="s">
        <v>8381</v>
      </c>
    </row>
    <row r="789" spans="1:23" hidden="1" x14ac:dyDescent="0.3">
      <c r="A789" s="25">
        <v>3834</v>
      </c>
      <c r="B789" s="25" t="s">
        <v>3831</v>
      </c>
      <c r="C789" s="25" t="s">
        <v>7943</v>
      </c>
      <c r="D789" s="26">
        <v>3000</v>
      </c>
      <c r="E789" s="27">
        <v>3271</v>
      </c>
      <c r="F789" s="25" t="s">
        <v>8218</v>
      </c>
      <c r="G789" s="25" t="s">
        <v>8224</v>
      </c>
      <c r="H789" s="25" t="s">
        <v>8246</v>
      </c>
      <c r="I789" s="25">
        <v>1434624067</v>
      </c>
      <c r="J789" s="25">
        <v>1432032067</v>
      </c>
      <c r="K789" s="25" t="b">
        <v>0</v>
      </c>
      <c r="L789" s="25">
        <v>57</v>
      </c>
      <c r="M789" s="25" t="b">
        <v>1</v>
      </c>
      <c r="N789" s="25" t="s">
        <v>8269</v>
      </c>
      <c r="O789" s="25">
        <v>109</v>
      </c>
      <c r="P789" s="25">
        <v>57.39</v>
      </c>
      <c r="Q789" s="25" t="s">
        <v>8315</v>
      </c>
      <c r="R789" s="25" t="s">
        <v>8316</v>
      </c>
      <c r="S789" s="28">
        <v>42143.445219907408</v>
      </c>
      <c r="T789" s="25">
        <v>25569.000659722224</v>
      </c>
      <c r="U789" s="25">
        <v>2015</v>
      </c>
      <c r="V789" s="25">
        <v>5</v>
      </c>
      <c r="W789" s="25" t="s">
        <v>8376</v>
      </c>
    </row>
    <row r="790" spans="1:23" hidden="1" x14ac:dyDescent="0.3">
      <c r="A790" s="25">
        <v>3835</v>
      </c>
      <c r="B790" s="25" t="s">
        <v>3832</v>
      </c>
      <c r="C790" s="25" t="s">
        <v>7944</v>
      </c>
      <c r="D790" s="26">
        <v>200</v>
      </c>
      <c r="E790" s="27">
        <v>320</v>
      </c>
      <c r="F790" s="25" t="s">
        <v>8218</v>
      </c>
      <c r="G790" s="25" t="s">
        <v>8224</v>
      </c>
      <c r="H790" s="25" t="s">
        <v>8246</v>
      </c>
      <c r="I790" s="25">
        <v>1461278208</v>
      </c>
      <c r="J790" s="25">
        <v>1459463808</v>
      </c>
      <c r="K790" s="25" t="b">
        <v>0</v>
      </c>
      <c r="L790" s="25">
        <v>8</v>
      </c>
      <c r="M790" s="25" t="b">
        <v>1</v>
      </c>
      <c r="N790" s="25" t="s">
        <v>8269</v>
      </c>
      <c r="O790" s="25">
        <v>160</v>
      </c>
      <c r="P790" s="25">
        <v>40</v>
      </c>
      <c r="Q790" s="25" t="s">
        <v>8315</v>
      </c>
      <c r="R790" s="25" t="s">
        <v>8316</v>
      </c>
      <c r="S790" s="28">
        <v>42460.94222222222</v>
      </c>
      <c r="T790" s="25">
        <v>25569.000092592592</v>
      </c>
      <c r="U790" s="25">
        <v>2016</v>
      </c>
      <c r="V790" s="25">
        <v>3</v>
      </c>
      <c r="W790" s="25" t="s">
        <v>8374</v>
      </c>
    </row>
    <row r="791" spans="1:23" hidden="1" x14ac:dyDescent="0.3">
      <c r="A791" s="25">
        <v>3836</v>
      </c>
      <c r="B791" s="25" t="s">
        <v>3833</v>
      </c>
      <c r="C791" s="25" t="s">
        <v>7945</v>
      </c>
      <c r="D791" s="26">
        <v>800</v>
      </c>
      <c r="E791" s="27">
        <v>900</v>
      </c>
      <c r="F791" s="25" t="s">
        <v>8218</v>
      </c>
      <c r="G791" s="25" t="s">
        <v>8223</v>
      </c>
      <c r="H791" s="25" t="s">
        <v>8245</v>
      </c>
      <c r="I791" s="25">
        <v>1470197340</v>
      </c>
      <c r="J791" s="25">
        <v>1467497652</v>
      </c>
      <c r="K791" s="25" t="b">
        <v>0</v>
      </c>
      <c r="L791" s="25">
        <v>14</v>
      </c>
      <c r="M791" s="25" t="b">
        <v>1</v>
      </c>
      <c r="N791" s="25" t="s">
        <v>8269</v>
      </c>
      <c r="O791" s="25">
        <v>113</v>
      </c>
      <c r="P791" s="25">
        <v>64.290000000000006</v>
      </c>
      <c r="Q791" s="25" t="s">
        <v>8315</v>
      </c>
      <c r="R791" s="25" t="s">
        <v>8316</v>
      </c>
      <c r="S791" s="28">
        <v>42553.926527777774</v>
      </c>
      <c r="T791" s="25">
        <v>25569.000162037039</v>
      </c>
      <c r="U791" s="25">
        <v>2016</v>
      </c>
      <c r="V791" s="25">
        <v>7</v>
      </c>
      <c r="W791" s="25" t="s">
        <v>8378</v>
      </c>
    </row>
    <row r="792" spans="1:23" hidden="1" x14ac:dyDescent="0.3">
      <c r="A792" s="25">
        <v>3837</v>
      </c>
      <c r="B792" s="25" t="s">
        <v>3834</v>
      </c>
      <c r="C792" s="25" t="s">
        <v>7946</v>
      </c>
      <c r="D792" s="26">
        <v>2000</v>
      </c>
      <c r="E792" s="27">
        <v>2042</v>
      </c>
      <c r="F792" s="25" t="s">
        <v>8218</v>
      </c>
      <c r="G792" s="25" t="s">
        <v>8224</v>
      </c>
      <c r="H792" s="25" t="s">
        <v>8246</v>
      </c>
      <c r="I792" s="25">
        <v>1435947758</v>
      </c>
      <c r="J792" s="25">
        <v>1432837358</v>
      </c>
      <c r="K792" s="25" t="b">
        <v>0</v>
      </c>
      <c r="L792" s="25">
        <v>17</v>
      </c>
      <c r="M792" s="25" t="b">
        <v>1</v>
      </c>
      <c r="N792" s="25" t="s">
        <v>8269</v>
      </c>
      <c r="O792" s="25">
        <v>102</v>
      </c>
      <c r="P792" s="25">
        <v>120.12</v>
      </c>
      <c r="Q792" s="25" t="s">
        <v>8315</v>
      </c>
      <c r="R792" s="25" t="s">
        <v>8316</v>
      </c>
      <c r="S792" s="28">
        <v>42152.765717592592</v>
      </c>
      <c r="T792" s="25">
        <v>25569.000196759258</v>
      </c>
      <c r="U792" s="25">
        <v>2015</v>
      </c>
      <c r="V792" s="25">
        <v>5</v>
      </c>
      <c r="W792" s="25" t="s">
        <v>8376</v>
      </c>
    </row>
    <row r="793" spans="1:23" x14ac:dyDescent="0.3">
      <c r="A793" s="25">
        <v>3838</v>
      </c>
      <c r="B793" s="25" t="s">
        <v>3835</v>
      </c>
      <c r="C793" s="25" t="s">
        <v>7947</v>
      </c>
      <c r="D793" s="26">
        <v>100000</v>
      </c>
      <c r="E793" s="27">
        <v>100824</v>
      </c>
      <c r="F793" s="25" t="s">
        <v>8218</v>
      </c>
      <c r="G793" s="25" t="s">
        <v>8234</v>
      </c>
      <c r="H793" s="25" t="s">
        <v>8254</v>
      </c>
      <c r="I793" s="25">
        <v>1432314209</v>
      </c>
      <c r="J793" s="25">
        <v>1429722209</v>
      </c>
      <c r="K793" s="25" t="b">
        <v>0</v>
      </c>
      <c r="L793" s="25">
        <v>100</v>
      </c>
      <c r="M793" s="25" t="b">
        <v>1</v>
      </c>
      <c r="N793" s="25" t="s">
        <v>8269</v>
      </c>
      <c r="O793" s="25">
        <v>101</v>
      </c>
      <c r="P793" s="25">
        <v>1008.24</v>
      </c>
      <c r="Q793" s="25" t="s">
        <v>8315</v>
      </c>
      <c r="R793" s="25" t="s">
        <v>8316</v>
      </c>
      <c r="S793" s="28">
        <v>42116.710752314815</v>
      </c>
      <c r="T793" s="25">
        <v>25569.001157407409</v>
      </c>
      <c r="U793" s="25">
        <v>2015</v>
      </c>
      <c r="V793" s="25">
        <v>4</v>
      </c>
      <c r="W793" s="25" t="s">
        <v>8375</v>
      </c>
    </row>
    <row r="794" spans="1:23" hidden="1" x14ac:dyDescent="0.3">
      <c r="A794" s="25">
        <v>3839</v>
      </c>
      <c r="B794" s="25" t="s">
        <v>3836</v>
      </c>
      <c r="C794" s="25" t="s">
        <v>7948</v>
      </c>
      <c r="D794" s="26">
        <v>2000</v>
      </c>
      <c r="E794" s="27">
        <v>2025</v>
      </c>
      <c r="F794" s="25" t="s">
        <v>8218</v>
      </c>
      <c r="G794" s="25" t="s">
        <v>8223</v>
      </c>
      <c r="H794" s="25" t="s">
        <v>8245</v>
      </c>
      <c r="I794" s="25">
        <v>1438226724</v>
      </c>
      <c r="J794" s="25">
        <v>1433042724</v>
      </c>
      <c r="K794" s="25" t="b">
        <v>0</v>
      </c>
      <c r="L794" s="25">
        <v>32</v>
      </c>
      <c r="M794" s="25" t="b">
        <v>1</v>
      </c>
      <c r="N794" s="25" t="s">
        <v>8269</v>
      </c>
      <c r="O794" s="25">
        <v>101</v>
      </c>
      <c r="P794" s="25">
        <v>63.28</v>
      </c>
      <c r="Q794" s="25" t="s">
        <v>8315</v>
      </c>
      <c r="R794" s="25" t="s">
        <v>8316</v>
      </c>
      <c r="S794" s="28">
        <v>42155.142638888887</v>
      </c>
      <c r="T794" s="25">
        <v>25569.00037037037</v>
      </c>
      <c r="U794" s="25">
        <v>2015</v>
      </c>
      <c r="V794" s="25">
        <v>5</v>
      </c>
      <c r="W794" s="25" t="s">
        <v>8376</v>
      </c>
    </row>
    <row r="795" spans="1:23" hidden="1" x14ac:dyDescent="0.3">
      <c r="A795" s="25">
        <v>3840</v>
      </c>
      <c r="B795" s="25" t="s">
        <v>3837</v>
      </c>
      <c r="C795" s="25" t="s">
        <v>7949</v>
      </c>
      <c r="D795" s="26">
        <v>1</v>
      </c>
      <c r="E795" s="27">
        <v>65</v>
      </c>
      <c r="F795" s="25" t="s">
        <v>8218</v>
      </c>
      <c r="G795" s="25" t="s">
        <v>8224</v>
      </c>
      <c r="H795" s="25" t="s">
        <v>8246</v>
      </c>
      <c r="I795" s="25">
        <v>1459180229</v>
      </c>
      <c r="J795" s="25">
        <v>1457023829</v>
      </c>
      <c r="K795" s="25" t="b">
        <v>0</v>
      </c>
      <c r="L795" s="25">
        <v>3</v>
      </c>
      <c r="M795" s="25" t="b">
        <v>1</v>
      </c>
      <c r="N795" s="25" t="s">
        <v>8269</v>
      </c>
      <c r="O795" s="25">
        <v>6500</v>
      </c>
      <c r="P795" s="25">
        <v>21.67</v>
      </c>
      <c r="Q795" s="25" t="s">
        <v>8315</v>
      </c>
      <c r="R795" s="25" t="s">
        <v>8316</v>
      </c>
      <c r="S795" s="28">
        <v>42432.701724537037</v>
      </c>
      <c r="T795" s="25">
        <v>25569.000034722223</v>
      </c>
      <c r="U795" s="25">
        <v>2016</v>
      </c>
      <c r="V795" s="25">
        <v>3</v>
      </c>
      <c r="W795" s="25" t="s">
        <v>8374</v>
      </c>
    </row>
    <row r="796" spans="1:23" hidden="1" x14ac:dyDescent="0.3">
      <c r="A796" s="25">
        <v>3841</v>
      </c>
      <c r="B796" s="25" t="s">
        <v>3838</v>
      </c>
      <c r="C796" s="25" t="s">
        <v>7950</v>
      </c>
      <c r="D796" s="26">
        <v>10000</v>
      </c>
      <c r="E796" s="27">
        <v>872</v>
      </c>
      <c r="F796" s="25" t="s">
        <v>8220</v>
      </c>
      <c r="G796" s="25" t="s">
        <v>8223</v>
      </c>
      <c r="H796" s="25" t="s">
        <v>8245</v>
      </c>
      <c r="I796" s="25">
        <v>1405882287</v>
      </c>
      <c r="J796" s="25">
        <v>1400698287</v>
      </c>
      <c r="K796" s="25" t="b">
        <v>1</v>
      </c>
      <c r="L796" s="25">
        <v>34</v>
      </c>
      <c r="M796" s="25" t="b">
        <v>0</v>
      </c>
      <c r="N796" s="25" t="s">
        <v>8269</v>
      </c>
      <c r="O796" s="25">
        <v>9</v>
      </c>
      <c r="P796" s="25">
        <v>25.65</v>
      </c>
      <c r="Q796" s="25" t="s">
        <v>8315</v>
      </c>
      <c r="R796" s="25" t="s">
        <v>8316</v>
      </c>
      <c r="S796" s="28">
        <v>41780.785729166666</v>
      </c>
      <c r="T796" s="25">
        <v>25569.00039351852</v>
      </c>
      <c r="U796" s="25">
        <v>2014</v>
      </c>
      <c r="V796" s="25">
        <v>5</v>
      </c>
      <c r="W796" s="25" t="s">
        <v>8376</v>
      </c>
    </row>
    <row r="797" spans="1:23" hidden="1" x14ac:dyDescent="0.3">
      <c r="A797" s="25">
        <v>3842</v>
      </c>
      <c r="B797" s="25" t="s">
        <v>3839</v>
      </c>
      <c r="C797" s="25" t="s">
        <v>7951</v>
      </c>
      <c r="D797" s="26">
        <v>5000</v>
      </c>
      <c r="E797" s="27">
        <v>1097</v>
      </c>
      <c r="F797" s="25" t="s">
        <v>8220</v>
      </c>
      <c r="G797" s="25" t="s">
        <v>8224</v>
      </c>
      <c r="H797" s="25" t="s">
        <v>8246</v>
      </c>
      <c r="I797" s="25">
        <v>1399809052</v>
      </c>
      <c r="J797" s="25">
        <v>1397217052</v>
      </c>
      <c r="K797" s="25" t="b">
        <v>1</v>
      </c>
      <c r="L797" s="25">
        <v>23</v>
      </c>
      <c r="M797" s="25" t="b">
        <v>0</v>
      </c>
      <c r="N797" s="25" t="s">
        <v>8269</v>
      </c>
      <c r="O797" s="25">
        <v>22</v>
      </c>
      <c r="P797" s="25">
        <v>47.7</v>
      </c>
      <c r="Q797" s="25" t="s">
        <v>8315</v>
      </c>
      <c r="R797" s="25" t="s">
        <v>8316</v>
      </c>
      <c r="S797" s="28">
        <v>41740.493657407409</v>
      </c>
      <c r="T797" s="25">
        <v>25569.000266203704</v>
      </c>
      <c r="U797" s="25">
        <v>2014</v>
      </c>
      <c r="V797" s="25">
        <v>4</v>
      </c>
      <c r="W797" s="25" t="s">
        <v>8375</v>
      </c>
    </row>
    <row r="798" spans="1:23" hidden="1" x14ac:dyDescent="0.3">
      <c r="A798" s="25">
        <v>3843</v>
      </c>
      <c r="B798" s="25" t="s">
        <v>3840</v>
      </c>
      <c r="C798" s="25" t="s">
        <v>7952</v>
      </c>
      <c r="D798" s="26">
        <v>5000</v>
      </c>
      <c r="E798" s="27">
        <v>1065</v>
      </c>
      <c r="F798" s="25" t="s">
        <v>8220</v>
      </c>
      <c r="G798" s="25" t="s">
        <v>8223</v>
      </c>
      <c r="H798" s="25" t="s">
        <v>8245</v>
      </c>
      <c r="I798" s="25">
        <v>1401587064</v>
      </c>
      <c r="J798" s="25">
        <v>1399427064</v>
      </c>
      <c r="K798" s="25" t="b">
        <v>1</v>
      </c>
      <c r="L798" s="25">
        <v>19</v>
      </c>
      <c r="M798" s="25" t="b">
        <v>0</v>
      </c>
      <c r="N798" s="25" t="s">
        <v>8269</v>
      </c>
      <c r="O798" s="25">
        <v>21</v>
      </c>
      <c r="P798" s="25">
        <v>56.05</v>
      </c>
      <c r="Q798" s="25" t="s">
        <v>8315</v>
      </c>
      <c r="R798" s="25" t="s">
        <v>8316</v>
      </c>
      <c r="S798" s="28">
        <v>41766.072500000002</v>
      </c>
      <c r="T798" s="25">
        <v>25569.000219907408</v>
      </c>
      <c r="U798" s="25">
        <v>2014</v>
      </c>
      <c r="V798" s="25">
        <v>5</v>
      </c>
      <c r="W798" s="25" t="s">
        <v>8376</v>
      </c>
    </row>
    <row r="799" spans="1:23" hidden="1" x14ac:dyDescent="0.3">
      <c r="A799" s="25">
        <v>3844</v>
      </c>
      <c r="B799" s="25" t="s">
        <v>3841</v>
      </c>
      <c r="C799" s="25" t="s">
        <v>7953</v>
      </c>
      <c r="D799" s="26">
        <v>9800</v>
      </c>
      <c r="E799" s="27">
        <v>4066</v>
      </c>
      <c r="F799" s="25" t="s">
        <v>8220</v>
      </c>
      <c r="G799" s="25" t="s">
        <v>8223</v>
      </c>
      <c r="H799" s="25" t="s">
        <v>8245</v>
      </c>
      <c r="I799" s="25">
        <v>1401778740</v>
      </c>
      <c r="J799" s="25">
        <v>1399474134</v>
      </c>
      <c r="K799" s="25" t="b">
        <v>1</v>
      </c>
      <c r="L799" s="25">
        <v>50</v>
      </c>
      <c r="M799" s="25" t="b">
        <v>0</v>
      </c>
      <c r="N799" s="25" t="s">
        <v>8269</v>
      </c>
      <c r="O799" s="25">
        <v>41</v>
      </c>
      <c r="P799" s="25">
        <v>81.319999999999993</v>
      </c>
      <c r="Q799" s="25" t="s">
        <v>8315</v>
      </c>
      <c r="R799" s="25" t="s">
        <v>8316</v>
      </c>
      <c r="S799" s="28">
        <v>41766.617291666669</v>
      </c>
      <c r="T799" s="25">
        <v>25569.000578703704</v>
      </c>
      <c r="U799" s="25">
        <v>2014</v>
      </c>
      <c r="V799" s="25">
        <v>5</v>
      </c>
      <c r="W799" s="25" t="s">
        <v>8376</v>
      </c>
    </row>
    <row r="800" spans="1:23" hidden="1" x14ac:dyDescent="0.3">
      <c r="A800" s="25">
        <v>3845</v>
      </c>
      <c r="B800" s="25" t="s">
        <v>3842</v>
      </c>
      <c r="C800" s="25" t="s">
        <v>7954</v>
      </c>
      <c r="D800" s="26">
        <v>40000</v>
      </c>
      <c r="E800" s="27">
        <v>842</v>
      </c>
      <c r="F800" s="25" t="s">
        <v>8220</v>
      </c>
      <c r="G800" s="25" t="s">
        <v>8223</v>
      </c>
      <c r="H800" s="25" t="s">
        <v>8245</v>
      </c>
      <c r="I800" s="25">
        <v>1443711774</v>
      </c>
      <c r="J800" s="25">
        <v>1441119774</v>
      </c>
      <c r="K800" s="25" t="b">
        <v>1</v>
      </c>
      <c r="L800" s="25">
        <v>12</v>
      </c>
      <c r="M800" s="25" t="b">
        <v>0</v>
      </c>
      <c r="N800" s="25" t="s">
        <v>8269</v>
      </c>
      <c r="O800" s="25">
        <v>2</v>
      </c>
      <c r="P800" s="25">
        <v>70.17</v>
      </c>
      <c r="Q800" s="25" t="s">
        <v>8315</v>
      </c>
      <c r="R800" s="25" t="s">
        <v>8316</v>
      </c>
      <c r="S800" s="28">
        <v>42248.627013888887</v>
      </c>
      <c r="T800" s="25">
        <v>25569.000138888889</v>
      </c>
      <c r="U800" s="25">
        <v>2015</v>
      </c>
      <c r="V800" s="25">
        <v>9</v>
      </c>
      <c r="W800" s="25" t="s">
        <v>8380</v>
      </c>
    </row>
    <row r="801" spans="1:23" hidden="1" x14ac:dyDescent="0.3">
      <c r="A801" s="25">
        <v>3846</v>
      </c>
      <c r="B801" s="25" t="s">
        <v>3843</v>
      </c>
      <c r="C801" s="25" t="s">
        <v>7955</v>
      </c>
      <c r="D801" s="26">
        <v>7000</v>
      </c>
      <c r="E801" s="27">
        <v>189</v>
      </c>
      <c r="F801" s="25" t="s">
        <v>8220</v>
      </c>
      <c r="G801" s="25" t="s">
        <v>8223</v>
      </c>
      <c r="H801" s="25" t="s">
        <v>8245</v>
      </c>
      <c r="I801" s="25">
        <v>1412405940</v>
      </c>
      <c r="J801" s="25">
        <v>1409721542</v>
      </c>
      <c r="K801" s="25" t="b">
        <v>1</v>
      </c>
      <c r="L801" s="25">
        <v>8</v>
      </c>
      <c r="M801" s="25" t="b">
        <v>0</v>
      </c>
      <c r="N801" s="25" t="s">
        <v>8269</v>
      </c>
      <c r="O801" s="25">
        <v>3</v>
      </c>
      <c r="P801" s="25">
        <v>23.63</v>
      </c>
      <c r="Q801" s="25" t="s">
        <v>8315</v>
      </c>
      <c r="R801" s="25" t="s">
        <v>8316</v>
      </c>
      <c r="S801" s="28">
        <v>41885.221550925926</v>
      </c>
      <c r="T801" s="25">
        <v>25569.000092592592</v>
      </c>
      <c r="U801" s="25">
        <v>2014</v>
      </c>
      <c r="V801" s="25">
        <v>9</v>
      </c>
      <c r="W801" s="25" t="s">
        <v>8380</v>
      </c>
    </row>
    <row r="802" spans="1:23" hidden="1" x14ac:dyDescent="0.3">
      <c r="A802" s="25">
        <v>3847</v>
      </c>
      <c r="B802" s="25" t="s">
        <v>3844</v>
      </c>
      <c r="C802" s="25" t="s">
        <v>7956</v>
      </c>
      <c r="D802" s="26">
        <v>10500</v>
      </c>
      <c r="E802" s="27">
        <v>1697</v>
      </c>
      <c r="F802" s="25" t="s">
        <v>8220</v>
      </c>
      <c r="G802" s="25" t="s">
        <v>8223</v>
      </c>
      <c r="H802" s="25" t="s">
        <v>8245</v>
      </c>
      <c r="I802" s="25">
        <v>1437283391</v>
      </c>
      <c r="J802" s="25">
        <v>1433395391</v>
      </c>
      <c r="K802" s="25" t="b">
        <v>1</v>
      </c>
      <c r="L802" s="25">
        <v>9</v>
      </c>
      <c r="M802" s="25" t="b">
        <v>0</v>
      </c>
      <c r="N802" s="25" t="s">
        <v>8269</v>
      </c>
      <c r="O802" s="25">
        <v>16</v>
      </c>
      <c r="P802" s="25">
        <v>188.56</v>
      </c>
      <c r="Q802" s="25" t="s">
        <v>8315</v>
      </c>
      <c r="R802" s="25" t="s">
        <v>8316</v>
      </c>
      <c r="S802" s="28">
        <v>42159.224432870367</v>
      </c>
      <c r="T802" s="25">
        <v>25569.000104166666</v>
      </c>
      <c r="U802" s="25">
        <v>2015</v>
      </c>
      <c r="V802" s="25">
        <v>6</v>
      </c>
      <c r="W802" s="25" t="s">
        <v>8377</v>
      </c>
    </row>
    <row r="803" spans="1:23" hidden="1" x14ac:dyDescent="0.3">
      <c r="A803" s="25">
        <v>3848</v>
      </c>
      <c r="B803" s="25" t="s">
        <v>3845</v>
      </c>
      <c r="C803" s="25" t="s">
        <v>7957</v>
      </c>
      <c r="D803" s="26">
        <v>13000</v>
      </c>
      <c r="E803" s="27">
        <v>2129</v>
      </c>
      <c r="F803" s="25" t="s">
        <v>8220</v>
      </c>
      <c r="G803" s="25" t="s">
        <v>8223</v>
      </c>
      <c r="H803" s="25" t="s">
        <v>8245</v>
      </c>
      <c r="I803" s="25">
        <v>1445196989</v>
      </c>
      <c r="J803" s="25">
        <v>1442604989</v>
      </c>
      <c r="K803" s="25" t="b">
        <v>1</v>
      </c>
      <c r="L803" s="25">
        <v>43</v>
      </c>
      <c r="M803" s="25" t="b">
        <v>0</v>
      </c>
      <c r="N803" s="25" t="s">
        <v>8269</v>
      </c>
      <c r="O803" s="25">
        <v>16</v>
      </c>
      <c r="P803" s="25">
        <v>49.51</v>
      </c>
      <c r="Q803" s="25" t="s">
        <v>8315</v>
      </c>
      <c r="R803" s="25" t="s">
        <v>8316</v>
      </c>
      <c r="S803" s="28">
        <v>42265.817002314812</v>
      </c>
      <c r="T803" s="25">
        <v>25569.000497685185</v>
      </c>
      <c r="U803" s="25">
        <v>2015</v>
      </c>
      <c r="V803" s="25">
        <v>9</v>
      </c>
      <c r="W803" s="25" t="s">
        <v>8380</v>
      </c>
    </row>
    <row r="804" spans="1:23" hidden="1" x14ac:dyDescent="0.3">
      <c r="A804" s="25">
        <v>3849</v>
      </c>
      <c r="B804" s="25" t="s">
        <v>3846</v>
      </c>
      <c r="C804" s="25" t="s">
        <v>7958</v>
      </c>
      <c r="D804" s="26">
        <v>30000</v>
      </c>
      <c r="E804" s="27">
        <v>2113</v>
      </c>
      <c r="F804" s="25" t="s">
        <v>8220</v>
      </c>
      <c r="G804" s="25" t="s">
        <v>8235</v>
      </c>
      <c r="H804" s="25" t="s">
        <v>8248</v>
      </c>
      <c r="I804" s="25">
        <v>1434047084</v>
      </c>
      <c r="J804" s="25">
        <v>1431455084</v>
      </c>
      <c r="K804" s="25" t="b">
        <v>1</v>
      </c>
      <c r="L804" s="25">
        <v>28</v>
      </c>
      <c r="M804" s="25" t="b">
        <v>0</v>
      </c>
      <c r="N804" s="25" t="s">
        <v>8269</v>
      </c>
      <c r="O804" s="25">
        <v>7</v>
      </c>
      <c r="P804" s="25">
        <v>75.459999999999994</v>
      </c>
      <c r="Q804" s="25" t="s">
        <v>8315</v>
      </c>
      <c r="R804" s="25" t="s">
        <v>8316</v>
      </c>
      <c r="S804" s="28">
        <v>42136.767175925925</v>
      </c>
      <c r="T804" s="25">
        <v>25569.000324074073</v>
      </c>
      <c r="U804" s="25">
        <v>2015</v>
      </c>
      <c r="V804" s="25">
        <v>5</v>
      </c>
      <c r="W804" s="25" t="s">
        <v>8376</v>
      </c>
    </row>
    <row r="805" spans="1:23" hidden="1" x14ac:dyDescent="0.3">
      <c r="A805" s="25">
        <v>3850</v>
      </c>
      <c r="B805" s="25" t="s">
        <v>3847</v>
      </c>
      <c r="C805" s="25" t="s">
        <v>7959</v>
      </c>
      <c r="D805" s="26">
        <v>1000</v>
      </c>
      <c r="E805" s="27">
        <v>38</v>
      </c>
      <c r="F805" s="25" t="s">
        <v>8220</v>
      </c>
      <c r="G805" s="25" t="s">
        <v>8223</v>
      </c>
      <c r="H805" s="25" t="s">
        <v>8245</v>
      </c>
      <c r="I805" s="25">
        <v>1420081143</v>
      </c>
      <c r="J805" s="25">
        <v>1417489143</v>
      </c>
      <c r="K805" s="25" t="b">
        <v>1</v>
      </c>
      <c r="L805" s="25">
        <v>4</v>
      </c>
      <c r="M805" s="25" t="b">
        <v>0</v>
      </c>
      <c r="N805" s="25" t="s">
        <v>8269</v>
      </c>
      <c r="O805" s="25">
        <v>4</v>
      </c>
      <c r="P805" s="25">
        <v>9.5</v>
      </c>
      <c r="Q805" s="25" t="s">
        <v>8315</v>
      </c>
      <c r="R805" s="25" t="s">
        <v>8316</v>
      </c>
      <c r="S805" s="28">
        <v>41975.124340277776</v>
      </c>
      <c r="T805" s="25">
        <v>25569.000046296296</v>
      </c>
      <c r="U805" s="25">
        <v>2014</v>
      </c>
      <c r="V805" s="25">
        <v>12</v>
      </c>
      <c r="W805" s="25" t="s">
        <v>8382</v>
      </c>
    </row>
    <row r="806" spans="1:23" hidden="1" x14ac:dyDescent="0.3">
      <c r="A806" s="25">
        <v>3851</v>
      </c>
      <c r="B806" s="25" t="s">
        <v>3848</v>
      </c>
      <c r="C806" s="25" t="s">
        <v>7960</v>
      </c>
      <c r="D806" s="26">
        <v>2500</v>
      </c>
      <c r="E806" s="27">
        <v>852</v>
      </c>
      <c r="F806" s="25" t="s">
        <v>8220</v>
      </c>
      <c r="G806" s="25" t="s">
        <v>8224</v>
      </c>
      <c r="H806" s="25" t="s">
        <v>8246</v>
      </c>
      <c r="I806" s="25">
        <v>1437129179</v>
      </c>
      <c r="J806" s="25">
        <v>1434537179</v>
      </c>
      <c r="K806" s="25" t="b">
        <v>1</v>
      </c>
      <c r="L806" s="25">
        <v>24</v>
      </c>
      <c r="M806" s="25" t="b">
        <v>0</v>
      </c>
      <c r="N806" s="25" t="s">
        <v>8269</v>
      </c>
      <c r="O806" s="25">
        <v>34</v>
      </c>
      <c r="P806" s="25">
        <v>35.5</v>
      </c>
      <c r="Q806" s="25" t="s">
        <v>8315</v>
      </c>
      <c r="R806" s="25" t="s">
        <v>8316</v>
      </c>
      <c r="S806" s="28">
        <v>42172.439571759256</v>
      </c>
      <c r="T806" s="25">
        <v>25569.000277777777</v>
      </c>
      <c r="U806" s="25">
        <v>2015</v>
      </c>
      <c r="V806" s="25">
        <v>6</v>
      </c>
      <c r="W806" s="25" t="s">
        <v>8377</v>
      </c>
    </row>
    <row r="807" spans="1:23" hidden="1" x14ac:dyDescent="0.3">
      <c r="A807" s="25">
        <v>3852</v>
      </c>
      <c r="B807" s="25" t="s">
        <v>3849</v>
      </c>
      <c r="C807" s="25" t="s">
        <v>7961</v>
      </c>
      <c r="D807" s="26">
        <v>10000</v>
      </c>
      <c r="E807" s="27">
        <v>20</v>
      </c>
      <c r="F807" s="25" t="s">
        <v>8220</v>
      </c>
      <c r="G807" s="25" t="s">
        <v>8223</v>
      </c>
      <c r="H807" s="25" t="s">
        <v>8245</v>
      </c>
      <c r="I807" s="25">
        <v>1427427276</v>
      </c>
      <c r="J807" s="25">
        <v>1425270876</v>
      </c>
      <c r="K807" s="25" t="b">
        <v>0</v>
      </c>
      <c r="L807" s="25">
        <v>2</v>
      </c>
      <c r="M807" s="25" t="b">
        <v>0</v>
      </c>
      <c r="N807" s="25" t="s">
        <v>8269</v>
      </c>
      <c r="O807" s="25">
        <v>0</v>
      </c>
      <c r="P807" s="25">
        <v>10</v>
      </c>
      <c r="Q807" s="25" t="s">
        <v>8315</v>
      </c>
      <c r="R807" s="25" t="s">
        <v>8316</v>
      </c>
      <c r="S807" s="28">
        <v>42065.190694444449</v>
      </c>
      <c r="T807" s="25">
        <v>25569.00002314815</v>
      </c>
      <c r="U807" s="25">
        <v>2015</v>
      </c>
      <c r="V807" s="25">
        <v>3</v>
      </c>
      <c r="W807" s="25" t="s">
        <v>8374</v>
      </c>
    </row>
    <row r="808" spans="1:23" x14ac:dyDescent="0.3">
      <c r="A808" s="25">
        <v>3853</v>
      </c>
      <c r="B808" s="25" t="s">
        <v>3850</v>
      </c>
      <c r="C808" s="25" t="s">
        <v>7962</v>
      </c>
      <c r="D808" s="26">
        <v>100000</v>
      </c>
      <c r="E808" s="27">
        <v>26</v>
      </c>
      <c r="F808" s="25" t="s">
        <v>8220</v>
      </c>
      <c r="G808" s="25" t="s">
        <v>8223</v>
      </c>
      <c r="H808" s="25" t="s">
        <v>8245</v>
      </c>
      <c r="I808" s="25">
        <v>1409602178</v>
      </c>
      <c r="J808" s="25">
        <v>1406578178</v>
      </c>
      <c r="K808" s="25" t="b">
        <v>0</v>
      </c>
      <c r="L808" s="25">
        <v>2</v>
      </c>
      <c r="M808" s="25" t="b">
        <v>0</v>
      </c>
      <c r="N808" s="25" t="s">
        <v>8269</v>
      </c>
      <c r="O808" s="25">
        <v>0</v>
      </c>
      <c r="P808" s="25">
        <v>13</v>
      </c>
      <c r="Q808" s="25" t="s">
        <v>8315</v>
      </c>
      <c r="R808" s="25" t="s">
        <v>8316</v>
      </c>
      <c r="S808" s="28">
        <v>41848.84002314815</v>
      </c>
      <c r="T808" s="25">
        <v>25569.00002314815</v>
      </c>
      <c r="U808" s="25">
        <v>2014</v>
      </c>
      <c r="V808" s="25">
        <v>7</v>
      </c>
      <c r="W808" s="25" t="s">
        <v>8378</v>
      </c>
    </row>
    <row r="809" spans="1:23" hidden="1" x14ac:dyDescent="0.3">
      <c r="A809" s="25">
        <v>3854</v>
      </c>
      <c r="B809" s="25" t="s">
        <v>3851</v>
      </c>
      <c r="C809" s="25" t="s">
        <v>7963</v>
      </c>
      <c r="D809" s="26">
        <v>11000</v>
      </c>
      <c r="E809" s="27">
        <v>1788</v>
      </c>
      <c r="F809" s="25" t="s">
        <v>8220</v>
      </c>
      <c r="G809" s="25" t="s">
        <v>8223</v>
      </c>
      <c r="H809" s="25" t="s">
        <v>8245</v>
      </c>
      <c r="I809" s="25">
        <v>1431206058</v>
      </c>
      <c r="J809" s="25">
        <v>1428614058</v>
      </c>
      <c r="K809" s="25" t="b">
        <v>0</v>
      </c>
      <c r="L809" s="25">
        <v>20</v>
      </c>
      <c r="M809" s="25" t="b">
        <v>0</v>
      </c>
      <c r="N809" s="25" t="s">
        <v>8269</v>
      </c>
      <c r="O809" s="25">
        <v>16</v>
      </c>
      <c r="P809" s="25">
        <v>89.4</v>
      </c>
      <c r="Q809" s="25" t="s">
        <v>8315</v>
      </c>
      <c r="R809" s="25" t="s">
        <v>8316</v>
      </c>
      <c r="S809" s="28">
        <v>42103.884930555556</v>
      </c>
      <c r="T809" s="25">
        <v>25569.000231481481</v>
      </c>
      <c r="U809" s="25">
        <v>2015</v>
      </c>
      <c r="V809" s="25">
        <v>4</v>
      </c>
      <c r="W809" s="25" t="s">
        <v>8375</v>
      </c>
    </row>
    <row r="810" spans="1:23" hidden="1" x14ac:dyDescent="0.3">
      <c r="A810" s="25">
        <v>3855</v>
      </c>
      <c r="B810" s="25" t="s">
        <v>3852</v>
      </c>
      <c r="C810" s="25" t="s">
        <v>7964</v>
      </c>
      <c r="D810" s="26">
        <v>1000</v>
      </c>
      <c r="E810" s="27">
        <v>25</v>
      </c>
      <c r="F810" s="25" t="s">
        <v>8220</v>
      </c>
      <c r="G810" s="25" t="s">
        <v>8223</v>
      </c>
      <c r="H810" s="25" t="s">
        <v>8245</v>
      </c>
      <c r="I810" s="25">
        <v>1427408271</v>
      </c>
      <c r="J810" s="25">
        <v>1424819871</v>
      </c>
      <c r="K810" s="25" t="b">
        <v>0</v>
      </c>
      <c r="L810" s="25">
        <v>1</v>
      </c>
      <c r="M810" s="25" t="b">
        <v>0</v>
      </c>
      <c r="N810" s="25" t="s">
        <v>8269</v>
      </c>
      <c r="O810" s="25">
        <v>3</v>
      </c>
      <c r="P810" s="25">
        <v>25</v>
      </c>
      <c r="Q810" s="25" t="s">
        <v>8315</v>
      </c>
      <c r="R810" s="25" t="s">
        <v>8316</v>
      </c>
      <c r="S810" s="28">
        <v>42059.970729166671</v>
      </c>
      <c r="T810" s="25">
        <v>25569.000011574073</v>
      </c>
      <c r="U810" s="25">
        <v>2015</v>
      </c>
      <c r="V810" s="25">
        <v>2</v>
      </c>
      <c r="W810" s="25" t="s">
        <v>8373</v>
      </c>
    </row>
    <row r="811" spans="1:23" hidden="1" x14ac:dyDescent="0.3">
      <c r="A811" s="25">
        <v>3856</v>
      </c>
      <c r="B811" s="25" t="s">
        <v>3853</v>
      </c>
      <c r="C811" s="25" t="s">
        <v>7965</v>
      </c>
      <c r="D811" s="26">
        <v>5000</v>
      </c>
      <c r="E811" s="27">
        <v>1</v>
      </c>
      <c r="F811" s="25" t="s">
        <v>8220</v>
      </c>
      <c r="G811" s="25" t="s">
        <v>8223</v>
      </c>
      <c r="H811" s="25" t="s">
        <v>8245</v>
      </c>
      <c r="I811" s="25">
        <v>1425833403</v>
      </c>
      <c r="J811" s="25">
        <v>1423245003</v>
      </c>
      <c r="K811" s="25" t="b">
        <v>0</v>
      </c>
      <c r="L811" s="25">
        <v>1</v>
      </c>
      <c r="M811" s="25" t="b">
        <v>0</v>
      </c>
      <c r="N811" s="25" t="s">
        <v>8269</v>
      </c>
      <c r="O811" s="25">
        <v>0</v>
      </c>
      <c r="P811" s="25">
        <v>1</v>
      </c>
      <c r="Q811" s="25" t="s">
        <v>8315</v>
      </c>
      <c r="R811" s="25" t="s">
        <v>8316</v>
      </c>
      <c r="S811" s="28">
        <v>42041.743090277778</v>
      </c>
      <c r="T811" s="25">
        <v>25569.000011574073</v>
      </c>
      <c r="U811" s="25">
        <v>2015</v>
      </c>
      <c r="V811" s="25">
        <v>2</v>
      </c>
      <c r="W811" s="25" t="s">
        <v>8373</v>
      </c>
    </row>
    <row r="812" spans="1:23" hidden="1" x14ac:dyDescent="0.3">
      <c r="A812" s="25">
        <v>3857</v>
      </c>
      <c r="B812" s="25" t="s">
        <v>3854</v>
      </c>
      <c r="C812" s="25" t="s">
        <v>7966</v>
      </c>
      <c r="D812" s="26">
        <v>5000</v>
      </c>
      <c r="E812" s="27">
        <v>260</v>
      </c>
      <c r="F812" s="25" t="s">
        <v>8220</v>
      </c>
      <c r="G812" s="25" t="s">
        <v>8223</v>
      </c>
      <c r="H812" s="25" t="s">
        <v>8245</v>
      </c>
      <c r="I812" s="25">
        <v>1406913120</v>
      </c>
      <c r="J812" s="25">
        <v>1404927690</v>
      </c>
      <c r="K812" s="25" t="b">
        <v>0</v>
      </c>
      <c r="L812" s="25">
        <v>4</v>
      </c>
      <c r="M812" s="25" t="b">
        <v>0</v>
      </c>
      <c r="N812" s="25" t="s">
        <v>8269</v>
      </c>
      <c r="O812" s="25">
        <v>5</v>
      </c>
      <c r="P812" s="25">
        <v>65</v>
      </c>
      <c r="Q812" s="25" t="s">
        <v>8315</v>
      </c>
      <c r="R812" s="25" t="s">
        <v>8316</v>
      </c>
      <c r="S812" s="28">
        <v>41829.73715277778</v>
      </c>
      <c r="T812" s="25">
        <v>25569.000046296296</v>
      </c>
      <c r="U812" s="25">
        <v>2014</v>
      </c>
      <c r="V812" s="25">
        <v>7</v>
      </c>
      <c r="W812" s="25" t="s">
        <v>8378</v>
      </c>
    </row>
    <row r="813" spans="1:23" hidden="1" x14ac:dyDescent="0.3">
      <c r="A813" s="25">
        <v>3858</v>
      </c>
      <c r="B813" s="25" t="s">
        <v>3855</v>
      </c>
      <c r="C813" s="25" t="s">
        <v>7967</v>
      </c>
      <c r="D813" s="26">
        <v>500</v>
      </c>
      <c r="E813" s="27">
        <v>10</v>
      </c>
      <c r="F813" s="25" t="s">
        <v>8220</v>
      </c>
      <c r="G813" s="25" t="s">
        <v>8224</v>
      </c>
      <c r="H813" s="25" t="s">
        <v>8246</v>
      </c>
      <c r="I813" s="25">
        <v>1432328400</v>
      </c>
      <c r="J813" s="25">
        <v>1430734844</v>
      </c>
      <c r="K813" s="25" t="b">
        <v>0</v>
      </c>
      <c r="L813" s="25">
        <v>1</v>
      </c>
      <c r="M813" s="25" t="b">
        <v>0</v>
      </c>
      <c r="N813" s="25" t="s">
        <v>8269</v>
      </c>
      <c r="O813" s="25">
        <v>2</v>
      </c>
      <c r="P813" s="25">
        <v>10</v>
      </c>
      <c r="Q813" s="25" t="s">
        <v>8315</v>
      </c>
      <c r="R813" s="25" t="s">
        <v>8316</v>
      </c>
      <c r="S813" s="28">
        <v>42128.431064814817</v>
      </c>
      <c r="T813" s="25">
        <v>25569.000011574073</v>
      </c>
      <c r="U813" s="25">
        <v>2015</v>
      </c>
      <c r="V813" s="25">
        <v>5</v>
      </c>
      <c r="W813" s="25" t="s">
        <v>8376</v>
      </c>
    </row>
    <row r="814" spans="1:23" hidden="1" x14ac:dyDescent="0.3">
      <c r="A814" s="25">
        <v>3859</v>
      </c>
      <c r="B814" s="25" t="s">
        <v>3856</v>
      </c>
      <c r="C814" s="25" t="s">
        <v>7968</v>
      </c>
      <c r="D814" s="26">
        <v>2500</v>
      </c>
      <c r="E814" s="27">
        <v>1</v>
      </c>
      <c r="F814" s="25" t="s">
        <v>8220</v>
      </c>
      <c r="G814" s="25" t="s">
        <v>8223</v>
      </c>
      <c r="H814" s="25" t="s">
        <v>8245</v>
      </c>
      <c r="I814" s="25">
        <v>1403730000</v>
      </c>
      <c r="J814" s="25">
        <v>1401485207</v>
      </c>
      <c r="K814" s="25" t="b">
        <v>0</v>
      </c>
      <c r="L814" s="25">
        <v>1</v>
      </c>
      <c r="M814" s="25" t="b">
        <v>0</v>
      </c>
      <c r="N814" s="25" t="s">
        <v>8269</v>
      </c>
      <c r="O814" s="25">
        <v>0</v>
      </c>
      <c r="P814" s="25">
        <v>1</v>
      </c>
      <c r="Q814" s="25" t="s">
        <v>8315</v>
      </c>
      <c r="R814" s="25" t="s">
        <v>8316</v>
      </c>
      <c r="S814" s="28">
        <v>41789.893599537041</v>
      </c>
      <c r="T814" s="25">
        <v>25569.000011574073</v>
      </c>
      <c r="U814" s="25">
        <v>2014</v>
      </c>
      <c r="V814" s="25">
        <v>5</v>
      </c>
      <c r="W814" s="25" t="s">
        <v>8376</v>
      </c>
    </row>
    <row r="815" spans="1:23" hidden="1" x14ac:dyDescent="0.3">
      <c r="A815" s="25">
        <v>3860</v>
      </c>
      <c r="B815" s="25" t="s">
        <v>3857</v>
      </c>
      <c r="C815" s="25" t="s">
        <v>7969</v>
      </c>
      <c r="D815" s="26">
        <v>6000</v>
      </c>
      <c r="E815" s="27">
        <v>1060</v>
      </c>
      <c r="F815" s="25" t="s">
        <v>8220</v>
      </c>
      <c r="G815" s="25" t="s">
        <v>8223</v>
      </c>
      <c r="H815" s="25" t="s">
        <v>8245</v>
      </c>
      <c r="I815" s="25">
        <v>1407858710</v>
      </c>
      <c r="J815" s="25">
        <v>1405266710</v>
      </c>
      <c r="K815" s="25" t="b">
        <v>0</v>
      </c>
      <c r="L815" s="25">
        <v>13</v>
      </c>
      <c r="M815" s="25" t="b">
        <v>0</v>
      </c>
      <c r="N815" s="25" t="s">
        <v>8269</v>
      </c>
      <c r="O815" s="25">
        <v>18</v>
      </c>
      <c r="P815" s="25">
        <v>81.540000000000006</v>
      </c>
      <c r="Q815" s="25" t="s">
        <v>8315</v>
      </c>
      <c r="R815" s="25" t="s">
        <v>8316</v>
      </c>
      <c r="S815" s="28">
        <v>41833.660995370366</v>
      </c>
      <c r="T815" s="25">
        <v>25569.000150462962</v>
      </c>
      <c r="U815" s="25">
        <v>2014</v>
      </c>
      <c r="V815" s="25">
        <v>7</v>
      </c>
      <c r="W815" s="25" t="s">
        <v>8378</v>
      </c>
    </row>
    <row r="816" spans="1:23" hidden="1" x14ac:dyDescent="0.3">
      <c r="A816" s="25">
        <v>3861</v>
      </c>
      <c r="B816" s="25" t="s">
        <v>3858</v>
      </c>
      <c r="C816" s="25" t="s">
        <v>7970</v>
      </c>
      <c r="D816" s="26">
        <v>2000</v>
      </c>
      <c r="E816" s="27">
        <v>100</v>
      </c>
      <c r="F816" s="25" t="s">
        <v>8220</v>
      </c>
      <c r="G816" s="25" t="s">
        <v>8223</v>
      </c>
      <c r="H816" s="25" t="s">
        <v>8245</v>
      </c>
      <c r="I816" s="25">
        <v>1415828820</v>
      </c>
      <c r="J816" s="25">
        <v>1412258977</v>
      </c>
      <c r="K816" s="25" t="b">
        <v>0</v>
      </c>
      <c r="L816" s="25">
        <v>1</v>
      </c>
      <c r="M816" s="25" t="b">
        <v>0</v>
      </c>
      <c r="N816" s="25" t="s">
        <v>8269</v>
      </c>
      <c r="O816" s="25">
        <v>5</v>
      </c>
      <c r="P816" s="25">
        <v>100</v>
      </c>
      <c r="Q816" s="25" t="s">
        <v>8315</v>
      </c>
      <c r="R816" s="25" t="s">
        <v>8316</v>
      </c>
      <c r="S816" s="28">
        <v>41914.590011574073</v>
      </c>
      <c r="T816" s="25">
        <v>25569.000011574073</v>
      </c>
      <c r="U816" s="25">
        <v>2014</v>
      </c>
      <c r="V816" s="25">
        <v>10</v>
      </c>
      <c r="W816" s="25" t="s">
        <v>8383</v>
      </c>
    </row>
    <row r="817" spans="1:23" hidden="1" x14ac:dyDescent="0.3">
      <c r="A817" s="25">
        <v>3862</v>
      </c>
      <c r="B817" s="25" t="s">
        <v>3859</v>
      </c>
      <c r="C817" s="25" t="s">
        <v>7971</v>
      </c>
      <c r="D817" s="26">
        <v>7500</v>
      </c>
      <c r="E817" s="27">
        <v>1</v>
      </c>
      <c r="F817" s="25" t="s">
        <v>8220</v>
      </c>
      <c r="G817" s="25" t="s">
        <v>8223</v>
      </c>
      <c r="H817" s="25" t="s">
        <v>8245</v>
      </c>
      <c r="I817" s="25">
        <v>1473699540</v>
      </c>
      <c r="J817" s="25">
        <v>1472451356</v>
      </c>
      <c r="K817" s="25" t="b">
        <v>0</v>
      </c>
      <c r="L817" s="25">
        <v>1</v>
      </c>
      <c r="M817" s="25" t="b">
        <v>0</v>
      </c>
      <c r="N817" s="25" t="s">
        <v>8269</v>
      </c>
      <c r="O817" s="25">
        <v>0</v>
      </c>
      <c r="P817" s="25">
        <v>1</v>
      </c>
      <c r="Q817" s="25" t="s">
        <v>8315</v>
      </c>
      <c r="R817" s="25" t="s">
        <v>8316</v>
      </c>
      <c r="S817" s="28">
        <v>42611.261064814811</v>
      </c>
      <c r="T817" s="25">
        <v>25569.000011574073</v>
      </c>
      <c r="U817" s="25">
        <v>2016</v>
      </c>
      <c r="V817" s="25">
        <v>8</v>
      </c>
      <c r="W817" s="25" t="s">
        <v>8379</v>
      </c>
    </row>
    <row r="818" spans="1:23" hidden="1" x14ac:dyDescent="0.3">
      <c r="A818" s="25">
        <v>3863</v>
      </c>
      <c r="B818" s="25" t="s">
        <v>3860</v>
      </c>
      <c r="C818" s="25" t="s">
        <v>7972</v>
      </c>
      <c r="D818" s="26">
        <v>6000</v>
      </c>
      <c r="E818" s="27">
        <v>0</v>
      </c>
      <c r="F818" s="25" t="s">
        <v>8220</v>
      </c>
      <c r="G818" s="25" t="s">
        <v>8223</v>
      </c>
      <c r="H818" s="25" t="s">
        <v>8245</v>
      </c>
      <c r="I818" s="25">
        <v>1446739905</v>
      </c>
      <c r="J818" s="25">
        <v>1441552305</v>
      </c>
      <c r="K818" s="25" t="b">
        <v>0</v>
      </c>
      <c r="L818" s="25">
        <v>0</v>
      </c>
      <c r="M818" s="25" t="b">
        <v>0</v>
      </c>
      <c r="N818" s="25" t="s">
        <v>8269</v>
      </c>
      <c r="O818" s="25">
        <v>0</v>
      </c>
      <c r="P818" s="25">
        <v>0</v>
      </c>
      <c r="Q818" s="25" t="s">
        <v>8315</v>
      </c>
      <c r="R818" s="25" t="s">
        <v>8316</v>
      </c>
      <c r="S818" s="28">
        <v>42253.633159722223</v>
      </c>
      <c r="T818" s="25">
        <v>25569</v>
      </c>
      <c r="U818" s="25">
        <v>2015</v>
      </c>
      <c r="V818" s="25">
        <v>9</v>
      </c>
      <c r="W818" s="25" t="s">
        <v>8380</v>
      </c>
    </row>
    <row r="819" spans="1:23" hidden="1" x14ac:dyDescent="0.3">
      <c r="A819" s="25">
        <v>3864</v>
      </c>
      <c r="B819" s="25" t="s">
        <v>3861</v>
      </c>
      <c r="C819" s="25" t="s">
        <v>7973</v>
      </c>
      <c r="D819" s="26">
        <v>5000</v>
      </c>
      <c r="E819" s="27">
        <v>60</v>
      </c>
      <c r="F819" s="25" t="s">
        <v>8220</v>
      </c>
      <c r="G819" s="25" t="s">
        <v>8223</v>
      </c>
      <c r="H819" s="25" t="s">
        <v>8245</v>
      </c>
      <c r="I819" s="25">
        <v>1447799054</v>
      </c>
      <c r="J819" s="25">
        <v>1445203454</v>
      </c>
      <c r="K819" s="25" t="b">
        <v>0</v>
      </c>
      <c r="L819" s="25">
        <v>3</v>
      </c>
      <c r="M819" s="25" t="b">
        <v>0</v>
      </c>
      <c r="N819" s="25" t="s">
        <v>8269</v>
      </c>
      <c r="O819" s="25">
        <v>1</v>
      </c>
      <c r="P819" s="25">
        <v>20</v>
      </c>
      <c r="Q819" s="25" t="s">
        <v>8315</v>
      </c>
      <c r="R819" s="25" t="s">
        <v>8316</v>
      </c>
      <c r="S819" s="28">
        <v>42295.891828703709</v>
      </c>
      <c r="T819" s="25">
        <v>25569.000034722223</v>
      </c>
      <c r="U819" s="25">
        <v>2015</v>
      </c>
      <c r="V819" s="25">
        <v>10</v>
      </c>
      <c r="W819" s="25" t="s">
        <v>8383</v>
      </c>
    </row>
    <row r="820" spans="1:23" hidden="1" x14ac:dyDescent="0.3">
      <c r="A820" s="25">
        <v>3865</v>
      </c>
      <c r="B820" s="25" t="s">
        <v>3862</v>
      </c>
      <c r="C820" s="25" t="s">
        <v>7974</v>
      </c>
      <c r="D820" s="26">
        <v>2413</v>
      </c>
      <c r="E820" s="27">
        <v>650</v>
      </c>
      <c r="F820" s="25" t="s">
        <v>8220</v>
      </c>
      <c r="G820" s="25" t="s">
        <v>8228</v>
      </c>
      <c r="H820" s="25" t="s">
        <v>8250</v>
      </c>
      <c r="I820" s="25">
        <v>1409376600</v>
      </c>
      <c r="J820" s="25">
        <v>1405957098</v>
      </c>
      <c r="K820" s="25" t="b">
        <v>0</v>
      </c>
      <c r="L820" s="25">
        <v>14</v>
      </c>
      <c r="M820" s="25" t="b">
        <v>0</v>
      </c>
      <c r="N820" s="25" t="s">
        <v>8269</v>
      </c>
      <c r="O820" s="25">
        <v>27</v>
      </c>
      <c r="P820" s="25">
        <v>46.43</v>
      </c>
      <c r="Q820" s="25" t="s">
        <v>8315</v>
      </c>
      <c r="R820" s="25" t="s">
        <v>8316</v>
      </c>
      <c r="S820" s="28">
        <v>41841.651597222226</v>
      </c>
      <c r="T820" s="25">
        <v>25569.000162037039</v>
      </c>
      <c r="U820" s="25">
        <v>2014</v>
      </c>
      <c r="V820" s="25">
        <v>7</v>
      </c>
      <c r="W820" s="25" t="s">
        <v>8378</v>
      </c>
    </row>
    <row r="821" spans="1:23" hidden="1" x14ac:dyDescent="0.3">
      <c r="A821" s="25">
        <v>3866</v>
      </c>
      <c r="B821" s="25" t="s">
        <v>3863</v>
      </c>
      <c r="C821" s="25" t="s">
        <v>7975</v>
      </c>
      <c r="D821" s="26">
        <v>2000</v>
      </c>
      <c r="E821" s="27">
        <v>11</v>
      </c>
      <c r="F821" s="25" t="s">
        <v>8220</v>
      </c>
      <c r="G821" s="25" t="s">
        <v>8223</v>
      </c>
      <c r="H821" s="25" t="s">
        <v>8245</v>
      </c>
      <c r="I821" s="25">
        <v>1458703740</v>
      </c>
      <c r="J821" s="25">
        <v>1454453021</v>
      </c>
      <c r="K821" s="25" t="b">
        <v>0</v>
      </c>
      <c r="L821" s="25">
        <v>2</v>
      </c>
      <c r="M821" s="25" t="b">
        <v>0</v>
      </c>
      <c r="N821" s="25" t="s">
        <v>8269</v>
      </c>
      <c r="O821" s="25">
        <v>1</v>
      </c>
      <c r="P821" s="25">
        <v>5.5</v>
      </c>
      <c r="Q821" s="25" t="s">
        <v>8315</v>
      </c>
      <c r="R821" s="25" t="s">
        <v>8316</v>
      </c>
      <c r="S821" s="28">
        <v>42402.947002314817</v>
      </c>
      <c r="T821" s="25">
        <v>25569.00002314815</v>
      </c>
      <c r="U821" s="25">
        <v>2016</v>
      </c>
      <c r="V821" s="25">
        <v>2</v>
      </c>
      <c r="W821" s="25" t="s">
        <v>8373</v>
      </c>
    </row>
    <row r="822" spans="1:23" hidden="1" x14ac:dyDescent="0.3">
      <c r="A822" s="25">
        <v>3867</v>
      </c>
      <c r="B822" s="25" t="s">
        <v>3864</v>
      </c>
      <c r="C822" s="25" t="s">
        <v>7976</v>
      </c>
      <c r="D822" s="26">
        <v>2000</v>
      </c>
      <c r="E822" s="27">
        <v>251</v>
      </c>
      <c r="F822" s="25" t="s">
        <v>8220</v>
      </c>
      <c r="G822" s="25" t="s">
        <v>8223</v>
      </c>
      <c r="H822" s="25" t="s">
        <v>8245</v>
      </c>
      <c r="I822" s="25">
        <v>1466278339</v>
      </c>
      <c r="J822" s="25">
        <v>1463686339</v>
      </c>
      <c r="K822" s="25" t="b">
        <v>0</v>
      </c>
      <c r="L822" s="25">
        <v>5</v>
      </c>
      <c r="M822" s="25" t="b">
        <v>0</v>
      </c>
      <c r="N822" s="25" t="s">
        <v>8269</v>
      </c>
      <c r="O822" s="25">
        <v>13</v>
      </c>
      <c r="P822" s="25">
        <v>50.2</v>
      </c>
      <c r="Q822" s="25" t="s">
        <v>8315</v>
      </c>
      <c r="R822" s="25" t="s">
        <v>8316</v>
      </c>
      <c r="S822" s="28">
        <v>42509.814108796301</v>
      </c>
      <c r="T822" s="25">
        <v>25569.000057870369</v>
      </c>
      <c r="U822" s="25">
        <v>2016</v>
      </c>
      <c r="V822" s="25">
        <v>5</v>
      </c>
      <c r="W822" s="25" t="s">
        <v>8376</v>
      </c>
    </row>
    <row r="823" spans="1:23" hidden="1" x14ac:dyDescent="0.3">
      <c r="A823" s="25">
        <v>3888</v>
      </c>
      <c r="B823" s="25" t="s">
        <v>3885</v>
      </c>
      <c r="C823" s="25" t="s">
        <v>7996</v>
      </c>
      <c r="D823" s="26">
        <v>2000</v>
      </c>
      <c r="E823" s="27">
        <v>542</v>
      </c>
      <c r="F823" s="25" t="s">
        <v>8220</v>
      </c>
      <c r="G823" s="25" t="s">
        <v>8224</v>
      </c>
      <c r="H823" s="25" t="s">
        <v>8246</v>
      </c>
      <c r="I823" s="25">
        <v>1488114358</v>
      </c>
      <c r="J823" s="25">
        <v>1485522358</v>
      </c>
      <c r="K823" s="25" t="b">
        <v>0</v>
      </c>
      <c r="L823" s="25">
        <v>14</v>
      </c>
      <c r="M823" s="25" t="b">
        <v>0</v>
      </c>
      <c r="N823" s="25" t="s">
        <v>8269</v>
      </c>
      <c r="O823" s="25">
        <v>27</v>
      </c>
      <c r="P823" s="25">
        <v>38.71</v>
      </c>
      <c r="Q823" s="25" t="s">
        <v>8315</v>
      </c>
      <c r="R823" s="25" t="s">
        <v>8316</v>
      </c>
      <c r="S823" s="28">
        <v>42762.545810185184</v>
      </c>
      <c r="T823" s="25">
        <v>25569.000162037039</v>
      </c>
      <c r="U823" s="25">
        <v>2017</v>
      </c>
      <c r="V823" s="25">
        <v>1</v>
      </c>
      <c r="W823" s="25" t="s">
        <v>8372</v>
      </c>
    </row>
    <row r="824" spans="1:23" hidden="1" x14ac:dyDescent="0.3">
      <c r="A824" s="25">
        <v>3889</v>
      </c>
      <c r="B824" s="25" t="s">
        <v>3886</v>
      </c>
      <c r="C824" s="25" t="s">
        <v>7997</v>
      </c>
      <c r="D824" s="26">
        <v>8000</v>
      </c>
      <c r="E824" s="27">
        <v>118</v>
      </c>
      <c r="F824" s="25" t="s">
        <v>8220</v>
      </c>
      <c r="G824" s="25" t="s">
        <v>8223</v>
      </c>
      <c r="H824" s="25" t="s">
        <v>8245</v>
      </c>
      <c r="I824" s="25">
        <v>1420413960</v>
      </c>
      <c r="J824" s="25">
        <v>1417651630</v>
      </c>
      <c r="K824" s="25" t="b">
        <v>0</v>
      </c>
      <c r="L824" s="25">
        <v>9</v>
      </c>
      <c r="M824" s="25" t="b">
        <v>0</v>
      </c>
      <c r="N824" s="25" t="s">
        <v>8269</v>
      </c>
      <c r="O824" s="25">
        <v>1</v>
      </c>
      <c r="P824" s="25">
        <v>13.11</v>
      </c>
      <c r="Q824" s="25" t="s">
        <v>8315</v>
      </c>
      <c r="R824" s="25" t="s">
        <v>8316</v>
      </c>
      <c r="S824" s="28">
        <v>41977.004976851851</v>
      </c>
      <c r="T824" s="25">
        <v>25569.000104166666</v>
      </c>
      <c r="U824" s="25">
        <v>2014</v>
      </c>
      <c r="V824" s="25">
        <v>12</v>
      </c>
      <c r="W824" s="25" t="s">
        <v>8382</v>
      </c>
    </row>
    <row r="825" spans="1:23" hidden="1" x14ac:dyDescent="0.3">
      <c r="A825" s="25">
        <v>3890</v>
      </c>
      <c r="B825" s="25" t="s">
        <v>3887</v>
      </c>
      <c r="C825" s="25" t="s">
        <v>7998</v>
      </c>
      <c r="D825" s="26">
        <v>15000</v>
      </c>
      <c r="E825" s="27">
        <v>2524</v>
      </c>
      <c r="F825" s="25" t="s">
        <v>8220</v>
      </c>
      <c r="G825" s="25" t="s">
        <v>8223</v>
      </c>
      <c r="H825" s="25" t="s">
        <v>8245</v>
      </c>
      <c r="I825" s="25">
        <v>1439662344</v>
      </c>
      <c r="J825" s="25">
        <v>1434478344</v>
      </c>
      <c r="K825" s="25" t="b">
        <v>0</v>
      </c>
      <c r="L825" s="25">
        <v>8</v>
      </c>
      <c r="M825" s="25" t="b">
        <v>0</v>
      </c>
      <c r="N825" s="25" t="s">
        <v>8269</v>
      </c>
      <c r="O825" s="25">
        <v>17</v>
      </c>
      <c r="P825" s="25">
        <v>315.5</v>
      </c>
      <c r="Q825" s="25" t="s">
        <v>8315</v>
      </c>
      <c r="R825" s="25" t="s">
        <v>8316</v>
      </c>
      <c r="S825" s="28">
        <v>42171.758611111116</v>
      </c>
      <c r="T825" s="25">
        <v>25569.000092592592</v>
      </c>
      <c r="U825" s="25">
        <v>2015</v>
      </c>
      <c r="V825" s="25">
        <v>6</v>
      </c>
      <c r="W825" s="25" t="s">
        <v>8377</v>
      </c>
    </row>
    <row r="826" spans="1:23" hidden="1" x14ac:dyDescent="0.3">
      <c r="A826" s="25">
        <v>3891</v>
      </c>
      <c r="B826" s="25" t="s">
        <v>3888</v>
      </c>
      <c r="C826" s="25" t="s">
        <v>7999</v>
      </c>
      <c r="D826" s="26">
        <v>800</v>
      </c>
      <c r="E826" s="27">
        <v>260</v>
      </c>
      <c r="F826" s="25" t="s">
        <v>8220</v>
      </c>
      <c r="G826" s="25" t="s">
        <v>8223</v>
      </c>
      <c r="H826" s="25" t="s">
        <v>8245</v>
      </c>
      <c r="I826" s="25">
        <v>1427086740</v>
      </c>
      <c r="J826" s="25">
        <v>1424488244</v>
      </c>
      <c r="K826" s="25" t="b">
        <v>0</v>
      </c>
      <c r="L826" s="25">
        <v>7</v>
      </c>
      <c r="M826" s="25" t="b">
        <v>0</v>
      </c>
      <c r="N826" s="25" t="s">
        <v>8269</v>
      </c>
      <c r="O826" s="25">
        <v>33</v>
      </c>
      <c r="P826" s="25">
        <v>37.14</v>
      </c>
      <c r="Q826" s="25" t="s">
        <v>8315</v>
      </c>
      <c r="R826" s="25" t="s">
        <v>8316</v>
      </c>
      <c r="S826" s="28">
        <v>42056.1324537037</v>
      </c>
      <c r="T826" s="25">
        <v>25569.000081018519</v>
      </c>
      <c r="U826" s="25">
        <v>2015</v>
      </c>
      <c r="V826" s="25">
        <v>2</v>
      </c>
      <c r="W826" s="25" t="s">
        <v>8373</v>
      </c>
    </row>
    <row r="827" spans="1:23" hidden="1" x14ac:dyDescent="0.3">
      <c r="A827" s="25">
        <v>3892</v>
      </c>
      <c r="B827" s="25" t="s">
        <v>3889</v>
      </c>
      <c r="C827" s="25" t="s">
        <v>8000</v>
      </c>
      <c r="D827" s="26">
        <v>1000</v>
      </c>
      <c r="E827" s="27">
        <v>0</v>
      </c>
      <c r="F827" s="25" t="s">
        <v>8220</v>
      </c>
      <c r="G827" s="25" t="s">
        <v>8223</v>
      </c>
      <c r="H827" s="25" t="s">
        <v>8245</v>
      </c>
      <c r="I827" s="25">
        <v>1408863600</v>
      </c>
      <c r="J827" s="25">
        <v>1408203557</v>
      </c>
      <c r="K827" s="25" t="b">
        <v>0</v>
      </c>
      <c r="L827" s="25">
        <v>0</v>
      </c>
      <c r="M827" s="25" t="b">
        <v>0</v>
      </c>
      <c r="N827" s="25" t="s">
        <v>8269</v>
      </c>
      <c r="O827" s="25">
        <v>0</v>
      </c>
      <c r="P827" s="25">
        <v>0</v>
      </c>
      <c r="Q827" s="25" t="s">
        <v>8315</v>
      </c>
      <c r="R827" s="25" t="s">
        <v>8316</v>
      </c>
      <c r="S827" s="28">
        <v>41867.652280092596</v>
      </c>
      <c r="T827" s="25">
        <v>25569</v>
      </c>
      <c r="U827" s="25">
        <v>2014</v>
      </c>
      <c r="V827" s="25">
        <v>8</v>
      </c>
      <c r="W827" s="25" t="s">
        <v>8379</v>
      </c>
    </row>
    <row r="828" spans="1:23" x14ac:dyDescent="0.3">
      <c r="A828" s="25">
        <v>3893</v>
      </c>
      <c r="B828" s="25" t="s">
        <v>3890</v>
      </c>
      <c r="C828" s="25" t="s">
        <v>8001</v>
      </c>
      <c r="D828" s="26">
        <v>50000</v>
      </c>
      <c r="E828" s="27">
        <v>10775</v>
      </c>
      <c r="F828" s="25" t="s">
        <v>8220</v>
      </c>
      <c r="G828" s="25" t="s">
        <v>8223</v>
      </c>
      <c r="H828" s="25" t="s">
        <v>8245</v>
      </c>
      <c r="I828" s="25">
        <v>1404194400</v>
      </c>
      <c r="J828" s="25">
        <v>1400600840</v>
      </c>
      <c r="K828" s="25" t="b">
        <v>0</v>
      </c>
      <c r="L828" s="25">
        <v>84</v>
      </c>
      <c r="M828" s="25" t="b">
        <v>0</v>
      </c>
      <c r="N828" s="25" t="s">
        <v>8269</v>
      </c>
      <c r="O828" s="25">
        <v>22</v>
      </c>
      <c r="P828" s="25">
        <v>128.27000000000001</v>
      </c>
      <c r="Q828" s="25" t="s">
        <v>8315</v>
      </c>
      <c r="R828" s="25" t="s">
        <v>8316</v>
      </c>
      <c r="S828" s="28">
        <v>41779.657870370371</v>
      </c>
      <c r="T828" s="25">
        <v>25569.000972222224</v>
      </c>
      <c r="U828" s="25">
        <v>2014</v>
      </c>
      <c r="V828" s="25">
        <v>5</v>
      </c>
      <c r="W828" s="25" t="s">
        <v>8376</v>
      </c>
    </row>
    <row r="829" spans="1:23" hidden="1" x14ac:dyDescent="0.3">
      <c r="A829" s="25">
        <v>3894</v>
      </c>
      <c r="B829" s="25" t="s">
        <v>3891</v>
      </c>
      <c r="C829" s="25" t="s">
        <v>8002</v>
      </c>
      <c r="D829" s="26">
        <v>15000</v>
      </c>
      <c r="E829" s="27">
        <v>520</v>
      </c>
      <c r="F829" s="25" t="s">
        <v>8220</v>
      </c>
      <c r="G829" s="25" t="s">
        <v>8223</v>
      </c>
      <c r="H829" s="25" t="s">
        <v>8245</v>
      </c>
      <c r="I829" s="25">
        <v>1481000340</v>
      </c>
      <c r="J829" s="25">
        <v>1478386812</v>
      </c>
      <c r="K829" s="25" t="b">
        <v>0</v>
      </c>
      <c r="L829" s="25">
        <v>11</v>
      </c>
      <c r="M829" s="25" t="b">
        <v>0</v>
      </c>
      <c r="N829" s="25" t="s">
        <v>8269</v>
      </c>
      <c r="O829" s="25">
        <v>3</v>
      </c>
      <c r="P829" s="25">
        <v>47.27</v>
      </c>
      <c r="Q829" s="25" t="s">
        <v>8315</v>
      </c>
      <c r="R829" s="25" t="s">
        <v>8316</v>
      </c>
      <c r="S829" s="28">
        <v>42679.958472222221</v>
      </c>
      <c r="T829" s="25">
        <v>25569.000127314815</v>
      </c>
      <c r="U829" s="25">
        <v>2016</v>
      </c>
      <c r="V829" s="25">
        <v>11</v>
      </c>
      <c r="W829" s="25" t="s">
        <v>8381</v>
      </c>
    </row>
    <row r="830" spans="1:23" hidden="1" x14ac:dyDescent="0.3">
      <c r="A830" s="25">
        <v>3895</v>
      </c>
      <c r="B830" s="25" t="s">
        <v>3892</v>
      </c>
      <c r="C830" s="25" t="s">
        <v>8003</v>
      </c>
      <c r="D830" s="26">
        <v>1000</v>
      </c>
      <c r="E830" s="27">
        <v>50</v>
      </c>
      <c r="F830" s="25" t="s">
        <v>8220</v>
      </c>
      <c r="G830" s="25" t="s">
        <v>8223</v>
      </c>
      <c r="H830" s="25" t="s">
        <v>8245</v>
      </c>
      <c r="I830" s="25">
        <v>1425103218</v>
      </c>
      <c r="J830" s="25">
        <v>1422424818</v>
      </c>
      <c r="K830" s="25" t="b">
        <v>0</v>
      </c>
      <c r="L830" s="25">
        <v>1</v>
      </c>
      <c r="M830" s="25" t="b">
        <v>0</v>
      </c>
      <c r="N830" s="25" t="s">
        <v>8269</v>
      </c>
      <c r="O830" s="25">
        <v>5</v>
      </c>
      <c r="P830" s="25">
        <v>50</v>
      </c>
      <c r="Q830" s="25" t="s">
        <v>8315</v>
      </c>
      <c r="R830" s="25" t="s">
        <v>8316</v>
      </c>
      <c r="S830" s="28">
        <v>42032.250208333338</v>
      </c>
      <c r="T830" s="25">
        <v>25569.000011574073</v>
      </c>
      <c r="U830" s="25">
        <v>2015</v>
      </c>
      <c r="V830" s="25">
        <v>1</v>
      </c>
      <c r="W830" s="25" t="s">
        <v>8372</v>
      </c>
    </row>
    <row r="831" spans="1:23" hidden="1" x14ac:dyDescent="0.3">
      <c r="A831" s="25">
        <v>3896</v>
      </c>
      <c r="B831" s="25" t="s">
        <v>3893</v>
      </c>
      <c r="C831" s="25" t="s">
        <v>8004</v>
      </c>
      <c r="D831" s="26">
        <v>1600</v>
      </c>
      <c r="E831" s="27">
        <v>170</v>
      </c>
      <c r="F831" s="25" t="s">
        <v>8220</v>
      </c>
      <c r="G831" s="25" t="s">
        <v>8223</v>
      </c>
      <c r="H831" s="25" t="s">
        <v>8245</v>
      </c>
      <c r="I831" s="25">
        <v>1402979778</v>
      </c>
      <c r="J831" s="25">
        <v>1401770178</v>
      </c>
      <c r="K831" s="25" t="b">
        <v>0</v>
      </c>
      <c r="L831" s="25">
        <v>4</v>
      </c>
      <c r="M831" s="25" t="b">
        <v>0</v>
      </c>
      <c r="N831" s="25" t="s">
        <v>8269</v>
      </c>
      <c r="O831" s="25">
        <v>11</v>
      </c>
      <c r="P831" s="25">
        <v>42.5</v>
      </c>
      <c r="Q831" s="25" t="s">
        <v>8315</v>
      </c>
      <c r="R831" s="25" t="s">
        <v>8316</v>
      </c>
      <c r="S831" s="28">
        <v>41793.191875000004</v>
      </c>
      <c r="T831" s="25">
        <v>25569.000046296296</v>
      </c>
      <c r="U831" s="25">
        <v>2014</v>
      </c>
      <c r="V831" s="25">
        <v>6</v>
      </c>
      <c r="W831" s="25" t="s">
        <v>8377</v>
      </c>
    </row>
    <row r="832" spans="1:23" hidden="1" x14ac:dyDescent="0.3">
      <c r="A832" s="25">
        <v>3897</v>
      </c>
      <c r="B832" s="25" t="s">
        <v>3894</v>
      </c>
      <c r="C832" s="25" t="s">
        <v>8005</v>
      </c>
      <c r="D832" s="26">
        <v>2500</v>
      </c>
      <c r="E832" s="27">
        <v>440</v>
      </c>
      <c r="F832" s="25" t="s">
        <v>8220</v>
      </c>
      <c r="G832" s="25" t="s">
        <v>8227</v>
      </c>
      <c r="H832" s="25" t="s">
        <v>8249</v>
      </c>
      <c r="I832" s="25">
        <v>1420750683</v>
      </c>
      <c r="J832" s="25">
        <v>1418158683</v>
      </c>
      <c r="K832" s="25" t="b">
        <v>0</v>
      </c>
      <c r="L832" s="25">
        <v>10</v>
      </c>
      <c r="M832" s="25" t="b">
        <v>0</v>
      </c>
      <c r="N832" s="25" t="s">
        <v>8269</v>
      </c>
      <c r="O832" s="25">
        <v>18</v>
      </c>
      <c r="P832" s="25">
        <v>44</v>
      </c>
      <c r="Q832" s="25" t="s">
        <v>8315</v>
      </c>
      <c r="R832" s="25" t="s">
        <v>8316</v>
      </c>
      <c r="S832" s="28">
        <v>41982.87364583333</v>
      </c>
      <c r="T832" s="25">
        <v>25569.000115740742</v>
      </c>
      <c r="U832" s="25">
        <v>2014</v>
      </c>
      <c r="V832" s="25">
        <v>12</v>
      </c>
      <c r="W832" s="25" t="s">
        <v>8382</v>
      </c>
    </row>
    <row r="833" spans="1:23" hidden="1" x14ac:dyDescent="0.3">
      <c r="A833" s="25">
        <v>3898</v>
      </c>
      <c r="B833" s="25" t="s">
        <v>3895</v>
      </c>
      <c r="C833" s="25" t="s">
        <v>8006</v>
      </c>
      <c r="D833" s="26">
        <v>2500</v>
      </c>
      <c r="E833" s="27">
        <v>814</v>
      </c>
      <c r="F833" s="25" t="s">
        <v>8220</v>
      </c>
      <c r="G833" s="25" t="s">
        <v>8224</v>
      </c>
      <c r="H833" s="25" t="s">
        <v>8246</v>
      </c>
      <c r="I833" s="25">
        <v>1439827200</v>
      </c>
      <c r="J833" s="25">
        <v>1436355270</v>
      </c>
      <c r="K833" s="25" t="b">
        <v>0</v>
      </c>
      <c r="L833" s="25">
        <v>16</v>
      </c>
      <c r="M833" s="25" t="b">
        <v>0</v>
      </c>
      <c r="N833" s="25" t="s">
        <v>8269</v>
      </c>
      <c r="O833" s="25">
        <v>33</v>
      </c>
      <c r="P833" s="25">
        <v>50.88</v>
      </c>
      <c r="Q833" s="25" t="s">
        <v>8315</v>
      </c>
      <c r="R833" s="25" t="s">
        <v>8316</v>
      </c>
      <c r="S833" s="28">
        <v>42193.482291666667</v>
      </c>
      <c r="T833" s="25">
        <v>25569.000185185185</v>
      </c>
      <c r="U833" s="25">
        <v>2015</v>
      </c>
      <c r="V833" s="25">
        <v>7</v>
      </c>
      <c r="W833" s="25" t="s">
        <v>8378</v>
      </c>
    </row>
    <row r="834" spans="1:23" hidden="1" x14ac:dyDescent="0.3">
      <c r="A834" s="25">
        <v>3899</v>
      </c>
      <c r="B834" s="25" t="s">
        <v>3896</v>
      </c>
      <c r="C834" s="25" t="s">
        <v>8007</v>
      </c>
      <c r="D834" s="26">
        <v>10000</v>
      </c>
      <c r="E834" s="27">
        <v>125</v>
      </c>
      <c r="F834" s="25" t="s">
        <v>8220</v>
      </c>
      <c r="G834" s="25" t="s">
        <v>8223</v>
      </c>
      <c r="H834" s="25" t="s">
        <v>8245</v>
      </c>
      <c r="I834" s="25">
        <v>1407868561</v>
      </c>
      <c r="J834" s="25">
        <v>1406140561</v>
      </c>
      <c r="K834" s="25" t="b">
        <v>0</v>
      </c>
      <c r="L834" s="25">
        <v>2</v>
      </c>
      <c r="M834" s="25" t="b">
        <v>0</v>
      </c>
      <c r="N834" s="25" t="s">
        <v>8269</v>
      </c>
      <c r="O834" s="25">
        <v>1</v>
      </c>
      <c r="P834" s="25">
        <v>62.5</v>
      </c>
      <c r="Q834" s="25" t="s">
        <v>8315</v>
      </c>
      <c r="R834" s="25" t="s">
        <v>8316</v>
      </c>
      <c r="S834" s="28">
        <v>41843.775011574071</v>
      </c>
      <c r="T834" s="25">
        <v>25569.00002314815</v>
      </c>
      <c r="U834" s="25">
        <v>2014</v>
      </c>
      <c r="V834" s="25">
        <v>7</v>
      </c>
      <c r="W834" s="25" t="s">
        <v>8378</v>
      </c>
    </row>
    <row r="835" spans="1:23" hidden="1" x14ac:dyDescent="0.3">
      <c r="A835" s="25">
        <v>3900</v>
      </c>
      <c r="B835" s="25" t="s">
        <v>3897</v>
      </c>
      <c r="C835" s="25" t="s">
        <v>8008</v>
      </c>
      <c r="D835" s="26">
        <v>2500</v>
      </c>
      <c r="E835" s="27">
        <v>135</v>
      </c>
      <c r="F835" s="25" t="s">
        <v>8220</v>
      </c>
      <c r="G835" s="25" t="s">
        <v>8223</v>
      </c>
      <c r="H835" s="25" t="s">
        <v>8245</v>
      </c>
      <c r="I835" s="25">
        <v>1433988791</v>
      </c>
      <c r="J835" s="25">
        <v>1431396791</v>
      </c>
      <c r="K835" s="25" t="b">
        <v>0</v>
      </c>
      <c r="L835" s="25">
        <v>5</v>
      </c>
      <c r="M835" s="25" t="b">
        <v>0</v>
      </c>
      <c r="N835" s="25" t="s">
        <v>8269</v>
      </c>
      <c r="O835" s="25">
        <v>5</v>
      </c>
      <c r="P835" s="25">
        <v>27</v>
      </c>
      <c r="Q835" s="25" t="s">
        <v>8315</v>
      </c>
      <c r="R835" s="25" t="s">
        <v>8316</v>
      </c>
      <c r="S835" s="28">
        <v>42136.092488425929</v>
      </c>
      <c r="T835" s="25">
        <v>25569.000057870369</v>
      </c>
      <c r="U835" s="25">
        <v>2015</v>
      </c>
      <c r="V835" s="25">
        <v>5</v>
      </c>
      <c r="W835" s="25" t="s">
        <v>8376</v>
      </c>
    </row>
    <row r="836" spans="1:23" hidden="1" x14ac:dyDescent="0.3">
      <c r="A836" s="25">
        <v>3901</v>
      </c>
      <c r="B836" s="25" t="s">
        <v>3898</v>
      </c>
      <c r="C836" s="25" t="s">
        <v>8009</v>
      </c>
      <c r="D836" s="26">
        <v>3000</v>
      </c>
      <c r="E836" s="27">
        <v>25</v>
      </c>
      <c r="F836" s="25" t="s">
        <v>8220</v>
      </c>
      <c r="G836" s="25" t="s">
        <v>8223</v>
      </c>
      <c r="H836" s="25" t="s">
        <v>8245</v>
      </c>
      <c r="I836" s="25">
        <v>1450554599</v>
      </c>
      <c r="J836" s="25">
        <v>1447098599</v>
      </c>
      <c r="K836" s="25" t="b">
        <v>0</v>
      </c>
      <c r="L836" s="25">
        <v>1</v>
      </c>
      <c r="M836" s="25" t="b">
        <v>0</v>
      </c>
      <c r="N836" s="25" t="s">
        <v>8269</v>
      </c>
      <c r="O836" s="25">
        <v>1</v>
      </c>
      <c r="P836" s="25">
        <v>25</v>
      </c>
      <c r="Q836" s="25" t="s">
        <v>8315</v>
      </c>
      <c r="R836" s="25" t="s">
        <v>8316</v>
      </c>
      <c r="S836" s="28">
        <v>42317.826377314821</v>
      </c>
      <c r="T836" s="25">
        <v>25569.000011574073</v>
      </c>
      <c r="U836" s="25">
        <v>2015</v>
      </c>
      <c r="V836" s="25">
        <v>11</v>
      </c>
      <c r="W836" s="25" t="s">
        <v>8381</v>
      </c>
    </row>
    <row r="837" spans="1:23" hidden="1" x14ac:dyDescent="0.3">
      <c r="A837" s="25">
        <v>3902</v>
      </c>
      <c r="B837" s="25" t="s">
        <v>3899</v>
      </c>
      <c r="C837" s="25" t="s">
        <v>8010</v>
      </c>
      <c r="D837" s="26">
        <v>3000</v>
      </c>
      <c r="E837" s="27">
        <v>1465</v>
      </c>
      <c r="F837" s="25" t="s">
        <v>8220</v>
      </c>
      <c r="G837" s="25" t="s">
        <v>8224</v>
      </c>
      <c r="H837" s="25" t="s">
        <v>8246</v>
      </c>
      <c r="I837" s="25">
        <v>1479125642</v>
      </c>
      <c r="J837" s="25">
        <v>1476962042</v>
      </c>
      <c r="K837" s="25" t="b">
        <v>0</v>
      </c>
      <c r="L837" s="25">
        <v>31</v>
      </c>
      <c r="M837" s="25" t="b">
        <v>0</v>
      </c>
      <c r="N837" s="25" t="s">
        <v>8269</v>
      </c>
      <c r="O837" s="25">
        <v>49</v>
      </c>
      <c r="P837" s="25">
        <v>47.26</v>
      </c>
      <c r="Q837" s="25" t="s">
        <v>8315</v>
      </c>
      <c r="R837" s="25" t="s">
        <v>8316</v>
      </c>
      <c r="S837" s="28">
        <v>42663.468078703707</v>
      </c>
      <c r="T837" s="25">
        <v>25569.000358796296</v>
      </c>
      <c r="U837" s="25">
        <v>2016</v>
      </c>
      <c r="V837" s="25">
        <v>10</v>
      </c>
      <c r="W837" s="25" t="s">
        <v>8383</v>
      </c>
    </row>
    <row r="838" spans="1:23" hidden="1" x14ac:dyDescent="0.3">
      <c r="A838" s="25">
        <v>3903</v>
      </c>
      <c r="B838" s="25" t="s">
        <v>3900</v>
      </c>
      <c r="C838" s="25" t="s">
        <v>8011</v>
      </c>
      <c r="D838" s="26">
        <v>1500</v>
      </c>
      <c r="E838" s="27">
        <v>0</v>
      </c>
      <c r="F838" s="25" t="s">
        <v>8220</v>
      </c>
      <c r="G838" s="25" t="s">
        <v>8223</v>
      </c>
      <c r="H838" s="25" t="s">
        <v>8245</v>
      </c>
      <c r="I838" s="25">
        <v>1439581080</v>
      </c>
      <c r="J838" s="25">
        <v>1435709765</v>
      </c>
      <c r="K838" s="25" t="b">
        <v>0</v>
      </c>
      <c r="L838" s="25">
        <v>0</v>
      </c>
      <c r="M838" s="25" t="b">
        <v>0</v>
      </c>
      <c r="N838" s="25" t="s">
        <v>8269</v>
      </c>
      <c r="O838" s="25">
        <v>0</v>
      </c>
      <c r="P838" s="25">
        <v>0</v>
      </c>
      <c r="Q838" s="25" t="s">
        <v>8315</v>
      </c>
      <c r="R838" s="25" t="s">
        <v>8316</v>
      </c>
      <c r="S838" s="28">
        <v>42186.01116898148</v>
      </c>
      <c r="T838" s="25">
        <v>25569</v>
      </c>
      <c r="U838" s="25">
        <v>2015</v>
      </c>
      <c r="V838" s="25">
        <v>7</v>
      </c>
      <c r="W838" s="25" t="s">
        <v>8378</v>
      </c>
    </row>
    <row r="839" spans="1:23" hidden="1" x14ac:dyDescent="0.3">
      <c r="A839" s="25">
        <v>3904</v>
      </c>
      <c r="B839" s="25" t="s">
        <v>3901</v>
      </c>
      <c r="C839" s="25" t="s">
        <v>8012</v>
      </c>
      <c r="D839" s="26">
        <v>10000</v>
      </c>
      <c r="E839" s="27">
        <v>3</v>
      </c>
      <c r="F839" s="25" t="s">
        <v>8220</v>
      </c>
      <c r="G839" s="25" t="s">
        <v>8223</v>
      </c>
      <c r="H839" s="25" t="s">
        <v>8245</v>
      </c>
      <c r="I839" s="25">
        <v>1429074240</v>
      </c>
      <c r="J839" s="25">
        <v>1427866200</v>
      </c>
      <c r="K839" s="25" t="b">
        <v>0</v>
      </c>
      <c r="L839" s="25">
        <v>2</v>
      </c>
      <c r="M839" s="25" t="b">
        <v>0</v>
      </c>
      <c r="N839" s="25" t="s">
        <v>8269</v>
      </c>
      <c r="O839" s="25">
        <v>0</v>
      </c>
      <c r="P839" s="25">
        <v>1.5</v>
      </c>
      <c r="Q839" s="25" t="s">
        <v>8315</v>
      </c>
      <c r="R839" s="25" t="s">
        <v>8316</v>
      </c>
      <c r="S839" s="28">
        <v>42095.229166666672</v>
      </c>
      <c r="T839" s="25">
        <v>25569.00002314815</v>
      </c>
      <c r="U839" s="25">
        <v>2015</v>
      </c>
      <c r="V839" s="25">
        <v>4</v>
      </c>
      <c r="W839" s="25" t="s">
        <v>8375</v>
      </c>
    </row>
    <row r="840" spans="1:23" hidden="1" x14ac:dyDescent="0.3">
      <c r="A840" s="25">
        <v>3905</v>
      </c>
      <c r="B840" s="25" t="s">
        <v>3902</v>
      </c>
      <c r="C840" s="25" t="s">
        <v>8013</v>
      </c>
      <c r="D840" s="26">
        <v>1500</v>
      </c>
      <c r="E840" s="27">
        <v>173</v>
      </c>
      <c r="F840" s="25" t="s">
        <v>8220</v>
      </c>
      <c r="G840" s="25" t="s">
        <v>8224</v>
      </c>
      <c r="H840" s="25" t="s">
        <v>8246</v>
      </c>
      <c r="I840" s="25">
        <v>1434063600</v>
      </c>
      <c r="J840" s="25">
        <v>1430405903</v>
      </c>
      <c r="K840" s="25" t="b">
        <v>0</v>
      </c>
      <c r="L840" s="25">
        <v>7</v>
      </c>
      <c r="M840" s="25" t="b">
        <v>0</v>
      </c>
      <c r="N840" s="25" t="s">
        <v>8269</v>
      </c>
      <c r="O840" s="25">
        <v>12</v>
      </c>
      <c r="P840" s="25">
        <v>24.71</v>
      </c>
      <c r="Q840" s="25" t="s">
        <v>8315</v>
      </c>
      <c r="R840" s="25" t="s">
        <v>8316</v>
      </c>
      <c r="S840" s="28">
        <v>42124.623877314814</v>
      </c>
      <c r="T840" s="25">
        <v>25569.000081018519</v>
      </c>
      <c r="U840" s="25">
        <v>2015</v>
      </c>
      <c r="V840" s="25">
        <v>4</v>
      </c>
      <c r="W840" s="25" t="s">
        <v>8375</v>
      </c>
    </row>
    <row r="841" spans="1:23" hidden="1" x14ac:dyDescent="0.3">
      <c r="A841" s="25">
        <v>3906</v>
      </c>
      <c r="B841" s="25" t="s">
        <v>3903</v>
      </c>
      <c r="C841" s="25" t="s">
        <v>8014</v>
      </c>
      <c r="D841" s="26">
        <v>1500</v>
      </c>
      <c r="E841" s="27">
        <v>1010</v>
      </c>
      <c r="F841" s="25" t="s">
        <v>8220</v>
      </c>
      <c r="G841" s="25" t="s">
        <v>8224</v>
      </c>
      <c r="H841" s="25" t="s">
        <v>8246</v>
      </c>
      <c r="I841" s="25">
        <v>1435325100</v>
      </c>
      <c r="J841" s="25">
        <v>1432072893</v>
      </c>
      <c r="K841" s="25" t="b">
        <v>0</v>
      </c>
      <c r="L841" s="25">
        <v>16</v>
      </c>
      <c r="M841" s="25" t="b">
        <v>0</v>
      </c>
      <c r="N841" s="25" t="s">
        <v>8269</v>
      </c>
      <c r="O841" s="25">
        <v>67</v>
      </c>
      <c r="P841" s="25">
        <v>63.13</v>
      </c>
      <c r="Q841" s="25" t="s">
        <v>8315</v>
      </c>
      <c r="R841" s="25" t="s">
        <v>8316</v>
      </c>
      <c r="S841" s="28">
        <v>42143.917743055557</v>
      </c>
      <c r="T841" s="25">
        <v>25569.000185185185</v>
      </c>
      <c r="U841" s="25">
        <v>2015</v>
      </c>
      <c r="V841" s="25">
        <v>5</v>
      </c>
      <c r="W841" s="25" t="s">
        <v>8376</v>
      </c>
    </row>
    <row r="842" spans="1:23" hidden="1" x14ac:dyDescent="0.3">
      <c r="A842" s="25">
        <v>3907</v>
      </c>
      <c r="B842" s="25" t="s">
        <v>3904</v>
      </c>
      <c r="C842" s="25" t="s">
        <v>8015</v>
      </c>
      <c r="D842" s="26">
        <v>1000</v>
      </c>
      <c r="E842" s="27">
        <v>153</v>
      </c>
      <c r="F842" s="25" t="s">
        <v>8220</v>
      </c>
      <c r="G842" s="25" t="s">
        <v>8223</v>
      </c>
      <c r="H842" s="25" t="s">
        <v>8245</v>
      </c>
      <c r="I842" s="25">
        <v>1414354080</v>
      </c>
      <c r="J842" s="25">
        <v>1411587606</v>
      </c>
      <c r="K842" s="25" t="b">
        <v>0</v>
      </c>
      <c r="L842" s="25">
        <v>4</v>
      </c>
      <c r="M842" s="25" t="b">
        <v>0</v>
      </c>
      <c r="N842" s="25" t="s">
        <v>8269</v>
      </c>
      <c r="O842" s="25">
        <v>15</v>
      </c>
      <c r="P842" s="25">
        <v>38.25</v>
      </c>
      <c r="Q842" s="25" t="s">
        <v>8315</v>
      </c>
      <c r="R842" s="25" t="s">
        <v>8316</v>
      </c>
      <c r="S842" s="28">
        <v>41906.819513888891</v>
      </c>
      <c r="T842" s="25">
        <v>25569.000046296296</v>
      </c>
      <c r="U842" s="25">
        <v>2014</v>
      </c>
      <c r="V842" s="25">
        <v>9</v>
      </c>
      <c r="W842" s="25" t="s">
        <v>8380</v>
      </c>
    </row>
    <row r="843" spans="1:23" hidden="1" x14ac:dyDescent="0.3">
      <c r="A843" s="25">
        <v>3908</v>
      </c>
      <c r="B843" s="25" t="s">
        <v>3905</v>
      </c>
      <c r="C843" s="25" t="s">
        <v>8016</v>
      </c>
      <c r="D843" s="26">
        <v>750</v>
      </c>
      <c r="E843" s="27">
        <v>65</v>
      </c>
      <c r="F843" s="25" t="s">
        <v>8220</v>
      </c>
      <c r="G843" s="25" t="s">
        <v>8223</v>
      </c>
      <c r="H843" s="25" t="s">
        <v>8245</v>
      </c>
      <c r="I843" s="25">
        <v>1406603696</v>
      </c>
      <c r="J843" s="25">
        <v>1405307696</v>
      </c>
      <c r="K843" s="25" t="b">
        <v>0</v>
      </c>
      <c r="L843" s="25">
        <v>4</v>
      </c>
      <c r="M843" s="25" t="b">
        <v>0</v>
      </c>
      <c r="N843" s="25" t="s">
        <v>8269</v>
      </c>
      <c r="O843" s="25">
        <v>9</v>
      </c>
      <c r="P843" s="25">
        <v>16.25</v>
      </c>
      <c r="Q843" s="25" t="s">
        <v>8315</v>
      </c>
      <c r="R843" s="25" t="s">
        <v>8316</v>
      </c>
      <c r="S843" s="28">
        <v>41834.135370370372</v>
      </c>
      <c r="T843" s="25">
        <v>25569.000046296296</v>
      </c>
      <c r="U843" s="25">
        <v>2014</v>
      </c>
      <c r="V843" s="25">
        <v>7</v>
      </c>
      <c r="W843" s="25" t="s">
        <v>8378</v>
      </c>
    </row>
    <row r="844" spans="1:23" x14ac:dyDescent="0.3">
      <c r="A844" s="25">
        <v>3909</v>
      </c>
      <c r="B844" s="25" t="s">
        <v>3906</v>
      </c>
      <c r="C844" s="25" t="s">
        <v>8017</v>
      </c>
      <c r="D844" s="26">
        <v>60000</v>
      </c>
      <c r="E844" s="27">
        <v>135</v>
      </c>
      <c r="F844" s="25" t="s">
        <v>8220</v>
      </c>
      <c r="G844" s="25" t="s">
        <v>8223</v>
      </c>
      <c r="H844" s="25" t="s">
        <v>8245</v>
      </c>
      <c r="I844" s="25">
        <v>1410424642</v>
      </c>
      <c r="J844" s="25">
        <v>1407832642</v>
      </c>
      <c r="K844" s="25" t="b">
        <v>0</v>
      </c>
      <c r="L844" s="25">
        <v>4</v>
      </c>
      <c r="M844" s="25" t="b">
        <v>0</v>
      </c>
      <c r="N844" s="25" t="s">
        <v>8269</v>
      </c>
      <c r="O844" s="25">
        <v>0</v>
      </c>
      <c r="P844" s="25">
        <v>33.75</v>
      </c>
      <c r="Q844" s="25" t="s">
        <v>8315</v>
      </c>
      <c r="R844" s="25" t="s">
        <v>8316</v>
      </c>
      <c r="S844" s="28">
        <v>41863.359282407408</v>
      </c>
      <c r="T844" s="25">
        <v>25569.000046296296</v>
      </c>
      <c r="U844" s="25">
        <v>2014</v>
      </c>
      <c r="V844" s="25">
        <v>8</v>
      </c>
      <c r="W844" s="25" t="s">
        <v>8379</v>
      </c>
    </row>
    <row r="845" spans="1:23" hidden="1" x14ac:dyDescent="0.3">
      <c r="A845" s="25">
        <v>3910</v>
      </c>
      <c r="B845" s="25" t="s">
        <v>3907</v>
      </c>
      <c r="C845" s="25" t="s">
        <v>8018</v>
      </c>
      <c r="D845" s="26">
        <v>6000</v>
      </c>
      <c r="E845" s="27">
        <v>185</v>
      </c>
      <c r="F845" s="25" t="s">
        <v>8220</v>
      </c>
      <c r="G845" s="25" t="s">
        <v>8223</v>
      </c>
      <c r="H845" s="25" t="s">
        <v>8245</v>
      </c>
      <c r="I845" s="25">
        <v>1441649397</v>
      </c>
      <c r="J845" s="25">
        <v>1439057397</v>
      </c>
      <c r="K845" s="25" t="b">
        <v>0</v>
      </c>
      <c r="L845" s="25">
        <v>3</v>
      </c>
      <c r="M845" s="25" t="b">
        <v>0</v>
      </c>
      <c r="N845" s="25" t="s">
        <v>8269</v>
      </c>
      <c r="O845" s="25">
        <v>3</v>
      </c>
      <c r="P845" s="25">
        <v>61.67</v>
      </c>
      <c r="Q845" s="25" t="s">
        <v>8315</v>
      </c>
      <c r="R845" s="25" t="s">
        <v>8316</v>
      </c>
      <c r="S845" s="28">
        <v>42224.756909722222</v>
      </c>
      <c r="T845" s="25">
        <v>25569.000034722223</v>
      </c>
      <c r="U845" s="25">
        <v>2015</v>
      </c>
      <c r="V845" s="25">
        <v>8</v>
      </c>
      <c r="W845" s="25" t="s">
        <v>8379</v>
      </c>
    </row>
    <row r="846" spans="1:23" hidden="1" x14ac:dyDescent="0.3">
      <c r="A846" s="25">
        <v>3911</v>
      </c>
      <c r="B846" s="25" t="s">
        <v>3908</v>
      </c>
      <c r="C846" s="25" t="s">
        <v>8019</v>
      </c>
      <c r="D846" s="26">
        <v>8000</v>
      </c>
      <c r="E846" s="27">
        <v>2993</v>
      </c>
      <c r="F846" s="25" t="s">
        <v>8220</v>
      </c>
      <c r="G846" s="25" t="s">
        <v>8223</v>
      </c>
      <c r="H846" s="25" t="s">
        <v>8245</v>
      </c>
      <c r="I846" s="25">
        <v>1417033777</v>
      </c>
      <c r="J846" s="25">
        <v>1414438177</v>
      </c>
      <c r="K846" s="25" t="b">
        <v>0</v>
      </c>
      <c r="L846" s="25">
        <v>36</v>
      </c>
      <c r="M846" s="25" t="b">
        <v>0</v>
      </c>
      <c r="N846" s="25" t="s">
        <v>8269</v>
      </c>
      <c r="O846" s="25">
        <v>37</v>
      </c>
      <c r="P846" s="25">
        <v>83.14</v>
      </c>
      <c r="Q846" s="25" t="s">
        <v>8315</v>
      </c>
      <c r="R846" s="25" t="s">
        <v>8316</v>
      </c>
      <c r="S846" s="28">
        <v>41939.8122337963</v>
      </c>
      <c r="T846" s="25">
        <v>25569.000416666666</v>
      </c>
      <c r="U846" s="25">
        <v>2014</v>
      </c>
      <c r="V846" s="25">
        <v>10</v>
      </c>
      <c r="W846" s="25" t="s">
        <v>8383</v>
      </c>
    </row>
    <row r="847" spans="1:23" hidden="1" x14ac:dyDescent="0.3">
      <c r="A847" s="25">
        <v>3912</v>
      </c>
      <c r="B847" s="25" t="s">
        <v>3909</v>
      </c>
      <c r="C847" s="25" t="s">
        <v>8020</v>
      </c>
      <c r="D847" s="26">
        <v>15000</v>
      </c>
      <c r="E847" s="27">
        <v>1</v>
      </c>
      <c r="F847" s="25" t="s">
        <v>8220</v>
      </c>
      <c r="G847" s="25" t="s">
        <v>8223</v>
      </c>
      <c r="H847" s="25" t="s">
        <v>8245</v>
      </c>
      <c r="I847" s="25">
        <v>1429936500</v>
      </c>
      <c r="J847" s="25">
        <v>1424759330</v>
      </c>
      <c r="K847" s="25" t="b">
        <v>0</v>
      </c>
      <c r="L847" s="25">
        <v>1</v>
      </c>
      <c r="M847" s="25" t="b">
        <v>0</v>
      </c>
      <c r="N847" s="25" t="s">
        <v>8269</v>
      </c>
      <c r="O847" s="25">
        <v>0</v>
      </c>
      <c r="P847" s="25">
        <v>1</v>
      </c>
      <c r="Q847" s="25" t="s">
        <v>8315</v>
      </c>
      <c r="R847" s="25" t="s">
        <v>8316</v>
      </c>
      <c r="S847" s="28">
        <v>42059.270023148143</v>
      </c>
      <c r="T847" s="25">
        <v>25569.000011574073</v>
      </c>
      <c r="U847" s="25">
        <v>2015</v>
      </c>
      <c r="V847" s="25">
        <v>2</v>
      </c>
      <c r="W847" s="25" t="s">
        <v>8373</v>
      </c>
    </row>
    <row r="848" spans="1:23" hidden="1" x14ac:dyDescent="0.3">
      <c r="A848" s="25">
        <v>3913</v>
      </c>
      <c r="B848" s="25" t="s">
        <v>3910</v>
      </c>
      <c r="C848" s="25" t="s">
        <v>8021</v>
      </c>
      <c r="D848" s="26">
        <v>10000</v>
      </c>
      <c r="E848" s="27">
        <v>1000</v>
      </c>
      <c r="F848" s="25" t="s">
        <v>8220</v>
      </c>
      <c r="G848" s="25" t="s">
        <v>8223</v>
      </c>
      <c r="H848" s="25" t="s">
        <v>8245</v>
      </c>
      <c r="I848" s="25">
        <v>1448863449</v>
      </c>
      <c r="J848" s="25">
        <v>1446267849</v>
      </c>
      <c r="K848" s="25" t="b">
        <v>0</v>
      </c>
      <c r="L848" s="25">
        <v>7</v>
      </c>
      <c r="M848" s="25" t="b">
        <v>0</v>
      </c>
      <c r="N848" s="25" t="s">
        <v>8269</v>
      </c>
      <c r="O848" s="25">
        <v>10</v>
      </c>
      <c r="P848" s="25">
        <v>142.86000000000001</v>
      </c>
      <c r="Q848" s="25" t="s">
        <v>8315</v>
      </c>
      <c r="R848" s="25" t="s">
        <v>8316</v>
      </c>
      <c r="S848" s="28">
        <v>42308.211215277777</v>
      </c>
      <c r="T848" s="25">
        <v>25569.000081018519</v>
      </c>
      <c r="U848" s="25">
        <v>2015</v>
      </c>
      <c r="V848" s="25">
        <v>10</v>
      </c>
      <c r="W848" s="25" t="s">
        <v>8383</v>
      </c>
    </row>
    <row r="849" spans="1:23" hidden="1" x14ac:dyDescent="0.3">
      <c r="A849" s="25">
        <v>3914</v>
      </c>
      <c r="B849" s="25" t="s">
        <v>3911</v>
      </c>
      <c r="C849" s="25" t="s">
        <v>8022</v>
      </c>
      <c r="D849" s="26">
        <v>2500</v>
      </c>
      <c r="E849" s="27">
        <v>909</v>
      </c>
      <c r="F849" s="25" t="s">
        <v>8220</v>
      </c>
      <c r="G849" s="25" t="s">
        <v>8224</v>
      </c>
      <c r="H849" s="25" t="s">
        <v>8246</v>
      </c>
      <c r="I849" s="25">
        <v>1431298740</v>
      </c>
      <c r="J849" s="25">
        <v>1429558756</v>
      </c>
      <c r="K849" s="25" t="b">
        <v>0</v>
      </c>
      <c r="L849" s="25">
        <v>27</v>
      </c>
      <c r="M849" s="25" t="b">
        <v>0</v>
      </c>
      <c r="N849" s="25" t="s">
        <v>8269</v>
      </c>
      <c r="O849" s="25">
        <v>36</v>
      </c>
      <c r="P849" s="25">
        <v>33.67</v>
      </c>
      <c r="Q849" s="25" t="s">
        <v>8315</v>
      </c>
      <c r="R849" s="25" t="s">
        <v>8316</v>
      </c>
      <c r="S849" s="28">
        <v>42114.818935185183</v>
      </c>
      <c r="T849" s="25">
        <v>25569.0003125</v>
      </c>
      <c r="U849" s="25">
        <v>2015</v>
      </c>
      <c r="V849" s="25">
        <v>4</v>
      </c>
      <c r="W849" s="25" t="s">
        <v>8375</v>
      </c>
    </row>
    <row r="850" spans="1:23" hidden="1" x14ac:dyDescent="0.3">
      <c r="A850" s="25">
        <v>3915</v>
      </c>
      <c r="B850" s="25" t="s">
        <v>3912</v>
      </c>
      <c r="C850" s="25" t="s">
        <v>8023</v>
      </c>
      <c r="D850" s="26">
        <v>1500</v>
      </c>
      <c r="E850" s="27">
        <v>5</v>
      </c>
      <c r="F850" s="25" t="s">
        <v>8220</v>
      </c>
      <c r="G850" s="25" t="s">
        <v>8224</v>
      </c>
      <c r="H850" s="25" t="s">
        <v>8246</v>
      </c>
      <c r="I850" s="25">
        <v>1464824309</v>
      </c>
      <c r="J850" s="25">
        <v>1462232309</v>
      </c>
      <c r="K850" s="25" t="b">
        <v>0</v>
      </c>
      <c r="L850" s="25">
        <v>1</v>
      </c>
      <c r="M850" s="25" t="b">
        <v>0</v>
      </c>
      <c r="N850" s="25" t="s">
        <v>8269</v>
      </c>
      <c r="O850" s="25">
        <v>0</v>
      </c>
      <c r="P850" s="25">
        <v>5</v>
      </c>
      <c r="Q850" s="25" t="s">
        <v>8315</v>
      </c>
      <c r="R850" s="25" t="s">
        <v>8316</v>
      </c>
      <c r="S850" s="28">
        <v>42492.98505787037</v>
      </c>
      <c r="T850" s="25">
        <v>25569.000011574073</v>
      </c>
      <c r="U850" s="25">
        <v>2016</v>
      </c>
      <c r="V850" s="25">
        <v>5</v>
      </c>
      <c r="W850" s="25" t="s">
        <v>8376</v>
      </c>
    </row>
    <row r="851" spans="1:23" hidden="1" x14ac:dyDescent="0.3">
      <c r="A851" s="25">
        <v>3916</v>
      </c>
      <c r="B851" s="25" t="s">
        <v>3913</v>
      </c>
      <c r="C851" s="25" t="s">
        <v>8024</v>
      </c>
      <c r="D851" s="26">
        <v>2000</v>
      </c>
      <c r="E851" s="27">
        <v>0</v>
      </c>
      <c r="F851" s="25" t="s">
        <v>8220</v>
      </c>
      <c r="G851" s="25" t="s">
        <v>8231</v>
      </c>
      <c r="H851" s="25" t="s">
        <v>8252</v>
      </c>
      <c r="I851" s="25">
        <v>1464952752</v>
      </c>
      <c r="J851" s="25">
        <v>1462360752</v>
      </c>
      <c r="K851" s="25" t="b">
        <v>0</v>
      </c>
      <c r="L851" s="25">
        <v>0</v>
      </c>
      <c r="M851" s="25" t="b">
        <v>0</v>
      </c>
      <c r="N851" s="25" t="s">
        <v>8269</v>
      </c>
      <c r="O851" s="25">
        <v>0</v>
      </c>
      <c r="P851" s="25">
        <v>0</v>
      </c>
      <c r="Q851" s="25" t="s">
        <v>8315</v>
      </c>
      <c r="R851" s="25" t="s">
        <v>8316</v>
      </c>
      <c r="S851" s="28">
        <v>42494.471666666665</v>
      </c>
      <c r="T851" s="25">
        <v>25569</v>
      </c>
      <c r="U851" s="25">
        <v>2016</v>
      </c>
      <c r="V851" s="25">
        <v>5</v>
      </c>
      <c r="W851" s="25" t="s">
        <v>8376</v>
      </c>
    </row>
    <row r="852" spans="1:23" hidden="1" x14ac:dyDescent="0.3">
      <c r="A852" s="25">
        <v>3917</v>
      </c>
      <c r="B852" s="25" t="s">
        <v>3914</v>
      </c>
      <c r="C852" s="25" t="s">
        <v>8025</v>
      </c>
      <c r="D852" s="26">
        <v>3500</v>
      </c>
      <c r="E852" s="27">
        <v>10</v>
      </c>
      <c r="F852" s="25" t="s">
        <v>8220</v>
      </c>
      <c r="G852" s="25" t="s">
        <v>8224</v>
      </c>
      <c r="H852" s="25" t="s">
        <v>8246</v>
      </c>
      <c r="I852" s="25">
        <v>1410439161</v>
      </c>
      <c r="J852" s="25">
        <v>1407847161</v>
      </c>
      <c r="K852" s="25" t="b">
        <v>0</v>
      </c>
      <c r="L852" s="25">
        <v>1</v>
      </c>
      <c r="M852" s="25" t="b">
        <v>0</v>
      </c>
      <c r="N852" s="25" t="s">
        <v>8269</v>
      </c>
      <c r="O852" s="25">
        <v>0</v>
      </c>
      <c r="P852" s="25">
        <v>10</v>
      </c>
      <c r="Q852" s="25" t="s">
        <v>8315</v>
      </c>
      <c r="R852" s="25" t="s">
        <v>8316</v>
      </c>
      <c r="S852" s="28">
        <v>41863.527326388888</v>
      </c>
      <c r="T852" s="25">
        <v>25569.000011574073</v>
      </c>
      <c r="U852" s="25">
        <v>2014</v>
      </c>
      <c r="V852" s="25">
        <v>8</v>
      </c>
      <c r="W852" s="25" t="s">
        <v>8379</v>
      </c>
    </row>
    <row r="853" spans="1:23" x14ac:dyDescent="0.3">
      <c r="A853" s="25">
        <v>3918</v>
      </c>
      <c r="B853" s="25" t="s">
        <v>3915</v>
      </c>
      <c r="C853" s="25" t="s">
        <v>8026</v>
      </c>
      <c r="D853" s="26">
        <v>60000</v>
      </c>
      <c r="E853" s="27">
        <v>120</v>
      </c>
      <c r="F853" s="25" t="s">
        <v>8220</v>
      </c>
      <c r="G853" s="25" t="s">
        <v>8224</v>
      </c>
      <c r="H853" s="25" t="s">
        <v>8246</v>
      </c>
      <c r="I853" s="25">
        <v>1407168000</v>
      </c>
      <c r="J853" s="25">
        <v>1406131023</v>
      </c>
      <c r="K853" s="25" t="b">
        <v>0</v>
      </c>
      <c r="L853" s="25">
        <v>3</v>
      </c>
      <c r="M853" s="25" t="b">
        <v>0</v>
      </c>
      <c r="N853" s="25" t="s">
        <v>8269</v>
      </c>
      <c r="O853" s="25">
        <v>0</v>
      </c>
      <c r="P853" s="25">
        <v>40</v>
      </c>
      <c r="Q853" s="25" t="s">
        <v>8315</v>
      </c>
      <c r="R853" s="25" t="s">
        <v>8316</v>
      </c>
      <c r="S853" s="28">
        <v>41843.664618055554</v>
      </c>
      <c r="T853" s="25">
        <v>25569.000034722223</v>
      </c>
      <c r="U853" s="25">
        <v>2014</v>
      </c>
      <c r="V853" s="25">
        <v>7</v>
      </c>
      <c r="W853" s="25" t="s">
        <v>8378</v>
      </c>
    </row>
    <row r="854" spans="1:23" hidden="1" x14ac:dyDescent="0.3">
      <c r="A854" s="25">
        <v>3919</v>
      </c>
      <c r="B854" s="25" t="s">
        <v>3916</v>
      </c>
      <c r="C854" s="25" t="s">
        <v>8027</v>
      </c>
      <c r="D854" s="26">
        <v>5000</v>
      </c>
      <c r="E854" s="27">
        <v>90</v>
      </c>
      <c r="F854" s="25" t="s">
        <v>8220</v>
      </c>
      <c r="G854" s="25" t="s">
        <v>8224</v>
      </c>
      <c r="H854" s="25" t="s">
        <v>8246</v>
      </c>
      <c r="I854" s="25">
        <v>1453075200</v>
      </c>
      <c r="J854" s="25">
        <v>1450628773</v>
      </c>
      <c r="K854" s="25" t="b">
        <v>0</v>
      </c>
      <c r="L854" s="25">
        <v>3</v>
      </c>
      <c r="M854" s="25" t="b">
        <v>0</v>
      </c>
      <c r="N854" s="25" t="s">
        <v>8269</v>
      </c>
      <c r="O854" s="25">
        <v>2</v>
      </c>
      <c r="P854" s="25">
        <v>30</v>
      </c>
      <c r="Q854" s="25" t="s">
        <v>8315</v>
      </c>
      <c r="R854" s="25" t="s">
        <v>8316</v>
      </c>
      <c r="S854" s="28">
        <v>42358.684872685189</v>
      </c>
      <c r="T854" s="25">
        <v>25569.000034722223</v>
      </c>
      <c r="U854" s="25">
        <v>2015</v>
      </c>
      <c r="V854" s="25">
        <v>12</v>
      </c>
      <c r="W854" s="25" t="s">
        <v>8382</v>
      </c>
    </row>
    <row r="855" spans="1:23" hidden="1" x14ac:dyDescent="0.3">
      <c r="A855" s="25">
        <v>3920</v>
      </c>
      <c r="B855" s="25" t="s">
        <v>3917</v>
      </c>
      <c r="C855" s="25" t="s">
        <v>8028</v>
      </c>
      <c r="D855" s="26">
        <v>2500</v>
      </c>
      <c r="E855" s="27">
        <v>135</v>
      </c>
      <c r="F855" s="25" t="s">
        <v>8220</v>
      </c>
      <c r="G855" s="25" t="s">
        <v>8224</v>
      </c>
      <c r="H855" s="25" t="s">
        <v>8246</v>
      </c>
      <c r="I855" s="25">
        <v>1479032260</v>
      </c>
      <c r="J855" s="25">
        <v>1476436660</v>
      </c>
      <c r="K855" s="25" t="b">
        <v>0</v>
      </c>
      <c r="L855" s="25">
        <v>3</v>
      </c>
      <c r="M855" s="25" t="b">
        <v>0</v>
      </c>
      <c r="N855" s="25" t="s">
        <v>8269</v>
      </c>
      <c r="O855" s="25">
        <v>5</v>
      </c>
      <c r="P855" s="25">
        <v>45</v>
      </c>
      <c r="Q855" s="25" t="s">
        <v>8315</v>
      </c>
      <c r="R855" s="25" t="s">
        <v>8316</v>
      </c>
      <c r="S855" s="28">
        <v>42657.38726851852</v>
      </c>
      <c r="T855" s="25">
        <v>25569.000034722223</v>
      </c>
      <c r="U855" s="25">
        <v>2016</v>
      </c>
      <c r="V855" s="25">
        <v>10</v>
      </c>
      <c r="W855" s="25" t="s">
        <v>8383</v>
      </c>
    </row>
    <row r="856" spans="1:23" hidden="1" x14ac:dyDescent="0.3">
      <c r="A856" s="25">
        <v>3921</v>
      </c>
      <c r="B856" s="25" t="s">
        <v>3918</v>
      </c>
      <c r="C856" s="25" t="s">
        <v>8029</v>
      </c>
      <c r="D856" s="26">
        <v>3000</v>
      </c>
      <c r="E856" s="27">
        <v>0</v>
      </c>
      <c r="F856" s="25" t="s">
        <v>8220</v>
      </c>
      <c r="G856" s="25" t="s">
        <v>8224</v>
      </c>
      <c r="H856" s="25" t="s">
        <v>8246</v>
      </c>
      <c r="I856" s="25">
        <v>1414346400</v>
      </c>
      <c r="J856" s="25">
        <v>1413291655</v>
      </c>
      <c r="K856" s="25" t="b">
        <v>0</v>
      </c>
      <c r="L856" s="25">
        <v>0</v>
      </c>
      <c r="M856" s="25" t="b">
        <v>0</v>
      </c>
      <c r="N856" s="25" t="s">
        <v>8269</v>
      </c>
      <c r="O856" s="25">
        <v>0</v>
      </c>
      <c r="P856" s="25">
        <v>0</v>
      </c>
      <c r="Q856" s="25" t="s">
        <v>8315</v>
      </c>
      <c r="R856" s="25" t="s">
        <v>8316</v>
      </c>
      <c r="S856" s="28">
        <v>41926.542303240742</v>
      </c>
      <c r="T856" s="25">
        <v>25569</v>
      </c>
      <c r="U856" s="25">
        <v>2014</v>
      </c>
      <c r="V856" s="25">
        <v>10</v>
      </c>
      <c r="W856" s="25" t="s">
        <v>8383</v>
      </c>
    </row>
    <row r="857" spans="1:23" hidden="1" x14ac:dyDescent="0.3">
      <c r="A857" s="25">
        <v>3922</v>
      </c>
      <c r="B857" s="25" t="s">
        <v>3919</v>
      </c>
      <c r="C857" s="25" t="s">
        <v>8030</v>
      </c>
      <c r="D857" s="26">
        <v>750</v>
      </c>
      <c r="E857" s="27">
        <v>61</v>
      </c>
      <c r="F857" s="25" t="s">
        <v>8220</v>
      </c>
      <c r="G857" s="25" t="s">
        <v>8223</v>
      </c>
      <c r="H857" s="25" t="s">
        <v>8245</v>
      </c>
      <c r="I857" s="25">
        <v>1425337200</v>
      </c>
      <c r="J857" s="25">
        <v>1421432810</v>
      </c>
      <c r="K857" s="25" t="b">
        <v>0</v>
      </c>
      <c r="L857" s="25">
        <v>6</v>
      </c>
      <c r="M857" s="25" t="b">
        <v>0</v>
      </c>
      <c r="N857" s="25" t="s">
        <v>8269</v>
      </c>
      <c r="O857" s="25">
        <v>8</v>
      </c>
      <c r="P857" s="25">
        <v>10.17</v>
      </c>
      <c r="Q857" s="25" t="s">
        <v>8315</v>
      </c>
      <c r="R857" s="25" t="s">
        <v>8316</v>
      </c>
      <c r="S857" s="28">
        <v>42020.768634259264</v>
      </c>
      <c r="T857" s="25">
        <v>25569.000069444446</v>
      </c>
      <c r="U857" s="25">
        <v>2015</v>
      </c>
      <c r="V857" s="25">
        <v>1</v>
      </c>
      <c r="W857" s="25" t="s">
        <v>8372</v>
      </c>
    </row>
    <row r="858" spans="1:23" hidden="1" x14ac:dyDescent="0.3">
      <c r="A858" s="25">
        <v>3923</v>
      </c>
      <c r="B858" s="25" t="s">
        <v>3920</v>
      </c>
      <c r="C858" s="25" t="s">
        <v>8031</v>
      </c>
      <c r="D858" s="26">
        <v>11500</v>
      </c>
      <c r="E858" s="27">
        <v>1384</v>
      </c>
      <c r="F858" s="25" t="s">
        <v>8220</v>
      </c>
      <c r="G858" s="25" t="s">
        <v>8224</v>
      </c>
      <c r="H858" s="25" t="s">
        <v>8246</v>
      </c>
      <c r="I858" s="25">
        <v>1428622271</v>
      </c>
      <c r="J858" s="25">
        <v>1426203071</v>
      </c>
      <c r="K858" s="25" t="b">
        <v>0</v>
      </c>
      <c r="L858" s="25">
        <v>17</v>
      </c>
      <c r="M858" s="25" t="b">
        <v>0</v>
      </c>
      <c r="N858" s="25" t="s">
        <v>8269</v>
      </c>
      <c r="O858" s="25">
        <v>12</v>
      </c>
      <c r="P858" s="25">
        <v>81.41</v>
      </c>
      <c r="Q858" s="25" t="s">
        <v>8315</v>
      </c>
      <c r="R858" s="25" t="s">
        <v>8316</v>
      </c>
      <c r="S858" s="28">
        <v>42075.979988425926</v>
      </c>
      <c r="T858" s="25">
        <v>25569.000196759258</v>
      </c>
      <c r="U858" s="25">
        <v>2015</v>
      </c>
      <c r="V858" s="25">
        <v>3</v>
      </c>
      <c r="W858" s="25" t="s">
        <v>8374</v>
      </c>
    </row>
    <row r="859" spans="1:23" hidden="1" x14ac:dyDescent="0.3">
      <c r="A859" s="25">
        <v>3924</v>
      </c>
      <c r="B859" s="25" t="s">
        <v>3921</v>
      </c>
      <c r="C859" s="25" t="s">
        <v>8032</v>
      </c>
      <c r="D859" s="26">
        <v>15000</v>
      </c>
      <c r="E859" s="27">
        <v>2290</v>
      </c>
      <c r="F859" s="25" t="s">
        <v>8220</v>
      </c>
      <c r="G859" s="25" t="s">
        <v>8223</v>
      </c>
      <c r="H859" s="25" t="s">
        <v>8245</v>
      </c>
      <c r="I859" s="25">
        <v>1403823722</v>
      </c>
      <c r="J859" s="25">
        <v>1401231722</v>
      </c>
      <c r="K859" s="25" t="b">
        <v>0</v>
      </c>
      <c r="L859" s="25">
        <v>40</v>
      </c>
      <c r="M859" s="25" t="b">
        <v>0</v>
      </c>
      <c r="N859" s="25" t="s">
        <v>8269</v>
      </c>
      <c r="O859" s="25">
        <v>15</v>
      </c>
      <c r="P859" s="25">
        <v>57.25</v>
      </c>
      <c r="Q859" s="25" t="s">
        <v>8315</v>
      </c>
      <c r="R859" s="25" t="s">
        <v>8316</v>
      </c>
      <c r="S859" s="28">
        <v>41786.959745370368</v>
      </c>
      <c r="T859" s="25">
        <v>25569.000462962962</v>
      </c>
      <c r="U859" s="25">
        <v>2014</v>
      </c>
      <c r="V859" s="25">
        <v>5</v>
      </c>
      <c r="W859" s="25" t="s">
        <v>8376</v>
      </c>
    </row>
    <row r="860" spans="1:23" hidden="1" x14ac:dyDescent="0.3">
      <c r="A860" s="25">
        <v>3925</v>
      </c>
      <c r="B860" s="25" t="s">
        <v>3922</v>
      </c>
      <c r="C860" s="25" t="s">
        <v>8033</v>
      </c>
      <c r="D860" s="26">
        <v>150</v>
      </c>
      <c r="E860" s="27">
        <v>15</v>
      </c>
      <c r="F860" s="25" t="s">
        <v>8220</v>
      </c>
      <c r="G860" s="25" t="s">
        <v>8223</v>
      </c>
      <c r="H860" s="25" t="s">
        <v>8245</v>
      </c>
      <c r="I860" s="25">
        <v>1406753639</v>
      </c>
      <c r="J860" s="25">
        <v>1404161639</v>
      </c>
      <c r="K860" s="25" t="b">
        <v>0</v>
      </c>
      <c r="L860" s="25">
        <v>3</v>
      </c>
      <c r="M860" s="25" t="b">
        <v>0</v>
      </c>
      <c r="N860" s="25" t="s">
        <v>8269</v>
      </c>
      <c r="O860" s="25">
        <v>10</v>
      </c>
      <c r="P860" s="25">
        <v>5</v>
      </c>
      <c r="Q860" s="25" t="s">
        <v>8315</v>
      </c>
      <c r="R860" s="25" t="s">
        <v>8316</v>
      </c>
      <c r="S860" s="28">
        <v>41820.870821759258</v>
      </c>
      <c r="T860" s="25">
        <v>25569.000034722223</v>
      </c>
      <c r="U860" s="25">
        <v>2014</v>
      </c>
      <c r="V860" s="25">
        <v>6</v>
      </c>
      <c r="W860" s="25" t="s">
        <v>8377</v>
      </c>
    </row>
    <row r="861" spans="1:23" hidden="1" x14ac:dyDescent="0.3">
      <c r="A861" s="25">
        <v>3926</v>
      </c>
      <c r="B861" s="25" t="s">
        <v>3923</v>
      </c>
      <c r="C861" s="25" t="s">
        <v>8034</v>
      </c>
      <c r="D861" s="26">
        <v>5000</v>
      </c>
      <c r="E861" s="27">
        <v>15</v>
      </c>
      <c r="F861" s="25" t="s">
        <v>8220</v>
      </c>
      <c r="G861" s="25" t="s">
        <v>8225</v>
      </c>
      <c r="H861" s="25" t="s">
        <v>8247</v>
      </c>
      <c r="I861" s="25">
        <v>1419645748</v>
      </c>
      <c r="J861" s="25">
        <v>1417053748</v>
      </c>
      <c r="K861" s="25" t="b">
        <v>0</v>
      </c>
      <c r="L861" s="25">
        <v>1</v>
      </c>
      <c r="M861" s="25" t="b">
        <v>0</v>
      </c>
      <c r="N861" s="25" t="s">
        <v>8269</v>
      </c>
      <c r="O861" s="25">
        <v>0</v>
      </c>
      <c r="P861" s="25">
        <v>15</v>
      </c>
      <c r="Q861" s="25" t="s">
        <v>8315</v>
      </c>
      <c r="R861" s="25" t="s">
        <v>8316</v>
      </c>
      <c r="S861" s="28">
        <v>41970.085046296299</v>
      </c>
      <c r="T861" s="25">
        <v>25569.000011574073</v>
      </c>
      <c r="U861" s="25">
        <v>2014</v>
      </c>
      <c r="V861" s="25">
        <v>11</v>
      </c>
      <c r="W861" s="25" t="s">
        <v>8381</v>
      </c>
    </row>
    <row r="862" spans="1:23" hidden="1" x14ac:dyDescent="0.3">
      <c r="A862" s="25">
        <v>3927</v>
      </c>
      <c r="B862" s="25" t="s">
        <v>3924</v>
      </c>
      <c r="C862" s="25" t="s">
        <v>8035</v>
      </c>
      <c r="D862" s="26">
        <v>2500</v>
      </c>
      <c r="E862" s="27">
        <v>25</v>
      </c>
      <c r="F862" s="25" t="s">
        <v>8220</v>
      </c>
      <c r="G862" s="25" t="s">
        <v>8224</v>
      </c>
      <c r="H862" s="25" t="s">
        <v>8246</v>
      </c>
      <c r="I862" s="25">
        <v>1407565504</v>
      </c>
      <c r="J862" s="25">
        <v>1404973504</v>
      </c>
      <c r="K862" s="25" t="b">
        <v>0</v>
      </c>
      <c r="L862" s="25">
        <v>2</v>
      </c>
      <c r="M862" s="25" t="b">
        <v>0</v>
      </c>
      <c r="N862" s="25" t="s">
        <v>8269</v>
      </c>
      <c r="O862" s="25">
        <v>1</v>
      </c>
      <c r="P862" s="25">
        <v>12.5</v>
      </c>
      <c r="Q862" s="25" t="s">
        <v>8315</v>
      </c>
      <c r="R862" s="25" t="s">
        <v>8316</v>
      </c>
      <c r="S862" s="28">
        <v>41830.267407407409</v>
      </c>
      <c r="T862" s="25">
        <v>25569.00002314815</v>
      </c>
      <c r="U862" s="25">
        <v>2014</v>
      </c>
      <c r="V862" s="25">
        <v>7</v>
      </c>
      <c r="W862" s="25" t="s">
        <v>8378</v>
      </c>
    </row>
    <row r="863" spans="1:23" hidden="1" x14ac:dyDescent="0.3">
      <c r="A863" s="25">
        <v>3928</v>
      </c>
      <c r="B863" s="25" t="s">
        <v>3925</v>
      </c>
      <c r="C863" s="25" t="s">
        <v>8036</v>
      </c>
      <c r="D863" s="26">
        <v>5000</v>
      </c>
      <c r="E863" s="27">
        <v>651</v>
      </c>
      <c r="F863" s="25" t="s">
        <v>8220</v>
      </c>
      <c r="G863" s="25" t="s">
        <v>8223</v>
      </c>
      <c r="H863" s="25" t="s">
        <v>8245</v>
      </c>
      <c r="I863" s="25">
        <v>1444971540</v>
      </c>
      <c r="J863" s="25">
        <v>1442593427</v>
      </c>
      <c r="K863" s="25" t="b">
        <v>0</v>
      </c>
      <c r="L863" s="25">
        <v>7</v>
      </c>
      <c r="M863" s="25" t="b">
        <v>0</v>
      </c>
      <c r="N863" s="25" t="s">
        <v>8269</v>
      </c>
      <c r="O863" s="25">
        <v>13</v>
      </c>
      <c r="P863" s="25">
        <v>93</v>
      </c>
      <c r="Q863" s="25" t="s">
        <v>8315</v>
      </c>
      <c r="R863" s="25" t="s">
        <v>8316</v>
      </c>
      <c r="S863" s="28">
        <v>42265.683182870373</v>
      </c>
      <c r="T863" s="25">
        <v>25569.000081018519</v>
      </c>
      <c r="U863" s="25">
        <v>2015</v>
      </c>
      <c r="V863" s="25">
        <v>9</v>
      </c>
      <c r="W863" s="25" t="s">
        <v>8380</v>
      </c>
    </row>
    <row r="864" spans="1:23" hidden="1" x14ac:dyDescent="0.3">
      <c r="A864" s="25">
        <v>3929</v>
      </c>
      <c r="B864" s="25" t="s">
        <v>3926</v>
      </c>
      <c r="C864" s="25" t="s">
        <v>8037</v>
      </c>
      <c r="D864" s="26">
        <v>20000</v>
      </c>
      <c r="E864" s="27">
        <v>453</v>
      </c>
      <c r="F864" s="25" t="s">
        <v>8220</v>
      </c>
      <c r="G864" s="25" t="s">
        <v>8223</v>
      </c>
      <c r="H864" s="25" t="s">
        <v>8245</v>
      </c>
      <c r="I864" s="25">
        <v>1474228265</v>
      </c>
      <c r="J864" s="25">
        <v>1471636265</v>
      </c>
      <c r="K864" s="25" t="b">
        <v>0</v>
      </c>
      <c r="L864" s="25">
        <v>14</v>
      </c>
      <c r="M864" s="25" t="b">
        <v>0</v>
      </c>
      <c r="N864" s="25" t="s">
        <v>8269</v>
      </c>
      <c r="O864" s="25">
        <v>2</v>
      </c>
      <c r="P864" s="25">
        <v>32.36</v>
      </c>
      <c r="Q864" s="25" t="s">
        <v>8315</v>
      </c>
      <c r="R864" s="25" t="s">
        <v>8316</v>
      </c>
      <c r="S864" s="28">
        <v>42601.827141203699</v>
      </c>
      <c r="T864" s="25">
        <v>25569.000162037039</v>
      </c>
      <c r="U864" s="25">
        <v>2016</v>
      </c>
      <c r="V864" s="25">
        <v>8</v>
      </c>
      <c r="W864" s="25" t="s">
        <v>8379</v>
      </c>
    </row>
    <row r="865" spans="1:23" hidden="1" x14ac:dyDescent="0.3">
      <c r="A865" s="25">
        <v>3930</v>
      </c>
      <c r="B865" s="25" t="s">
        <v>3927</v>
      </c>
      <c r="C865" s="25" t="s">
        <v>8038</v>
      </c>
      <c r="D865" s="26">
        <v>10000</v>
      </c>
      <c r="E865" s="27">
        <v>0</v>
      </c>
      <c r="F865" s="25" t="s">
        <v>8220</v>
      </c>
      <c r="G865" s="25" t="s">
        <v>8225</v>
      </c>
      <c r="H865" s="25" t="s">
        <v>8247</v>
      </c>
      <c r="I865" s="25">
        <v>1459490400</v>
      </c>
      <c r="J865" s="25">
        <v>1457078868</v>
      </c>
      <c r="K865" s="25" t="b">
        <v>0</v>
      </c>
      <c r="L865" s="25">
        <v>0</v>
      </c>
      <c r="M865" s="25" t="b">
        <v>0</v>
      </c>
      <c r="N865" s="25" t="s">
        <v>8269</v>
      </c>
      <c r="O865" s="25">
        <v>0</v>
      </c>
      <c r="P865" s="25">
        <v>0</v>
      </c>
      <c r="Q865" s="25" t="s">
        <v>8315</v>
      </c>
      <c r="R865" s="25" t="s">
        <v>8316</v>
      </c>
      <c r="S865" s="28">
        <v>42433.338749999995</v>
      </c>
      <c r="T865" s="25">
        <v>25569</v>
      </c>
      <c r="U865" s="25">
        <v>2016</v>
      </c>
      <c r="V865" s="25">
        <v>3</v>
      </c>
      <c r="W865" s="25" t="s">
        <v>8374</v>
      </c>
    </row>
    <row r="866" spans="1:23" hidden="1" x14ac:dyDescent="0.3">
      <c r="A866" s="25">
        <v>3931</v>
      </c>
      <c r="B866" s="25" t="s">
        <v>3928</v>
      </c>
      <c r="C866" s="25" t="s">
        <v>8039</v>
      </c>
      <c r="D866" s="26">
        <v>8000</v>
      </c>
      <c r="E866" s="27">
        <v>0</v>
      </c>
      <c r="F866" s="25" t="s">
        <v>8220</v>
      </c>
      <c r="G866" s="25" t="s">
        <v>8223</v>
      </c>
      <c r="H866" s="25" t="s">
        <v>8245</v>
      </c>
      <c r="I866" s="25">
        <v>1441510707</v>
      </c>
      <c r="J866" s="25">
        <v>1439350707</v>
      </c>
      <c r="K866" s="25" t="b">
        <v>0</v>
      </c>
      <c r="L866" s="25">
        <v>0</v>
      </c>
      <c r="M866" s="25" t="b">
        <v>0</v>
      </c>
      <c r="N866" s="25" t="s">
        <v>8269</v>
      </c>
      <c r="O866" s="25">
        <v>0</v>
      </c>
      <c r="P866" s="25">
        <v>0</v>
      </c>
      <c r="Q866" s="25" t="s">
        <v>8315</v>
      </c>
      <c r="R866" s="25" t="s">
        <v>8316</v>
      </c>
      <c r="S866" s="28">
        <v>42228.151701388888</v>
      </c>
      <c r="T866" s="25">
        <v>25569</v>
      </c>
      <c r="U866" s="25">
        <v>2015</v>
      </c>
      <c r="V866" s="25">
        <v>8</v>
      </c>
      <c r="W866" s="25" t="s">
        <v>8379</v>
      </c>
    </row>
    <row r="867" spans="1:23" hidden="1" x14ac:dyDescent="0.3">
      <c r="A867" s="25">
        <v>3932</v>
      </c>
      <c r="B867" s="25" t="s">
        <v>3929</v>
      </c>
      <c r="C867" s="25" t="s">
        <v>8040</v>
      </c>
      <c r="D867" s="26">
        <v>12000</v>
      </c>
      <c r="E867" s="27">
        <v>1</v>
      </c>
      <c r="F867" s="25" t="s">
        <v>8220</v>
      </c>
      <c r="G867" s="25" t="s">
        <v>8223</v>
      </c>
      <c r="H867" s="25" t="s">
        <v>8245</v>
      </c>
      <c r="I867" s="25">
        <v>1458097364</v>
      </c>
      <c r="J867" s="25">
        <v>1455508964</v>
      </c>
      <c r="K867" s="25" t="b">
        <v>0</v>
      </c>
      <c r="L867" s="25">
        <v>1</v>
      </c>
      <c r="M867" s="25" t="b">
        <v>0</v>
      </c>
      <c r="N867" s="25" t="s">
        <v>8269</v>
      </c>
      <c r="O867" s="25">
        <v>0</v>
      </c>
      <c r="P867" s="25">
        <v>1</v>
      </c>
      <c r="Q867" s="25" t="s">
        <v>8315</v>
      </c>
      <c r="R867" s="25" t="s">
        <v>8316</v>
      </c>
      <c r="S867" s="28">
        <v>42415.168564814812</v>
      </c>
      <c r="T867" s="25">
        <v>25569.000011574073</v>
      </c>
      <c r="U867" s="25">
        <v>2016</v>
      </c>
      <c r="V867" s="25">
        <v>2</v>
      </c>
      <c r="W867" s="25" t="s">
        <v>8373</v>
      </c>
    </row>
    <row r="868" spans="1:23" hidden="1" x14ac:dyDescent="0.3">
      <c r="A868" s="25">
        <v>3933</v>
      </c>
      <c r="B868" s="25" t="s">
        <v>3930</v>
      </c>
      <c r="C868" s="25" t="s">
        <v>8041</v>
      </c>
      <c r="D868" s="26">
        <v>7000</v>
      </c>
      <c r="E868" s="27">
        <v>1102</v>
      </c>
      <c r="F868" s="25" t="s">
        <v>8220</v>
      </c>
      <c r="G868" s="25" t="s">
        <v>8223</v>
      </c>
      <c r="H868" s="25" t="s">
        <v>8245</v>
      </c>
      <c r="I868" s="25">
        <v>1468716180</v>
      </c>
      <c r="J868" s="25">
        <v>1466205262</v>
      </c>
      <c r="K868" s="25" t="b">
        <v>0</v>
      </c>
      <c r="L868" s="25">
        <v>12</v>
      </c>
      <c r="M868" s="25" t="b">
        <v>0</v>
      </c>
      <c r="N868" s="25" t="s">
        <v>8269</v>
      </c>
      <c r="O868" s="25">
        <v>16</v>
      </c>
      <c r="P868" s="25">
        <v>91.83</v>
      </c>
      <c r="Q868" s="25" t="s">
        <v>8315</v>
      </c>
      <c r="R868" s="25" t="s">
        <v>8316</v>
      </c>
      <c r="S868" s="28">
        <v>42538.968310185184</v>
      </c>
      <c r="T868" s="25">
        <v>25569.000138888889</v>
      </c>
      <c r="U868" s="25">
        <v>2016</v>
      </c>
      <c r="V868" s="25">
        <v>6</v>
      </c>
      <c r="W868" s="25" t="s">
        <v>8377</v>
      </c>
    </row>
    <row r="869" spans="1:23" hidden="1" x14ac:dyDescent="0.3">
      <c r="A869" s="25">
        <v>3934</v>
      </c>
      <c r="B869" s="25" t="s">
        <v>3931</v>
      </c>
      <c r="C869" s="25" t="s">
        <v>8042</v>
      </c>
      <c r="D869" s="26">
        <v>5000</v>
      </c>
      <c r="E869" s="27">
        <v>550</v>
      </c>
      <c r="F869" s="25" t="s">
        <v>8220</v>
      </c>
      <c r="G869" s="25" t="s">
        <v>8223</v>
      </c>
      <c r="H869" s="25" t="s">
        <v>8245</v>
      </c>
      <c r="I869" s="25">
        <v>1443704400</v>
      </c>
      <c r="J869" s="25">
        <v>1439827639</v>
      </c>
      <c r="K869" s="25" t="b">
        <v>0</v>
      </c>
      <c r="L869" s="25">
        <v>12</v>
      </c>
      <c r="M869" s="25" t="b">
        <v>0</v>
      </c>
      <c r="N869" s="25" t="s">
        <v>8269</v>
      </c>
      <c r="O869" s="25">
        <v>11</v>
      </c>
      <c r="P869" s="25">
        <v>45.83</v>
      </c>
      <c r="Q869" s="25" t="s">
        <v>8315</v>
      </c>
      <c r="R869" s="25" t="s">
        <v>8316</v>
      </c>
      <c r="S869" s="28">
        <v>42233.671747685185</v>
      </c>
      <c r="T869" s="25">
        <v>25569.000138888889</v>
      </c>
      <c r="U869" s="25">
        <v>2015</v>
      </c>
      <c r="V869" s="25">
        <v>8</v>
      </c>
      <c r="W869" s="25" t="s">
        <v>8379</v>
      </c>
    </row>
    <row r="870" spans="1:23" hidden="1" x14ac:dyDescent="0.3">
      <c r="A870" s="25">
        <v>3935</v>
      </c>
      <c r="B870" s="25" t="s">
        <v>3932</v>
      </c>
      <c r="C870" s="25" t="s">
        <v>8043</v>
      </c>
      <c r="D870" s="26">
        <v>3000</v>
      </c>
      <c r="E870" s="27">
        <v>1315</v>
      </c>
      <c r="F870" s="25" t="s">
        <v>8220</v>
      </c>
      <c r="G870" s="25" t="s">
        <v>8224</v>
      </c>
      <c r="H870" s="25" t="s">
        <v>8246</v>
      </c>
      <c r="I870" s="25">
        <v>1443973546</v>
      </c>
      <c r="J870" s="25">
        <v>1438789546</v>
      </c>
      <c r="K870" s="25" t="b">
        <v>0</v>
      </c>
      <c r="L870" s="25">
        <v>23</v>
      </c>
      <c r="M870" s="25" t="b">
        <v>0</v>
      </c>
      <c r="N870" s="25" t="s">
        <v>8269</v>
      </c>
      <c r="O870" s="25">
        <v>44</v>
      </c>
      <c r="P870" s="25">
        <v>57.17</v>
      </c>
      <c r="Q870" s="25" t="s">
        <v>8315</v>
      </c>
      <c r="R870" s="25" t="s">
        <v>8316</v>
      </c>
      <c r="S870" s="28">
        <v>42221.656782407401</v>
      </c>
      <c r="T870" s="25">
        <v>25569.000266203704</v>
      </c>
      <c r="U870" s="25">
        <v>2015</v>
      </c>
      <c r="V870" s="25">
        <v>8</v>
      </c>
      <c r="W870" s="25" t="s">
        <v>8379</v>
      </c>
    </row>
    <row r="871" spans="1:23" hidden="1" x14ac:dyDescent="0.3">
      <c r="A871" s="25">
        <v>3936</v>
      </c>
      <c r="B871" s="25" t="s">
        <v>3933</v>
      </c>
      <c r="C871" s="25" t="s">
        <v>8044</v>
      </c>
      <c r="D871" s="26">
        <v>20000</v>
      </c>
      <c r="E871" s="27">
        <v>0</v>
      </c>
      <c r="F871" s="25" t="s">
        <v>8220</v>
      </c>
      <c r="G871" s="25" t="s">
        <v>8223</v>
      </c>
      <c r="H871" s="25" t="s">
        <v>8245</v>
      </c>
      <c r="I871" s="25">
        <v>1480576720</v>
      </c>
      <c r="J871" s="25">
        <v>1477981120</v>
      </c>
      <c r="K871" s="25" t="b">
        <v>0</v>
      </c>
      <c r="L871" s="25">
        <v>0</v>
      </c>
      <c r="M871" s="25" t="b">
        <v>0</v>
      </c>
      <c r="N871" s="25" t="s">
        <v>8269</v>
      </c>
      <c r="O871" s="25">
        <v>0</v>
      </c>
      <c r="P871" s="25">
        <v>0</v>
      </c>
      <c r="Q871" s="25" t="s">
        <v>8315</v>
      </c>
      <c r="R871" s="25" t="s">
        <v>8316</v>
      </c>
      <c r="S871" s="28">
        <v>42675.262962962966</v>
      </c>
      <c r="T871" s="25">
        <v>25569</v>
      </c>
      <c r="U871" s="25">
        <v>2016</v>
      </c>
      <c r="V871" s="25">
        <v>11</v>
      </c>
      <c r="W871" s="25" t="s">
        <v>8381</v>
      </c>
    </row>
    <row r="872" spans="1:23" hidden="1" x14ac:dyDescent="0.3">
      <c r="A872" s="25">
        <v>3937</v>
      </c>
      <c r="B872" s="25" t="s">
        <v>3934</v>
      </c>
      <c r="C872" s="25" t="s">
        <v>8045</v>
      </c>
      <c r="D872" s="26">
        <v>2885</v>
      </c>
      <c r="E872" s="27">
        <v>2485</v>
      </c>
      <c r="F872" s="25" t="s">
        <v>8220</v>
      </c>
      <c r="G872" s="25" t="s">
        <v>8223</v>
      </c>
      <c r="H872" s="25" t="s">
        <v>8245</v>
      </c>
      <c r="I872" s="25">
        <v>1468249760</v>
      </c>
      <c r="J872" s="25">
        <v>1465830560</v>
      </c>
      <c r="K872" s="25" t="b">
        <v>0</v>
      </c>
      <c r="L872" s="25">
        <v>10</v>
      </c>
      <c r="M872" s="25" t="b">
        <v>0</v>
      </c>
      <c r="N872" s="25" t="s">
        <v>8269</v>
      </c>
      <c r="O872" s="25">
        <v>86</v>
      </c>
      <c r="P872" s="25">
        <v>248.5</v>
      </c>
      <c r="Q872" s="25" t="s">
        <v>8315</v>
      </c>
      <c r="R872" s="25" t="s">
        <v>8316</v>
      </c>
      <c r="S872" s="28">
        <v>42534.631481481483</v>
      </c>
      <c r="T872" s="25">
        <v>25569.000115740742</v>
      </c>
      <c r="U872" s="25">
        <v>2016</v>
      </c>
      <c r="V872" s="25">
        <v>6</v>
      </c>
      <c r="W872" s="25" t="s">
        <v>8377</v>
      </c>
    </row>
    <row r="873" spans="1:23" hidden="1" x14ac:dyDescent="0.3">
      <c r="A873" s="25">
        <v>3938</v>
      </c>
      <c r="B873" s="25" t="s">
        <v>3935</v>
      </c>
      <c r="C873" s="25" t="s">
        <v>8046</v>
      </c>
      <c r="D873" s="26">
        <v>3255</v>
      </c>
      <c r="E873" s="27">
        <v>397</v>
      </c>
      <c r="F873" s="25" t="s">
        <v>8220</v>
      </c>
      <c r="G873" s="25" t="s">
        <v>8223</v>
      </c>
      <c r="H873" s="25" t="s">
        <v>8245</v>
      </c>
      <c r="I873" s="25">
        <v>1435441454</v>
      </c>
      <c r="J873" s="25">
        <v>1432763054</v>
      </c>
      <c r="K873" s="25" t="b">
        <v>0</v>
      </c>
      <c r="L873" s="25">
        <v>5</v>
      </c>
      <c r="M873" s="25" t="b">
        <v>0</v>
      </c>
      <c r="N873" s="25" t="s">
        <v>8269</v>
      </c>
      <c r="O873" s="25">
        <v>12</v>
      </c>
      <c r="P873" s="25">
        <v>79.400000000000006</v>
      </c>
      <c r="Q873" s="25" t="s">
        <v>8315</v>
      </c>
      <c r="R873" s="25" t="s">
        <v>8316</v>
      </c>
      <c r="S873" s="28">
        <v>42151.905717592599</v>
      </c>
      <c r="T873" s="25">
        <v>25569.000057870369</v>
      </c>
      <c r="U873" s="25">
        <v>2015</v>
      </c>
      <c r="V873" s="25">
        <v>5</v>
      </c>
      <c r="W873" s="25" t="s">
        <v>8376</v>
      </c>
    </row>
    <row r="874" spans="1:23" hidden="1" x14ac:dyDescent="0.3">
      <c r="A874" s="25">
        <v>3939</v>
      </c>
      <c r="B874" s="25" t="s">
        <v>3936</v>
      </c>
      <c r="C874" s="25" t="s">
        <v>8047</v>
      </c>
      <c r="D874" s="26">
        <v>5000</v>
      </c>
      <c r="E874" s="27">
        <v>5</v>
      </c>
      <c r="F874" s="25" t="s">
        <v>8220</v>
      </c>
      <c r="G874" s="25" t="s">
        <v>8225</v>
      </c>
      <c r="H874" s="25" t="s">
        <v>8247</v>
      </c>
      <c r="I874" s="25">
        <v>1412656200</v>
      </c>
      <c r="J874" s="25">
        <v>1412328979</v>
      </c>
      <c r="K874" s="25" t="b">
        <v>0</v>
      </c>
      <c r="L874" s="25">
        <v>1</v>
      </c>
      <c r="M874" s="25" t="b">
        <v>0</v>
      </c>
      <c r="N874" s="25" t="s">
        <v>8269</v>
      </c>
      <c r="O874" s="25">
        <v>0</v>
      </c>
      <c r="P874" s="25">
        <v>5</v>
      </c>
      <c r="Q874" s="25" t="s">
        <v>8315</v>
      </c>
      <c r="R874" s="25" t="s">
        <v>8316</v>
      </c>
      <c r="S874" s="28">
        <v>41915.400219907409</v>
      </c>
      <c r="T874" s="25">
        <v>25569.000011574073</v>
      </c>
      <c r="U874" s="25">
        <v>2014</v>
      </c>
      <c r="V874" s="25">
        <v>10</v>
      </c>
      <c r="W874" s="25" t="s">
        <v>8383</v>
      </c>
    </row>
    <row r="875" spans="1:23" hidden="1" x14ac:dyDescent="0.3">
      <c r="A875" s="25">
        <v>3940</v>
      </c>
      <c r="B875" s="25" t="s">
        <v>3937</v>
      </c>
      <c r="C875" s="25" t="s">
        <v>8048</v>
      </c>
      <c r="D875" s="26">
        <v>5000</v>
      </c>
      <c r="E875" s="27">
        <v>11</v>
      </c>
      <c r="F875" s="25" t="s">
        <v>8220</v>
      </c>
      <c r="G875" s="25" t="s">
        <v>8223</v>
      </c>
      <c r="H875" s="25" t="s">
        <v>8245</v>
      </c>
      <c r="I875" s="25">
        <v>1420199351</v>
      </c>
      <c r="J875" s="25">
        <v>1416311351</v>
      </c>
      <c r="K875" s="25" t="b">
        <v>0</v>
      </c>
      <c r="L875" s="25">
        <v>2</v>
      </c>
      <c r="M875" s="25" t="b">
        <v>0</v>
      </c>
      <c r="N875" s="25" t="s">
        <v>8269</v>
      </c>
      <c r="O875" s="25">
        <v>0</v>
      </c>
      <c r="P875" s="25">
        <v>5.5</v>
      </c>
      <c r="Q875" s="25" t="s">
        <v>8315</v>
      </c>
      <c r="R875" s="25" t="s">
        <v>8316</v>
      </c>
      <c r="S875" s="28">
        <v>41961.492488425924</v>
      </c>
      <c r="T875" s="25">
        <v>25569.00002314815</v>
      </c>
      <c r="U875" s="25">
        <v>2014</v>
      </c>
      <c r="V875" s="25">
        <v>11</v>
      </c>
      <c r="W875" s="25" t="s">
        <v>8381</v>
      </c>
    </row>
    <row r="876" spans="1:23" hidden="1" x14ac:dyDescent="0.3">
      <c r="A876" s="25">
        <v>3941</v>
      </c>
      <c r="B876" s="25" t="s">
        <v>3938</v>
      </c>
      <c r="C876" s="25" t="s">
        <v>8049</v>
      </c>
      <c r="D876" s="26">
        <v>5500</v>
      </c>
      <c r="E876" s="27">
        <v>50</v>
      </c>
      <c r="F876" s="25" t="s">
        <v>8220</v>
      </c>
      <c r="G876" s="25" t="s">
        <v>8223</v>
      </c>
      <c r="H876" s="25" t="s">
        <v>8245</v>
      </c>
      <c r="I876" s="25">
        <v>1416877200</v>
      </c>
      <c r="J876" s="25">
        <v>1414505137</v>
      </c>
      <c r="K876" s="25" t="b">
        <v>0</v>
      </c>
      <c r="L876" s="25">
        <v>2</v>
      </c>
      <c r="M876" s="25" t="b">
        <v>0</v>
      </c>
      <c r="N876" s="25" t="s">
        <v>8269</v>
      </c>
      <c r="O876" s="25">
        <v>1</v>
      </c>
      <c r="P876" s="25">
        <v>25</v>
      </c>
      <c r="Q876" s="25" t="s">
        <v>8315</v>
      </c>
      <c r="R876" s="25" t="s">
        <v>8316</v>
      </c>
      <c r="S876" s="28">
        <v>41940.587233796294</v>
      </c>
      <c r="T876" s="25">
        <v>25569.00002314815</v>
      </c>
      <c r="U876" s="25">
        <v>2014</v>
      </c>
      <c r="V876" s="25">
        <v>10</v>
      </c>
      <c r="W876" s="25" t="s">
        <v>8383</v>
      </c>
    </row>
    <row r="877" spans="1:23" hidden="1" x14ac:dyDescent="0.3">
      <c r="A877" s="25">
        <v>3942</v>
      </c>
      <c r="B877" s="25" t="s">
        <v>3939</v>
      </c>
      <c r="C877" s="25" t="s">
        <v>8050</v>
      </c>
      <c r="D877" s="26">
        <v>1200</v>
      </c>
      <c r="E877" s="27">
        <v>0</v>
      </c>
      <c r="F877" s="25" t="s">
        <v>8220</v>
      </c>
      <c r="G877" s="25" t="s">
        <v>8223</v>
      </c>
      <c r="H877" s="25" t="s">
        <v>8245</v>
      </c>
      <c r="I877" s="25">
        <v>1434490914</v>
      </c>
      <c r="J877" s="25">
        <v>1429306914</v>
      </c>
      <c r="K877" s="25" t="b">
        <v>0</v>
      </c>
      <c r="L877" s="25">
        <v>0</v>
      </c>
      <c r="M877" s="25" t="b">
        <v>0</v>
      </c>
      <c r="N877" s="25" t="s">
        <v>8269</v>
      </c>
      <c r="O877" s="25">
        <v>0</v>
      </c>
      <c r="P877" s="25">
        <v>0</v>
      </c>
      <c r="Q877" s="25" t="s">
        <v>8315</v>
      </c>
      <c r="R877" s="25" t="s">
        <v>8316</v>
      </c>
      <c r="S877" s="28">
        <v>42111.904097222221</v>
      </c>
      <c r="T877" s="25">
        <v>25569</v>
      </c>
      <c r="U877" s="25">
        <v>2015</v>
      </c>
      <c r="V877" s="25">
        <v>4</v>
      </c>
      <c r="W877" s="25" t="s">
        <v>8375</v>
      </c>
    </row>
    <row r="878" spans="1:23" hidden="1" x14ac:dyDescent="0.3">
      <c r="A878" s="25">
        <v>3943</v>
      </c>
      <c r="B878" s="25" t="s">
        <v>3940</v>
      </c>
      <c r="C878" s="25" t="s">
        <v>8051</v>
      </c>
      <c r="D878" s="26">
        <v>5000</v>
      </c>
      <c r="E878" s="27">
        <v>1782</v>
      </c>
      <c r="F878" s="25" t="s">
        <v>8220</v>
      </c>
      <c r="G878" s="25" t="s">
        <v>8223</v>
      </c>
      <c r="H878" s="25" t="s">
        <v>8245</v>
      </c>
      <c r="I878" s="25">
        <v>1446483000</v>
      </c>
      <c r="J878" s="25">
        <v>1443811268</v>
      </c>
      <c r="K878" s="25" t="b">
        <v>0</v>
      </c>
      <c r="L878" s="25">
        <v>13</v>
      </c>
      <c r="M878" s="25" t="b">
        <v>0</v>
      </c>
      <c r="N878" s="25" t="s">
        <v>8269</v>
      </c>
      <c r="O878" s="25">
        <v>36</v>
      </c>
      <c r="P878" s="25">
        <v>137.08000000000001</v>
      </c>
      <c r="Q878" s="25" t="s">
        <v>8315</v>
      </c>
      <c r="R878" s="25" t="s">
        <v>8316</v>
      </c>
      <c r="S878" s="28">
        <v>42279.778564814813</v>
      </c>
      <c r="T878" s="25">
        <v>25569.000150462962</v>
      </c>
      <c r="U878" s="25">
        <v>2015</v>
      </c>
      <c r="V878" s="25">
        <v>10</v>
      </c>
      <c r="W878" s="25" t="s">
        <v>8383</v>
      </c>
    </row>
    <row r="879" spans="1:23" hidden="1" x14ac:dyDescent="0.3">
      <c r="A879" s="25">
        <v>3944</v>
      </c>
      <c r="B879" s="25" t="s">
        <v>3941</v>
      </c>
      <c r="C879" s="25" t="s">
        <v>8052</v>
      </c>
      <c r="D879" s="26">
        <v>5000</v>
      </c>
      <c r="E879" s="27">
        <v>0</v>
      </c>
      <c r="F879" s="25" t="s">
        <v>8220</v>
      </c>
      <c r="G879" s="25" t="s">
        <v>8223</v>
      </c>
      <c r="H879" s="25" t="s">
        <v>8245</v>
      </c>
      <c r="I879" s="25">
        <v>1440690875</v>
      </c>
      <c r="J879" s="25">
        <v>1438098875</v>
      </c>
      <c r="K879" s="25" t="b">
        <v>0</v>
      </c>
      <c r="L879" s="25">
        <v>0</v>
      </c>
      <c r="M879" s="25" t="b">
        <v>0</v>
      </c>
      <c r="N879" s="25" t="s">
        <v>8269</v>
      </c>
      <c r="O879" s="25">
        <v>0</v>
      </c>
      <c r="P879" s="25">
        <v>0</v>
      </c>
      <c r="Q879" s="25" t="s">
        <v>8315</v>
      </c>
      <c r="R879" s="25" t="s">
        <v>8316</v>
      </c>
      <c r="S879" s="28">
        <v>42213.662905092591</v>
      </c>
      <c r="T879" s="25">
        <v>25569</v>
      </c>
      <c r="U879" s="25">
        <v>2015</v>
      </c>
      <c r="V879" s="25">
        <v>7</v>
      </c>
      <c r="W879" s="25" t="s">
        <v>8378</v>
      </c>
    </row>
    <row r="880" spans="1:23" hidden="1" x14ac:dyDescent="0.3">
      <c r="A880" s="25">
        <v>3945</v>
      </c>
      <c r="B880" s="25" t="s">
        <v>3942</v>
      </c>
      <c r="C880" s="25" t="s">
        <v>8053</v>
      </c>
      <c r="D880" s="26">
        <v>2000</v>
      </c>
      <c r="E880" s="27">
        <v>5</v>
      </c>
      <c r="F880" s="25" t="s">
        <v>8220</v>
      </c>
      <c r="G880" s="25" t="s">
        <v>8223</v>
      </c>
      <c r="H880" s="25" t="s">
        <v>8245</v>
      </c>
      <c r="I880" s="25">
        <v>1431717268</v>
      </c>
      <c r="J880" s="25">
        <v>1429125268</v>
      </c>
      <c r="K880" s="25" t="b">
        <v>0</v>
      </c>
      <c r="L880" s="25">
        <v>1</v>
      </c>
      <c r="M880" s="25" t="b">
        <v>0</v>
      </c>
      <c r="N880" s="25" t="s">
        <v>8269</v>
      </c>
      <c r="O880" s="25">
        <v>0</v>
      </c>
      <c r="P880" s="25">
        <v>5</v>
      </c>
      <c r="Q880" s="25" t="s">
        <v>8315</v>
      </c>
      <c r="R880" s="25" t="s">
        <v>8316</v>
      </c>
      <c r="S880" s="28">
        <v>42109.801712962959</v>
      </c>
      <c r="T880" s="25">
        <v>25569.000011574073</v>
      </c>
      <c r="U880" s="25">
        <v>2015</v>
      </c>
      <c r="V880" s="25">
        <v>4</v>
      </c>
      <c r="W880" s="25" t="s">
        <v>8375</v>
      </c>
    </row>
    <row r="881" spans="1:23" hidden="1" x14ac:dyDescent="0.3">
      <c r="A881" s="25">
        <v>3946</v>
      </c>
      <c r="B881" s="25" t="s">
        <v>3943</v>
      </c>
      <c r="C881" s="25" t="s">
        <v>8054</v>
      </c>
      <c r="D881" s="26">
        <v>6000</v>
      </c>
      <c r="E881" s="27">
        <v>195</v>
      </c>
      <c r="F881" s="25" t="s">
        <v>8220</v>
      </c>
      <c r="G881" s="25" t="s">
        <v>8223</v>
      </c>
      <c r="H881" s="25" t="s">
        <v>8245</v>
      </c>
      <c r="I881" s="25">
        <v>1425110400</v>
      </c>
      <c r="J881" s="25">
        <v>1422388822</v>
      </c>
      <c r="K881" s="25" t="b">
        <v>0</v>
      </c>
      <c r="L881" s="25">
        <v>5</v>
      </c>
      <c r="M881" s="25" t="b">
        <v>0</v>
      </c>
      <c r="N881" s="25" t="s">
        <v>8269</v>
      </c>
      <c r="O881" s="25">
        <v>3</v>
      </c>
      <c r="P881" s="25">
        <v>39</v>
      </c>
      <c r="Q881" s="25" t="s">
        <v>8315</v>
      </c>
      <c r="R881" s="25" t="s">
        <v>8316</v>
      </c>
      <c r="S881" s="28">
        <v>42031.833587962959</v>
      </c>
      <c r="T881" s="25">
        <v>25569.000057870369</v>
      </c>
      <c r="U881" s="25">
        <v>2015</v>
      </c>
      <c r="V881" s="25">
        <v>1</v>
      </c>
      <c r="W881" s="25" t="s">
        <v>8372</v>
      </c>
    </row>
    <row r="882" spans="1:23" hidden="1" x14ac:dyDescent="0.3">
      <c r="A882" s="25">
        <v>3947</v>
      </c>
      <c r="B882" s="25" t="s">
        <v>3944</v>
      </c>
      <c r="C882" s="25" t="s">
        <v>8055</v>
      </c>
      <c r="D882" s="26">
        <v>3000</v>
      </c>
      <c r="E882" s="27">
        <v>101</v>
      </c>
      <c r="F882" s="25" t="s">
        <v>8220</v>
      </c>
      <c r="G882" s="25" t="s">
        <v>8223</v>
      </c>
      <c r="H882" s="25" t="s">
        <v>8245</v>
      </c>
      <c r="I882" s="25">
        <v>1475378744</v>
      </c>
      <c r="J882" s="25">
        <v>1472786744</v>
      </c>
      <c r="K882" s="25" t="b">
        <v>0</v>
      </c>
      <c r="L882" s="25">
        <v>2</v>
      </c>
      <c r="M882" s="25" t="b">
        <v>0</v>
      </c>
      <c r="N882" s="25" t="s">
        <v>8269</v>
      </c>
      <c r="O882" s="25">
        <v>3</v>
      </c>
      <c r="P882" s="25">
        <v>50.5</v>
      </c>
      <c r="Q882" s="25" t="s">
        <v>8315</v>
      </c>
      <c r="R882" s="25" t="s">
        <v>8316</v>
      </c>
      <c r="S882" s="28">
        <v>42615.142870370371</v>
      </c>
      <c r="T882" s="25">
        <v>25569.00002314815</v>
      </c>
      <c r="U882" s="25">
        <v>2016</v>
      </c>
      <c r="V882" s="25">
        <v>9</v>
      </c>
      <c r="W882" s="25" t="s">
        <v>8380</v>
      </c>
    </row>
    <row r="883" spans="1:23" hidden="1" x14ac:dyDescent="0.3">
      <c r="A883" s="25">
        <v>3948</v>
      </c>
      <c r="B883" s="25" t="s">
        <v>3945</v>
      </c>
      <c r="C883" s="25" t="s">
        <v>8056</v>
      </c>
      <c r="D883" s="26">
        <v>30000</v>
      </c>
      <c r="E883" s="27">
        <v>0</v>
      </c>
      <c r="F883" s="25" t="s">
        <v>8220</v>
      </c>
      <c r="G883" s="25" t="s">
        <v>8225</v>
      </c>
      <c r="H883" s="25" t="s">
        <v>8247</v>
      </c>
      <c r="I883" s="25">
        <v>1410076123</v>
      </c>
      <c r="J883" s="25">
        <v>1404892123</v>
      </c>
      <c r="K883" s="25" t="b">
        <v>0</v>
      </c>
      <c r="L883" s="25">
        <v>0</v>
      </c>
      <c r="M883" s="25" t="b">
        <v>0</v>
      </c>
      <c r="N883" s="25" t="s">
        <v>8269</v>
      </c>
      <c r="O883" s="25">
        <v>0</v>
      </c>
      <c r="P883" s="25">
        <v>0</v>
      </c>
      <c r="Q883" s="25" t="s">
        <v>8315</v>
      </c>
      <c r="R883" s="25" t="s">
        <v>8316</v>
      </c>
      <c r="S883" s="28">
        <v>41829.325497685182</v>
      </c>
      <c r="T883" s="25">
        <v>25569</v>
      </c>
      <c r="U883" s="25">
        <v>2014</v>
      </c>
      <c r="V883" s="25">
        <v>7</v>
      </c>
      <c r="W883" s="25" t="s">
        <v>8378</v>
      </c>
    </row>
    <row r="884" spans="1:23" hidden="1" x14ac:dyDescent="0.3">
      <c r="A884" s="25">
        <v>3949</v>
      </c>
      <c r="B884" s="25" t="s">
        <v>3946</v>
      </c>
      <c r="C884" s="25" t="s">
        <v>8057</v>
      </c>
      <c r="D884" s="26">
        <v>10000</v>
      </c>
      <c r="E884" s="27">
        <v>1577</v>
      </c>
      <c r="F884" s="25" t="s">
        <v>8220</v>
      </c>
      <c r="G884" s="25" t="s">
        <v>8225</v>
      </c>
      <c r="H884" s="25" t="s">
        <v>8247</v>
      </c>
      <c r="I884" s="25">
        <v>1423623221</v>
      </c>
      <c r="J884" s="25">
        <v>1421031221</v>
      </c>
      <c r="K884" s="25" t="b">
        <v>0</v>
      </c>
      <c r="L884" s="25">
        <v>32</v>
      </c>
      <c r="M884" s="25" t="b">
        <v>0</v>
      </c>
      <c r="N884" s="25" t="s">
        <v>8269</v>
      </c>
      <c r="O884" s="25">
        <v>16</v>
      </c>
      <c r="P884" s="25">
        <v>49.28</v>
      </c>
      <c r="Q884" s="25" t="s">
        <v>8315</v>
      </c>
      <c r="R884" s="25" t="s">
        <v>8316</v>
      </c>
      <c r="S884" s="28">
        <v>42016.120613425926</v>
      </c>
      <c r="T884" s="25">
        <v>25569.00037037037</v>
      </c>
      <c r="U884" s="25">
        <v>2015</v>
      </c>
      <c r="V884" s="25">
        <v>1</v>
      </c>
      <c r="W884" s="25" t="s">
        <v>8372</v>
      </c>
    </row>
    <row r="885" spans="1:23" hidden="1" x14ac:dyDescent="0.3">
      <c r="A885" s="25">
        <v>3950</v>
      </c>
      <c r="B885" s="25" t="s">
        <v>3947</v>
      </c>
      <c r="C885" s="25" t="s">
        <v>8058</v>
      </c>
      <c r="D885" s="26">
        <v>4000</v>
      </c>
      <c r="E885" s="27">
        <v>25</v>
      </c>
      <c r="F885" s="25" t="s">
        <v>8220</v>
      </c>
      <c r="G885" s="25" t="s">
        <v>8223</v>
      </c>
      <c r="H885" s="25" t="s">
        <v>8245</v>
      </c>
      <c r="I885" s="25">
        <v>1460140500</v>
      </c>
      <c r="J885" s="25">
        <v>1457628680</v>
      </c>
      <c r="K885" s="25" t="b">
        <v>0</v>
      </c>
      <c r="L885" s="25">
        <v>1</v>
      </c>
      <c r="M885" s="25" t="b">
        <v>0</v>
      </c>
      <c r="N885" s="25" t="s">
        <v>8269</v>
      </c>
      <c r="O885" s="25">
        <v>1</v>
      </c>
      <c r="P885" s="25">
        <v>25</v>
      </c>
      <c r="Q885" s="25" t="s">
        <v>8315</v>
      </c>
      <c r="R885" s="25" t="s">
        <v>8316</v>
      </c>
      <c r="S885" s="28">
        <v>42439.702314814815</v>
      </c>
      <c r="T885" s="25">
        <v>25569.000011574073</v>
      </c>
      <c r="U885" s="25">
        <v>2016</v>
      </c>
      <c r="V885" s="25">
        <v>3</v>
      </c>
      <c r="W885" s="25" t="s">
        <v>8374</v>
      </c>
    </row>
    <row r="886" spans="1:23" x14ac:dyDescent="0.3">
      <c r="A886" s="25">
        <v>3951</v>
      </c>
      <c r="B886" s="25" t="s">
        <v>3948</v>
      </c>
      <c r="C886" s="25" t="s">
        <v>6961</v>
      </c>
      <c r="D886" s="26">
        <v>200000</v>
      </c>
      <c r="E886" s="27">
        <v>1</v>
      </c>
      <c r="F886" s="25" t="s">
        <v>8220</v>
      </c>
      <c r="G886" s="25" t="s">
        <v>8240</v>
      </c>
      <c r="H886" s="25" t="s">
        <v>8248</v>
      </c>
      <c r="I886" s="25">
        <v>1462301342</v>
      </c>
      <c r="J886" s="25">
        <v>1457120942</v>
      </c>
      <c r="K886" s="25" t="b">
        <v>0</v>
      </c>
      <c r="L886" s="25">
        <v>1</v>
      </c>
      <c r="M886" s="25" t="b">
        <v>0</v>
      </c>
      <c r="N886" s="25" t="s">
        <v>8269</v>
      </c>
      <c r="O886" s="25">
        <v>0</v>
      </c>
      <c r="P886" s="25">
        <v>1</v>
      </c>
      <c r="Q886" s="25" t="s">
        <v>8315</v>
      </c>
      <c r="R886" s="25" t="s">
        <v>8316</v>
      </c>
      <c r="S886" s="28">
        <v>42433.825717592597</v>
      </c>
      <c r="T886" s="25">
        <v>25569.000011574073</v>
      </c>
      <c r="U886" s="25">
        <v>2016</v>
      </c>
      <c r="V886" s="25">
        <v>3</v>
      </c>
      <c r="W886" s="25" t="s">
        <v>8374</v>
      </c>
    </row>
    <row r="887" spans="1:23" hidden="1" x14ac:dyDescent="0.3">
      <c r="A887" s="25">
        <v>3952</v>
      </c>
      <c r="B887" s="25" t="s">
        <v>3949</v>
      </c>
      <c r="C887" s="25" t="s">
        <v>8059</v>
      </c>
      <c r="D887" s="26">
        <v>26000</v>
      </c>
      <c r="E887" s="27">
        <v>25</v>
      </c>
      <c r="F887" s="25" t="s">
        <v>8220</v>
      </c>
      <c r="G887" s="25" t="s">
        <v>8223</v>
      </c>
      <c r="H887" s="25" t="s">
        <v>8245</v>
      </c>
      <c r="I887" s="25">
        <v>1445885890</v>
      </c>
      <c r="J887" s="25">
        <v>1440701890</v>
      </c>
      <c r="K887" s="25" t="b">
        <v>0</v>
      </c>
      <c r="L887" s="25">
        <v>1</v>
      </c>
      <c r="M887" s="25" t="b">
        <v>0</v>
      </c>
      <c r="N887" s="25" t="s">
        <v>8269</v>
      </c>
      <c r="O887" s="25">
        <v>0</v>
      </c>
      <c r="P887" s="25">
        <v>25</v>
      </c>
      <c r="Q887" s="25" t="s">
        <v>8315</v>
      </c>
      <c r="R887" s="25" t="s">
        <v>8316</v>
      </c>
      <c r="S887" s="28">
        <v>42243.790393518517</v>
      </c>
      <c r="T887" s="25">
        <v>25569.000011574073</v>
      </c>
      <c r="U887" s="25">
        <v>2015</v>
      </c>
      <c r="V887" s="25">
        <v>8</v>
      </c>
      <c r="W887" s="25" t="s">
        <v>8379</v>
      </c>
    </row>
    <row r="888" spans="1:23" hidden="1" x14ac:dyDescent="0.3">
      <c r="A888" s="25">
        <v>3953</v>
      </c>
      <c r="B888" s="25" t="s">
        <v>3950</v>
      </c>
      <c r="C888" s="25" t="s">
        <v>8060</v>
      </c>
      <c r="D888" s="26">
        <v>17600</v>
      </c>
      <c r="E888" s="27">
        <v>0</v>
      </c>
      <c r="F888" s="25" t="s">
        <v>8220</v>
      </c>
      <c r="G888" s="25" t="s">
        <v>8223</v>
      </c>
      <c r="H888" s="25" t="s">
        <v>8245</v>
      </c>
      <c r="I888" s="25">
        <v>1469834940</v>
      </c>
      <c r="J888" s="25">
        <v>1467162586</v>
      </c>
      <c r="K888" s="25" t="b">
        <v>0</v>
      </c>
      <c r="L888" s="25">
        <v>0</v>
      </c>
      <c r="M888" s="25" t="b">
        <v>0</v>
      </c>
      <c r="N888" s="25" t="s">
        <v>8269</v>
      </c>
      <c r="O888" s="25">
        <v>0</v>
      </c>
      <c r="P888" s="25">
        <v>0</v>
      </c>
      <c r="Q888" s="25" t="s">
        <v>8315</v>
      </c>
      <c r="R888" s="25" t="s">
        <v>8316</v>
      </c>
      <c r="S888" s="28">
        <v>42550.048449074078</v>
      </c>
      <c r="T888" s="25">
        <v>25569</v>
      </c>
      <c r="U888" s="25">
        <v>2016</v>
      </c>
      <c r="V888" s="25">
        <v>6</v>
      </c>
      <c r="W888" s="25" t="s">
        <v>8377</v>
      </c>
    </row>
    <row r="889" spans="1:23" hidden="1" x14ac:dyDescent="0.3">
      <c r="A889" s="25">
        <v>3954</v>
      </c>
      <c r="B889" s="25" t="s">
        <v>3951</v>
      </c>
      <c r="C889" s="25" t="s">
        <v>8061</v>
      </c>
      <c r="D889" s="26">
        <v>25000</v>
      </c>
      <c r="E889" s="27">
        <v>0</v>
      </c>
      <c r="F889" s="25" t="s">
        <v>8220</v>
      </c>
      <c r="G889" s="25" t="s">
        <v>8228</v>
      </c>
      <c r="H889" s="25" t="s">
        <v>8250</v>
      </c>
      <c r="I889" s="25">
        <v>1405352264</v>
      </c>
      <c r="J889" s="25">
        <v>1400168264</v>
      </c>
      <c r="K889" s="25" t="b">
        <v>0</v>
      </c>
      <c r="L889" s="25">
        <v>0</v>
      </c>
      <c r="M889" s="25" t="b">
        <v>0</v>
      </c>
      <c r="N889" s="25" t="s">
        <v>8269</v>
      </c>
      <c r="O889" s="25">
        <v>0</v>
      </c>
      <c r="P889" s="25">
        <v>0</v>
      </c>
      <c r="Q889" s="25" t="s">
        <v>8315</v>
      </c>
      <c r="R889" s="25" t="s">
        <v>8316</v>
      </c>
      <c r="S889" s="28">
        <v>41774.651203703703</v>
      </c>
      <c r="T889" s="25">
        <v>25569</v>
      </c>
      <c r="U889" s="25">
        <v>2014</v>
      </c>
      <c r="V889" s="25">
        <v>5</v>
      </c>
      <c r="W889" s="25" t="s">
        <v>8376</v>
      </c>
    </row>
    <row r="890" spans="1:23" hidden="1" x14ac:dyDescent="0.3">
      <c r="A890" s="25">
        <v>3955</v>
      </c>
      <c r="B890" s="25" t="s">
        <v>3952</v>
      </c>
      <c r="C890" s="25" t="s">
        <v>8062</v>
      </c>
      <c r="D890" s="26">
        <v>1750</v>
      </c>
      <c r="E890" s="27">
        <v>425</v>
      </c>
      <c r="F890" s="25" t="s">
        <v>8220</v>
      </c>
      <c r="G890" s="25" t="s">
        <v>8223</v>
      </c>
      <c r="H890" s="25" t="s">
        <v>8245</v>
      </c>
      <c r="I890" s="25">
        <v>1448745741</v>
      </c>
      <c r="J890" s="25">
        <v>1446150141</v>
      </c>
      <c r="K890" s="25" t="b">
        <v>0</v>
      </c>
      <c r="L890" s="25">
        <v>8</v>
      </c>
      <c r="M890" s="25" t="b">
        <v>0</v>
      </c>
      <c r="N890" s="25" t="s">
        <v>8269</v>
      </c>
      <c r="O890" s="25">
        <v>24</v>
      </c>
      <c r="P890" s="25">
        <v>53.13</v>
      </c>
      <c r="Q890" s="25" t="s">
        <v>8315</v>
      </c>
      <c r="R890" s="25" t="s">
        <v>8316</v>
      </c>
      <c r="S890" s="28">
        <v>42306.848854166667</v>
      </c>
      <c r="T890" s="25">
        <v>25569.000092592592</v>
      </c>
      <c r="U890" s="25">
        <v>2015</v>
      </c>
      <c r="V890" s="25">
        <v>10</v>
      </c>
      <c r="W890" s="25" t="s">
        <v>8383</v>
      </c>
    </row>
    <row r="891" spans="1:23" hidden="1" x14ac:dyDescent="0.3">
      <c r="A891" s="25">
        <v>3956</v>
      </c>
      <c r="B891" s="25" t="s">
        <v>3953</v>
      </c>
      <c r="C891" s="25" t="s">
        <v>8063</v>
      </c>
      <c r="D891" s="26">
        <v>5500</v>
      </c>
      <c r="E891" s="27">
        <v>0</v>
      </c>
      <c r="F891" s="25" t="s">
        <v>8220</v>
      </c>
      <c r="G891" s="25" t="s">
        <v>8223</v>
      </c>
      <c r="H891" s="25" t="s">
        <v>8245</v>
      </c>
      <c r="I891" s="25">
        <v>1461543600</v>
      </c>
      <c r="J891" s="25">
        <v>1459203727</v>
      </c>
      <c r="K891" s="25" t="b">
        <v>0</v>
      </c>
      <c r="L891" s="25">
        <v>0</v>
      </c>
      <c r="M891" s="25" t="b">
        <v>0</v>
      </c>
      <c r="N891" s="25" t="s">
        <v>8269</v>
      </c>
      <c r="O891" s="25">
        <v>0</v>
      </c>
      <c r="P891" s="25">
        <v>0</v>
      </c>
      <c r="Q891" s="25" t="s">
        <v>8315</v>
      </c>
      <c r="R891" s="25" t="s">
        <v>8316</v>
      </c>
      <c r="S891" s="28">
        <v>42457.932025462964</v>
      </c>
      <c r="T891" s="25">
        <v>25569</v>
      </c>
      <c r="U891" s="25">
        <v>2016</v>
      </c>
      <c r="V891" s="25">
        <v>3</v>
      </c>
      <c r="W891" s="25" t="s">
        <v>8374</v>
      </c>
    </row>
    <row r="892" spans="1:23" hidden="1" x14ac:dyDescent="0.3">
      <c r="A892" s="25">
        <v>3957</v>
      </c>
      <c r="B892" s="25" t="s">
        <v>3954</v>
      </c>
      <c r="C892" s="25" t="s">
        <v>8064</v>
      </c>
      <c r="D892" s="26">
        <v>28000</v>
      </c>
      <c r="E892" s="27">
        <v>7</v>
      </c>
      <c r="F892" s="25" t="s">
        <v>8220</v>
      </c>
      <c r="G892" s="25" t="s">
        <v>8223</v>
      </c>
      <c r="H892" s="25" t="s">
        <v>8245</v>
      </c>
      <c r="I892" s="25">
        <v>1468020354</v>
      </c>
      <c r="J892" s="25">
        <v>1464045954</v>
      </c>
      <c r="K892" s="25" t="b">
        <v>0</v>
      </c>
      <c r="L892" s="25">
        <v>1</v>
      </c>
      <c r="M892" s="25" t="b">
        <v>0</v>
      </c>
      <c r="N892" s="25" t="s">
        <v>8269</v>
      </c>
      <c r="O892" s="25">
        <v>0</v>
      </c>
      <c r="P892" s="25">
        <v>7</v>
      </c>
      <c r="Q892" s="25" t="s">
        <v>8315</v>
      </c>
      <c r="R892" s="25" t="s">
        <v>8316</v>
      </c>
      <c r="S892" s="28">
        <v>42513.976319444439</v>
      </c>
      <c r="T892" s="25">
        <v>25569.000011574073</v>
      </c>
      <c r="U892" s="25">
        <v>2016</v>
      </c>
      <c r="V892" s="25">
        <v>5</v>
      </c>
      <c r="W892" s="25" t="s">
        <v>8376</v>
      </c>
    </row>
    <row r="893" spans="1:23" hidden="1" x14ac:dyDescent="0.3">
      <c r="A893" s="25">
        <v>3958</v>
      </c>
      <c r="B893" s="25" t="s">
        <v>3955</v>
      </c>
      <c r="C893" s="25" t="s">
        <v>8065</v>
      </c>
      <c r="D893" s="26">
        <v>2000</v>
      </c>
      <c r="E893" s="27">
        <v>641</v>
      </c>
      <c r="F893" s="25" t="s">
        <v>8220</v>
      </c>
      <c r="G893" s="25" t="s">
        <v>8223</v>
      </c>
      <c r="H893" s="25" t="s">
        <v>8245</v>
      </c>
      <c r="I893" s="25">
        <v>1406988000</v>
      </c>
      <c r="J893" s="25">
        <v>1403822912</v>
      </c>
      <c r="K893" s="25" t="b">
        <v>0</v>
      </c>
      <c r="L893" s="25">
        <v>16</v>
      </c>
      <c r="M893" s="25" t="b">
        <v>0</v>
      </c>
      <c r="N893" s="25" t="s">
        <v>8269</v>
      </c>
      <c r="O893" s="25">
        <v>32</v>
      </c>
      <c r="P893" s="25">
        <v>40.06</v>
      </c>
      <c r="Q893" s="25" t="s">
        <v>8315</v>
      </c>
      <c r="R893" s="25" t="s">
        <v>8316</v>
      </c>
      <c r="S893" s="28">
        <v>41816.950370370374</v>
      </c>
      <c r="T893" s="25">
        <v>25569.000185185185</v>
      </c>
      <c r="U893" s="25">
        <v>2014</v>
      </c>
      <c r="V893" s="25">
        <v>6</v>
      </c>
      <c r="W893" s="25" t="s">
        <v>8377</v>
      </c>
    </row>
    <row r="894" spans="1:23" hidden="1" x14ac:dyDescent="0.3">
      <c r="A894" s="25">
        <v>3959</v>
      </c>
      <c r="B894" s="25" t="s">
        <v>3956</v>
      </c>
      <c r="C894" s="25" t="s">
        <v>8066</v>
      </c>
      <c r="D894" s="26">
        <v>1200</v>
      </c>
      <c r="E894" s="27">
        <v>292</v>
      </c>
      <c r="F894" s="25" t="s">
        <v>8220</v>
      </c>
      <c r="G894" s="25" t="s">
        <v>8223</v>
      </c>
      <c r="H894" s="25" t="s">
        <v>8245</v>
      </c>
      <c r="I894" s="25">
        <v>1411930556</v>
      </c>
      <c r="J894" s="25">
        <v>1409338556</v>
      </c>
      <c r="K894" s="25" t="b">
        <v>0</v>
      </c>
      <c r="L894" s="25">
        <v>12</v>
      </c>
      <c r="M894" s="25" t="b">
        <v>0</v>
      </c>
      <c r="N894" s="25" t="s">
        <v>8269</v>
      </c>
      <c r="O894" s="25">
        <v>24</v>
      </c>
      <c r="P894" s="25">
        <v>24.33</v>
      </c>
      <c r="Q894" s="25" t="s">
        <v>8315</v>
      </c>
      <c r="R894" s="25" t="s">
        <v>8316</v>
      </c>
      <c r="S894" s="28">
        <v>41880.788842592592</v>
      </c>
      <c r="T894" s="25">
        <v>25569.000138888889</v>
      </c>
      <c r="U894" s="25">
        <v>2014</v>
      </c>
      <c r="V894" s="25">
        <v>8</v>
      </c>
      <c r="W894" s="25" t="s">
        <v>8379</v>
      </c>
    </row>
    <row r="895" spans="1:23" hidden="1" x14ac:dyDescent="0.3">
      <c r="A895" s="25">
        <v>3960</v>
      </c>
      <c r="B895" s="25" t="s">
        <v>3957</v>
      </c>
      <c r="C895" s="25" t="s">
        <v>8067</v>
      </c>
      <c r="D895" s="26">
        <v>3000</v>
      </c>
      <c r="E895" s="27">
        <v>45</v>
      </c>
      <c r="F895" s="25" t="s">
        <v>8220</v>
      </c>
      <c r="G895" s="25" t="s">
        <v>8223</v>
      </c>
      <c r="H895" s="25" t="s">
        <v>8245</v>
      </c>
      <c r="I895" s="25">
        <v>1451852256</v>
      </c>
      <c r="J895" s="25">
        <v>1449260256</v>
      </c>
      <c r="K895" s="25" t="b">
        <v>0</v>
      </c>
      <c r="L895" s="25">
        <v>4</v>
      </c>
      <c r="M895" s="25" t="b">
        <v>0</v>
      </c>
      <c r="N895" s="25" t="s">
        <v>8269</v>
      </c>
      <c r="O895" s="25">
        <v>2</v>
      </c>
      <c r="P895" s="25">
        <v>11.25</v>
      </c>
      <c r="Q895" s="25" t="s">
        <v>8315</v>
      </c>
      <c r="R895" s="25" t="s">
        <v>8316</v>
      </c>
      <c r="S895" s="28">
        <v>42342.845555555556</v>
      </c>
      <c r="T895" s="25">
        <v>25569.000046296296</v>
      </c>
      <c r="U895" s="25">
        <v>2015</v>
      </c>
      <c r="V895" s="25">
        <v>12</v>
      </c>
      <c r="W895" s="25" t="s">
        <v>8382</v>
      </c>
    </row>
    <row r="896" spans="1:23" hidden="1" x14ac:dyDescent="0.3">
      <c r="A896" s="25">
        <v>3961</v>
      </c>
      <c r="B896" s="25" t="s">
        <v>3958</v>
      </c>
      <c r="C896" s="25" t="s">
        <v>8068</v>
      </c>
      <c r="D896" s="26">
        <v>5000</v>
      </c>
      <c r="E896" s="27">
        <v>21</v>
      </c>
      <c r="F896" s="25" t="s">
        <v>8220</v>
      </c>
      <c r="G896" s="25" t="s">
        <v>8224</v>
      </c>
      <c r="H896" s="25" t="s">
        <v>8246</v>
      </c>
      <c r="I896" s="25">
        <v>1399584210</v>
      </c>
      <c r="J896" s="25">
        <v>1397683410</v>
      </c>
      <c r="K896" s="25" t="b">
        <v>0</v>
      </c>
      <c r="L896" s="25">
        <v>2</v>
      </c>
      <c r="M896" s="25" t="b">
        <v>0</v>
      </c>
      <c r="N896" s="25" t="s">
        <v>8269</v>
      </c>
      <c r="O896" s="25">
        <v>0</v>
      </c>
      <c r="P896" s="25">
        <v>10.5</v>
      </c>
      <c r="Q896" s="25" t="s">
        <v>8315</v>
      </c>
      <c r="R896" s="25" t="s">
        <v>8316</v>
      </c>
      <c r="S896" s="28">
        <v>41745.891319444447</v>
      </c>
      <c r="T896" s="25">
        <v>25569.00002314815</v>
      </c>
      <c r="U896" s="25">
        <v>2014</v>
      </c>
      <c r="V896" s="25">
        <v>4</v>
      </c>
      <c r="W896" s="25" t="s">
        <v>8375</v>
      </c>
    </row>
    <row r="897" spans="1:23" hidden="1" x14ac:dyDescent="0.3">
      <c r="A897" s="25">
        <v>3962</v>
      </c>
      <c r="B897" s="25" t="s">
        <v>3959</v>
      </c>
      <c r="C897" s="25" t="s">
        <v>8069</v>
      </c>
      <c r="D897" s="26">
        <v>1400</v>
      </c>
      <c r="E897" s="27">
        <v>45</v>
      </c>
      <c r="F897" s="25" t="s">
        <v>8220</v>
      </c>
      <c r="G897" s="25" t="s">
        <v>8224</v>
      </c>
      <c r="H897" s="25" t="s">
        <v>8246</v>
      </c>
      <c r="I897" s="25">
        <v>1448722494</v>
      </c>
      <c r="J897" s="25">
        <v>1446562494</v>
      </c>
      <c r="K897" s="25" t="b">
        <v>0</v>
      </c>
      <c r="L897" s="25">
        <v>3</v>
      </c>
      <c r="M897" s="25" t="b">
        <v>0</v>
      </c>
      <c r="N897" s="25" t="s">
        <v>8269</v>
      </c>
      <c r="O897" s="25">
        <v>3</v>
      </c>
      <c r="P897" s="25">
        <v>15</v>
      </c>
      <c r="Q897" s="25" t="s">
        <v>8315</v>
      </c>
      <c r="R897" s="25" t="s">
        <v>8316</v>
      </c>
      <c r="S897" s="28">
        <v>42311.621458333335</v>
      </c>
      <c r="T897" s="25">
        <v>25569.000034722223</v>
      </c>
      <c r="U897" s="25">
        <v>2015</v>
      </c>
      <c r="V897" s="25">
        <v>11</v>
      </c>
      <c r="W897" s="25" t="s">
        <v>8381</v>
      </c>
    </row>
    <row r="898" spans="1:23" hidden="1" x14ac:dyDescent="0.3">
      <c r="A898" s="25">
        <v>3963</v>
      </c>
      <c r="B898" s="25" t="s">
        <v>3960</v>
      </c>
      <c r="C898" s="25" t="s">
        <v>8070</v>
      </c>
      <c r="D898" s="26">
        <v>10000</v>
      </c>
      <c r="E898" s="27">
        <v>0</v>
      </c>
      <c r="F898" s="25" t="s">
        <v>8220</v>
      </c>
      <c r="G898" s="25" t="s">
        <v>8228</v>
      </c>
      <c r="H898" s="25" t="s">
        <v>8250</v>
      </c>
      <c r="I898" s="25">
        <v>1447821717</v>
      </c>
      <c r="J898" s="25">
        <v>1445226117</v>
      </c>
      <c r="K898" s="25" t="b">
        <v>0</v>
      </c>
      <c r="L898" s="25">
        <v>0</v>
      </c>
      <c r="M898" s="25" t="b">
        <v>0</v>
      </c>
      <c r="N898" s="25" t="s">
        <v>8269</v>
      </c>
      <c r="O898" s="25">
        <v>0</v>
      </c>
      <c r="P898" s="25">
        <v>0</v>
      </c>
      <c r="Q898" s="25" t="s">
        <v>8315</v>
      </c>
      <c r="R898" s="25" t="s">
        <v>8316</v>
      </c>
      <c r="S898" s="28">
        <v>42296.154131944444</v>
      </c>
      <c r="T898" s="25">
        <v>25569</v>
      </c>
      <c r="U898" s="25">
        <v>2015</v>
      </c>
      <c r="V898" s="25">
        <v>10</v>
      </c>
      <c r="W898" s="25" t="s">
        <v>8383</v>
      </c>
    </row>
    <row r="899" spans="1:23" hidden="1" x14ac:dyDescent="0.3">
      <c r="A899" s="25">
        <v>3964</v>
      </c>
      <c r="B899" s="25" t="s">
        <v>3961</v>
      </c>
      <c r="C899" s="25" t="s">
        <v>8071</v>
      </c>
      <c r="D899" s="26">
        <v>2000</v>
      </c>
      <c r="E899" s="27">
        <v>126</v>
      </c>
      <c r="F899" s="25" t="s">
        <v>8220</v>
      </c>
      <c r="G899" s="25" t="s">
        <v>8223</v>
      </c>
      <c r="H899" s="25" t="s">
        <v>8245</v>
      </c>
      <c r="I899" s="25">
        <v>1429460386</v>
      </c>
      <c r="J899" s="25">
        <v>1424279986</v>
      </c>
      <c r="K899" s="25" t="b">
        <v>0</v>
      </c>
      <c r="L899" s="25">
        <v>3</v>
      </c>
      <c r="M899" s="25" t="b">
        <v>0</v>
      </c>
      <c r="N899" s="25" t="s">
        <v>8269</v>
      </c>
      <c r="O899" s="25">
        <v>6</v>
      </c>
      <c r="P899" s="25">
        <v>42</v>
      </c>
      <c r="Q899" s="25" t="s">
        <v>8315</v>
      </c>
      <c r="R899" s="25" t="s">
        <v>8316</v>
      </c>
      <c r="S899" s="28">
        <v>42053.722060185188</v>
      </c>
      <c r="T899" s="25">
        <v>25569.000034722223</v>
      </c>
      <c r="U899" s="25">
        <v>2015</v>
      </c>
      <c r="V899" s="25">
        <v>2</v>
      </c>
      <c r="W899" s="25" t="s">
        <v>8373</v>
      </c>
    </row>
    <row r="900" spans="1:23" hidden="1" x14ac:dyDescent="0.3">
      <c r="A900" s="25">
        <v>3965</v>
      </c>
      <c r="B900" s="25" t="s">
        <v>3962</v>
      </c>
      <c r="C900" s="25" t="s">
        <v>8072</v>
      </c>
      <c r="D900" s="26">
        <v>2000</v>
      </c>
      <c r="E900" s="27">
        <v>285</v>
      </c>
      <c r="F900" s="25" t="s">
        <v>8220</v>
      </c>
      <c r="G900" s="25" t="s">
        <v>8223</v>
      </c>
      <c r="H900" s="25" t="s">
        <v>8245</v>
      </c>
      <c r="I900" s="25">
        <v>1460608780</v>
      </c>
      <c r="J900" s="25">
        <v>1455428380</v>
      </c>
      <c r="K900" s="25" t="b">
        <v>0</v>
      </c>
      <c r="L900" s="25">
        <v>4</v>
      </c>
      <c r="M900" s="25" t="b">
        <v>0</v>
      </c>
      <c r="N900" s="25" t="s">
        <v>8269</v>
      </c>
      <c r="O900" s="25">
        <v>14</v>
      </c>
      <c r="P900" s="25">
        <v>71.25</v>
      </c>
      <c r="Q900" s="25" t="s">
        <v>8315</v>
      </c>
      <c r="R900" s="25" t="s">
        <v>8316</v>
      </c>
      <c r="S900" s="28">
        <v>42414.235879629632</v>
      </c>
      <c r="T900" s="25">
        <v>25569.000046296296</v>
      </c>
      <c r="U900" s="25">
        <v>2016</v>
      </c>
      <c r="V900" s="25">
        <v>2</v>
      </c>
      <c r="W900" s="25" t="s">
        <v>8373</v>
      </c>
    </row>
    <row r="901" spans="1:23" hidden="1" x14ac:dyDescent="0.3">
      <c r="A901" s="25">
        <v>3966</v>
      </c>
      <c r="B901" s="25" t="s">
        <v>3963</v>
      </c>
      <c r="C901" s="25" t="s">
        <v>8073</v>
      </c>
      <c r="D901" s="26">
        <v>7500</v>
      </c>
      <c r="E901" s="27">
        <v>45</v>
      </c>
      <c r="F901" s="25" t="s">
        <v>8220</v>
      </c>
      <c r="G901" s="25" t="s">
        <v>8223</v>
      </c>
      <c r="H901" s="25" t="s">
        <v>8245</v>
      </c>
      <c r="I901" s="25">
        <v>1406170740</v>
      </c>
      <c r="J901" s="25">
        <v>1402506278</v>
      </c>
      <c r="K901" s="25" t="b">
        <v>0</v>
      </c>
      <c r="L901" s="25">
        <v>2</v>
      </c>
      <c r="M901" s="25" t="b">
        <v>0</v>
      </c>
      <c r="N901" s="25" t="s">
        <v>8269</v>
      </c>
      <c r="O901" s="25">
        <v>1</v>
      </c>
      <c r="P901" s="25">
        <v>22.5</v>
      </c>
      <c r="Q901" s="25" t="s">
        <v>8315</v>
      </c>
      <c r="R901" s="25" t="s">
        <v>8316</v>
      </c>
      <c r="S901" s="28">
        <v>41801.711550925924</v>
      </c>
      <c r="T901" s="25">
        <v>25569.00002314815</v>
      </c>
      <c r="U901" s="25">
        <v>2014</v>
      </c>
      <c r="V901" s="25">
        <v>6</v>
      </c>
      <c r="W901" s="25" t="s">
        <v>8377</v>
      </c>
    </row>
    <row r="902" spans="1:23" hidden="1" x14ac:dyDescent="0.3">
      <c r="A902" s="25">
        <v>3967</v>
      </c>
      <c r="B902" s="25" t="s">
        <v>3964</v>
      </c>
      <c r="C902" s="25" t="s">
        <v>8074</v>
      </c>
      <c r="D902" s="26">
        <v>1700</v>
      </c>
      <c r="E902" s="27">
        <v>410</v>
      </c>
      <c r="F902" s="25" t="s">
        <v>8220</v>
      </c>
      <c r="G902" s="25" t="s">
        <v>8223</v>
      </c>
      <c r="H902" s="25" t="s">
        <v>8245</v>
      </c>
      <c r="I902" s="25">
        <v>1488783507</v>
      </c>
      <c r="J902" s="25">
        <v>1486191507</v>
      </c>
      <c r="K902" s="25" t="b">
        <v>0</v>
      </c>
      <c r="L902" s="25">
        <v>10</v>
      </c>
      <c r="M902" s="25" t="b">
        <v>0</v>
      </c>
      <c r="N902" s="25" t="s">
        <v>8269</v>
      </c>
      <c r="O902" s="25">
        <v>24</v>
      </c>
      <c r="P902" s="25">
        <v>41</v>
      </c>
      <c r="Q902" s="25" t="s">
        <v>8315</v>
      </c>
      <c r="R902" s="25" t="s">
        <v>8316</v>
      </c>
      <c r="S902" s="28">
        <v>42770.290590277778</v>
      </c>
      <c r="T902" s="25">
        <v>25569.000115740742</v>
      </c>
      <c r="U902" s="25">
        <v>2017</v>
      </c>
      <c r="V902" s="25">
        <v>2</v>
      </c>
      <c r="W902" s="25" t="s">
        <v>8373</v>
      </c>
    </row>
    <row r="903" spans="1:23" hidden="1" x14ac:dyDescent="0.3">
      <c r="A903" s="25">
        <v>3968</v>
      </c>
      <c r="B903" s="25" t="s">
        <v>3965</v>
      </c>
      <c r="C903" s="25" t="s">
        <v>8075</v>
      </c>
      <c r="D903" s="26">
        <v>5000</v>
      </c>
      <c r="E903" s="27">
        <v>527</v>
      </c>
      <c r="F903" s="25" t="s">
        <v>8220</v>
      </c>
      <c r="G903" s="25" t="s">
        <v>8223</v>
      </c>
      <c r="H903" s="25" t="s">
        <v>8245</v>
      </c>
      <c r="I903" s="25">
        <v>1463945673</v>
      </c>
      <c r="J903" s="25">
        <v>1458761673</v>
      </c>
      <c r="K903" s="25" t="b">
        <v>0</v>
      </c>
      <c r="L903" s="25">
        <v>11</v>
      </c>
      <c r="M903" s="25" t="b">
        <v>0</v>
      </c>
      <c r="N903" s="25" t="s">
        <v>8269</v>
      </c>
      <c r="O903" s="25">
        <v>11</v>
      </c>
      <c r="P903" s="25">
        <v>47.91</v>
      </c>
      <c r="Q903" s="25" t="s">
        <v>8315</v>
      </c>
      <c r="R903" s="25" t="s">
        <v>8316</v>
      </c>
      <c r="S903" s="28">
        <v>42452.815659722226</v>
      </c>
      <c r="T903" s="25">
        <v>25569.000127314815</v>
      </c>
      <c r="U903" s="25">
        <v>2016</v>
      </c>
      <c r="V903" s="25">
        <v>3</v>
      </c>
      <c r="W903" s="25" t="s">
        <v>8374</v>
      </c>
    </row>
    <row r="904" spans="1:23" hidden="1" x14ac:dyDescent="0.3">
      <c r="A904" s="25">
        <v>3969</v>
      </c>
      <c r="B904" s="25" t="s">
        <v>3966</v>
      </c>
      <c r="C904" s="25" t="s">
        <v>8076</v>
      </c>
      <c r="D904" s="26">
        <v>2825</v>
      </c>
      <c r="E904" s="27">
        <v>211</v>
      </c>
      <c r="F904" s="25" t="s">
        <v>8220</v>
      </c>
      <c r="G904" s="25" t="s">
        <v>8223</v>
      </c>
      <c r="H904" s="25" t="s">
        <v>8245</v>
      </c>
      <c r="I904" s="25">
        <v>1472442900</v>
      </c>
      <c r="J904" s="25">
        <v>1471638646</v>
      </c>
      <c r="K904" s="25" t="b">
        <v>0</v>
      </c>
      <c r="L904" s="25">
        <v>6</v>
      </c>
      <c r="M904" s="25" t="b">
        <v>0</v>
      </c>
      <c r="N904" s="25" t="s">
        <v>8269</v>
      </c>
      <c r="O904" s="25">
        <v>7</v>
      </c>
      <c r="P904" s="25">
        <v>35.17</v>
      </c>
      <c r="Q904" s="25" t="s">
        <v>8315</v>
      </c>
      <c r="R904" s="25" t="s">
        <v>8316</v>
      </c>
      <c r="S904" s="28">
        <v>42601.854699074072</v>
      </c>
      <c r="T904" s="25">
        <v>25569.000069444446</v>
      </c>
      <c r="U904" s="25">
        <v>2016</v>
      </c>
      <c r="V904" s="25">
        <v>8</v>
      </c>
      <c r="W904" s="25" t="s">
        <v>8379</v>
      </c>
    </row>
    <row r="905" spans="1:23" hidden="1" x14ac:dyDescent="0.3">
      <c r="A905" s="25">
        <v>3970</v>
      </c>
      <c r="B905" s="25" t="s">
        <v>3967</v>
      </c>
      <c r="C905" s="25" t="s">
        <v>8077</v>
      </c>
      <c r="D905" s="26">
        <v>15000</v>
      </c>
      <c r="E905" s="27">
        <v>11</v>
      </c>
      <c r="F905" s="25" t="s">
        <v>8220</v>
      </c>
      <c r="G905" s="25" t="s">
        <v>8223</v>
      </c>
      <c r="H905" s="25" t="s">
        <v>8245</v>
      </c>
      <c r="I905" s="25">
        <v>1460925811</v>
      </c>
      <c r="J905" s="25">
        <v>1458333811</v>
      </c>
      <c r="K905" s="25" t="b">
        <v>0</v>
      </c>
      <c r="L905" s="25">
        <v>2</v>
      </c>
      <c r="M905" s="25" t="b">
        <v>0</v>
      </c>
      <c r="N905" s="25" t="s">
        <v>8269</v>
      </c>
      <c r="O905" s="25">
        <v>0</v>
      </c>
      <c r="P905" s="25">
        <v>5.5</v>
      </c>
      <c r="Q905" s="25" t="s">
        <v>8315</v>
      </c>
      <c r="R905" s="25" t="s">
        <v>8316</v>
      </c>
      <c r="S905" s="28">
        <v>42447.863553240735</v>
      </c>
      <c r="T905" s="25">
        <v>25569.00002314815</v>
      </c>
      <c r="U905" s="25">
        <v>2016</v>
      </c>
      <c r="V905" s="25">
        <v>3</v>
      </c>
      <c r="W905" s="25" t="s">
        <v>8374</v>
      </c>
    </row>
    <row r="906" spans="1:23" hidden="1" x14ac:dyDescent="0.3">
      <c r="A906" s="25">
        <v>3971</v>
      </c>
      <c r="B906" s="25" t="s">
        <v>3968</v>
      </c>
      <c r="C906" s="25" t="s">
        <v>8078</v>
      </c>
      <c r="D906" s="26">
        <v>14000</v>
      </c>
      <c r="E906" s="27">
        <v>136</v>
      </c>
      <c r="F906" s="25" t="s">
        <v>8220</v>
      </c>
      <c r="G906" s="25" t="s">
        <v>8223</v>
      </c>
      <c r="H906" s="25" t="s">
        <v>8245</v>
      </c>
      <c r="I906" s="25">
        <v>1405947126</v>
      </c>
      <c r="J906" s="25">
        <v>1403355126</v>
      </c>
      <c r="K906" s="25" t="b">
        <v>0</v>
      </c>
      <c r="L906" s="25">
        <v>6</v>
      </c>
      <c r="M906" s="25" t="b">
        <v>0</v>
      </c>
      <c r="N906" s="25" t="s">
        <v>8269</v>
      </c>
      <c r="O906" s="25">
        <v>1</v>
      </c>
      <c r="P906" s="25">
        <v>22.67</v>
      </c>
      <c r="Q906" s="25" t="s">
        <v>8315</v>
      </c>
      <c r="R906" s="25" t="s">
        <v>8316</v>
      </c>
      <c r="S906" s="28">
        <v>41811.536180555559</v>
      </c>
      <c r="T906" s="25">
        <v>25569.000069444446</v>
      </c>
      <c r="U906" s="25">
        <v>2014</v>
      </c>
      <c r="V906" s="25">
        <v>6</v>
      </c>
      <c r="W906" s="25" t="s">
        <v>8377</v>
      </c>
    </row>
    <row r="907" spans="1:23" hidden="1" x14ac:dyDescent="0.3">
      <c r="A907" s="25">
        <v>3972</v>
      </c>
      <c r="B907" s="25" t="s">
        <v>3969</v>
      </c>
      <c r="C907" s="25" t="s">
        <v>8079</v>
      </c>
      <c r="D907" s="26">
        <v>1000</v>
      </c>
      <c r="E907" s="27">
        <v>211</v>
      </c>
      <c r="F907" s="25" t="s">
        <v>8220</v>
      </c>
      <c r="G907" s="25" t="s">
        <v>8223</v>
      </c>
      <c r="H907" s="25" t="s">
        <v>8245</v>
      </c>
      <c r="I907" s="25">
        <v>1423186634</v>
      </c>
      <c r="J907" s="25">
        <v>1418002634</v>
      </c>
      <c r="K907" s="25" t="b">
        <v>0</v>
      </c>
      <c r="L907" s="25">
        <v>8</v>
      </c>
      <c r="M907" s="25" t="b">
        <v>0</v>
      </c>
      <c r="N907" s="25" t="s">
        <v>8269</v>
      </c>
      <c r="O907" s="25">
        <v>21</v>
      </c>
      <c r="P907" s="25">
        <v>26.38</v>
      </c>
      <c r="Q907" s="25" t="s">
        <v>8315</v>
      </c>
      <c r="R907" s="25" t="s">
        <v>8316</v>
      </c>
      <c r="S907" s="28">
        <v>41981.067523148144</v>
      </c>
      <c r="T907" s="25">
        <v>25569.000092592592</v>
      </c>
      <c r="U907" s="25">
        <v>2014</v>
      </c>
      <c r="V907" s="25">
        <v>12</v>
      </c>
      <c r="W907" s="25" t="s">
        <v>8382</v>
      </c>
    </row>
    <row r="908" spans="1:23" hidden="1" x14ac:dyDescent="0.3">
      <c r="A908" s="25">
        <v>3973</v>
      </c>
      <c r="B908" s="25" t="s">
        <v>3970</v>
      </c>
      <c r="C908" s="25" t="s">
        <v>8080</v>
      </c>
      <c r="D908" s="26">
        <v>5000</v>
      </c>
      <c r="E908" s="27">
        <v>3905</v>
      </c>
      <c r="F908" s="25" t="s">
        <v>8220</v>
      </c>
      <c r="G908" s="25" t="s">
        <v>8223</v>
      </c>
      <c r="H908" s="25" t="s">
        <v>8245</v>
      </c>
      <c r="I908" s="25">
        <v>1462766400</v>
      </c>
      <c r="J908" s="25">
        <v>1460219110</v>
      </c>
      <c r="K908" s="25" t="b">
        <v>0</v>
      </c>
      <c r="L908" s="25">
        <v>37</v>
      </c>
      <c r="M908" s="25" t="b">
        <v>0</v>
      </c>
      <c r="N908" s="25" t="s">
        <v>8269</v>
      </c>
      <c r="O908" s="25">
        <v>78</v>
      </c>
      <c r="P908" s="25">
        <v>105.54</v>
      </c>
      <c r="Q908" s="25" t="s">
        <v>8315</v>
      </c>
      <c r="R908" s="25" t="s">
        <v>8316</v>
      </c>
      <c r="S908" s="28">
        <v>42469.68414351852</v>
      </c>
      <c r="T908" s="25">
        <v>25569.000428240739</v>
      </c>
      <c r="U908" s="25">
        <v>2016</v>
      </c>
      <c r="V908" s="25">
        <v>4</v>
      </c>
      <c r="W908" s="25" t="s">
        <v>8375</v>
      </c>
    </row>
    <row r="909" spans="1:23" hidden="1" x14ac:dyDescent="0.3">
      <c r="A909" s="25">
        <v>3974</v>
      </c>
      <c r="B909" s="25" t="s">
        <v>3971</v>
      </c>
      <c r="C909" s="25" t="s">
        <v>8081</v>
      </c>
      <c r="D909" s="26">
        <v>1000</v>
      </c>
      <c r="E909" s="27">
        <v>320</v>
      </c>
      <c r="F909" s="25" t="s">
        <v>8220</v>
      </c>
      <c r="G909" s="25" t="s">
        <v>8224</v>
      </c>
      <c r="H909" s="25" t="s">
        <v>8246</v>
      </c>
      <c r="I909" s="25">
        <v>1464872848</v>
      </c>
      <c r="J909" s="25">
        <v>1462280848</v>
      </c>
      <c r="K909" s="25" t="b">
        <v>0</v>
      </c>
      <c r="L909" s="25">
        <v>11</v>
      </c>
      <c r="M909" s="25" t="b">
        <v>0</v>
      </c>
      <c r="N909" s="25" t="s">
        <v>8269</v>
      </c>
      <c r="O909" s="25">
        <v>32</v>
      </c>
      <c r="P909" s="25">
        <v>29.09</v>
      </c>
      <c r="Q909" s="25" t="s">
        <v>8315</v>
      </c>
      <c r="R909" s="25" t="s">
        <v>8316</v>
      </c>
      <c r="S909" s="28">
        <v>42493.546851851846</v>
      </c>
      <c r="T909" s="25">
        <v>25569.000127314815</v>
      </c>
      <c r="U909" s="25">
        <v>2016</v>
      </c>
      <c r="V909" s="25">
        <v>5</v>
      </c>
      <c r="W909" s="25" t="s">
        <v>8376</v>
      </c>
    </row>
    <row r="910" spans="1:23" hidden="1" x14ac:dyDescent="0.3">
      <c r="A910" s="25">
        <v>3975</v>
      </c>
      <c r="B910" s="25" t="s">
        <v>3972</v>
      </c>
      <c r="C910" s="25" t="s">
        <v>8082</v>
      </c>
      <c r="D910" s="26">
        <v>678</v>
      </c>
      <c r="E910" s="27">
        <v>0</v>
      </c>
      <c r="F910" s="25" t="s">
        <v>8220</v>
      </c>
      <c r="G910" s="25" t="s">
        <v>8223</v>
      </c>
      <c r="H910" s="25" t="s">
        <v>8245</v>
      </c>
      <c r="I910" s="25">
        <v>1468442898</v>
      </c>
      <c r="J910" s="25">
        <v>1465850898</v>
      </c>
      <c r="K910" s="25" t="b">
        <v>0</v>
      </c>
      <c r="L910" s="25">
        <v>0</v>
      </c>
      <c r="M910" s="25" t="b">
        <v>0</v>
      </c>
      <c r="N910" s="25" t="s">
        <v>8269</v>
      </c>
      <c r="O910" s="25">
        <v>0</v>
      </c>
      <c r="P910" s="25">
        <v>0</v>
      </c>
      <c r="Q910" s="25" t="s">
        <v>8315</v>
      </c>
      <c r="R910" s="25" t="s">
        <v>8316</v>
      </c>
      <c r="S910" s="28">
        <v>42534.866875</v>
      </c>
      <c r="T910" s="25">
        <v>25569</v>
      </c>
      <c r="U910" s="25">
        <v>2016</v>
      </c>
      <c r="V910" s="25">
        <v>6</v>
      </c>
      <c r="W910" s="25" t="s">
        <v>8377</v>
      </c>
    </row>
    <row r="911" spans="1:23" hidden="1" x14ac:dyDescent="0.3">
      <c r="A911" s="25">
        <v>3976</v>
      </c>
      <c r="B911" s="25" t="s">
        <v>3973</v>
      </c>
      <c r="C911" s="25" t="s">
        <v>8083</v>
      </c>
      <c r="D911" s="26">
        <v>1300</v>
      </c>
      <c r="E911" s="27">
        <v>620</v>
      </c>
      <c r="F911" s="25" t="s">
        <v>8220</v>
      </c>
      <c r="G911" s="25" t="s">
        <v>8223</v>
      </c>
      <c r="H911" s="25" t="s">
        <v>8245</v>
      </c>
      <c r="I911" s="25">
        <v>1406876400</v>
      </c>
      <c r="J911" s="25">
        <v>1405024561</v>
      </c>
      <c r="K911" s="25" t="b">
        <v>0</v>
      </c>
      <c r="L911" s="25">
        <v>10</v>
      </c>
      <c r="M911" s="25" t="b">
        <v>0</v>
      </c>
      <c r="N911" s="25" t="s">
        <v>8269</v>
      </c>
      <c r="O911" s="25">
        <v>48</v>
      </c>
      <c r="P911" s="25">
        <v>62</v>
      </c>
      <c r="Q911" s="25" t="s">
        <v>8315</v>
      </c>
      <c r="R911" s="25" t="s">
        <v>8316</v>
      </c>
      <c r="S911" s="28">
        <v>41830.858344907407</v>
      </c>
      <c r="T911" s="25">
        <v>25569.000115740742</v>
      </c>
      <c r="U911" s="25">
        <v>2014</v>
      </c>
      <c r="V911" s="25">
        <v>7</v>
      </c>
      <c r="W911" s="25" t="s">
        <v>8378</v>
      </c>
    </row>
    <row r="912" spans="1:23" x14ac:dyDescent="0.3">
      <c r="A912" s="25">
        <v>3977</v>
      </c>
      <c r="B912" s="25" t="s">
        <v>3974</v>
      </c>
      <c r="C912" s="25" t="s">
        <v>8084</v>
      </c>
      <c r="D912" s="26">
        <v>90000</v>
      </c>
      <c r="E912" s="27">
        <v>1305</v>
      </c>
      <c r="F912" s="25" t="s">
        <v>8220</v>
      </c>
      <c r="G912" s="25" t="s">
        <v>8223</v>
      </c>
      <c r="H912" s="25" t="s">
        <v>8245</v>
      </c>
      <c r="I912" s="25">
        <v>1469213732</v>
      </c>
      <c r="J912" s="25">
        <v>1466621732</v>
      </c>
      <c r="K912" s="25" t="b">
        <v>0</v>
      </c>
      <c r="L912" s="25">
        <v>6</v>
      </c>
      <c r="M912" s="25" t="b">
        <v>0</v>
      </c>
      <c r="N912" s="25" t="s">
        <v>8269</v>
      </c>
      <c r="O912" s="25">
        <v>1</v>
      </c>
      <c r="P912" s="25">
        <v>217.5</v>
      </c>
      <c r="Q912" s="25" t="s">
        <v>8315</v>
      </c>
      <c r="R912" s="25" t="s">
        <v>8316</v>
      </c>
      <c r="S912" s="28">
        <v>42543.788564814815</v>
      </c>
      <c r="T912" s="25">
        <v>25569.000069444446</v>
      </c>
      <c r="U912" s="25">
        <v>2016</v>
      </c>
      <c r="V912" s="25">
        <v>6</v>
      </c>
      <c r="W912" s="25" t="s">
        <v>8377</v>
      </c>
    </row>
    <row r="913" spans="1:23" hidden="1" x14ac:dyDescent="0.3">
      <c r="A913" s="25">
        <v>3978</v>
      </c>
      <c r="B913" s="25" t="s">
        <v>3975</v>
      </c>
      <c r="C913" s="25" t="s">
        <v>8085</v>
      </c>
      <c r="D913" s="26">
        <v>2000</v>
      </c>
      <c r="E913" s="27">
        <v>214</v>
      </c>
      <c r="F913" s="25" t="s">
        <v>8220</v>
      </c>
      <c r="G913" s="25" t="s">
        <v>8223</v>
      </c>
      <c r="H913" s="25" t="s">
        <v>8245</v>
      </c>
      <c r="I913" s="25">
        <v>1422717953</v>
      </c>
      <c r="J913" s="25">
        <v>1417533953</v>
      </c>
      <c r="K913" s="25" t="b">
        <v>0</v>
      </c>
      <c r="L913" s="25">
        <v>8</v>
      </c>
      <c r="M913" s="25" t="b">
        <v>0</v>
      </c>
      <c r="N913" s="25" t="s">
        <v>8269</v>
      </c>
      <c r="O913" s="25">
        <v>11</v>
      </c>
      <c r="P913" s="25">
        <v>26.75</v>
      </c>
      <c r="Q913" s="25" t="s">
        <v>8315</v>
      </c>
      <c r="R913" s="25" t="s">
        <v>8316</v>
      </c>
      <c r="S913" s="28">
        <v>41975.642974537041</v>
      </c>
      <c r="T913" s="25">
        <v>25569.000092592592</v>
      </c>
      <c r="U913" s="25">
        <v>2014</v>
      </c>
      <c r="V913" s="25">
        <v>12</v>
      </c>
      <c r="W913" s="25" t="s">
        <v>8382</v>
      </c>
    </row>
    <row r="914" spans="1:23" hidden="1" x14ac:dyDescent="0.3">
      <c r="A914" s="25">
        <v>3979</v>
      </c>
      <c r="B914" s="25" t="s">
        <v>3976</v>
      </c>
      <c r="C914" s="25" t="s">
        <v>8086</v>
      </c>
      <c r="D914" s="26">
        <v>6000</v>
      </c>
      <c r="E914" s="27">
        <v>110</v>
      </c>
      <c r="F914" s="25" t="s">
        <v>8220</v>
      </c>
      <c r="G914" s="25" t="s">
        <v>8224</v>
      </c>
      <c r="H914" s="25" t="s">
        <v>8246</v>
      </c>
      <c r="I914" s="25">
        <v>1427659200</v>
      </c>
      <c r="J914" s="25">
        <v>1425678057</v>
      </c>
      <c r="K914" s="25" t="b">
        <v>0</v>
      </c>
      <c r="L914" s="25">
        <v>6</v>
      </c>
      <c r="M914" s="25" t="b">
        <v>0</v>
      </c>
      <c r="N914" s="25" t="s">
        <v>8269</v>
      </c>
      <c r="O914" s="25">
        <v>2</v>
      </c>
      <c r="P914" s="25">
        <v>18.329999999999998</v>
      </c>
      <c r="Q914" s="25" t="s">
        <v>8315</v>
      </c>
      <c r="R914" s="25" t="s">
        <v>8316</v>
      </c>
      <c r="S914" s="28">
        <v>42069.903437500005</v>
      </c>
      <c r="T914" s="25">
        <v>25569.000069444446</v>
      </c>
      <c r="U914" s="25">
        <v>2015</v>
      </c>
      <c r="V914" s="25">
        <v>3</v>
      </c>
      <c r="W914" s="25" t="s">
        <v>8374</v>
      </c>
    </row>
    <row r="915" spans="1:23" hidden="1" x14ac:dyDescent="0.3">
      <c r="A915" s="25">
        <v>3980</v>
      </c>
      <c r="B915" s="25" t="s">
        <v>3977</v>
      </c>
      <c r="C915" s="25" t="s">
        <v>8087</v>
      </c>
      <c r="D915" s="26">
        <v>2500</v>
      </c>
      <c r="E915" s="27">
        <v>450</v>
      </c>
      <c r="F915" s="25" t="s">
        <v>8220</v>
      </c>
      <c r="G915" s="25" t="s">
        <v>8223</v>
      </c>
      <c r="H915" s="25" t="s">
        <v>8245</v>
      </c>
      <c r="I915" s="25">
        <v>1404570147</v>
      </c>
      <c r="J915" s="25">
        <v>1401978147</v>
      </c>
      <c r="K915" s="25" t="b">
        <v>0</v>
      </c>
      <c r="L915" s="25">
        <v>7</v>
      </c>
      <c r="M915" s="25" t="b">
        <v>0</v>
      </c>
      <c r="N915" s="25" t="s">
        <v>8269</v>
      </c>
      <c r="O915" s="25">
        <v>18</v>
      </c>
      <c r="P915" s="25">
        <v>64.290000000000006</v>
      </c>
      <c r="Q915" s="25" t="s">
        <v>8315</v>
      </c>
      <c r="R915" s="25" t="s">
        <v>8316</v>
      </c>
      <c r="S915" s="28">
        <v>41795.598923611113</v>
      </c>
      <c r="T915" s="25">
        <v>25569.000081018519</v>
      </c>
      <c r="U915" s="25">
        <v>2014</v>
      </c>
      <c r="V915" s="25">
        <v>6</v>
      </c>
      <c r="W915" s="25" t="s">
        <v>8377</v>
      </c>
    </row>
    <row r="916" spans="1:23" hidden="1" x14ac:dyDescent="0.3">
      <c r="A916" s="25">
        <v>3981</v>
      </c>
      <c r="B916" s="25" t="s">
        <v>3358</v>
      </c>
      <c r="C916" s="25" t="s">
        <v>7469</v>
      </c>
      <c r="D916" s="26">
        <v>30000</v>
      </c>
      <c r="E916" s="27">
        <v>1225</v>
      </c>
      <c r="F916" s="25" t="s">
        <v>8220</v>
      </c>
      <c r="G916" s="25" t="s">
        <v>8223</v>
      </c>
      <c r="H916" s="25" t="s">
        <v>8245</v>
      </c>
      <c r="I916" s="25">
        <v>1468729149</v>
      </c>
      <c r="J916" s="25">
        <v>1463545149</v>
      </c>
      <c r="K916" s="25" t="b">
        <v>0</v>
      </c>
      <c r="L916" s="25">
        <v>7</v>
      </c>
      <c r="M916" s="25" t="b">
        <v>0</v>
      </c>
      <c r="N916" s="25" t="s">
        <v>8269</v>
      </c>
      <c r="O916" s="25">
        <v>4</v>
      </c>
      <c r="P916" s="25">
        <v>175</v>
      </c>
      <c r="Q916" s="25" t="s">
        <v>8315</v>
      </c>
      <c r="R916" s="25" t="s">
        <v>8316</v>
      </c>
      <c r="S916" s="28">
        <v>42508.179965277777</v>
      </c>
      <c r="T916" s="25">
        <v>25569.000081018519</v>
      </c>
      <c r="U916" s="25">
        <v>2016</v>
      </c>
      <c r="V916" s="25">
        <v>5</v>
      </c>
      <c r="W916" s="25" t="s">
        <v>8376</v>
      </c>
    </row>
    <row r="917" spans="1:23" hidden="1" x14ac:dyDescent="0.3">
      <c r="A917" s="25">
        <v>3982</v>
      </c>
      <c r="B917" s="25" t="s">
        <v>3978</v>
      </c>
      <c r="C917" s="25" t="s">
        <v>8088</v>
      </c>
      <c r="D917" s="26">
        <v>850</v>
      </c>
      <c r="E917" s="27">
        <v>170</v>
      </c>
      <c r="F917" s="25" t="s">
        <v>8220</v>
      </c>
      <c r="G917" s="25" t="s">
        <v>8224</v>
      </c>
      <c r="H917" s="25" t="s">
        <v>8246</v>
      </c>
      <c r="I917" s="25">
        <v>1436297180</v>
      </c>
      <c r="J917" s="25">
        <v>1431113180</v>
      </c>
      <c r="K917" s="25" t="b">
        <v>0</v>
      </c>
      <c r="L917" s="25">
        <v>5</v>
      </c>
      <c r="M917" s="25" t="b">
        <v>0</v>
      </c>
      <c r="N917" s="25" t="s">
        <v>8269</v>
      </c>
      <c r="O917" s="25">
        <v>20</v>
      </c>
      <c r="P917" s="25">
        <v>34</v>
      </c>
      <c r="Q917" s="25" t="s">
        <v>8315</v>
      </c>
      <c r="R917" s="25" t="s">
        <v>8316</v>
      </c>
      <c r="S917" s="28">
        <v>42132.809953703705</v>
      </c>
      <c r="T917" s="25">
        <v>25569.000057870369</v>
      </c>
      <c r="U917" s="25">
        <v>2015</v>
      </c>
      <c r="V917" s="25">
        <v>5</v>
      </c>
      <c r="W917" s="25" t="s">
        <v>8376</v>
      </c>
    </row>
    <row r="918" spans="1:23" hidden="1" x14ac:dyDescent="0.3">
      <c r="A918" s="25">
        <v>3983</v>
      </c>
      <c r="B918" s="25" t="s">
        <v>3979</v>
      </c>
      <c r="C918" s="25" t="s">
        <v>8089</v>
      </c>
      <c r="D918" s="26">
        <v>11140</v>
      </c>
      <c r="E918" s="27">
        <v>3877</v>
      </c>
      <c r="F918" s="25" t="s">
        <v>8220</v>
      </c>
      <c r="G918" s="25" t="s">
        <v>8223</v>
      </c>
      <c r="H918" s="25" t="s">
        <v>8245</v>
      </c>
      <c r="I918" s="25">
        <v>1400569140</v>
      </c>
      <c r="J918" s="25">
        <v>1397854356</v>
      </c>
      <c r="K918" s="25" t="b">
        <v>0</v>
      </c>
      <c r="L918" s="25">
        <v>46</v>
      </c>
      <c r="M918" s="25" t="b">
        <v>0</v>
      </c>
      <c r="N918" s="25" t="s">
        <v>8269</v>
      </c>
      <c r="O918" s="25">
        <v>35</v>
      </c>
      <c r="P918" s="25">
        <v>84.28</v>
      </c>
      <c r="Q918" s="25" t="s">
        <v>8315</v>
      </c>
      <c r="R918" s="25" t="s">
        <v>8316</v>
      </c>
      <c r="S918" s="28">
        <v>41747.86986111111</v>
      </c>
      <c r="T918" s="25">
        <v>25569.000532407408</v>
      </c>
      <c r="U918" s="25">
        <v>2014</v>
      </c>
      <c r="V918" s="25">
        <v>4</v>
      </c>
      <c r="W918" s="25" t="s">
        <v>8375</v>
      </c>
    </row>
    <row r="919" spans="1:23" hidden="1" x14ac:dyDescent="0.3">
      <c r="A919" s="25">
        <v>3984</v>
      </c>
      <c r="B919" s="25" t="s">
        <v>3980</v>
      </c>
      <c r="C919" s="25" t="s">
        <v>8090</v>
      </c>
      <c r="D919" s="26">
        <v>1500</v>
      </c>
      <c r="E919" s="27">
        <v>95</v>
      </c>
      <c r="F919" s="25" t="s">
        <v>8220</v>
      </c>
      <c r="G919" s="25" t="s">
        <v>8224</v>
      </c>
      <c r="H919" s="25" t="s">
        <v>8246</v>
      </c>
      <c r="I919" s="25">
        <v>1415404800</v>
      </c>
      <c r="J919" s="25">
        <v>1412809644</v>
      </c>
      <c r="K919" s="25" t="b">
        <v>0</v>
      </c>
      <c r="L919" s="25">
        <v>10</v>
      </c>
      <c r="M919" s="25" t="b">
        <v>0</v>
      </c>
      <c r="N919" s="25" t="s">
        <v>8269</v>
      </c>
      <c r="O919" s="25">
        <v>6</v>
      </c>
      <c r="P919" s="25">
        <v>9.5</v>
      </c>
      <c r="Q919" s="25" t="s">
        <v>8315</v>
      </c>
      <c r="R919" s="25" t="s">
        <v>8316</v>
      </c>
      <c r="S919" s="28">
        <v>41920.963472222218</v>
      </c>
      <c r="T919" s="25">
        <v>25569.000115740742</v>
      </c>
      <c r="U919" s="25">
        <v>2014</v>
      </c>
      <c r="V919" s="25">
        <v>10</v>
      </c>
      <c r="W919" s="25" t="s">
        <v>8383</v>
      </c>
    </row>
    <row r="920" spans="1:23" hidden="1" x14ac:dyDescent="0.3">
      <c r="A920" s="25">
        <v>3985</v>
      </c>
      <c r="B920" s="25" t="s">
        <v>3981</v>
      </c>
      <c r="C920" s="25" t="s">
        <v>8091</v>
      </c>
      <c r="D920" s="26">
        <v>2000</v>
      </c>
      <c r="E920" s="27">
        <v>641</v>
      </c>
      <c r="F920" s="25" t="s">
        <v>8220</v>
      </c>
      <c r="G920" s="25" t="s">
        <v>8223</v>
      </c>
      <c r="H920" s="25" t="s">
        <v>8245</v>
      </c>
      <c r="I920" s="25">
        <v>1456002300</v>
      </c>
      <c r="J920" s="25">
        <v>1454173120</v>
      </c>
      <c r="K920" s="25" t="b">
        <v>0</v>
      </c>
      <c r="L920" s="25">
        <v>19</v>
      </c>
      <c r="M920" s="25" t="b">
        <v>0</v>
      </c>
      <c r="N920" s="25" t="s">
        <v>8269</v>
      </c>
      <c r="O920" s="25">
        <v>32</v>
      </c>
      <c r="P920" s="25">
        <v>33.74</v>
      </c>
      <c r="Q920" s="25" t="s">
        <v>8315</v>
      </c>
      <c r="R920" s="25" t="s">
        <v>8316</v>
      </c>
      <c r="S920" s="28">
        <v>42399.707407407404</v>
      </c>
      <c r="T920" s="25">
        <v>25569.000219907408</v>
      </c>
      <c r="U920" s="25">
        <v>2016</v>
      </c>
      <c r="V920" s="25">
        <v>1</v>
      </c>
      <c r="W920" s="25" t="s">
        <v>8372</v>
      </c>
    </row>
    <row r="921" spans="1:23" hidden="1" x14ac:dyDescent="0.3">
      <c r="A921" s="25">
        <v>3986</v>
      </c>
      <c r="B921" s="25" t="s">
        <v>3982</v>
      </c>
      <c r="C921" s="25" t="s">
        <v>8092</v>
      </c>
      <c r="D921" s="26">
        <v>5000</v>
      </c>
      <c r="E921" s="27">
        <v>488</v>
      </c>
      <c r="F921" s="25" t="s">
        <v>8220</v>
      </c>
      <c r="G921" s="25" t="s">
        <v>8224</v>
      </c>
      <c r="H921" s="25" t="s">
        <v>8246</v>
      </c>
      <c r="I921" s="25">
        <v>1462539840</v>
      </c>
      <c r="J921" s="25">
        <v>1460034594</v>
      </c>
      <c r="K921" s="25" t="b">
        <v>0</v>
      </c>
      <c r="L921" s="25">
        <v>13</v>
      </c>
      <c r="M921" s="25" t="b">
        <v>0</v>
      </c>
      <c r="N921" s="25" t="s">
        <v>8269</v>
      </c>
      <c r="O921" s="25">
        <v>10</v>
      </c>
      <c r="P921" s="25">
        <v>37.54</v>
      </c>
      <c r="Q921" s="25" t="s">
        <v>8315</v>
      </c>
      <c r="R921" s="25" t="s">
        <v>8316</v>
      </c>
      <c r="S921" s="28">
        <v>42467.548541666663</v>
      </c>
      <c r="T921" s="25">
        <v>25569.000150462962</v>
      </c>
      <c r="U921" s="25">
        <v>2016</v>
      </c>
      <c r="V921" s="25">
        <v>4</v>
      </c>
      <c r="W921" s="25" t="s">
        <v>8375</v>
      </c>
    </row>
    <row r="922" spans="1:23" hidden="1" x14ac:dyDescent="0.3">
      <c r="A922" s="25">
        <v>3987</v>
      </c>
      <c r="B922" s="25" t="s">
        <v>3983</v>
      </c>
      <c r="C922" s="25" t="s">
        <v>8093</v>
      </c>
      <c r="D922" s="26">
        <v>400</v>
      </c>
      <c r="E922" s="27">
        <v>151</v>
      </c>
      <c r="F922" s="25" t="s">
        <v>8220</v>
      </c>
      <c r="G922" s="25" t="s">
        <v>8224</v>
      </c>
      <c r="H922" s="25" t="s">
        <v>8246</v>
      </c>
      <c r="I922" s="25">
        <v>1400278290</v>
      </c>
      <c r="J922" s="25">
        <v>1399414290</v>
      </c>
      <c r="K922" s="25" t="b">
        <v>0</v>
      </c>
      <c r="L922" s="25">
        <v>13</v>
      </c>
      <c r="M922" s="25" t="b">
        <v>0</v>
      </c>
      <c r="N922" s="25" t="s">
        <v>8269</v>
      </c>
      <c r="O922" s="25">
        <v>38</v>
      </c>
      <c r="P922" s="25">
        <v>11.62</v>
      </c>
      <c r="Q922" s="25" t="s">
        <v>8315</v>
      </c>
      <c r="R922" s="25" t="s">
        <v>8316</v>
      </c>
      <c r="S922" s="28">
        <v>41765.92465277778</v>
      </c>
      <c r="T922" s="25">
        <v>25569.000150462962</v>
      </c>
      <c r="U922" s="25">
        <v>2014</v>
      </c>
      <c r="V922" s="25">
        <v>5</v>
      </c>
      <c r="W922" s="25" t="s">
        <v>8376</v>
      </c>
    </row>
    <row r="923" spans="1:23" hidden="1" x14ac:dyDescent="0.3">
      <c r="A923" s="25">
        <v>3988</v>
      </c>
      <c r="B923" s="25" t="s">
        <v>3984</v>
      </c>
      <c r="C923" s="25" t="s">
        <v>8094</v>
      </c>
      <c r="D923" s="26">
        <v>1500</v>
      </c>
      <c r="E923" s="27">
        <v>32</v>
      </c>
      <c r="F923" s="25" t="s">
        <v>8220</v>
      </c>
      <c r="G923" s="25" t="s">
        <v>8223</v>
      </c>
      <c r="H923" s="25" t="s">
        <v>8245</v>
      </c>
      <c r="I923" s="25">
        <v>1440813413</v>
      </c>
      <c r="J923" s="25">
        <v>1439517413</v>
      </c>
      <c r="K923" s="25" t="b">
        <v>0</v>
      </c>
      <c r="L923" s="25">
        <v>4</v>
      </c>
      <c r="M923" s="25" t="b">
        <v>0</v>
      </c>
      <c r="N923" s="25" t="s">
        <v>8269</v>
      </c>
      <c r="O923" s="25">
        <v>2</v>
      </c>
      <c r="P923" s="25">
        <v>8</v>
      </c>
      <c r="Q923" s="25" t="s">
        <v>8315</v>
      </c>
      <c r="R923" s="25" t="s">
        <v>8316</v>
      </c>
      <c r="S923" s="28">
        <v>42230.08116898148</v>
      </c>
      <c r="T923" s="25">
        <v>25569.000046296296</v>
      </c>
      <c r="U923" s="25">
        <v>2015</v>
      </c>
      <c r="V923" s="25">
        <v>8</v>
      </c>
      <c r="W923" s="25" t="s">
        <v>8379</v>
      </c>
    </row>
    <row r="924" spans="1:23" hidden="1" x14ac:dyDescent="0.3">
      <c r="A924" s="25">
        <v>3989</v>
      </c>
      <c r="B924" s="25" t="s">
        <v>3985</v>
      </c>
      <c r="C924" s="25" t="s">
        <v>8095</v>
      </c>
      <c r="D924" s="26">
        <v>3000</v>
      </c>
      <c r="E924" s="27">
        <v>0</v>
      </c>
      <c r="F924" s="25" t="s">
        <v>8220</v>
      </c>
      <c r="G924" s="25" t="s">
        <v>8223</v>
      </c>
      <c r="H924" s="25" t="s">
        <v>8245</v>
      </c>
      <c r="I924" s="25">
        <v>1447009181</v>
      </c>
      <c r="J924" s="25">
        <v>1444413581</v>
      </c>
      <c r="K924" s="25" t="b">
        <v>0</v>
      </c>
      <c r="L924" s="25">
        <v>0</v>
      </c>
      <c r="M924" s="25" t="b">
        <v>0</v>
      </c>
      <c r="N924" s="25" t="s">
        <v>8269</v>
      </c>
      <c r="O924" s="25">
        <v>0</v>
      </c>
      <c r="P924" s="25">
        <v>0</v>
      </c>
      <c r="Q924" s="25" t="s">
        <v>8315</v>
      </c>
      <c r="R924" s="25" t="s">
        <v>8316</v>
      </c>
      <c r="S924" s="28">
        <v>42286.749780092592</v>
      </c>
      <c r="T924" s="25">
        <v>25569</v>
      </c>
      <c r="U924" s="25">
        <v>2015</v>
      </c>
      <c r="V924" s="25">
        <v>10</v>
      </c>
      <c r="W924" s="25" t="s">
        <v>8383</v>
      </c>
    </row>
    <row r="925" spans="1:23" hidden="1" x14ac:dyDescent="0.3">
      <c r="A925" s="25">
        <v>3990</v>
      </c>
      <c r="B925" s="25" t="s">
        <v>3986</v>
      </c>
      <c r="C925" s="25" t="s">
        <v>8096</v>
      </c>
      <c r="D925" s="26">
        <v>1650</v>
      </c>
      <c r="E925" s="27">
        <v>69</v>
      </c>
      <c r="F925" s="25" t="s">
        <v>8220</v>
      </c>
      <c r="G925" s="25" t="s">
        <v>8224</v>
      </c>
      <c r="H925" s="25" t="s">
        <v>8246</v>
      </c>
      <c r="I925" s="25">
        <v>1456934893</v>
      </c>
      <c r="J925" s="25">
        <v>1454342893</v>
      </c>
      <c r="K925" s="25" t="b">
        <v>0</v>
      </c>
      <c r="L925" s="25">
        <v>3</v>
      </c>
      <c r="M925" s="25" t="b">
        <v>0</v>
      </c>
      <c r="N925" s="25" t="s">
        <v>8269</v>
      </c>
      <c r="O925" s="25">
        <v>4</v>
      </c>
      <c r="P925" s="25">
        <v>23</v>
      </c>
      <c r="Q925" s="25" t="s">
        <v>8315</v>
      </c>
      <c r="R925" s="25" t="s">
        <v>8316</v>
      </c>
      <c r="S925" s="28">
        <v>42401.672372685185</v>
      </c>
      <c r="T925" s="25">
        <v>25569.000034722223</v>
      </c>
      <c r="U925" s="25">
        <v>2016</v>
      </c>
      <c r="V925" s="25">
        <v>2</v>
      </c>
      <c r="W925" s="25" t="s">
        <v>8373</v>
      </c>
    </row>
    <row r="926" spans="1:23" hidden="1" x14ac:dyDescent="0.3">
      <c r="A926" s="25">
        <v>3991</v>
      </c>
      <c r="B926" s="25" t="s">
        <v>3987</v>
      </c>
      <c r="C926" s="25" t="s">
        <v>8097</v>
      </c>
      <c r="D926" s="26">
        <v>500</v>
      </c>
      <c r="E926" s="27">
        <v>100</v>
      </c>
      <c r="F926" s="25" t="s">
        <v>8220</v>
      </c>
      <c r="G926" s="25" t="s">
        <v>8223</v>
      </c>
      <c r="H926" s="25" t="s">
        <v>8245</v>
      </c>
      <c r="I926" s="25">
        <v>1433086082</v>
      </c>
      <c r="J926" s="25">
        <v>1430494082</v>
      </c>
      <c r="K926" s="25" t="b">
        <v>0</v>
      </c>
      <c r="L926" s="25">
        <v>1</v>
      </c>
      <c r="M926" s="25" t="b">
        <v>0</v>
      </c>
      <c r="N926" s="25" t="s">
        <v>8269</v>
      </c>
      <c r="O926" s="25">
        <v>20</v>
      </c>
      <c r="P926" s="25">
        <v>100</v>
      </c>
      <c r="Q926" s="25" t="s">
        <v>8315</v>
      </c>
      <c r="R926" s="25" t="s">
        <v>8316</v>
      </c>
      <c r="S926" s="28">
        <v>42125.644467592589</v>
      </c>
      <c r="T926" s="25">
        <v>25569.000011574073</v>
      </c>
      <c r="U926" s="25">
        <v>2015</v>
      </c>
      <c r="V926" s="25">
        <v>5</v>
      </c>
      <c r="W926" s="25" t="s">
        <v>8376</v>
      </c>
    </row>
    <row r="927" spans="1:23" hidden="1" x14ac:dyDescent="0.3">
      <c r="A927" s="25">
        <v>3992</v>
      </c>
      <c r="B927" s="25" t="s">
        <v>3988</v>
      </c>
      <c r="C927" s="25" t="s">
        <v>8098</v>
      </c>
      <c r="D927" s="26">
        <v>10000</v>
      </c>
      <c r="E927" s="27">
        <v>541</v>
      </c>
      <c r="F927" s="25" t="s">
        <v>8220</v>
      </c>
      <c r="G927" s="25" t="s">
        <v>8223</v>
      </c>
      <c r="H927" s="25" t="s">
        <v>8245</v>
      </c>
      <c r="I927" s="25">
        <v>1449876859</v>
      </c>
      <c r="J927" s="25">
        <v>1444689259</v>
      </c>
      <c r="K927" s="25" t="b">
        <v>0</v>
      </c>
      <c r="L927" s="25">
        <v>9</v>
      </c>
      <c r="M927" s="25" t="b">
        <v>0</v>
      </c>
      <c r="N927" s="25" t="s">
        <v>8269</v>
      </c>
      <c r="O927" s="25">
        <v>5</v>
      </c>
      <c r="P927" s="25">
        <v>60.11</v>
      </c>
      <c r="Q927" s="25" t="s">
        <v>8315</v>
      </c>
      <c r="R927" s="25" t="s">
        <v>8316</v>
      </c>
      <c r="S927" s="28">
        <v>42289.94049768518</v>
      </c>
      <c r="T927" s="25">
        <v>25569.000104166666</v>
      </c>
      <c r="U927" s="25">
        <v>2015</v>
      </c>
      <c r="V927" s="25">
        <v>10</v>
      </c>
      <c r="W927" s="25" t="s">
        <v>8383</v>
      </c>
    </row>
    <row r="928" spans="1:23" x14ac:dyDescent="0.3">
      <c r="A928" s="25">
        <v>3993</v>
      </c>
      <c r="B928" s="25" t="s">
        <v>3989</v>
      </c>
      <c r="C928" s="25" t="s">
        <v>8099</v>
      </c>
      <c r="D928" s="26">
        <v>50000</v>
      </c>
      <c r="E928" s="27">
        <v>3</v>
      </c>
      <c r="F928" s="25" t="s">
        <v>8220</v>
      </c>
      <c r="G928" s="25" t="s">
        <v>8223</v>
      </c>
      <c r="H928" s="25" t="s">
        <v>8245</v>
      </c>
      <c r="I928" s="25">
        <v>1431549912</v>
      </c>
      <c r="J928" s="25">
        <v>1428957912</v>
      </c>
      <c r="K928" s="25" t="b">
        <v>0</v>
      </c>
      <c r="L928" s="25">
        <v>1</v>
      </c>
      <c r="M928" s="25" t="b">
        <v>0</v>
      </c>
      <c r="N928" s="25" t="s">
        <v>8269</v>
      </c>
      <c r="O928" s="25">
        <v>0</v>
      </c>
      <c r="P928" s="25">
        <v>3</v>
      </c>
      <c r="Q928" s="25" t="s">
        <v>8315</v>
      </c>
      <c r="R928" s="25" t="s">
        <v>8316</v>
      </c>
      <c r="S928" s="28">
        <v>42107.864722222221</v>
      </c>
      <c r="T928" s="25">
        <v>25569.000011574073</v>
      </c>
      <c r="U928" s="25">
        <v>2015</v>
      </c>
      <c r="V928" s="25">
        <v>4</v>
      </c>
      <c r="W928" s="25" t="s">
        <v>8375</v>
      </c>
    </row>
    <row r="929" spans="1:23" hidden="1" x14ac:dyDescent="0.3">
      <c r="A929" s="25">
        <v>3994</v>
      </c>
      <c r="B929" s="25" t="s">
        <v>3990</v>
      </c>
      <c r="C929" s="25" t="s">
        <v>8100</v>
      </c>
      <c r="D929" s="26">
        <v>2000</v>
      </c>
      <c r="E929" s="27">
        <v>5</v>
      </c>
      <c r="F929" s="25" t="s">
        <v>8220</v>
      </c>
      <c r="G929" s="25" t="s">
        <v>8223</v>
      </c>
      <c r="H929" s="25" t="s">
        <v>8245</v>
      </c>
      <c r="I929" s="25">
        <v>1405761690</v>
      </c>
      <c r="J929" s="25">
        <v>1403169690</v>
      </c>
      <c r="K929" s="25" t="b">
        <v>0</v>
      </c>
      <c r="L929" s="25">
        <v>1</v>
      </c>
      <c r="M929" s="25" t="b">
        <v>0</v>
      </c>
      <c r="N929" s="25" t="s">
        <v>8269</v>
      </c>
      <c r="O929" s="25">
        <v>0</v>
      </c>
      <c r="P929" s="25">
        <v>5</v>
      </c>
      <c r="Q929" s="25" t="s">
        <v>8315</v>
      </c>
      <c r="R929" s="25" t="s">
        <v>8316</v>
      </c>
      <c r="S929" s="28">
        <v>41809.389930555553</v>
      </c>
      <c r="T929" s="25">
        <v>25569.000011574073</v>
      </c>
      <c r="U929" s="25">
        <v>2014</v>
      </c>
      <c r="V929" s="25">
        <v>6</v>
      </c>
      <c r="W929" s="25" t="s">
        <v>8377</v>
      </c>
    </row>
    <row r="930" spans="1:23" hidden="1" x14ac:dyDescent="0.3">
      <c r="A930" s="25">
        <v>3995</v>
      </c>
      <c r="B930" s="25" t="s">
        <v>3991</v>
      </c>
      <c r="C930" s="25" t="s">
        <v>8101</v>
      </c>
      <c r="D930" s="26">
        <v>200</v>
      </c>
      <c r="E930" s="27">
        <v>70</v>
      </c>
      <c r="F930" s="25" t="s">
        <v>8220</v>
      </c>
      <c r="G930" s="25" t="s">
        <v>8224</v>
      </c>
      <c r="H930" s="25" t="s">
        <v>8246</v>
      </c>
      <c r="I930" s="25">
        <v>1423913220</v>
      </c>
      <c r="J930" s="25">
        <v>1421339077</v>
      </c>
      <c r="K930" s="25" t="b">
        <v>0</v>
      </c>
      <c r="L930" s="25">
        <v>4</v>
      </c>
      <c r="M930" s="25" t="b">
        <v>0</v>
      </c>
      <c r="N930" s="25" t="s">
        <v>8269</v>
      </c>
      <c r="O930" s="25">
        <v>35</v>
      </c>
      <c r="P930" s="25">
        <v>17.5</v>
      </c>
      <c r="Q930" s="25" t="s">
        <v>8315</v>
      </c>
      <c r="R930" s="25" t="s">
        <v>8316</v>
      </c>
      <c r="S930" s="28">
        <v>42019.683761574073</v>
      </c>
      <c r="T930" s="25">
        <v>25569.000046296296</v>
      </c>
      <c r="U930" s="25">
        <v>2015</v>
      </c>
      <c r="V930" s="25">
        <v>1</v>
      </c>
      <c r="W930" s="25" t="s">
        <v>8372</v>
      </c>
    </row>
    <row r="931" spans="1:23" hidden="1" x14ac:dyDescent="0.3">
      <c r="A931" s="25">
        <v>3996</v>
      </c>
      <c r="B931" s="25" t="s">
        <v>3992</v>
      </c>
      <c r="C931" s="25" t="s">
        <v>8102</v>
      </c>
      <c r="D931" s="26">
        <v>3000</v>
      </c>
      <c r="E931" s="27">
        <v>497</v>
      </c>
      <c r="F931" s="25" t="s">
        <v>8220</v>
      </c>
      <c r="G931" s="25" t="s">
        <v>8223</v>
      </c>
      <c r="H931" s="25" t="s">
        <v>8245</v>
      </c>
      <c r="I931" s="25">
        <v>1416499440</v>
      </c>
      <c r="J931" s="25">
        <v>1415341464</v>
      </c>
      <c r="K931" s="25" t="b">
        <v>0</v>
      </c>
      <c r="L931" s="25">
        <v>17</v>
      </c>
      <c r="M931" s="25" t="b">
        <v>0</v>
      </c>
      <c r="N931" s="25" t="s">
        <v>8269</v>
      </c>
      <c r="O931" s="25">
        <v>17</v>
      </c>
      <c r="P931" s="25">
        <v>29.24</v>
      </c>
      <c r="Q931" s="25" t="s">
        <v>8315</v>
      </c>
      <c r="R931" s="25" t="s">
        <v>8316</v>
      </c>
      <c r="S931" s="28">
        <v>41950.26694444444</v>
      </c>
      <c r="T931" s="25">
        <v>25569.000196759258</v>
      </c>
      <c r="U931" s="25">
        <v>2014</v>
      </c>
      <c r="V931" s="25">
        <v>11</v>
      </c>
      <c r="W931" s="25" t="s">
        <v>8381</v>
      </c>
    </row>
    <row r="932" spans="1:23" hidden="1" x14ac:dyDescent="0.3">
      <c r="A932" s="25">
        <v>3997</v>
      </c>
      <c r="B932" s="25" t="s">
        <v>3993</v>
      </c>
      <c r="C932" s="25" t="s">
        <v>8103</v>
      </c>
      <c r="D932" s="26">
        <v>3000</v>
      </c>
      <c r="E932" s="27">
        <v>0</v>
      </c>
      <c r="F932" s="25" t="s">
        <v>8220</v>
      </c>
      <c r="G932" s="25" t="s">
        <v>8224</v>
      </c>
      <c r="H932" s="25" t="s">
        <v>8246</v>
      </c>
      <c r="I932" s="25">
        <v>1428222221</v>
      </c>
      <c r="J932" s="25">
        <v>1425633821</v>
      </c>
      <c r="K932" s="25" t="b">
        <v>0</v>
      </c>
      <c r="L932" s="25">
        <v>0</v>
      </c>
      <c r="M932" s="25" t="b">
        <v>0</v>
      </c>
      <c r="N932" s="25" t="s">
        <v>8269</v>
      </c>
      <c r="O932" s="25">
        <v>0</v>
      </c>
      <c r="P932" s="25">
        <v>0</v>
      </c>
      <c r="Q932" s="25" t="s">
        <v>8315</v>
      </c>
      <c r="R932" s="25" t="s">
        <v>8316</v>
      </c>
      <c r="S932" s="28">
        <v>42069.391446759255</v>
      </c>
      <c r="T932" s="25">
        <v>25569</v>
      </c>
      <c r="U932" s="25">
        <v>2015</v>
      </c>
      <c r="V932" s="25">
        <v>3</v>
      </c>
      <c r="W932" s="25" t="s">
        <v>8374</v>
      </c>
    </row>
    <row r="933" spans="1:23" hidden="1" x14ac:dyDescent="0.3">
      <c r="A933" s="25">
        <v>3998</v>
      </c>
      <c r="B933" s="25" t="s">
        <v>3994</v>
      </c>
      <c r="C933" s="25" t="s">
        <v>8104</v>
      </c>
      <c r="D933" s="26">
        <v>1250</v>
      </c>
      <c r="E933" s="27">
        <v>715</v>
      </c>
      <c r="F933" s="25" t="s">
        <v>8220</v>
      </c>
      <c r="G933" s="25" t="s">
        <v>8223</v>
      </c>
      <c r="H933" s="25" t="s">
        <v>8245</v>
      </c>
      <c r="I933" s="25">
        <v>1427580426</v>
      </c>
      <c r="J933" s="25">
        <v>1424992026</v>
      </c>
      <c r="K933" s="25" t="b">
        <v>0</v>
      </c>
      <c r="L933" s="25">
        <v>12</v>
      </c>
      <c r="M933" s="25" t="b">
        <v>0</v>
      </c>
      <c r="N933" s="25" t="s">
        <v>8269</v>
      </c>
      <c r="O933" s="25">
        <v>57</v>
      </c>
      <c r="P933" s="25">
        <v>59.58</v>
      </c>
      <c r="Q933" s="25" t="s">
        <v>8315</v>
      </c>
      <c r="R933" s="25" t="s">
        <v>8316</v>
      </c>
      <c r="S933" s="28">
        <v>42061.963263888887</v>
      </c>
      <c r="T933" s="25">
        <v>25569.000138888889</v>
      </c>
      <c r="U933" s="25">
        <v>2015</v>
      </c>
      <c r="V933" s="25">
        <v>2</v>
      </c>
      <c r="W933" s="25" t="s">
        <v>8373</v>
      </c>
    </row>
    <row r="934" spans="1:23" hidden="1" x14ac:dyDescent="0.3">
      <c r="A934" s="25">
        <v>3999</v>
      </c>
      <c r="B934" s="25" t="s">
        <v>3995</v>
      </c>
      <c r="C934" s="25" t="s">
        <v>8105</v>
      </c>
      <c r="D934" s="26">
        <v>7000</v>
      </c>
      <c r="E934" s="27">
        <v>1156</v>
      </c>
      <c r="F934" s="25" t="s">
        <v>8220</v>
      </c>
      <c r="G934" s="25" t="s">
        <v>8223</v>
      </c>
      <c r="H934" s="25" t="s">
        <v>8245</v>
      </c>
      <c r="I934" s="25">
        <v>1409514709</v>
      </c>
      <c r="J934" s="25">
        <v>1406058798</v>
      </c>
      <c r="K934" s="25" t="b">
        <v>0</v>
      </c>
      <c r="L934" s="25">
        <v>14</v>
      </c>
      <c r="M934" s="25" t="b">
        <v>0</v>
      </c>
      <c r="N934" s="25" t="s">
        <v>8269</v>
      </c>
      <c r="O934" s="25">
        <v>17</v>
      </c>
      <c r="P934" s="25">
        <v>82.57</v>
      </c>
      <c r="Q934" s="25" t="s">
        <v>8315</v>
      </c>
      <c r="R934" s="25" t="s">
        <v>8316</v>
      </c>
      <c r="S934" s="28">
        <v>41842.828680555554</v>
      </c>
      <c r="T934" s="25">
        <v>25569.000162037039</v>
      </c>
      <c r="U934" s="25">
        <v>2014</v>
      </c>
      <c r="V934" s="25">
        <v>7</v>
      </c>
      <c r="W934" s="25" t="s">
        <v>8378</v>
      </c>
    </row>
    <row r="935" spans="1:23" hidden="1" x14ac:dyDescent="0.3">
      <c r="A935" s="25">
        <v>4000</v>
      </c>
      <c r="B935" s="25" t="s">
        <v>3996</v>
      </c>
      <c r="C935" s="25" t="s">
        <v>8106</v>
      </c>
      <c r="D935" s="26">
        <v>8000</v>
      </c>
      <c r="E935" s="27">
        <v>10</v>
      </c>
      <c r="F935" s="25" t="s">
        <v>8220</v>
      </c>
      <c r="G935" s="25" t="s">
        <v>8223</v>
      </c>
      <c r="H935" s="25" t="s">
        <v>8245</v>
      </c>
      <c r="I935" s="25">
        <v>1462631358</v>
      </c>
      <c r="J935" s="25">
        <v>1457450958</v>
      </c>
      <c r="K935" s="25" t="b">
        <v>0</v>
      </c>
      <c r="L935" s="25">
        <v>1</v>
      </c>
      <c r="M935" s="25" t="b">
        <v>0</v>
      </c>
      <c r="N935" s="25" t="s">
        <v>8269</v>
      </c>
      <c r="O935" s="25">
        <v>0</v>
      </c>
      <c r="P935" s="25">
        <v>10</v>
      </c>
      <c r="Q935" s="25" t="s">
        <v>8315</v>
      </c>
      <c r="R935" s="25" t="s">
        <v>8316</v>
      </c>
      <c r="S935" s="28">
        <v>42437.64534722222</v>
      </c>
      <c r="T935" s="25">
        <v>25569.000011574073</v>
      </c>
      <c r="U935" s="25">
        <v>2016</v>
      </c>
      <c r="V935" s="25">
        <v>3</v>
      </c>
      <c r="W935" s="25" t="s">
        <v>8374</v>
      </c>
    </row>
    <row r="936" spans="1:23" hidden="1" x14ac:dyDescent="0.3">
      <c r="A936" s="25">
        <v>4001</v>
      </c>
      <c r="B936" s="25" t="s">
        <v>3997</v>
      </c>
      <c r="C936" s="25" t="s">
        <v>8107</v>
      </c>
      <c r="D936" s="26">
        <v>1200</v>
      </c>
      <c r="E936" s="27">
        <v>453</v>
      </c>
      <c r="F936" s="25" t="s">
        <v>8220</v>
      </c>
      <c r="G936" s="25" t="s">
        <v>8224</v>
      </c>
      <c r="H936" s="25" t="s">
        <v>8246</v>
      </c>
      <c r="I936" s="25">
        <v>1488394800</v>
      </c>
      <c r="J936" s="25">
        <v>1486681708</v>
      </c>
      <c r="K936" s="25" t="b">
        <v>0</v>
      </c>
      <c r="L936" s="25">
        <v>14</v>
      </c>
      <c r="M936" s="25" t="b">
        <v>0</v>
      </c>
      <c r="N936" s="25" t="s">
        <v>8269</v>
      </c>
      <c r="O936" s="25">
        <v>38</v>
      </c>
      <c r="P936" s="25">
        <v>32.36</v>
      </c>
      <c r="Q936" s="25" t="s">
        <v>8315</v>
      </c>
      <c r="R936" s="25" t="s">
        <v>8316</v>
      </c>
      <c r="S936" s="28">
        <v>42775.964212962965</v>
      </c>
      <c r="T936" s="25">
        <v>25569.000162037039</v>
      </c>
      <c r="U936" s="25">
        <v>2017</v>
      </c>
      <c r="V936" s="25">
        <v>2</v>
      </c>
      <c r="W936" s="25" t="s">
        <v>8373</v>
      </c>
    </row>
    <row r="937" spans="1:23" hidden="1" x14ac:dyDescent="0.3">
      <c r="A937" s="25">
        <v>4002</v>
      </c>
      <c r="B937" s="25" t="s">
        <v>3998</v>
      </c>
      <c r="C937" s="25" t="s">
        <v>8108</v>
      </c>
      <c r="D937" s="26">
        <v>1250</v>
      </c>
      <c r="E937" s="27">
        <v>23</v>
      </c>
      <c r="F937" s="25" t="s">
        <v>8220</v>
      </c>
      <c r="G937" s="25" t="s">
        <v>8223</v>
      </c>
      <c r="H937" s="25" t="s">
        <v>8245</v>
      </c>
      <c r="I937" s="25">
        <v>1411779761</v>
      </c>
      <c r="J937" s="25">
        <v>1409187761</v>
      </c>
      <c r="K937" s="25" t="b">
        <v>0</v>
      </c>
      <c r="L937" s="25">
        <v>4</v>
      </c>
      <c r="M937" s="25" t="b">
        <v>0</v>
      </c>
      <c r="N937" s="25" t="s">
        <v>8269</v>
      </c>
      <c r="O937" s="25">
        <v>2</v>
      </c>
      <c r="P937" s="25">
        <v>5.75</v>
      </c>
      <c r="Q937" s="25" t="s">
        <v>8315</v>
      </c>
      <c r="R937" s="25" t="s">
        <v>8316</v>
      </c>
      <c r="S937" s="28">
        <v>41879.043530092589</v>
      </c>
      <c r="T937" s="25">
        <v>25569.000046296296</v>
      </c>
      <c r="U937" s="25">
        <v>2014</v>
      </c>
      <c r="V937" s="25">
        <v>8</v>
      </c>
      <c r="W937" s="25" t="s">
        <v>8379</v>
      </c>
    </row>
    <row r="938" spans="1:23" hidden="1" x14ac:dyDescent="0.3">
      <c r="A938" s="25">
        <v>4003</v>
      </c>
      <c r="B938" s="25" t="s">
        <v>3999</v>
      </c>
      <c r="C938" s="25" t="s">
        <v>8071</v>
      </c>
      <c r="D938" s="26">
        <v>2000</v>
      </c>
      <c r="E938" s="27">
        <v>201</v>
      </c>
      <c r="F938" s="25" t="s">
        <v>8220</v>
      </c>
      <c r="G938" s="25" t="s">
        <v>8223</v>
      </c>
      <c r="H938" s="25" t="s">
        <v>8245</v>
      </c>
      <c r="I938" s="25">
        <v>1424009147</v>
      </c>
      <c r="J938" s="25">
        <v>1421417147</v>
      </c>
      <c r="K938" s="25" t="b">
        <v>0</v>
      </c>
      <c r="L938" s="25">
        <v>2</v>
      </c>
      <c r="M938" s="25" t="b">
        <v>0</v>
      </c>
      <c r="N938" s="25" t="s">
        <v>8269</v>
      </c>
      <c r="O938" s="25">
        <v>10</v>
      </c>
      <c r="P938" s="25">
        <v>100.5</v>
      </c>
      <c r="Q938" s="25" t="s">
        <v>8315</v>
      </c>
      <c r="R938" s="25" t="s">
        <v>8316</v>
      </c>
      <c r="S938" s="28">
        <v>42020.587349537032</v>
      </c>
      <c r="T938" s="25">
        <v>25569.00002314815</v>
      </c>
      <c r="U938" s="25">
        <v>2015</v>
      </c>
      <c r="V938" s="25">
        <v>1</v>
      </c>
      <c r="W938" s="25" t="s">
        <v>8372</v>
      </c>
    </row>
    <row r="939" spans="1:23" hidden="1" x14ac:dyDescent="0.3">
      <c r="A939" s="25">
        <v>4004</v>
      </c>
      <c r="B939" s="25" t="s">
        <v>4000</v>
      </c>
      <c r="C939" s="25" t="s">
        <v>8109</v>
      </c>
      <c r="D939" s="26">
        <v>500</v>
      </c>
      <c r="E939" s="27">
        <v>1</v>
      </c>
      <c r="F939" s="25" t="s">
        <v>8220</v>
      </c>
      <c r="G939" s="25" t="s">
        <v>8223</v>
      </c>
      <c r="H939" s="25" t="s">
        <v>8245</v>
      </c>
      <c r="I939" s="25">
        <v>1412740457</v>
      </c>
      <c r="J939" s="25">
        <v>1410148457</v>
      </c>
      <c r="K939" s="25" t="b">
        <v>0</v>
      </c>
      <c r="L939" s="25">
        <v>1</v>
      </c>
      <c r="M939" s="25" t="b">
        <v>0</v>
      </c>
      <c r="N939" s="25" t="s">
        <v>8269</v>
      </c>
      <c r="O939" s="25">
        <v>0</v>
      </c>
      <c r="P939" s="25">
        <v>1</v>
      </c>
      <c r="Q939" s="25" t="s">
        <v>8315</v>
      </c>
      <c r="R939" s="25" t="s">
        <v>8316</v>
      </c>
      <c r="S939" s="28">
        <v>41890.16269675926</v>
      </c>
      <c r="T939" s="25">
        <v>25569.000011574073</v>
      </c>
      <c r="U939" s="25">
        <v>2014</v>
      </c>
      <c r="V939" s="25">
        <v>9</v>
      </c>
      <c r="W939" s="25" t="s">
        <v>8380</v>
      </c>
    </row>
    <row r="940" spans="1:23" hidden="1" x14ac:dyDescent="0.3">
      <c r="A940" s="25">
        <v>4005</v>
      </c>
      <c r="B940" s="25" t="s">
        <v>4001</v>
      </c>
      <c r="C940" s="25" t="s">
        <v>8110</v>
      </c>
      <c r="D940" s="26">
        <v>3000</v>
      </c>
      <c r="E940" s="27">
        <v>40</v>
      </c>
      <c r="F940" s="25" t="s">
        <v>8220</v>
      </c>
      <c r="G940" s="25" t="s">
        <v>8223</v>
      </c>
      <c r="H940" s="25" t="s">
        <v>8245</v>
      </c>
      <c r="I940" s="25">
        <v>1413832985</v>
      </c>
      <c r="J940" s="25">
        <v>1408648985</v>
      </c>
      <c r="K940" s="25" t="b">
        <v>0</v>
      </c>
      <c r="L940" s="25">
        <v>2</v>
      </c>
      <c r="M940" s="25" t="b">
        <v>0</v>
      </c>
      <c r="N940" s="25" t="s">
        <v>8269</v>
      </c>
      <c r="O940" s="25">
        <v>1</v>
      </c>
      <c r="P940" s="25">
        <v>20</v>
      </c>
      <c r="Q940" s="25" t="s">
        <v>8315</v>
      </c>
      <c r="R940" s="25" t="s">
        <v>8316</v>
      </c>
      <c r="S940" s="28">
        <v>41872.807696759257</v>
      </c>
      <c r="T940" s="25">
        <v>25569.00002314815</v>
      </c>
      <c r="U940" s="25">
        <v>2014</v>
      </c>
      <c r="V940" s="25">
        <v>8</v>
      </c>
      <c r="W940" s="25" t="s">
        <v>8379</v>
      </c>
    </row>
    <row r="941" spans="1:23" hidden="1" x14ac:dyDescent="0.3">
      <c r="A941" s="25">
        <v>4006</v>
      </c>
      <c r="B941" s="25" t="s">
        <v>4002</v>
      </c>
      <c r="C941" s="25" t="s">
        <v>8111</v>
      </c>
      <c r="D941" s="26">
        <v>30000</v>
      </c>
      <c r="E941" s="27">
        <v>2</v>
      </c>
      <c r="F941" s="25" t="s">
        <v>8220</v>
      </c>
      <c r="G941" s="25" t="s">
        <v>8223</v>
      </c>
      <c r="H941" s="25" t="s">
        <v>8245</v>
      </c>
      <c r="I941" s="25">
        <v>1455647587</v>
      </c>
      <c r="J941" s="25">
        <v>1453487587</v>
      </c>
      <c r="K941" s="25" t="b">
        <v>0</v>
      </c>
      <c r="L941" s="25">
        <v>1</v>
      </c>
      <c r="M941" s="25" t="b">
        <v>0</v>
      </c>
      <c r="N941" s="25" t="s">
        <v>8269</v>
      </c>
      <c r="O941" s="25">
        <v>0</v>
      </c>
      <c r="P941" s="25">
        <v>2</v>
      </c>
      <c r="Q941" s="25" t="s">
        <v>8315</v>
      </c>
      <c r="R941" s="25" t="s">
        <v>8316</v>
      </c>
      <c r="S941" s="28">
        <v>42391.772997685184</v>
      </c>
      <c r="T941" s="25">
        <v>25569.000011574073</v>
      </c>
      <c r="U941" s="25">
        <v>2016</v>
      </c>
      <c r="V941" s="25">
        <v>1</v>
      </c>
      <c r="W941" s="25" t="s">
        <v>8372</v>
      </c>
    </row>
    <row r="942" spans="1:23" hidden="1" x14ac:dyDescent="0.3">
      <c r="A942" s="25">
        <v>4007</v>
      </c>
      <c r="B942" s="25" t="s">
        <v>4003</v>
      </c>
      <c r="C942" s="25" t="s">
        <v>8112</v>
      </c>
      <c r="D942" s="26">
        <v>2000</v>
      </c>
      <c r="E942" s="27">
        <v>5</v>
      </c>
      <c r="F942" s="25" t="s">
        <v>8220</v>
      </c>
      <c r="G942" s="25" t="s">
        <v>8223</v>
      </c>
      <c r="H942" s="25" t="s">
        <v>8245</v>
      </c>
      <c r="I942" s="25">
        <v>1409070480</v>
      </c>
      <c r="J942" s="25">
        <v>1406572381</v>
      </c>
      <c r="K942" s="25" t="b">
        <v>0</v>
      </c>
      <c r="L942" s="25">
        <v>1</v>
      </c>
      <c r="M942" s="25" t="b">
        <v>0</v>
      </c>
      <c r="N942" s="25" t="s">
        <v>8269</v>
      </c>
      <c r="O942" s="25">
        <v>0</v>
      </c>
      <c r="P942" s="25">
        <v>5</v>
      </c>
      <c r="Q942" s="25" t="s">
        <v>8315</v>
      </c>
      <c r="R942" s="25" t="s">
        <v>8316</v>
      </c>
      <c r="S942" s="28">
        <v>41848.772928240738</v>
      </c>
      <c r="T942" s="25">
        <v>25569.000011574073</v>
      </c>
      <c r="U942" s="25">
        <v>2014</v>
      </c>
      <c r="V942" s="25">
        <v>7</v>
      </c>
      <c r="W942" s="25" t="s">
        <v>8378</v>
      </c>
    </row>
    <row r="943" spans="1:23" hidden="1" x14ac:dyDescent="0.3">
      <c r="A943" s="25">
        <v>4008</v>
      </c>
      <c r="B943" s="25" t="s">
        <v>4004</v>
      </c>
      <c r="C943" s="25" t="s">
        <v>8113</v>
      </c>
      <c r="D943" s="26">
        <v>1000</v>
      </c>
      <c r="E943" s="27">
        <v>60</v>
      </c>
      <c r="F943" s="25" t="s">
        <v>8220</v>
      </c>
      <c r="G943" s="25" t="s">
        <v>8224</v>
      </c>
      <c r="H943" s="25" t="s">
        <v>8246</v>
      </c>
      <c r="I943" s="25">
        <v>1437606507</v>
      </c>
      <c r="J943" s="25">
        <v>1435014507</v>
      </c>
      <c r="K943" s="25" t="b">
        <v>0</v>
      </c>
      <c r="L943" s="25">
        <v>4</v>
      </c>
      <c r="M943" s="25" t="b">
        <v>0</v>
      </c>
      <c r="N943" s="25" t="s">
        <v>8269</v>
      </c>
      <c r="O943" s="25">
        <v>6</v>
      </c>
      <c r="P943" s="25">
        <v>15</v>
      </c>
      <c r="Q943" s="25" t="s">
        <v>8315</v>
      </c>
      <c r="R943" s="25" t="s">
        <v>8316</v>
      </c>
      <c r="S943" s="28">
        <v>42177.964201388888</v>
      </c>
      <c r="T943" s="25">
        <v>25569.000046296296</v>
      </c>
      <c r="U943" s="25">
        <v>2015</v>
      </c>
      <c r="V943" s="25">
        <v>6</v>
      </c>
      <c r="W943" s="25" t="s">
        <v>8377</v>
      </c>
    </row>
    <row r="944" spans="1:23" hidden="1" x14ac:dyDescent="0.3">
      <c r="A944" s="25">
        <v>4009</v>
      </c>
      <c r="B944" s="25" t="s">
        <v>4005</v>
      </c>
      <c r="C944" s="25" t="s">
        <v>8114</v>
      </c>
      <c r="D944" s="26">
        <v>1930</v>
      </c>
      <c r="E944" s="27">
        <v>75</v>
      </c>
      <c r="F944" s="25" t="s">
        <v>8220</v>
      </c>
      <c r="G944" s="25" t="s">
        <v>8224</v>
      </c>
      <c r="H944" s="25" t="s">
        <v>8246</v>
      </c>
      <c r="I944" s="25">
        <v>1410281360</v>
      </c>
      <c r="J944" s="25">
        <v>1406825360</v>
      </c>
      <c r="K944" s="25" t="b">
        <v>0</v>
      </c>
      <c r="L944" s="25">
        <v>3</v>
      </c>
      <c r="M944" s="25" t="b">
        <v>0</v>
      </c>
      <c r="N944" s="25" t="s">
        <v>8269</v>
      </c>
      <c r="O944" s="25">
        <v>4</v>
      </c>
      <c r="P944" s="25">
        <v>25</v>
      </c>
      <c r="Q944" s="25" t="s">
        <v>8315</v>
      </c>
      <c r="R944" s="25" t="s">
        <v>8316</v>
      </c>
      <c r="S944" s="28">
        <v>41851.700925925928</v>
      </c>
      <c r="T944" s="25">
        <v>25569.000034722223</v>
      </c>
      <c r="U944" s="25">
        <v>2014</v>
      </c>
      <c r="V944" s="25">
        <v>7</v>
      </c>
      <c r="W944" s="25" t="s">
        <v>8378</v>
      </c>
    </row>
    <row r="945" spans="1:23" hidden="1" x14ac:dyDescent="0.3">
      <c r="A945" s="25">
        <v>4010</v>
      </c>
      <c r="B945" s="25" t="s">
        <v>4006</v>
      </c>
      <c r="C945" s="25" t="s">
        <v>8115</v>
      </c>
      <c r="D945" s="26">
        <v>7200</v>
      </c>
      <c r="E945" s="27">
        <v>1742</v>
      </c>
      <c r="F945" s="25" t="s">
        <v>8220</v>
      </c>
      <c r="G945" s="25" t="s">
        <v>8223</v>
      </c>
      <c r="H945" s="25" t="s">
        <v>8245</v>
      </c>
      <c r="I945" s="25">
        <v>1414348166</v>
      </c>
      <c r="J945" s="25">
        <v>1412879366</v>
      </c>
      <c r="K945" s="25" t="b">
        <v>0</v>
      </c>
      <c r="L945" s="25">
        <v>38</v>
      </c>
      <c r="M945" s="25" t="b">
        <v>0</v>
      </c>
      <c r="N945" s="25" t="s">
        <v>8269</v>
      </c>
      <c r="O945" s="25">
        <v>24</v>
      </c>
      <c r="P945" s="25">
        <v>45.84</v>
      </c>
      <c r="Q945" s="25" t="s">
        <v>8315</v>
      </c>
      <c r="R945" s="25" t="s">
        <v>8316</v>
      </c>
      <c r="S945" s="28">
        <v>41921.770439814813</v>
      </c>
      <c r="T945" s="25">
        <v>25569.000439814816</v>
      </c>
      <c r="U945" s="25">
        <v>2014</v>
      </c>
      <c r="V945" s="25">
        <v>10</v>
      </c>
      <c r="W945" s="25" t="s">
        <v>8383</v>
      </c>
    </row>
    <row r="946" spans="1:23" hidden="1" x14ac:dyDescent="0.3">
      <c r="A946" s="25">
        <v>4011</v>
      </c>
      <c r="B946" s="25" t="s">
        <v>4007</v>
      </c>
      <c r="C946" s="25" t="s">
        <v>8116</v>
      </c>
      <c r="D946" s="26">
        <v>250</v>
      </c>
      <c r="E946" s="27">
        <v>19</v>
      </c>
      <c r="F946" s="25" t="s">
        <v>8220</v>
      </c>
      <c r="G946" s="25" t="s">
        <v>8224</v>
      </c>
      <c r="H946" s="25" t="s">
        <v>8246</v>
      </c>
      <c r="I946" s="25">
        <v>1422450278</v>
      </c>
      <c r="J946" s="25">
        <v>1419858278</v>
      </c>
      <c r="K946" s="25" t="b">
        <v>0</v>
      </c>
      <c r="L946" s="25">
        <v>4</v>
      </c>
      <c r="M946" s="25" t="b">
        <v>0</v>
      </c>
      <c r="N946" s="25" t="s">
        <v>8269</v>
      </c>
      <c r="O946" s="25">
        <v>8</v>
      </c>
      <c r="P946" s="25">
        <v>4.75</v>
      </c>
      <c r="Q946" s="25" t="s">
        <v>8315</v>
      </c>
      <c r="R946" s="25" t="s">
        <v>8316</v>
      </c>
      <c r="S946" s="28">
        <v>42002.54488425926</v>
      </c>
      <c r="T946" s="25">
        <v>25569.000046296296</v>
      </c>
      <c r="U946" s="25">
        <v>2014</v>
      </c>
      <c r="V946" s="25">
        <v>12</v>
      </c>
      <c r="W946" s="25" t="s">
        <v>8382</v>
      </c>
    </row>
    <row r="947" spans="1:23" hidden="1" x14ac:dyDescent="0.3">
      <c r="A947" s="25">
        <v>4012</v>
      </c>
      <c r="B947" s="25" t="s">
        <v>4008</v>
      </c>
      <c r="C947" s="25" t="s">
        <v>8117</v>
      </c>
      <c r="D947" s="26">
        <v>575</v>
      </c>
      <c r="E947" s="27">
        <v>0</v>
      </c>
      <c r="F947" s="25" t="s">
        <v>8220</v>
      </c>
      <c r="G947" s="25" t="s">
        <v>8224</v>
      </c>
      <c r="H947" s="25" t="s">
        <v>8246</v>
      </c>
      <c r="I947" s="25">
        <v>1430571849</v>
      </c>
      <c r="J947" s="25">
        <v>1427979849</v>
      </c>
      <c r="K947" s="25" t="b">
        <v>0</v>
      </c>
      <c r="L947" s="25">
        <v>0</v>
      </c>
      <c r="M947" s="25" t="b">
        <v>0</v>
      </c>
      <c r="N947" s="25" t="s">
        <v>8269</v>
      </c>
      <c r="O947" s="25">
        <v>0</v>
      </c>
      <c r="P947" s="25">
        <v>0</v>
      </c>
      <c r="Q947" s="25" t="s">
        <v>8315</v>
      </c>
      <c r="R947" s="25" t="s">
        <v>8316</v>
      </c>
      <c r="S947" s="28">
        <v>42096.544548611113</v>
      </c>
      <c r="T947" s="25">
        <v>25569</v>
      </c>
      <c r="U947" s="25">
        <v>2015</v>
      </c>
      <c r="V947" s="25">
        <v>4</v>
      </c>
      <c r="W947" s="25" t="s">
        <v>8375</v>
      </c>
    </row>
    <row r="948" spans="1:23" hidden="1" x14ac:dyDescent="0.3">
      <c r="A948" s="25">
        <v>4013</v>
      </c>
      <c r="B948" s="25" t="s">
        <v>4009</v>
      </c>
      <c r="C948" s="25" t="s">
        <v>8118</v>
      </c>
      <c r="D948" s="26">
        <v>2000</v>
      </c>
      <c r="E948" s="27">
        <v>26</v>
      </c>
      <c r="F948" s="25" t="s">
        <v>8220</v>
      </c>
      <c r="G948" s="25" t="s">
        <v>8223</v>
      </c>
      <c r="H948" s="25" t="s">
        <v>8245</v>
      </c>
      <c r="I948" s="25">
        <v>1424070823</v>
      </c>
      <c r="J948" s="25">
        <v>1421478823</v>
      </c>
      <c r="K948" s="25" t="b">
        <v>0</v>
      </c>
      <c r="L948" s="25">
        <v>2</v>
      </c>
      <c r="M948" s="25" t="b">
        <v>0</v>
      </c>
      <c r="N948" s="25" t="s">
        <v>8269</v>
      </c>
      <c r="O948" s="25">
        <v>1</v>
      </c>
      <c r="P948" s="25">
        <v>13</v>
      </c>
      <c r="Q948" s="25" t="s">
        <v>8315</v>
      </c>
      <c r="R948" s="25" t="s">
        <v>8316</v>
      </c>
      <c r="S948" s="28">
        <v>42021.301192129627</v>
      </c>
      <c r="T948" s="25">
        <v>25569.00002314815</v>
      </c>
      <c r="U948" s="25">
        <v>2015</v>
      </c>
      <c r="V948" s="25">
        <v>1</v>
      </c>
      <c r="W948" s="25" t="s">
        <v>8372</v>
      </c>
    </row>
    <row r="949" spans="1:23" hidden="1" x14ac:dyDescent="0.3">
      <c r="A949" s="25">
        <v>4014</v>
      </c>
      <c r="B949" s="25" t="s">
        <v>4010</v>
      </c>
      <c r="C949" s="25" t="s">
        <v>8119</v>
      </c>
      <c r="D949" s="26">
        <v>9000</v>
      </c>
      <c r="E949" s="27">
        <v>0</v>
      </c>
      <c r="F949" s="25" t="s">
        <v>8220</v>
      </c>
      <c r="G949" s="25" t="s">
        <v>8223</v>
      </c>
      <c r="H949" s="25" t="s">
        <v>8245</v>
      </c>
      <c r="I949" s="25">
        <v>1457157269</v>
      </c>
      <c r="J949" s="25">
        <v>1455861269</v>
      </c>
      <c r="K949" s="25" t="b">
        <v>0</v>
      </c>
      <c r="L949" s="25">
        <v>0</v>
      </c>
      <c r="M949" s="25" t="b">
        <v>0</v>
      </c>
      <c r="N949" s="25" t="s">
        <v>8269</v>
      </c>
      <c r="O949" s="25">
        <v>0</v>
      </c>
      <c r="P949" s="25">
        <v>0</v>
      </c>
      <c r="Q949" s="25" t="s">
        <v>8315</v>
      </c>
      <c r="R949" s="25" t="s">
        <v>8316</v>
      </c>
      <c r="S949" s="28">
        <v>42419.246168981481</v>
      </c>
      <c r="T949" s="25">
        <v>25569</v>
      </c>
      <c r="U949" s="25">
        <v>2016</v>
      </c>
      <c r="V949" s="25">
        <v>2</v>
      </c>
      <c r="W949" s="25" t="s">
        <v>8373</v>
      </c>
    </row>
    <row r="950" spans="1:23" hidden="1" x14ac:dyDescent="0.3">
      <c r="A950" s="25">
        <v>4015</v>
      </c>
      <c r="B950" s="25" t="s">
        <v>4011</v>
      </c>
      <c r="C950" s="25" t="s">
        <v>8120</v>
      </c>
      <c r="D950" s="26">
        <v>7000</v>
      </c>
      <c r="E950" s="27">
        <v>1</v>
      </c>
      <c r="F950" s="25" t="s">
        <v>8220</v>
      </c>
      <c r="G950" s="25" t="s">
        <v>8223</v>
      </c>
      <c r="H950" s="25" t="s">
        <v>8245</v>
      </c>
      <c r="I950" s="25">
        <v>1437331463</v>
      </c>
      <c r="J950" s="25">
        <v>1434739463</v>
      </c>
      <c r="K950" s="25" t="b">
        <v>0</v>
      </c>
      <c r="L950" s="25">
        <v>1</v>
      </c>
      <c r="M950" s="25" t="b">
        <v>0</v>
      </c>
      <c r="N950" s="25" t="s">
        <v>8269</v>
      </c>
      <c r="O950" s="25">
        <v>0</v>
      </c>
      <c r="P950" s="25">
        <v>1</v>
      </c>
      <c r="Q950" s="25" t="s">
        <v>8315</v>
      </c>
      <c r="R950" s="25" t="s">
        <v>8316</v>
      </c>
      <c r="S950" s="28">
        <v>42174.780821759254</v>
      </c>
      <c r="T950" s="25">
        <v>25569.000011574073</v>
      </c>
      <c r="U950" s="25">
        <v>2015</v>
      </c>
      <c r="V950" s="25">
        <v>6</v>
      </c>
      <c r="W950" s="25" t="s">
        <v>8377</v>
      </c>
    </row>
    <row r="951" spans="1:23" hidden="1" x14ac:dyDescent="0.3">
      <c r="A951" s="25">
        <v>4016</v>
      </c>
      <c r="B951" s="25" t="s">
        <v>4012</v>
      </c>
      <c r="C951" s="25" t="s">
        <v>8121</v>
      </c>
      <c r="D951" s="26">
        <v>500</v>
      </c>
      <c r="E951" s="27">
        <v>70</v>
      </c>
      <c r="F951" s="25" t="s">
        <v>8220</v>
      </c>
      <c r="G951" s="25" t="s">
        <v>8224</v>
      </c>
      <c r="H951" s="25" t="s">
        <v>8246</v>
      </c>
      <c r="I951" s="25">
        <v>1410987400</v>
      </c>
      <c r="J951" s="25">
        <v>1408395400</v>
      </c>
      <c r="K951" s="25" t="b">
        <v>0</v>
      </c>
      <c r="L951" s="25">
        <v>7</v>
      </c>
      <c r="M951" s="25" t="b">
        <v>0</v>
      </c>
      <c r="N951" s="25" t="s">
        <v>8269</v>
      </c>
      <c r="O951" s="25">
        <v>14</v>
      </c>
      <c r="P951" s="25">
        <v>10</v>
      </c>
      <c r="Q951" s="25" t="s">
        <v>8315</v>
      </c>
      <c r="R951" s="25" t="s">
        <v>8316</v>
      </c>
      <c r="S951" s="28">
        <v>41869.872685185182</v>
      </c>
      <c r="T951" s="25">
        <v>25569.000081018519</v>
      </c>
      <c r="U951" s="25">
        <v>2014</v>
      </c>
      <c r="V951" s="25">
        <v>8</v>
      </c>
      <c r="W951" s="25" t="s">
        <v>8379</v>
      </c>
    </row>
    <row r="952" spans="1:23" hidden="1" x14ac:dyDescent="0.3">
      <c r="A952" s="25">
        <v>4017</v>
      </c>
      <c r="B952" s="25" t="s">
        <v>4013</v>
      </c>
      <c r="C952" s="25" t="s">
        <v>8122</v>
      </c>
      <c r="D952" s="26">
        <v>10000</v>
      </c>
      <c r="E952" s="27">
        <v>105</v>
      </c>
      <c r="F952" s="25" t="s">
        <v>8220</v>
      </c>
      <c r="G952" s="25" t="s">
        <v>8223</v>
      </c>
      <c r="H952" s="25" t="s">
        <v>8245</v>
      </c>
      <c r="I952" s="25">
        <v>1409846874</v>
      </c>
      <c r="J952" s="25">
        <v>1407254874</v>
      </c>
      <c r="K952" s="25" t="b">
        <v>0</v>
      </c>
      <c r="L952" s="25">
        <v>2</v>
      </c>
      <c r="M952" s="25" t="b">
        <v>0</v>
      </c>
      <c r="N952" s="25" t="s">
        <v>8269</v>
      </c>
      <c r="O952" s="25">
        <v>1</v>
      </c>
      <c r="P952" s="25">
        <v>52.5</v>
      </c>
      <c r="Q952" s="25" t="s">
        <v>8315</v>
      </c>
      <c r="R952" s="25" t="s">
        <v>8316</v>
      </c>
      <c r="S952" s="28">
        <v>41856.672152777777</v>
      </c>
      <c r="T952" s="25">
        <v>25569.00002314815</v>
      </c>
      <c r="U952" s="25">
        <v>2014</v>
      </c>
      <c r="V952" s="25">
        <v>8</v>
      </c>
      <c r="W952" s="25" t="s">
        <v>8379</v>
      </c>
    </row>
    <row r="953" spans="1:23" hidden="1" x14ac:dyDescent="0.3">
      <c r="A953" s="25">
        <v>4018</v>
      </c>
      <c r="B953" s="25" t="s">
        <v>4014</v>
      </c>
      <c r="C953" s="25" t="s">
        <v>8123</v>
      </c>
      <c r="D953" s="26">
        <v>1500</v>
      </c>
      <c r="E953" s="27">
        <v>130</v>
      </c>
      <c r="F953" s="25" t="s">
        <v>8220</v>
      </c>
      <c r="G953" s="25" t="s">
        <v>8224</v>
      </c>
      <c r="H953" s="25" t="s">
        <v>8246</v>
      </c>
      <c r="I953" s="25">
        <v>1475877108</v>
      </c>
      <c r="J953" s="25">
        <v>1473285108</v>
      </c>
      <c r="K953" s="25" t="b">
        <v>0</v>
      </c>
      <c r="L953" s="25">
        <v>4</v>
      </c>
      <c r="M953" s="25" t="b">
        <v>0</v>
      </c>
      <c r="N953" s="25" t="s">
        <v>8269</v>
      </c>
      <c r="O953" s="25">
        <v>9</v>
      </c>
      <c r="P953" s="25">
        <v>32.5</v>
      </c>
      <c r="Q953" s="25" t="s">
        <v>8315</v>
      </c>
      <c r="R953" s="25" t="s">
        <v>8316</v>
      </c>
      <c r="S953" s="28">
        <v>42620.91097222222</v>
      </c>
      <c r="T953" s="25">
        <v>25569.000046296296</v>
      </c>
      <c r="U953" s="25">
        <v>2016</v>
      </c>
      <c r="V953" s="25">
        <v>9</v>
      </c>
      <c r="W953" s="25" t="s">
        <v>8380</v>
      </c>
    </row>
    <row r="954" spans="1:23" hidden="1" x14ac:dyDescent="0.3">
      <c r="A954" s="25">
        <v>4019</v>
      </c>
      <c r="B954" s="25" t="s">
        <v>4015</v>
      </c>
      <c r="C954" s="25" t="s">
        <v>8124</v>
      </c>
      <c r="D954" s="26">
        <v>3500</v>
      </c>
      <c r="E954" s="27">
        <v>29</v>
      </c>
      <c r="F954" s="25" t="s">
        <v>8220</v>
      </c>
      <c r="G954" s="25" t="s">
        <v>8223</v>
      </c>
      <c r="H954" s="25" t="s">
        <v>8245</v>
      </c>
      <c r="I954" s="25">
        <v>1460737680</v>
      </c>
      <c r="J954" s="25">
        <v>1455725596</v>
      </c>
      <c r="K954" s="25" t="b">
        <v>0</v>
      </c>
      <c r="L954" s="25">
        <v>4</v>
      </c>
      <c r="M954" s="25" t="b">
        <v>0</v>
      </c>
      <c r="N954" s="25" t="s">
        <v>8269</v>
      </c>
      <c r="O954" s="25">
        <v>1</v>
      </c>
      <c r="P954" s="25">
        <v>7.25</v>
      </c>
      <c r="Q954" s="25" t="s">
        <v>8315</v>
      </c>
      <c r="R954" s="25" t="s">
        <v>8316</v>
      </c>
      <c r="S954" s="28">
        <v>42417.675879629634</v>
      </c>
      <c r="T954" s="25">
        <v>25569.000046296296</v>
      </c>
      <c r="U954" s="25">
        <v>2016</v>
      </c>
      <c r="V954" s="25">
        <v>2</v>
      </c>
      <c r="W954" s="25" t="s">
        <v>8373</v>
      </c>
    </row>
    <row r="955" spans="1:23" hidden="1" x14ac:dyDescent="0.3">
      <c r="A955" s="25">
        <v>4020</v>
      </c>
      <c r="B955" s="25" t="s">
        <v>4016</v>
      </c>
      <c r="C955" s="25" t="s">
        <v>8125</v>
      </c>
      <c r="D955" s="26">
        <v>600</v>
      </c>
      <c r="E955" s="27">
        <v>100</v>
      </c>
      <c r="F955" s="25" t="s">
        <v>8220</v>
      </c>
      <c r="G955" s="25" t="s">
        <v>8223</v>
      </c>
      <c r="H955" s="25" t="s">
        <v>8245</v>
      </c>
      <c r="I955" s="25">
        <v>1427168099</v>
      </c>
      <c r="J955" s="25">
        <v>1424579699</v>
      </c>
      <c r="K955" s="25" t="b">
        <v>0</v>
      </c>
      <c r="L955" s="25">
        <v>3</v>
      </c>
      <c r="M955" s="25" t="b">
        <v>0</v>
      </c>
      <c r="N955" s="25" t="s">
        <v>8269</v>
      </c>
      <c r="O955" s="25">
        <v>17</v>
      </c>
      <c r="P955" s="25">
        <v>33.33</v>
      </c>
      <c r="Q955" s="25" t="s">
        <v>8315</v>
      </c>
      <c r="R955" s="25" t="s">
        <v>8316</v>
      </c>
      <c r="S955" s="28">
        <v>42057.190960648149</v>
      </c>
      <c r="T955" s="25">
        <v>25569.000034722223</v>
      </c>
      <c r="U955" s="25">
        <v>2015</v>
      </c>
      <c r="V955" s="25">
        <v>2</v>
      </c>
      <c r="W955" s="25" t="s">
        <v>8373</v>
      </c>
    </row>
    <row r="956" spans="1:23" hidden="1" x14ac:dyDescent="0.3">
      <c r="A956" s="25">
        <v>4021</v>
      </c>
      <c r="B956" s="25" t="s">
        <v>4017</v>
      </c>
      <c r="C956" s="25" t="s">
        <v>8126</v>
      </c>
      <c r="D956" s="26">
        <v>15000</v>
      </c>
      <c r="E956" s="27">
        <v>125</v>
      </c>
      <c r="F956" s="25" t="s">
        <v>8220</v>
      </c>
      <c r="G956" s="25" t="s">
        <v>8223</v>
      </c>
      <c r="H956" s="25" t="s">
        <v>8245</v>
      </c>
      <c r="I956" s="25">
        <v>1414360358</v>
      </c>
      <c r="J956" s="25">
        <v>1409176358</v>
      </c>
      <c r="K956" s="25" t="b">
        <v>0</v>
      </c>
      <c r="L956" s="25">
        <v>2</v>
      </c>
      <c r="M956" s="25" t="b">
        <v>0</v>
      </c>
      <c r="N956" s="25" t="s">
        <v>8269</v>
      </c>
      <c r="O956" s="25">
        <v>1</v>
      </c>
      <c r="P956" s="25">
        <v>62.5</v>
      </c>
      <c r="Q956" s="25" t="s">
        <v>8315</v>
      </c>
      <c r="R956" s="25" t="s">
        <v>8316</v>
      </c>
      <c r="S956" s="28">
        <v>41878.911550925928</v>
      </c>
      <c r="T956" s="25">
        <v>25569.00002314815</v>
      </c>
      <c r="U956" s="25">
        <v>2014</v>
      </c>
      <c r="V956" s="25">
        <v>8</v>
      </c>
      <c r="W956" s="25" t="s">
        <v>8379</v>
      </c>
    </row>
    <row r="957" spans="1:23" hidden="1" x14ac:dyDescent="0.3">
      <c r="A957" s="25">
        <v>4022</v>
      </c>
      <c r="B957" s="25" t="s">
        <v>4018</v>
      </c>
      <c r="C957" s="25" t="s">
        <v>8127</v>
      </c>
      <c r="D957" s="26">
        <v>18000</v>
      </c>
      <c r="E957" s="27">
        <v>12521</v>
      </c>
      <c r="F957" s="25" t="s">
        <v>8220</v>
      </c>
      <c r="G957" s="25" t="s">
        <v>8223</v>
      </c>
      <c r="H957" s="25" t="s">
        <v>8245</v>
      </c>
      <c r="I957" s="25">
        <v>1422759240</v>
      </c>
      <c r="J957" s="25">
        <v>1418824867</v>
      </c>
      <c r="K957" s="25" t="b">
        <v>0</v>
      </c>
      <c r="L957" s="25">
        <v>197</v>
      </c>
      <c r="M957" s="25" t="b">
        <v>0</v>
      </c>
      <c r="N957" s="25" t="s">
        <v>8269</v>
      </c>
      <c r="O957" s="25">
        <v>70</v>
      </c>
      <c r="P957" s="25">
        <v>63.56</v>
      </c>
      <c r="Q957" s="25" t="s">
        <v>8315</v>
      </c>
      <c r="R957" s="25" t="s">
        <v>8316</v>
      </c>
      <c r="S957" s="28">
        <v>41990.584108796291</v>
      </c>
      <c r="T957" s="25">
        <v>25569.002280092591</v>
      </c>
      <c r="U957" s="25">
        <v>2014</v>
      </c>
      <c r="V957" s="25">
        <v>12</v>
      </c>
      <c r="W957" s="25" t="s">
        <v>8382</v>
      </c>
    </row>
    <row r="958" spans="1:23" hidden="1" x14ac:dyDescent="0.3">
      <c r="A958" s="25">
        <v>4023</v>
      </c>
      <c r="B958" s="25" t="s">
        <v>4019</v>
      </c>
      <c r="C958" s="25" t="s">
        <v>8128</v>
      </c>
      <c r="D958" s="26">
        <v>7000</v>
      </c>
      <c r="E958" s="27">
        <v>0</v>
      </c>
      <c r="F958" s="25" t="s">
        <v>8220</v>
      </c>
      <c r="G958" s="25" t="s">
        <v>8223</v>
      </c>
      <c r="H958" s="25" t="s">
        <v>8245</v>
      </c>
      <c r="I958" s="25">
        <v>1458860363</v>
      </c>
      <c r="J958" s="25">
        <v>1454975963</v>
      </c>
      <c r="K958" s="25" t="b">
        <v>0</v>
      </c>
      <c r="L958" s="25">
        <v>0</v>
      </c>
      <c r="M958" s="25" t="b">
        <v>0</v>
      </c>
      <c r="N958" s="25" t="s">
        <v>8269</v>
      </c>
      <c r="O958" s="25">
        <v>0</v>
      </c>
      <c r="P958" s="25">
        <v>0</v>
      </c>
      <c r="Q958" s="25" t="s">
        <v>8315</v>
      </c>
      <c r="R958" s="25" t="s">
        <v>8316</v>
      </c>
      <c r="S958" s="28">
        <v>42408.999571759254</v>
      </c>
      <c r="T958" s="25">
        <v>25569</v>
      </c>
      <c r="U958" s="25">
        <v>2016</v>
      </c>
      <c r="V958" s="25">
        <v>2</v>
      </c>
      <c r="W958" s="25" t="s">
        <v>8373</v>
      </c>
    </row>
    <row r="959" spans="1:23" hidden="1" x14ac:dyDescent="0.3">
      <c r="A959" s="25">
        <v>4024</v>
      </c>
      <c r="B959" s="25" t="s">
        <v>4020</v>
      </c>
      <c r="C959" s="25" t="s">
        <v>8129</v>
      </c>
      <c r="D959" s="26">
        <v>800</v>
      </c>
      <c r="E959" s="27">
        <v>10</v>
      </c>
      <c r="F959" s="25" t="s">
        <v>8220</v>
      </c>
      <c r="G959" s="25" t="s">
        <v>8223</v>
      </c>
      <c r="H959" s="25" t="s">
        <v>8245</v>
      </c>
      <c r="I959" s="25">
        <v>1441037097</v>
      </c>
      <c r="J959" s="25">
        <v>1438445097</v>
      </c>
      <c r="K959" s="25" t="b">
        <v>0</v>
      </c>
      <c r="L959" s="25">
        <v>1</v>
      </c>
      <c r="M959" s="25" t="b">
        <v>0</v>
      </c>
      <c r="N959" s="25" t="s">
        <v>8269</v>
      </c>
      <c r="O959" s="25">
        <v>1</v>
      </c>
      <c r="P959" s="25">
        <v>10</v>
      </c>
      <c r="Q959" s="25" t="s">
        <v>8315</v>
      </c>
      <c r="R959" s="25" t="s">
        <v>8316</v>
      </c>
      <c r="S959" s="28">
        <v>42217.670104166667</v>
      </c>
      <c r="T959" s="25">
        <v>25569.000011574073</v>
      </c>
      <c r="U959" s="25">
        <v>2015</v>
      </c>
      <c r="V959" s="25">
        <v>8</v>
      </c>
      <c r="W959" s="25" t="s">
        <v>8379</v>
      </c>
    </row>
    <row r="960" spans="1:23" hidden="1" x14ac:dyDescent="0.3">
      <c r="A960" s="25">
        <v>4025</v>
      </c>
      <c r="B960" s="25" t="s">
        <v>4021</v>
      </c>
      <c r="C960" s="25" t="s">
        <v>8130</v>
      </c>
      <c r="D960" s="26">
        <v>5000</v>
      </c>
      <c r="E960" s="27">
        <v>250</v>
      </c>
      <c r="F960" s="25" t="s">
        <v>8220</v>
      </c>
      <c r="G960" s="25" t="s">
        <v>8229</v>
      </c>
      <c r="H960" s="25" t="s">
        <v>8248</v>
      </c>
      <c r="I960" s="25">
        <v>1437889336</v>
      </c>
      <c r="J960" s="25">
        <v>1432705336</v>
      </c>
      <c r="K960" s="25" t="b">
        <v>0</v>
      </c>
      <c r="L960" s="25">
        <v>4</v>
      </c>
      <c r="M960" s="25" t="b">
        <v>0</v>
      </c>
      <c r="N960" s="25" t="s">
        <v>8269</v>
      </c>
      <c r="O960" s="25">
        <v>5</v>
      </c>
      <c r="P960" s="25">
        <v>62.5</v>
      </c>
      <c r="Q960" s="25" t="s">
        <v>8315</v>
      </c>
      <c r="R960" s="25" t="s">
        <v>8316</v>
      </c>
      <c r="S960" s="28">
        <v>42151.237685185188</v>
      </c>
      <c r="T960" s="25">
        <v>25569.000046296296</v>
      </c>
      <c r="U960" s="25">
        <v>2015</v>
      </c>
      <c r="V960" s="25">
        <v>5</v>
      </c>
      <c r="W960" s="25" t="s">
        <v>8376</v>
      </c>
    </row>
    <row r="961" spans="1:23" hidden="1" x14ac:dyDescent="0.3">
      <c r="A961" s="25">
        <v>4026</v>
      </c>
      <c r="B961" s="25" t="s">
        <v>4022</v>
      </c>
      <c r="C961" s="25" t="s">
        <v>8131</v>
      </c>
      <c r="D961" s="26">
        <v>4000</v>
      </c>
      <c r="E961" s="27">
        <v>0</v>
      </c>
      <c r="F961" s="25" t="s">
        <v>8220</v>
      </c>
      <c r="G961" s="25" t="s">
        <v>8223</v>
      </c>
      <c r="H961" s="25" t="s">
        <v>8245</v>
      </c>
      <c r="I961" s="25">
        <v>1449247439</v>
      </c>
      <c r="J961" s="25">
        <v>1444059839</v>
      </c>
      <c r="K961" s="25" t="b">
        <v>0</v>
      </c>
      <c r="L961" s="25">
        <v>0</v>
      </c>
      <c r="M961" s="25" t="b">
        <v>0</v>
      </c>
      <c r="N961" s="25" t="s">
        <v>8269</v>
      </c>
      <c r="O961" s="25">
        <v>0</v>
      </c>
      <c r="P961" s="25">
        <v>0</v>
      </c>
      <c r="Q961" s="25" t="s">
        <v>8315</v>
      </c>
      <c r="R961" s="25" t="s">
        <v>8316</v>
      </c>
      <c r="S961" s="28">
        <v>42282.655543981484</v>
      </c>
      <c r="T961" s="25">
        <v>25569</v>
      </c>
      <c r="U961" s="25">
        <v>2015</v>
      </c>
      <c r="V961" s="25">
        <v>10</v>
      </c>
      <c r="W961" s="25" t="s">
        <v>8383</v>
      </c>
    </row>
    <row r="962" spans="1:23" hidden="1" x14ac:dyDescent="0.3">
      <c r="A962" s="25">
        <v>4027</v>
      </c>
      <c r="B962" s="25" t="s">
        <v>4023</v>
      </c>
      <c r="C962" s="25" t="s">
        <v>8132</v>
      </c>
      <c r="D962" s="26">
        <v>3000</v>
      </c>
      <c r="E962" s="27">
        <v>215</v>
      </c>
      <c r="F962" s="25" t="s">
        <v>8220</v>
      </c>
      <c r="G962" s="25" t="s">
        <v>8223</v>
      </c>
      <c r="H962" s="25" t="s">
        <v>8245</v>
      </c>
      <c r="I962" s="25">
        <v>1487811600</v>
      </c>
      <c r="J962" s="25">
        <v>1486077481</v>
      </c>
      <c r="K962" s="25" t="b">
        <v>0</v>
      </c>
      <c r="L962" s="25">
        <v>7</v>
      </c>
      <c r="M962" s="25" t="b">
        <v>0</v>
      </c>
      <c r="N962" s="25" t="s">
        <v>8269</v>
      </c>
      <c r="O962" s="25">
        <v>7</v>
      </c>
      <c r="P962" s="25">
        <v>30.71</v>
      </c>
      <c r="Q962" s="25" t="s">
        <v>8315</v>
      </c>
      <c r="R962" s="25" t="s">
        <v>8316</v>
      </c>
      <c r="S962" s="28">
        <v>42768.97084490741</v>
      </c>
      <c r="T962" s="25">
        <v>25569.000081018519</v>
      </c>
      <c r="U962" s="25">
        <v>2017</v>
      </c>
      <c r="V962" s="25">
        <v>2</v>
      </c>
      <c r="W962" s="25" t="s">
        <v>8373</v>
      </c>
    </row>
    <row r="963" spans="1:23" hidden="1" x14ac:dyDescent="0.3">
      <c r="A963" s="25">
        <v>4028</v>
      </c>
      <c r="B963" s="25" t="s">
        <v>4024</v>
      </c>
      <c r="C963" s="25" t="s">
        <v>8133</v>
      </c>
      <c r="D963" s="26">
        <v>2000</v>
      </c>
      <c r="E963" s="27">
        <v>561</v>
      </c>
      <c r="F963" s="25" t="s">
        <v>8220</v>
      </c>
      <c r="G963" s="25" t="s">
        <v>8223</v>
      </c>
      <c r="H963" s="25" t="s">
        <v>8245</v>
      </c>
      <c r="I963" s="25">
        <v>1402007500</v>
      </c>
      <c r="J963" s="25">
        <v>1399415500</v>
      </c>
      <c r="K963" s="25" t="b">
        <v>0</v>
      </c>
      <c r="L963" s="25">
        <v>11</v>
      </c>
      <c r="M963" s="25" t="b">
        <v>0</v>
      </c>
      <c r="N963" s="25" t="s">
        <v>8269</v>
      </c>
      <c r="O963" s="25">
        <v>28</v>
      </c>
      <c r="P963" s="25">
        <v>51</v>
      </c>
      <c r="Q963" s="25" t="s">
        <v>8315</v>
      </c>
      <c r="R963" s="25" t="s">
        <v>8316</v>
      </c>
      <c r="S963" s="28">
        <v>41765.938657407409</v>
      </c>
      <c r="T963" s="25">
        <v>25569.000127314815</v>
      </c>
      <c r="U963" s="25">
        <v>2014</v>
      </c>
      <c r="V963" s="25">
        <v>5</v>
      </c>
      <c r="W963" s="25" t="s">
        <v>8376</v>
      </c>
    </row>
    <row r="964" spans="1:23" hidden="1" x14ac:dyDescent="0.3">
      <c r="A964" s="25">
        <v>4029</v>
      </c>
      <c r="B964" s="25" t="s">
        <v>4025</v>
      </c>
      <c r="C964" s="25" t="s">
        <v>8134</v>
      </c>
      <c r="D964" s="26">
        <v>20000</v>
      </c>
      <c r="E964" s="27">
        <v>0</v>
      </c>
      <c r="F964" s="25" t="s">
        <v>8220</v>
      </c>
      <c r="G964" s="25" t="s">
        <v>8223</v>
      </c>
      <c r="H964" s="25" t="s">
        <v>8245</v>
      </c>
      <c r="I964" s="25">
        <v>1450053370</v>
      </c>
      <c r="J964" s="25">
        <v>1447461370</v>
      </c>
      <c r="K964" s="25" t="b">
        <v>0</v>
      </c>
      <c r="L964" s="25">
        <v>0</v>
      </c>
      <c r="M964" s="25" t="b">
        <v>0</v>
      </c>
      <c r="N964" s="25" t="s">
        <v>8269</v>
      </c>
      <c r="O964" s="25">
        <v>0</v>
      </c>
      <c r="P964" s="25">
        <v>0</v>
      </c>
      <c r="Q964" s="25" t="s">
        <v>8315</v>
      </c>
      <c r="R964" s="25" t="s">
        <v>8316</v>
      </c>
      <c r="S964" s="28">
        <v>42322.025115740747</v>
      </c>
      <c r="T964" s="25">
        <v>25569</v>
      </c>
      <c r="U964" s="25">
        <v>2015</v>
      </c>
      <c r="V964" s="25">
        <v>11</v>
      </c>
      <c r="W964" s="25" t="s">
        <v>8381</v>
      </c>
    </row>
    <row r="965" spans="1:23" hidden="1" x14ac:dyDescent="0.3">
      <c r="A965" s="25">
        <v>4030</v>
      </c>
      <c r="B965" s="25" t="s">
        <v>4026</v>
      </c>
      <c r="C965" s="25" t="s">
        <v>8135</v>
      </c>
      <c r="D965" s="26">
        <v>2500</v>
      </c>
      <c r="E965" s="27">
        <v>400</v>
      </c>
      <c r="F965" s="25" t="s">
        <v>8220</v>
      </c>
      <c r="G965" s="25" t="s">
        <v>8223</v>
      </c>
      <c r="H965" s="25" t="s">
        <v>8245</v>
      </c>
      <c r="I965" s="25">
        <v>1454525340</v>
      </c>
      <c r="J965" s="25">
        <v>1452008599</v>
      </c>
      <c r="K965" s="25" t="b">
        <v>0</v>
      </c>
      <c r="L965" s="25">
        <v>6</v>
      </c>
      <c r="M965" s="25" t="b">
        <v>0</v>
      </c>
      <c r="N965" s="25" t="s">
        <v>8269</v>
      </c>
      <c r="O965" s="25">
        <v>16</v>
      </c>
      <c r="P965" s="25">
        <v>66.67</v>
      </c>
      <c r="Q965" s="25" t="s">
        <v>8315</v>
      </c>
      <c r="R965" s="25" t="s">
        <v>8316</v>
      </c>
      <c r="S965" s="28">
        <v>42374.655081018514</v>
      </c>
      <c r="T965" s="25">
        <v>25569.000069444446</v>
      </c>
      <c r="U965" s="25">
        <v>2016</v>
      </c>
      <c r="V965" s="25">
        <v>1</v>
      </c>
      <c r="W965" s="25" t="s">
        <v>8372</v>
      </c>
    </row>
    <row r="966" spans="1:23" hidden="1" x14ac:dyDescent="0.3">
      <c r="A966" s="25">
        <v>4031</v>
      </c>
      <c r="B966" s="25" t="s">
        <v>4027</v>
      </c>
      <c r="C966" s="25" t="s">
        <v>8136</v>
      </c>
      <c r="D966" s="26">
        <v>5000</v>
      </c>
      <c r="E966" s="27">
        <v>0</v>
      </c>
      <c r="F966" s="25" t="s">
        <v>8220</v>
      </c>
      <c r="G966" s="25" t="s">
        <v>8223</v>
      </c>
      <c r="H966" s="25" t="s">
        <v>8245</v>
      </c>
      <c r="I966" s="25">
        <v>1418914964</v>
      </c>
      <c r="J966" s="25">
        <v>1414591364</v>
      </c>
      <c r="K966" s="25" t="b">
        <v>0</v>
      </c>
      <c r="L966" s="25">
        <v>0</v>
      </c>
      <c r="M966" s="25" t="b">
        <v>0</v>
      </c>
      <c r="N966" s="25" t="s">
        <v>8269</v>
      </c>
      <c r="O966" s="25">
        <v>0</v>
      </c>
      <c r="P966" s="25">
        <v>0</v>
      </c>
      <c r="Q966" s="25" t="s">
        <v>8315</v>
      </c>
      <c r="R966" s="25" t="s">
        <v>8316</v>
      </c>
      <c r="S966" s="28">
        <v>41941.585231481484</v>
      </c>
      <c r="T966" s="25">
        <v>25569</v>
      </c>
      <c r="U966" s="25">
        <v>2014</v>
      </c>
      <c r="V966" s="25">
        <v>10</v>
      </c>
      <c r="W966" s="25" t="s">
        <v>8383</v>
      </c>
    </row>
    <row r="967" spans="1:23" hidden="1" x14ac:dyDescent="0.3">
      <c r="A967" s="25">
        <v>4032</v>
      </c>
      <c r="B967" s="25" t="s">
        <v>4028</v>
      </c>
      <c r="C967" s="25" t="s">
        <v>8137</v>
      </c>
      <c r="D967" s="26">
        <v>6048</v>
      </c>
      <c r="E967" s="27">
        <v>413</v>
      </c>
      <c r="F967" s="25" t="s">
        <v>8220</v>
      </c>
      <c r="G967" s="25" t="s">
        <v>8223</v>
      </c>
      <c r="H967" s="25" t="s">
        <v>8245</v>
      </c>
      <c r="I967" s="25">
        <v>1450211116</v>
      </c>
      <c r="J967" s="25">
        <v>1445023516</v>
      </c>
      <c r="K967" s="25" t="b">
        <v>0</v>
      </c>
      <c r="L967" s="25">
        <v>7</v>
      </c>
      <c r="M967" s="25" t="b">
        <v>0</v>
      </c>
      <c r="N967" s="25" t="s">
        <v>8269</v>
      </c>
      <c r="O967" s="25">
        <v>7</v>
      </c>
      <c r="P967" s="25">
        <v>59</v>
      </c>
      <c r="Q967" s="25" t="s">
        <v>8315</v>
      </c>
      <c r="R967" s="25" t="s">
        <v>8316</v>
      </c>
      <c r="S967" s="28">
        <v>42293.809212962966</v>
      </c>
      <c r="T967" s="25">
        <v>25569.000081018519</v>
      </c>
      <c r="U967" s="25">
        <v>2015</v>
      </c>
      <c r="V967" s="25">
        <v>10</v>
      </c>
      <c r="W967" s="25" t="s">
        <v>8383</v>
      </c>
    </row>
    <row r="968" spans="1:23" hidden="1" x14ac:dyDescent="0.3">
      <c r="A968" s="25">
        <v>4033</v>
      </c>
      <c r="B968" s="25" t="s">
        <v>4029</v>
      </c>
      <c r="C968" s="25" t="s">
        <v>8138</v>
      </c>
      <c r="D968" s="26">
        <v>23900</v>
      </c>
      <c r="E968" s="27">
        <v>6141.99</v>
      </c>
      <c r="F968" s="25" t="s">
        <v>8220</v>
      </c>
      <c r="G968" s="25" t="s">
        <v>8224</v>
      </c>
      <c r="H968" s="25" t="s">
        <v>8246</v>
      </c>
      <c r="I968" s="25">
        <v>1475398800</v>
      </c>
      <c r="J968" s="25">
        <v>1472711224</v>
      </c>
      <c r="K968" s="25" t="b">
        <v>0</v>
      </c>
      <c r="L968" s="25">
        <v>94</v>
      </c>
      <c r="M968" s="25" t="b">
        <v>0</v>
      </c>
      <c r="N968" s="25" t="s">
        <v>8269</v>
      </c>
      <c r="O968" s="25">
        <v>26</v>
      </c>
      <c r="P968" s="25">
        <v>65.34</v>
      </c>
      <c r="Q968" s="25" t="s">
        <v>8315</v>
      </c>
      <c r="R968" s="25" t="s">
        <v>8316</v>
      </c>
      <c r="S968" s="28">
        <v>42614.268796296295</v>
      </c>
      <c r="T968" s="25">
        <v>25569.001087962963</v>
      </c>
      <c r="U968" s="25">
        <v>2016</v>
      </c>
      <c r="V968" s="25">
        <v>9</v>
      </c>
      <c r="W968" s="25" t="s">
        <v>8380</v>
      </c>
    </row>
    <row r="969" spans="1:23" hidden="1" x14ac:dyDescent="0.3">
      <c r="A969" s="25">
        <v>4034</v>
      </c>
      <c r="B969" s="25" t="s">
        <v>4030</v>
      </c>
      <c r="C969" s="25" t="s">
        <v>8139</v>
      </c>
      <c r="D969" s="26">
        <v>13500</v>
      </c>
      <c r="E969" s="27">
        <v>200</v>
      </c>
      <c r="F969" s="25" t="s">
        <v>8220</v>
      </c>
      <c r="G969" s="25" t="s">
        <v>8223</v>
      </c>
      <c r="H969" s="25" t="s">
        <v>8245</v>
      </c>
      <c r="I969" s="25">
        <v>1428097450</v>
      </c>
      <c r="J969" s="25">
        <v>1425509050</v>
      </c>
      <c r="K969" s="25" t="b">
        <v>0</v>
      </c>
      <c r="L969" s="25">
        <v>2</v>
      </c>
      <c r="M969" s="25" t="b">
        <v>0</v>
      </c>
      <c r="N969" s="25" t="s">
        <v>8269</v>
      </c>
      <c r="O969" s="25">
        <v>1</v>
      </c>
      <c r="P969" s="25">
        <v>100</v>
      </c>
      <c r="Q969" s="25" t="s">
        <v>8315</v>
      </c>
      <c r="R969" s="25" t="s">
        <v>8316</v>
      </c>
      <c r="S969" s="28">
        <v>42067.947337962964</v>
      </c>
      <c r="T969" s="25">
        <v>25569.00002314815</v>
      </c>
      <c r="U969" s="25">
        <v>2015</v>
      </c>
      <c r="V969" s="25">
        <v>3</v>
      </c>
      <c r="W969" s="25" t="s">
        <v>8374</v>
      </c>
    </row>
    <row r="970" spans="1:23" hidden="1" x14ac:dyDescent="0.3">
      <c r="A970" s="25">
        <v>4035</v>
      </c>
      <c r="B970" s="25" t="s">
        <v>4031</v>
      </c>
      <c r="C970" s="25" t="s">
        <v>8140</v>
      </c>
      <c r="D970" s="26">
        <v>10000</v>
      </c>
      <c r="E970" s="27">
        <v>3685</v>
      </c>
      <c r="F970" s="25" t="s">
        <v>8220</v>
      </c>
      <c r="G970" s="25" t="s">
        <v>8223</v>
      </c>
      <c r="H970" s="25" t="s">
        <v>8245</v>
      </c>
      <c r="I970" s="25">
        <v>1413925887</v>
      </c>
      <c r="J970" s="25">
        <v>1411333887</v>
      </c>
      <c r="K970" s="25" t="b">
        <v>0</v>
      </c>
      <c r="L970" s="25">
        <v>25</v>
      </c>
      <c r="M970" s="25" t="b">
        <v>0</v>
      </c>
      <c r="N970" s="25" t="s">
        <v>8269</v>
      </c>
      <c r="O970" s="25">
        <v>37</v>
      </c>
      <c r="P970" s="25">
        <v>147.4</v>
      </c>
      <c r="Q970" s="25" t="s">
        <v>8315</v>
      </c>
      <c r="R970" s="25" t="s">
        <v>8316</v>
      </c>
      <c r="S970" s="28">
        <v>41903.882951388885</v>
      </c>
      <c r="T970" s="25">
        <v>25569.00028935185</v>
      </c>
      <c r="U970" s="25">
        <v>2014</v>
      </c>
      <c r="V970" s="25">
        <v>9</v>
      </c>
      <c r="W970" s="25" t="s">
        <v>8380</v>
      </c>
    </row>
    <row r="971" spans="1:23" hidden="1" x14ac:dyDescent="0.3">
      <c r="A971" s="25">
        <v>4036</v>
      </c>
      <c r="B971" s="25" t="s">
        <v>4032</v>
      </c>
      <c r="C971" s="25" t="s">
        <v>7438</v>
      </c>
      <c r="D971" s="26">
        <v>6000</v>
      </c>
      <c r="E971" s="27">
        <v>2823</v>
      </c>
      <c r="F971" s="25" t="s">
        <v>8220</v>
      </c>
      <c r="G971" s="25" t="s">
        <v>8223</v>
      </c>
      <c r="H971" s="25" t="s">
        <v>8245</v>
      </c>
      <c r="I971" s="25">
        <v>1404253800</v>
      </c>
      <c r="J971" s="25">
        <v>1402784964</v>
      </c>
      <c r="K971" s="25" t="b">
        <v>0</v>
      </c>
      <c r="L971" s="25">
        <v>17</v>
      </c>
      <c r="M971" s="25" t="b">
        <v>0</v>
      </c>
      <c r="N971" s="25" t="s">
        <v>8269</v>
      </c>
      <c r="O971" s="25">
        <v>47</v>
      </c>
      <c r="P971" s="25">
        <v>166.06</v>
      </c>
      <c r="Q971" s="25" t="s">
        <v>8315</v>
      </c>
      <c r="R971" s="25" t="s">
        <v>8316</v>
      </c>
      <c r="S971" s="28">
        <v>41804.937083333331</v>
      </c>
      <c r="T971" s="25">
        <v>25569.000196759258</v>
      </c>
      <c r="U971" s="25">
        <v>2014</v>
      </c>
      <c r="V971" s="25">
        <v>6</v>
      </c>
      <c r="W971" s="25" t="s">
        <v>8377</v>
      </c>
    </row>
    <row r="972" spans="1:23" hidden="1" x14ac:dyDescent="0.3">
      <c r="A972" s="25">
        <v>4037</v>
      </c>
      <c r="B972" s="25" t="s">
        <v>4033</v>
      </c>
      <c r="C972" s="25" t="s">
        <v>8141</v>
      </c>
      <c r="D972" s="26">
        <v>700</v>
      </c>
      <c r="E972" s="27">
        <v>80</v>
      </c>
      <c r="F972" s="25" t="s">
        <v>8220</v>
      </c>
      <c r="G972" s="25" t="s">
        <v>8223</v>
      </c>
      <c r="H972" s="25" t="s">
        <v>8245</v>
      </c>
      <c r="I972" s="25">
        <v>1464099900</v>
      </c>
      <c r="J972" s="25">
        <v>1462585315</v>
      </c>
      <c r="K972" s="25" t="b">
        <v>0</v>
      </c>
      <c r="L972" s="25">
        <v>2</v>
      </c>
      <c r="M972" s="25" t="b">
        <v>0</v>
      </c>
      <c r="N972" s="25" t="s">
        <v>8269</v>
      </c>
      <c r="O972" s="25">
        <v>11</v>
      </c>
      <c r="P972" s="25">
        <v>40</v>
      </c>
      <c r="Q972" s="25" t="s">
        <v>8315</v>
      </c>
      <c r="R972" s="25" t="s">
        <v>8316</v>
      </c>
      <c r="S972" s="28">
        <v>42497.070775462969</v>
      </c>
      <c r="T972" s="25">
        <v>25569.00002314815</v>
      </c>
      <c r="U972" s="25">
        <v>2016</v>
      </c>
      <c r="V972" s="25">
        <v>5</v>
      </c>
      <c r="W972" s="25" t="s">
        <v>8376</v>
      </c>
    </row>
    <row r="973" spans="1:23" hidden="1" x14ac:dyDescent="0.3">
      <c r="A973" s="25">
        <v>4038</v>
      </c>
      <c r="B973" s="25" t="s">
        <v>4034</v>
      </c>
      <c r="C973" s="25" t="s">
        <v>8142</v>
      </c>
      <c r="D973" s="26">
        <v>2500</v>
      </c>
      <c r="E973" s="27">
        <v>301</v>
      </c>
      <c r="F973" s="25" t="s">
        <v>8220</v>
      </c>
      <c r="G973" s="25" t="s">
        <v>8223</v>
      </c>
      <c r="H973" s="25" t="s">
        <v>8245</v>
      </c>
      <c r="I973" s="25">
        <v>1413573010</v>
      </c>
      <c r="J973" s="25">
        <v>1408389010</v>
      </c>
      <c r="K973" s="25" t="b">
        <v>0</v>
      </c>
      <c r="L973" s="25">
        <v>4</v>
      </c>
      <c r="M973" s="25" t="b">
        <v>0</v>
      </c>
      <c r="N973" s="25" t="s">
        <v>8269</v>
      </c>
      <c r="O973" s="25">
        <v>12</v>
      </c>
      <c r="P973" s="25">
        <v>75.25</v>
      </c>
      <c r="Q973" s="25" t="s">
        <v>8315</v>
      </c>
      <c r="R973" s="25" t="s">
        <v>8316</v>
      </c>
      <c r="S973" s="28">
        <v>41869.798726851855</v>
      </c>
      <c r="T973" s="25">
        <v>25569.000046296296</v>
      </c>
      <c r="U973" s="25">
        <v>2014</v>
      </c>
      <c r="V973" s="25">
        <v>8</v>
      </c>
      <c r="W973" s="25" t="s">
        <v>8379</v>
      </c>
    </row>
    <row r="974" spans="1:23" hidden="1" x14ac:dyDescent="0.3">
      <c r="A974" s="25">
        <v>4039</v>
      </c>
      <c r="B974" s="25" t="s">
        <v>4035</v>
      </c>
      <c r="C974" s="25" t="s">
        <v>8143</v>
      </c>
      <c r="D974" s="26">
        <v>500</v>
      </c>
      <c r="E974" s="27">
        <v>300</v>
      </c>
      <c r="F974" s="25" t="s">
        <v>8220</v>
      </c>
      <c r="G974" s="25" t="s">
        <v>8223</v>
      </c>
      <c r="H974" s="25" t="s">
        <v>8245</v>
      </c>
      <c r="I974" s="25">
        <v>1448949540</v>
      </c>
      <c r="J974" s="25">
        <v>1446048367</v>
      </c>
      <c r="K974" s="25" t="b">
        <v>0</v>
      </c>
      <c r="L974" s="25">
        <v>5</v>
      </c>
      <c r="M974" s="25" t="b">
        <v>0</v>
      </c>
      <c r="N974" s="25" t="s">
        <v>8269</v>
      </c>
      <c r="O974" s="25">
        <v>60</v>
      </c>
      <c r="P974" s="25">
        <v>60</v>
      </c>
      <c r="Q974" s="25" t="s">
        <v>8315</v>
      </c>
      <c r="R974" s="25" t="s">
        <v>8316</v>
      </c>
      <c r="S974" s="28">
        <v>42305.670914351853</v>
      </c>
      <c r="T974" s="25">
        <v>25569.000057870369</v>
      </c>
      <c r="U974" s="25">
        <v>2015</v>
      </c>
      <c r="V974" s="25">
        <v>10</v>
      </c>
      <c r="W974" s="25" t="s">
        <v>8383</v>
      </c>
    </row>
    <row r="975" spans="1:23" hidden="1" x14ac:dyDescent="0.3">
      <c r="A975" s="25">
        <v>4040</v>
      </c>
      <c r="B975" s="25" t="s">
        <v>4036</v>
      </c>
      <c r="C975" s="25" t="s">
        <v>8144</v>
      </c>
      <c r="D975" s="26">
        <v>8000</v>
      </c>
      <c r="E975" s="27">
        <v>2500</v>
      </c>
      <c r="F975" s="25" t="s">
        <v>8220</v>
      </c>
      <c r="G975" s="25" t="s">
        <v>8223</v>
      </c>
      <c r="H975" s="25" t="s">
        <v>8245</v>
      </c>
      <c r="I975" s="25">
        <v>1437188400</v>
      </c>
      <c r="J975" s="25">
        <v>1432100004</v>
      </c>
      <c r="K975" s="25" t="b">
        <v>0</v>
      </c>
      <c r="L975" s="25">
        <v>2</v>
      </c>
      <c r="M975" s="25" t="b">
        <v>0</v>
      </c>
      <c r="N975" s="25" t="s">
        <v>8269</v>
      </c>
      <c r="O975" s="25">
        <v>31</v>
      </c>
      <c r="P975" s="25">
        <v>1250</v>
      </c>
      <c r="Q975" s="25" t="s">
        <v>8315</v>
      </c>
      <c r="R975" s="25" t="s">
        <v>8316</v>
      </c>
      <c r="S975" s="28">
        <v>42144.231527777782</v>
      </c>
      <c r="T975" s="25">
        <v>25569.00002314815</v>
      </c>
      <c r="U975" s="25">
        <v>2015</v>
      </c>
      <c r="V975" s="25">
        <v>5</v>
      </c>
      <c r="W975" s="25" t="s">
        <v>8376</v>
      </c>
    </row>
    <row r="976" spans="1:23" hidden="1" x14ac:dyDescent="0.3">
      <c r="A976" s="25">
        <v>4041</v>
      </c>
      <c r="B976" s="25" t="s">
        <v>4037</v>
      </c>
      <c r="C976" s="25" t="s">
        <v>8145</v>
      </c>
      <c r="D976" s="26">
        <v>5000</v>
      </c>
      <c r="E976" s="27">
        <v>21</v>
      </c>
      <c r="F976" s="25" t="s">
        <v>8220</v>
      </c>
      <c r="G976" s="25" t="s">
        <v>8224</v>
      </c>
      <c r="H976" s="25" t="s">
        <v>8246</v>
      </c>
      <c r="I976" s="25">
        <v>1473160954</v>
      </c>
      <c r="J976" s="25">
        <v>1467976954</v>
      </c>
      <c r="K976" s="25" t="b">
        <v>0</v>
      </c>
      <c r="L976" s="25">
        <v>2</v>
      </c>
      <c r="M976" s="25" t="b">
        <v>0</v>
      </c>
      <c r="N976" s="25" t="s">
        <v>8269</v>
      </c>
      <c r="O976" s="25">
        <v>0</v>
      </c>
      <c r="P976" s="25">
        <v>10.5</v>
      </c>
      <c r="Q976" s="25" t="s">
        <v>8315</v>
      </c>
      <c r="R976" s="25" t="s">
        <v>8316</v>
      </c>
      <c r="S976" s="28">
        <v>42559.474004629628</v>
      </c>
      <c r="T976" s="25">
        <v>25569.00002314815</v>
      </c>
      <c r="U976" s="25">
        <v>2016</v>
      </c>
      <c r="V976" s="25">
        <v>7</v>
      </c>
      <c r="W976" s="25" t="s">
        <v>8378</v>
      </c>
    </row>
    <row r="977" spans="1:23" hidden="1" x14ac:dyDescent="0.3">
      <c r="A977" s="25">
        <v>4042</v>
      </c>
      <c r="B977" s="25" t="s">
        <v>4038</v>
      </c>
      <c r="C977" s="25" t="s">
        <v>8146</v>
      </c>
      <c r="D977" s="26">
        <v>10000</v>
      </c>
      <c r="E977" s="27">
        <v>21</v>
      </c>
      <c r="F977" s="25" t="s">
        <v>8220</v>
      </c>
      <c r="G977" s="25" t="s">
        <v>8223</v>
      </c>
      <c r="H977" s="25" t="s">
        <v>8245</v>
      </c>
      <c r="I977" s="25">
        <v>1421781360</v>
      </c>
      <c r="J977" s="25">
        <v>1419213664</v>
      </c>
      <c r="K977" s="25" t="b">
        <v>0</v>
      </c>
      <c r="L977" s="25">
        <v>3</v>
      </c>
      <c r="M977" s="25" t="b">
        <v>0</v>
      </c>
      <c r="N977" s="25" t="s">
        <v>8269</v>
      </c>
      <c r="O977" s="25">
        <v>0</v>
      </c>
      <c r="P977" s="25">
        <v>7</v>
      </c>
      <c r="Q977" s="25" t="s">
        <v>8315</v>
      </c>
      <c r="R977" s="25" t="s">
        <v>8316</v>
      </c>
      <c r="S977" s="28">
        <v>41995.084074074075</v>
      </c>
      <c r="T977" s="25">
        <v>25569.000034722223</v>
      </c>
      <c r="U977" s="25">
        <v>2014</v>
      </c>
      <c r="V977" s="25">
        <v>12</v>
      </c>
      <c r="W977" s="25" t="s">
        <v>8382</v>
      </c>
    </row>
    <row r="978" spans="1:23" hidden="1" x14ac:dyDescent="0.3">
      <c r="A978" s="25">
        <v>4043</v>
      </c>
      <c r="B978" s="25" t="s">
        <v>4039</v>
      </c>
      <c r="C978" s="25" t="s">
        <v>8147</v>
      </c>
      <c r="D978" s="26">
        <v>300</v>
      </c>
      <c r="E978" s="27">
        <v>0</v>
      </c>
      <c r="F978" s="25" t="s">
        <v>8220</v>
      </c>
      <c r="G978" s="25" t="s">
        <v>8228</v>
      </c>
      <c r="H978" s="25" t="s">
        <v>8250</v>
      </c>
      <c r="I978" s="25">
        <v>1416524325</v>
      </c>
      <c r="J978" s="25">
        <v>1415228325</v>
      </c>
      <c r="K978" s="25" t="b">
        <v>0</v>
      </c>
      <c r="L978" s="25">
        <v>0</v>
      </c>
      <c r="M978" s="25" t="b">
        <v>0</v>
      </c>
      <c r="N978" s="25" t="s">
        <v>8269</v>
      </c>
      <c r="O978" s="25">
        <v>0</v>
      </c>
      <c r="P978" s="25">
        <v>0</v>
      </c>
      <c r="Q978" s="25" t="s">
        <v>8315</v>
      </c>
      <c r="R978" s="25" t="s">
        <v>8316</v>
      </c>
      <c r="S978" s="28">
        <v>41948.957465277781</v>
      </c>
      <c r="T978" s="25">
        <v>25569</v>
      </c>
      <c r="U978" s="25">
        <v>2014</v>
      </c>
      <c r="V978" s="25">
        <v>11</v>
      </c>
      <c r="W978" s="25" t="s">
        <v>8381</v>
      </c>
    </row>
    <row r="979" spans="1:23" hidden="1" x14ac:dyDescent="0.3">
      <c r="A979" s="25">
        <v>4044</v>
      </c>
      <c r="B979" s="25" t="s">
        <v>4040</v>
      </c>
      <c r="C979" s="25" t="s">
        <v>8148</v>
      </c>
      <c r="D979" s="26">
        <v>600</v>
      </c>
      <c r="E979" s="27">
        <v>225</v>
      </c>
      <c r="F979" s="25" t="s">
        <v>8220</v>
      </c>
      <c r="G979" s="25" t="s">
        <v>8223</v>
      </c>
      <c r="H979" s="25" t="s">
        <v>8245</v>
      </c>
      <c r="I979" s="25">
        <v>1428642000</v>
      </c>
      <c r="J979" s="25">
        <v>1426050982</v>
      </c>
      <c r="K979" s="25" t="b">
        <v>0</v>
      </c>
      <c r="L979" s="25">
        <v>4</v>
      </c>
      <c r="M979" s="25" t="b">
        <v>0</v>
      </c>
      <c r="N979" s="25" t="s">
        <v>8269</v>
      </c>
      <c r="O979" s="25">
        <v>38</v>
      </c>
      <c r="P979" s="25">
        <v>56.25</v>
      </c>
      <c r="Q979" s="25" t="s">
        <v>8315</v>
      </c>
      <c r="R979" s="25" t="s">
        <v>8316</v>
      </c>
      <c r="S979" s="28">
        <v>42074.219699074078</v>
      </c>
      <c r="T979" s="25">
        <v>25569.000046296296</v>
      </c>
      <c r="U979" s="25">
        <v>2015</v>
      </c>
      <c r="V979" s="25">
        <v>3</v>
      </c>
      <c r="W979" s="25" t="s">
        <v>8374</v>
      </c>
    </row>
    <row r="980" spans="1:23" hidden="1" x14ac:dyDescent="0.3">
      <c r="A980" s="25">
        <v>4045</v>
      </c>
      <c r="B980" s="25" t="s">
        <v>4041</v>
      </c>
      <c r="C980" s="25" t="s">
        <v>8149</v>
      </c>
      <c r="D980" s="26">
        <v>5000</v>
      </c>
      <c r="E980" s="27">
        <v>1</v>
      </c>
      <c r="F980" s="25" t="s">
        <v>8220</v>
      </c>
      <c r="G980" s="25" t="s">
        <v>8225</v>
      </c>
      <c r="H980" s="25" t="s">
        <v>8247</v>
      </c>
      <c r="I980" s="25">
        <v>1408596589</v>
      </c>
      <c r="J980" s="25">
        <v>1406004589</v>
      </c>
      <c r="K980" s="25" t="b">
        <v>0</v>
      </c>
      <c r="L980" s="25">
        <v>1</v>
      </c>
      <c r="M980" s="25" t="b">
        <v>0</v>
      </c>
      <c r="N980" s="25" t="s">
        <v>8269</v>
      </c>
      <c r="O980" s="25">
        <v>0</v>
      </c>
      <c r="P980" s="25">
        <v>1</v>
      </c>
      <c r="Q980" s="25" t="s">
        <v>8315</v>
      </c>
      <c r="R980" s="25" t="s">
        <v>8316</v>
      </c>
      <c r="S980" s="28">
        <v>41842.201261574075</v>
      </c>
      <c r="T980" s="25">
        <v>25569.000011574073</v>
      </c>
      <c r="U980" s="25">
        <v>2014</v>
      </c>
      <c r="V980" s="25">
        <v>7</v>
      </c>
      <c r="W980" s="25" t="s">
        <v>8378</v>
      </c>
    </row>
    <row r="981" spans="1:23" hidden="1" x14ac:dyDescent="0.3">
      <c r="A981" s="25">
        <v>4046</v>
      </c>
      <c r="B981" s="25" t="s">
        <v>4042</v>
      </c>
      <c r="C981" s="25" t="s">
        <v>8150</v>
      </c>
      <c r="D981" s="26">
        <v>5600</v>
      </c>
      <c r="E981" s="27">
        <v>460</v>
      </c>
      <c r="F981" s="25" t="s">
        <v>8220</v>
      </c>
      <c r="G981" s="25" t="s">
        <v>8223</v>
      </c>
      <c r="H981" s="25" t="s">
        <v>8245</v>
      </c>
      <c r="I981" s="25">
        <v>1413992210</v>
      </c>
      <c r="J981" s="25">
        <v>1411400210</v>
      </c>
      <c r="K981" s="25" t="b">
        <v>0</v>
      </c>
      <c r="L981" s="25">
        <v>12</v>
      </c>
      <c r="M981" s="25" t="b">
        <v>0</v>
      </c>
      <c r="N981" s="25" t="s">
        <v>8269</v>
      </c>
      <c r="O981" s="25">
        <v>8</v>
      </c>
      <c r="P981" s="25">
        <v>38.33</v>
      </c>
      <c r="Q981" s="25" t="s">
        <v>8315</v>
      </c>
      <c r="R981" s="25" t="s">
        <v>8316</v>
      </c>
      <c r="S981" s="28">
        <v>41904.650578703702</v>
      </c>
      <c r="T981" s="25">
        <v>25569.000138888889</v>
      </c>
      <c r="U981" s="25">
        <v>2014</v>
      </c>
      <c r="V981" s="25">
        <v>9</v>
      </c>
      <c r="W981" s="25" t="s">
        <v>8380</v>
      </c>
    </row>
    <row r="982" spans="1:23" hidden="1" x14ac:dyDescent="0.3">
      <c r="A982" s="25">
        <v>4047</v>
      </c>
      <c r="B982" s="25" t="s">
        <v>4043</v>
      </c>
      <c r="C982" s="25" t="s">
        <v>8151</v>
      </c>
      <c r="D982" s="26">
        <v>5000</v>
      </c>
      <c r="E982" s="27">
        <v>110</v>
      </c>
      <c r="F982" s="25" t="s">
        <v>8220</v>
      </c>
      <c r="G982" s="25" t="s">
        <v>8223</v>
      </c>
      <c r="H982" s="25" t="s">
        <v>8245</v>
      </c>
      <c r="I982" s="25">
        <v>1420938000</v>
      </c>
      <c r="J982" s="25">
        <v>1418862743</v>
      </c>
      <c r="K982" s="25" t="b">
        <v>0</v>
      </c>
      <c r="L982" s="25">
        <v>4</v>
      </c>
      <c r="M982" s="25" t="b">
        <v>0</v>
      </c>
      <c r="N982" s="25" t="s">
        <v>8269</v>
      </c>
      <c r="O982" s="25">
        <v>2</v>
      </c>
      <c r="P982" s="25">
        <v>27.5</v>
      </c>
      <c r="Q982" s="25" t="s">
        <v>8315</v>
      </c>
      <c r="R982" s="25" t="s">
        <v>8316</v>
      </c>
      <c r="S982" s="28">
        <v>41991.022488425922</v>
      </c>
      <c r="T982" s="25">
        <v>25569.000046296296</v>
      </c>
      <c r="U982" s="25">
        <v>2014</v>
      </c>
      <c r="V982" s="25">
        <v>12</v>
      </c>
      <c r="W982" s="25" t="s">
        <v>8382</v>
      </c>
    </row>
    <row r="983" spans="1:23" hidden="1" x14ac:dyDescent="0.3">
      <c r="A983" s="25">
        <v>4048</v>
      </c>
      <c r="B983" s="25" t="s">
        <v>4044</v>
      </c>
      <c r="C983" s="25" t="s">
        <v>8152</v>
      </c>
      <c r="D983" s="26">
        <v>17000</v>
      </c>
      <c r="E983" s="27">
        <v>3001</v>
      </c>
      <c r="F983" s="25" t="s">
        <v>8220</v>
      </c>
      <c r="G983" s="25" t="s">
        <v>8224</v>
      </c>
      <c r="H983" s="25" t="s">
        <v>8246</v>
      </c>
      <c r="I983" s="25">
        <v>1460373187</v>
      </c>
      <c r="J983" s="25">
        <v>1457352787</v>
      </c>
      <c r="K983" s="25" t="b">
        <v>0</v>
      </c>
      <c r="L983" s="25">
        <v>91</v>
      </c>
      <c r="M983" s="25" t="b">
        <v>0</v>
      </c>
      <c r="N983" s="25" t="s">
        <v>8269</v>
      </c>
      <c r="O983" s="25">
        <v>18</v>
      </c>
      <c r="P983" s="25">
        <v>32.979999999999997</v>
      </c>
      <c r="Q983" s="25" t="s">
        <v>8315</v>
      </c>
      <c r="R983" s="25" t="s">
        <v>8316</v>
      </c>
      <c r="S983" s="28">
        <v>42436.509108796294</v>
      </c>
      <c r="T983" s="25">
        <v>25569.00105324074</v>
      </c>
      <c r="U983" s="25">
        <v>2016</v>
      </c>
      <c r="V983" s="25">
        <v>3</v>
      </c>
      <c r="W983" s="25" t="s">
        <v>8374</v>
      </c>
    </row>
    <row r="984" spans="1:23" hidden="1" x14ac:dyDescent="0.3">
      <c r="A984" s="25">
        <v>4049</v>
      </c>
      <c r="B984" s="25" t="s">
        <v>4045</v>
      </c>
      <c r="C984" s="25" t="s">
        <v>8153</v>
      </c>
      <c r="D984" s="26">
        <v>20000</v>
      </c>
      <c r="E984" s="27">
        <v>16</v>
      </c>
      <c r="F984" s="25" t="s">
        <v>8220</v>
      </c>
      <c r="G984" s="25" t="s">
        <v>8223</v>
      </c>
      <c r="H984" s="25" t="s">
        <v>8245</v>
      </c>
      <c r="I984" s="25">
        <v>1436914815</v>
      </c>
      <c r="J984" s="25">
        <v>1434322815</v>
      </c>
      <c r="K984" s="25" t="b">
        <v>0</v>
      </c>
      <c r="L984" s="25">
        <v>1</v>
      </c>
      <c r="M984" s="25" t="b">
        <v>0</v>
      </c>
      <c r="N984" s="25" t="s">
        <v>8269</v>
      </c>
      <c r="O984" s="25">
        <v>0</v>
      </c>
      <c r="P984" s="25">
        <v>16</v>
      </c>
      <c r="Q984" s="25" t="s">
        <v>8315</v>
      </c>
      <c r="R984" s="25" t="s">
        <v>8316</v>
      </c>
      <c r="S984" s="28">
        <v>42169.958506944444</v>
      </c>
      <c r="T984" s="25">
        <v>25569.000011574073</v>
      </c>
      <c r="U984" s="25">
        <v>2015</v>
      </c>
      <c r="V984" s="25">
        <v>6</v>
      </c>
      <c r="W984" s="25" t="s">
        <v>8377</v>
      </c>
    </row>
    <row r="985" spans="1:23" hidden="1" x14ac:dyDescent="0.3">
      <c r="A985" s="25">
        <v>4050</v>
      </c>
      <c r="B985" s="25" t="s">
        <v>4046</v>
      </c>
      <c r="C985" s="25" t="s">
        <v>8154</v>
      </c>
      <c r="D985" s="26">
        <v>1500</v>
      </c>
      <c r="E985" s="27">
        <v>1</v>
      </c>
      <c r="F985" s="25" t="s">
        <v>8220</v>
      </c>
      <c r="G985" s="25" t="s">
        <v>8223</v>
      </c>
      <c r="H985" s="25" t="s">
        <v>8245</v>
      </c>
      <c r="I985" s="25">
        <v>1414077391</v>
      </c>
      <c r="J985" s="25">
        <v>1411485391</v>
      </c>
      <c r="K985" s="25" t="b">
        <v>0</v>
      </c>
      <c r="L985" s="25">
        <v>1</v>
      </c>
      <c r="M985" s="25" t="b">
        <v>0</v>
      </c>
      <c r="N985" s="25" t="s">
        <v>8269</v>
      </c>
      <c r="O985" s="25">
        <v>0</v>
      </c>
      <c r="P985" s="25">
        <v>1</v>
      </c>
      <c r="Q985" s="25" t="s">
        <v>8315</v>
      </c>
      <c r="R985" s="25" t="s">
        <v>8316</v>
      </c>
      <c r="S985" s="28">
        <v>41905.636469907404</v>
      </c>
      <c r="T985" s="25">
        <v>25569.000011574073</v>
      </c>
      <c r="U985" s="25">
        <v>2014</v>
      </c>
      <c r="V985" s="25">
        <v>9</v>
      </c>
      <c r="W985" s="25" t="s">
        <v>8380</v>
      </c>
    </row>
    <row r="986" spans="1:23" hidden="1" x14ac:dyDescent="0.3">
      <c r="A986" s="25">
        <v>4051</v>
      </c>
      <c r="B986" s="25" t="s">
        <v>4047</v>
      </c>
      <c r="C986" s="25" t="s">
        <v>8155</v>
      </c>
      <c r="D986" s="26">
        <v>500</v>
      </c>
      <c r="E986" s="27">
        <v>0</v>
      </c>
      <c r="F986" s="25" t="s">
        <v>8220</v>
      </c>
      <c r="G986" s="25" t="s">
        <v>8223</v>
      </c>
      <c r="H986" s="25" t="s">
        <v>8245</v>
      </c>
      <c r="I986" s="25">
        <v>1399618380</v>
      </c>
      <c r="J986" s="25">
        <v>1399058797</v>
      </c>
      <c r="K986" s="25" t="b">
        <v>0</v>
      </c>
      <c r="L986" s="25">
        <v>0</v>
      </c>
      <c r="M986" s="25" t="b">
        <v>0</v>
      </c>
      <c r="N986" s="25" t="s">
        <v>8269</v>
      </c>
      <c r="O986" s="25">
        <v>0</v>
      </c>
      <c r="P986" s="25">
        <v>0</v>
      </c>
      <c r="Q986" s="25" t="s">
        <v>8315</v>
      </c>
      <c r="R986" s="25" t="s">
        <v>8316</v>
      </c>
      <c r="S986" s="28">
        <v>41761.810150462967</v>
      </c>
      <c r="T986" s="25">
        <v>25569</v>
      </c>
      <c r="U986" s="25">
        <v>2014</v>
      </c>
      <c r="V986" s="25">
        <v>5</v>
      </c>
      <c r="W986" s="25" t="s">
        <v>8376</v>
      </c>
    </row>
    <row r="987" spans="1:23" hidden="1" x14ac:dyDescent="0.3">
      <c r="A987" s="25">
        <v>4052</v>
      </c>
      <c r="B987" s="25" t="s">
        <v>4048</v>
      </c>
      <c r="C987" s="25" t="s">
        <v>8156</v>
      </c>
      <c r="D987" s="26">
        <v>3000</v>
      </c>
      <c r="E987" s="27">
        <v>1126</v>
      </c>
      <c r="F987" s="25" t="s">
        <v>8220</v>
      </c>
      <c r="G987" s="25" t="s">
        <v>8223</v>
      </c>
      <c r="H987" s="25" t="s">
        <v>8245</v>
      </c>
      <c r="I987" s="25">
        <v>1413234316</v>
      </c>
      <c r="J987" s="25">
        <v>1408050316</v>
      </c>
      <c r="K987" s="25" t="b">
        <v>0</v>
      </c>
      <c r="L987" s="25">
        <v>13</v>
      </c>
      <c r="M987" s="25" t="b">
        <v>0</v>
      </c>
      <c r="N987" s="25" t="s">
        <v>8269</v>
      </c>
      <c r="O987" s="25">
        <v>38</v>
      </c>
      <c r="P987" s="25">
        <v>86.62</v>
      </c>
      <c r="Q987" s="25" t="s">
        <v>8315</v>
      </c>
      <c r="R987" s="25" t="s">
        <v>8316</v>
      </c>
      <c r="S987" s="28">
        <v>41865.878657407404</v>
      </c>
      <c r="T987" s="25">
        <v>25569.000150462962</v>
      </c>
      <c r="U987" s="25">
        <v>2014</v>
      </c>
      <c r="V987" s="25">
        <v>8</v>
      </c>
      <c r="W987" s="25" t="s">
        <v>8379</v>
      </c>
    </row>
    <row r="988" spans="1:23" hidden="1" x14ac:dyDescent="0.3">
      <c r="A988" s="25">
        <v>4053</v>
      </c>
      <c r="B988" s="25" t="s">
        <v>4049</v>
      </c>
      <c r="C988" s="25" t="s">
        <v>8157</v>
      </c>
      <c r="D988" s="26">
        <v>500</v>
      </c>
      <c r="E988" s="27">
        <v>110</v>
      </c>
      <c r="F988" s="25" t="s">
        <v>8220</v>
      </c>
      <c r="G988" s="25" t="s">
        <v>8224</v>
      </c>
      <c r="H988" s="25" t="s">
        <v>8246</v>
      </c>
      <c r="I988" s="25">
        <v>1416081600</v>
      </c>
      <c r="J988" s="25">
        <v>1413477228</v>
      </c>
      <c r="K988" s="25" t="b">
        <v>0</v>
      </c>
      <c r="L988" s="25">
        <v>2</v>
      </c>
      <c r="M988" s="25" t="b">
        <v>0</v>
      </c>
      <c r="N988" s="25" t="s">
        <v>8269</v>
      </c>
      <c r="O988" s="25">
        <v>22</v>
      </c>
      <c r="P988" s="25">
        <v>55</v>
      </c>
      <c r="Q988" s="25" t="s">
        <v>8315</v>
      </c>
      <c r="R988" s="25" t="s">
        <v>8316</v>
      </c>
      <c r="S988" s="28">
        <v>41928.690138888887</v>
      </c>
      <c r="T988" s="25">
        <v>25569.00002314815</v>
      </c>
      <c r="U988" s="25">
        <v>2014</v>
      </c>
      <c r="V988" s="25">
        <v>10</v>
      </c>
      <c r="W988" s="25" t="s">
        <v>8383</v>
      </c>
    </row>
    <row r="989" spans="1:23" hidden="1" x14ac:dyDescent="0.3">
      <c r="A989" s="25">
        <v>4054</v>
      </c>
      <c r="B989" s="25" t="s">
        <v>4050</v>
      </c>
      <c r="C989" s="25" t="s">
        <v>8158</v>
      </c>
      <c r="D989" s="26">
        <v>8880</v>
      </c>
      <c r="E989" s="27">
        <v>0</v>
      </c>
      <c r="F989" s="25" t="s">
        <v>8220</v>
      </c>
      <c r="G989" s="25" t="s">
        <v>8223</v>
      </c>
      <c r="H989" s="25" t="s">
        <v>8245</v>
      </c>
      <c r="I989" s="25">
        <v>1475294400</v>
      </c>
      <c r="J989" s="25">
        <v>1472674285</v>
      </c>
      <c r="K989" s="25" t="b">
        <v>0</v>
      </c>
      <c r="L989" s="25">
        <v>0</v>
      </c>
      <c r="M989" s="25" t="b">
        <v>0</v>
      </c>
      <c r="N989" s="25" t="s">
        <v>8269</v>
      </c>
      <c r="O989" s="25">
        <v>0</v>
      </c>
      <c r="P989" s="25">
        <v>0</v>
      </c>
      <c r="Q989" s="25" t="s">
        <v>8315</v>
      </c>
      <c r="R989" s="25" t="s">
        <v>8316</v>
      </c>
      <c r="S989" s="28">
        <v>42613.841261574074</v>
      </c>
      <c r="T989" s="25">
        <v>25569</v>
      </c>
      <c r="U989" s="25">
        <v>2016</v>
      </c>
      <c r="V989" s="25">
        <v>8</v>
      </c>
      <c r="W989" s="25" t="s">
        <v>8379</v>
      </c>
    </row>
    <row r="990" spans="1:23" hidden="1" x14ac:dyDescent="0.3">
      <c r="A990" s="25">
        <v>4055</v>
      </c>
      <c r="B990" s="25" t="s">
        <v>4051</v>
      </c>
      <c r="C990" s="25" t="s">
        <v>8159</v>
      </c>
      <c r="D990" s="26">
        <v>5000</v>
      </c>
      <c r="E990" s="27">
        <v>881</v>
      </c>
      <c r="F990" s="25" t="s">
        <v>8220</v>
      </c>
      <c r="G990" s="25" t="s">
        <v>8224</v>
      </c>
      <c r="H990" s="25" t="s">
        <v>8246</v>
      </c>
      <c r="I990" s="25">
        <v>1403192031</v>
      </c>
      <c r="J990" s="25">
        <v>1400600031</v>
      </c>
      <c r="K990" s="25" t="b">
        <v>0</v>
      </c>
      <c r="L990" s="25">
        <v>21</v>
      </c>
      <c r="M990" s="25" t="b">
        <v>0</v>
      </c>
      <c r="N990" s="25" t="s">
        <v>8269</v>
      </c>
      <c r="O990" s="25">
        <v>18</v>
      </c>
      <c r="P990" s="25">
        <v>41.95</v>
      </c>
      <c r="Q990" s="25" t="s">
        <v>8315</v>
      </c>
      <c r="R990" s="25" t="s">
        <v>8316</v>
      </c>
      <c r="S990" s="28">
        <v>41779.648506944446</v>
      </c>
      <c r="T990" s="25">
        <v>25569.000243055554</v>
      </c>
      <c r="U990" s="25">
        <v>2014</v>
      </c>
      <c r="V990" s="25">
        <v>5</v>
      </c>
      <c r="W990" s="25" t="s">
        <v>8376</v>
      </c>
    </row>
    <row r="991" spans="1:23" hidden="1" x14ac:dyDescent="0.3">
      <c r="A991" s="25">
        <v>4056</v>
      </c>
      <c r="B991" s="25" t="s">
        <v>4052</v>
      </c>
      <c r="C991" s="25" t="s">
        <v>8160</v>
      </c>
      <c r="D991" s="26">
        <v>1500</v>
      </c>
      <c r="E991" s="27">
        <v>795</v>
      </c>
      <c r="F991" s="25" t="s">
        <v>8220</v>
      </c>
      <c r="G991" s="25" t="s">
        <v>8223</v>
      </c>
      <c r="H991" s="25" t="s">
        <v>8245</v>
      </c>
      <c r="I991" s="25">
        <v>1467575940</v>
      </c>
      <c r="J991" s="25">
        <v>1465856639</v>
      </c>
      <c r="K991" s="25" t="b">
        <v>0</v>
      </c>
      <c r="L991" s="25">
        <v>9</v>
      </c>
      <c r="M991" s="25" t="b">
        <v>0</v>
      </c>
      <c r="N991" s="25" t="s">
        <v>8269</v>
      </c>
      <c r="O991" s="25">
        <v>53</v>
      </c>
      <c r="P991" s="25">
        <v>88.33</v>
      </c>
      <c r="Q991" s="25" t="s">
        <v>8315</v>
      </c>
      <c r="R991" s="25" t="s">
        <v>8316</v>
      </c>
      <c r="S991" s="28">
        <v>42534.933321759265</v>
      </c>
      <c r="T991" s="25">
        <v>25569.000104166666</v>
      </c>
      <c r="U991" s="25">
        <v>2016</v>
      </c>
      <c r="V991" s="25">
        <v>6</v>
      </c>
      <c r="W991" s="25" t="s">
        <v>8377</v>
      </c>
    </row>
    <row r="992" spans="1:23" hidden="1" x14ac:dyDescent="0.3">
      <c r="A992" s="25">
        <v>4057</v>
      </c>
      <c r="B992" s="25" t="s">
        <v>4053</v>
      </c>
      <c r="C992" s="25" t="s">
        <v>8161</v>
      </c>
      <c r="D992" s="26">
        <v>3500</v>
      </c>
      <c r="E992" s="27">
        <v>775</v>
      </c>
      <c r="F992" s="25" t="s">
        <v>8220</v>
      </c>
      <c r="G992" s="25" t="s">
        <v>8224</v>
      </c>
      <c r="H992" s="25" t="s">
        <v>8246</v>
      </c>
      <c r="I992" s="25">
        <v>1448492400</v>
      </c>
      <c r="J992" s="25">
        <v>1446506080</v>
      </c>
      <c r="K992" s="25" t="b">
        <v>0</v>
      </c>
      <c r="L992" s="25">
        <v>6</v>
      </c>
      <c r="M992" s="25" t="b">
        <v>0</v>
      </c>
      <c r="N992" s="25" t="s">
        <v>8269</v>
      </c>
      <c r="O992" s="25">
        <v>22</v>
      </c>
      <c r="P992" s="25">
        <v>129.16999999999999</v>
      </c>
      <c r="Q992" s="25" t="s">
        <v>8315</v>
      </c>
      <c r="R992" s="25" t="s">
        <v>8316</v>
      </c>
      <c r="S992" s="28">
        <v>42310.968518518523</v>
      </c>
      <c r="T992" s="25">
        <v>25569.000069444446</v>
      </c>
      <c r="U992" s="25">
        <v>2015</v>
      </c>
      <c r="V992" s="25">
        <v>11</v>
      </c>
      <c r="W992" s="25" t="s">
        <v>8381</v>
      </c>
    </row>
    <row r="993" spans="1:23" hidden="1" x14ac:dyDescent="0.3">
      <c r="A993" s="25">
        <v>4058</v>
      </c>
      <c r="B993" s="25" t="s">
        <v>4054</v>
      </c>
      <c r="C993" s="25" t="s">
        <v>8162</v>
      </c>
      <c r="D993" s="26">
        <v>3750</v>
      </c>
      <c r="E993" s="27">
        <v>95</v>
      </c>
      <c r="F993" s="25" t="s">
        <v>8220</v>
      </c>
      <c r="G993" s="25" t="s">
        <v>8223</v>
      </c>
      <c r="H993" s="25" t="s">
        <v>8245</v>
      </c>
      <c r="I993" s="25">
        <v>1459483140</v>
      </c>
      <c r="J993" s="25">
        <v>1458178044</v>
      </c>
      <c r="K993" s="25" t="b">
        <v>0</v>
      </c>
      <c r="L993" s="25">
        <v>4</v>
      </c>
      <c r="M993" s="25" t="b">
        <v>0</v>
      </c>
      <c r="N993" s="25" t="s">
        <v>8269</v>
      </c>
      <c r="O993" s="25">
        <v>3</v>
      </c>
      <c r="P993" s="25">
        <v>23.75</v>
      </c>
      <c r="Q993" s="25" t="s">
        <v>8315</v>
      </c>
      <c r="R993" s="25" t="s">
        <v>8316</v>
      </c>
      <c r="S993" s="28">
        <v>42446.060694444444</v>
      </c>
      <c r="T993" s="25">
        <v>25569.000046296296</v>
      </c>
      <c r="U993" s="25">
        <v>2016</v>
      </c>
      <c r="V993" s="25">
        <v>3</v>
      </c>
      <c r="W993" s="25" t="s">
        <v>8374</v>
      </c>
    </row>
    <row r="994" spans="1:23" hidden="1" x14ac:dyDescent="0.3">
      <c r="A994" s="25">
        <v>4059</v>
      </c>
      <c r="B994" s="25" t="s">
        <v>4055</v>
      </c>
      <c r="C994" s="25" t="s">
        <v>8163</v>
      </c>
      <c r="D994" s="26">
        <v>10000</v>
      </c>
      <c r="E994" s="27">
        <v>250</v>
      </c>
      <c r="F994" s="25" t="s">
        <v>8220</v>
      </c>
      <c r="G994" s="25" t="s">
        <v>8228</v>
      </c>
      <c r="H994" s="25" t="s">
        <v>8250</v>
      </c>
      <c r="I994" s="25">
        <v>1410836400</v>
      </c>
      <c r="J994" s="25">
        <v>1408116152</v>
      </c>
      <c r="K994" s="25" t="b">
        <v>0</v>
      </c>
      <c r="L994" s="25">
        <v>7</v>
      </c>
      <c r="M994" s="25" t="b">
        <v>0</v>
      </c>
      <c r="N994" s="25" t="s">
        <v>8269</v>
      </c>
      <c r="O994" s="25">
        <v>3</v>
      </c>
      <c r="P994" s="25">
        <v>35.71</v>
      </c>
      <c r="Q994" s="25" t="s">
        <v>8315</v>
      </c>
      <c r="R994" s="25" t="s">
        <v>8316</v>
      </c>
      <c r="S994" s="28">
        <v>41866.640648148146</v>
      </c>
      <c r="T994" s="25">
        <v>25569.000081018519</v>
      </c>
      <c r="U994" s="25">
        <v>2014</v>
      </c>
      <c r="V994" s="25">
        <v>8</v>
      </c>
      <c r="W994" s="25" t="s">
        <v>8379</v>
      </c>
    </row>
    <row r="995" spans="1:23" hidden="1" x14ac:dyDescent="0.3">
      <c r="A995" s="25">
        <v>4060</v>
      </c>
      <c r="B995" s="25" t="s">
        <v>4056</v>
      </c>
      <c r="C995" s="25" t="s">
        <v>8164</v>
      </c>
      <c r="D995" s="26">
        <v>10000</v>
      </c>
      <c r="E995" s="27">
        <v>285</v>
      </c>
      <c r="F995" s="25" t="s">
        <v>8220</v>
      </c>
      <c r="G995" s="25" t="s">
        <v>8228</v>
      </c>
      <c r="H995" s="25" t="s">
        <v>8250</v>
      </c>
      <c r="I995" s="25">
        <v>1403539200</v>
      </c>
      <c r="J995" s="25">
        <v>1400604056</v>
      </c>
      <c r="K995" s="25" t="b">
        <v>0</v>
      </c>
      <c r="L995" s="25">
        <v>5</v>
      </c>
      <c r="M995" s="25" t="b">
        <v>0</v>
      </c>
      <c r="N995" s="25" t="s">
        <v>8269</v>
      </c>
      <c r="O995" s="25">
        <v>3</v>
      </c>
      <c r="P995" s="25">
        <v>57</v>
      </c>
      <c r="Q995" s="25" t="s">
        <v>8315</v>
      </c>
      <c r="R995" s="25" t="s">
        <v>8316</v>
      </c>
      <c r="S995" s="28">
        <v>41779.695092592592</v>
      </c>
      <c r="T995" s="25">
        <v>25569.000057870369</v>
      </c>
      <c r="U995" s="25">
        <v>2014</v>
      </c>
      <c r="V995" s="25">
        <v>5</v>
      </c>
      <c r="W995" s="25" t="s">
        <v>8376</v>
      </c>
    </row>
    <row r="996" spans="1:23" hidden="1" x14ac:dyDescent="0.3">
      <c r="A996" s="25">
        <v>4061</v>
      </c>
      <c r="B996" s="25" t="s">
        <v>4057</v>
      </c>
      <c r="C996" s="25" t="s">
        <v>8165</v>
      </c>
      <c r="D996" s="26">
        <v>525</v>
      </c>
      <c r="E996" s="27">
        <v>0</v>
      </c>
      <c r="F996" s="25" t="s">
        <v>8220</v>
      </c>
      <c r="G996" s="25" t="s">
        <v>8223</v>
      </c>
      <c r="H996" s="25" t="s">
        <v>8245</v>
      </c>
      <c r="I996" s="25">
        <v>1461205423</v>
      </c>
      <c r="J996" s="25">
        <v>1456025023</v>
      </c>
      <c r="K996" s="25" t="b">
        <v>0</v>
      </c>
      <c r="L996" s="25">
        <v>0</v>
      </c>
      <c r="M996" s="25" t="b">
        <v>0</v>
      </c>
      <c r="N996" s="25" t="s">
        <v>8269</v>
      </c>
      <c r="O996" s="25">
        <v>0</v>
      </c>
      <c r="P996" s="25">
        <v>0</v>
      </c>
      <c r="Q996" s="25" t="s">
        <v>8315</v>
      </c>
      <c r="R996" s="25" t="s">
        <v>8316</v>
      </c>
      <c r="S996" s="28">
        <v>42421.141469907408</v>
      </c>
      <c r="T996" s="25">
        <v>25569</v>
      </c>
      <c r="U996" s="25">
        <v>2016</v>
      </c>
      <c r="V996" s="25">
        <v>2</v>
      </c>
      <c r="W996" s="25" t="s">
        <v>8373</v>
      </c>
    </row>
    <row r="997" spans="1:23" hidden="1" x14ac:dyDescent="0.3">
      <c r="A997" s="25">
        <v>4062</v>
      </c>
      <c r="B997" s="25" t="s">
        <v>4058</v>
      </c>
      <c r="C997" s="25" t="s">
        <v>8166</v>
      </c>
      <c r="D997" s="26">
        <v>20000</v>
      </c>
      <c r="E997" s="27">
        <v>490</v>
      </c>
      <c r="F997" s="25" t="s">
        <v>8220</v>
      </c>
      <c r="G997" s="25" t="s">
        <v>8223</v>
      </c>
      <c r="H997" s="25" t="s">
        <v>8245</v>
      </c>
      <c r="I997" s="25">
        <v>1467481468</v>
      </c>
      <c r="J997" s="25">
        <v>1464889468</v>
      </c>
      <c r="K997" s="25" t="b">
        <v>0</v>
      </c>
      <c r="L997" s="25">
        <v>3</v>
      </c>
      <c r="M997" s="25" t="b">
        <v>0</v>
      </c>
      <c r="N997" s="25" t="s">
        <v>8269</v>
      </c>
      <c r="O997" s="25">
        <v>2</v>
      </c>
      <c r="P997" s="25">
        <v>163.33000000000001</v>
      </c>
      <c r="Q997" s="25" t="s">
        <v>8315</v>
      </c>
      <c r="R997" s="25" t="s">
        <v>8316</v>
      </c>
      <c r="S997" s="28">
        <v>42523.739212962959</v>
      </c>
      <c r="T997" s="25">
        <v>25569.000034722223</v>
      </c>
      <c r="U997" s="25">
        <v>2016</v>
      </c>
      <c r="V997" s="25">
        <v>6</v>
      </c>
      <c r="W997" s="25" t="s">
        <v>8377</v>
      </c>
    </row>
    <row r="998" spans="1:23" hidden="1" x14ac:dyDescent="0.3">
      <c r="A998" s="25">
        <v>4063</v>
      </c>
      <c r="B998" s="25" t="s">
        <v>4059</v>
      </c>
      <c r="C998" s="25" t="s">
        <v>8167</v>
      </c>
      <c r="D998" s="26">
        <v>9500</v>
      </c>
      <c r="E998" s="27">
        <v>135</v>
      </c>
      <c r="F998" s="25" t="s">
        <v>8220</v>
      </c>
      <c r="G998" s="25" t="s">
        <v>8224</v>
      </c>
      <c r="H998" s="25" t="s">
        <v>8246</v>
      </c>
      <c r="I998" s="25">
        <v>1403886084</v>
      </c>
      <c r="J998" s="25">
        <v>1401294084</v>
      </c>
      <c r="K998" s="25" t="b">
        <v>0</v>
      </c>
      <c r="L998" s="25">
        <v>9</v>
      </c>
      <c r="M998" s="25" t="b">
        <v>0</v>
      </c>
      <c r="N998" s="25" t="s">
        <v>8269</v>
      </c>
      <c r="O998" s="25">
        <v>1</v>
      </c>
      <c r="P998" s="25">
        <v>15</v>
      </c>
      <c r="Q998" s="25" t="s">
        <v>8315</v>
      </c>
      <c r="R998" s="25" t="s">
        <v>8316</v>
      </c>
      <c r="S998" s="28">
        <v>41787.681527777779</v>
      </c>
      <c r="T998" s="25">
        <v>25569.000104166666</v>
      </c>
      <c r="U998" s="25">
        <v>2014</v>
      </c>
      <c r="V998" s="25">
        <v>5</v>
      </c>
      <c r="W998" s="25" t="s">
        <v>8376</v>
      </c>
    </row>
    <row r="999" spans="1:23" hidden="1" x14ac:dyDescent="0.3">
      <c r="A999" s="25">
        <v>4064</v>
      </c>
      <c r="B999" s="25" t="s">
        <v>4060</v>
      </c>
      <c r="C999" s="25" t="s">
        <v>8168</v>
      </c>
      <c r="D999" s="26">
        <v>2000</v>
      </c>
      <c r="E999" s="27">
        <v>385</v>
      </c>
      <c r="F999" s="25" t="s">
        <v>8220</v>
      </c>
      <c r="G999" s="25" t="s">
        <v>8225</v>
      </c>
      <c r="H999" s="25" t="s">
        <v>8247</v>
      </c>
      <c r="I999" s="25">
        <v>1430316426</v>
      </c>
      <c r="J999" s="25">
        <v>1427724426</v>
      </c>
      <c r="K999" s="25" t="b">
        <v>0</v>
      </c>
      <c r="L999" s="25">
        <v>6</v>
      </c>
      <c r="M999" s="25" t="b">
        <v>0</v>
      </c>
      <c r="N999" s="25" t="s">
        <v>8269</v>
      </c>
      <c r="O999" s="25">
        <v>19</v>
      </c>
      <c r="P999" s="25">
        <v>64.17</v>
      </c>
      <c r="Q999" s="25" t="s">
        <v>8315</v>
      </c>
      <c r="R999" s="25" t="s">
        <v>8316</v>
      </c>
      <c r="S999" s="28">
        <v>42093.588263888887</v>
      </c>
      <c r="T999" s="25">
        <v>25569.000069444446</v>
      </c>
      <c r="U999" s="25">
        <v>2015</v>
      </c>
      <c r="V999" s="25">
        <v>3</v>
      </c>
      <c r="W999" s="25" t="s">
        <v>8374</v>
      </c>
    </row>
    <row r="1000" spans="1:23" hidden="1" x14ac:dyDescent="0.3">
      <c r="A1000" s="25">
        <v>4065</v>
      </c>
      <c r="B1000" s="25" t="s">
        <v>4061</v>
      </c>
      <c r="C1000" s="25" t="s">
        <v>8169</v>
      </c>
      <c r="D1000" s="26">
        <v>4000</v>
      </c>
      <c r="E1000" s="27">
        <v>27</v>
      </c>
      <c r="F1000" s="25" t="s">
        <v>8220</v>
      </c>
      <c r="G1000" s="25" t="s">
        <v>8223</v>
      </c>
      <c r="H1000" s="25" t="s">
        <v>8245</v>
      </c>
      <c r="I1000" s="25">
        <v>1407883811</v>
      </c>
      <c r="J1000" s="25">
        <v>1405291811</v>
      </c>
      <c r="K1000" s="25" t="b">
        <v>0</v>
      </c>
      <c r="L1000" s="25">
        <v>4</v>
      </c>
      <c r="M1000" s="25" t="b">
        <v>0</v>
      </c>
      <c r="N1000" s="25" t="s">
        <v>8269</v>
      </c>
      <c r="O1000" s="25">
        <v>1</v>
      </c>
      <c r="P1000" s="25">
        <v>6.75</v>
      </c>
      <c r="Q1000" s="25" t="s">
        <v>8315</v>
      </c>
      <c r="R1000" s="25" t="s">
        <v>8316</v>
      </c>
      <c r="S1000" s="28">
        <v>41833.951516203706</v>
      </c>
      <c r="T1000" s="25">
        <v>25569.000046296296</v>
      </c>
      <c r="U1000" s="25">
        <v>2014</v>
      </c>
      <c r="V1000" s="25">
        <v>7</v>
      </c>
      <c r="W1000" s="25" t="s">
        <v>8378</v>
      </c>
    </row>
    <row r="1001" spans="1:23" hidden="1" x14ac:dyDescent="0.3">
      <c r="A1001" s="25">
        <v>4066</v>
      </c>
      <c r="B1001" s="25" t="s">
        <v>4062</v>
      </c>
      <c r="C1001" s="25" t="s">
        <v>8170</v>
      </c>
      <c r="D1001" s="26">
        <v>15000</v>
      </c>
      <c r="E1001" s="27">
        <v>25</v>
      </c>
      <c r="F1001" s="25" t="s">
        <v>8220</v>
      </c>
      <c r="G1001" s="25" t="s">
        <v>8223</v>
      </c>
      <c r="H1001" s="25" t="s">
        <v>8245</v>
      </c>
      <c r="I1001" s="25">
        <v>1463619388</v>
      </c>
      <c r="J1001" s="25">
        <v>1461027388</v>
      </c>
      <c r="K1001" s="25" t="b">
        <v>0</v>
      </c>
      <c r="L1001" s="25">
        <v>1</v>
      </c>
      <c r="M1001" s="25" t="b">
        <v>0</v>
      </c>
      <c r="N1001" s="25" t="s">
        <v>8269</v>
      </c>
      <c r="O1001" s="25">
        <v>0</v>
      </c>
      <c r="P1001" s="25">
        <v>25</v>
      </c>
      <c r="Q1001" s="25" t="s">
        <v>8315</v>
      </c>
      <c r="R1001" s="25" t="s">
        <v>8316</v>
      </c>
      <c r="S1001" s="28">
        <v>42479.039212962962</v>
      </c>
      <c r="T1001" s="25">
        <v>25569.000011574073</v>
      </c>
      <c r="U1001" s="25">
        <v>2016</v>
      </c>
      <c r="V1001" s="25">
        <v>4</v>
      </c>
      <c r="W1001" s="25" t="s">
        <v>8375</v>
      </c>
    </row>
    <row r="1002" spans="1:23" hidden="1" x14ac:dyDescent="0.3">
      <c r="A1002" s="25">
        <v>4067</v>
      </c>
      <c r="B1002" s="25" t="s">
        <v>4063</v>
      </c>
      <c r="C1002" s="25" t="s">
        <v>7998</v>
      </c>
      <c r="D1002" s="26">
        <v>5000</v>
      </c>
      <c r="E1002" s="27">
        <v>3045</v>
      </c>
      <c r="F1002" s="25" t="s">
        <v>8220</v>
      </c>
      <c r="G1002" s="25" t="s">
        <v>8223</v>
      </c>
      <c r="H1002" s="25" t="s">
        <v>8245</v>
      </c>
      <c r="I1002" s="25">
        <v>1443408550</v>
      </c>
      <c r="J1002" s="25">
        <v>1439952550</v>
      </c>
      <c r="K1002" s="25" t="b">
        <v>0</v>
      </c>
      <c r="L1002" s="25">
        <v>17</v>
      </c>
      <c r="M1002" s="25" t="b">
        <v>0</v>
      </c>
      <c r="N1002" s="25" t="s">
        <v>8269</v>
      </c>
      <c r="O1002" s="25">
        <v>61</v>
      </c>
      <c r="P1002" s="25">
        <v>179.12</v>
      </c>
      <c r="Q1002" s="25" t="s">
        <v>8315</v>
      </c>
      <c r="R1002" s="25" t="s">
        <v>8316</v>
      </c>
      <c r="S1002" s="28">
        <v>42235.117476851854</v>
      </c>
      <c r="T1002" s="25">
        <v>25569.000196759258</v>
      </c>
      <c r="U1002" s="25">
        <v>2015</v>
      </c>
      <c r="V1002" s="25">
        <v>8</v>
      </c>
      <c r="W1002" s="25" t="s">
        <v>8379</v>
      </c>
    </row>
    <row r="1003" spans="1:23" hidden="1" x14ac:dyDescent="0.3">
      <c r="A1003" s="25">
        <v>4068</v>
      </c>
      <c r="B1003" s="25" t="s">
        <v>4064</v>
      </c>
      <c r="C1003" s="25" t="s">
        <v>8171</v>
      </c>
      <c r="D1003" s="26">
        <v>3495</v>
      </c>
      <c r="E1003" s="27">
        <v>34.950000000000003</v>
      </c>
      <c r="F1003" s="25" t="s">
        <v>8220</v>
      </c>
      <c r="G1003" s="25" t="s">
        <v>8223</v>
      </c>
      <c r="H1003" s="25" t="s">
        <v>8245</v>
      </c>
      <c r="I1003" s="25">
        <v>1484348700</v>
      </c>
      <c r="J1003" s="25">
        <v>1481756855</v>
      </c>
      <c r="K1003" s="25" t="b">
        <v>0</v>
      </c>
      <c r="L1003" s="25">
        <v>1</v>
      </c>
      <c r="M1003" s="25" t="b">
        <v>0</v>
      </c>
      <c r="N1003" s="25" t="s">
        <v>8269</v>
      </c>
      <c r="O1003" s="25">
        <v>1</v>
      </c>
      <c r="P1003" s="25">
        <v>34.950000000000003</v>
      </c>
      <c r="Q1003" s="25" t="s">
        <v>8315</v>
      </c>
      <c r="R1003" s="25" t="s">
        <v>8316</v>
      </c>
      <c r="S1003" s="28">
        <v>42718.963599537034</v>
      </c>
      <c r="T1003" s="25">
        <v>25569.000011574073</v>
      </c>
      <c r="U1003" s="25">
        <v>2016</v>
      </c>
      <c r="V1003" s="25">
        <v>12</v>
      </c>
      <c r="W1003" s="25" t="s">
        <v>8382</v>
      </c>
    </row>
    <row r="1004" spans="1:23" hidden="1" x14ac:dyDescent="0.3">
      <c r="A1004" s="25">
        <v>4069</v>
      </c>
      <c r="B1004" s="25" t="s">
        <v>4065</v>
      </c>
      <c r="C1004" s="25" t="s">
        <v>8172</v>
      </c>
      <c r="D1004" s="26">
        <v>1250</v>
      </c>
      <c r="E1004" s="27">
        <v>430</v>
      </c>
      <c r="F1004" s="25" t="s">
        <v>8220</v>
      </c>
      <c r="G1004" s="25" t="s">
        <v>8224</v>
      </c>
      <c r="H1004" s="25" t="s">
        <v>8246</v>
      </c>
      <c r="I1004" s="25">
        <v>1425124800</v>
      </c>
      <c r="J1004" s="25">
        <v>1421596356</v>
      </c>
      <c r="K1004" s="25" t="b">
        <v>0</v>
      </c>
      <c r="L1004" s="25">
        <v>13</v>
      </c>
      <c r="M1004" s="25" t="b">
        <v>0</v>
      </c>
      <c r="N1004" s="25" t="s">
        <v>8269</v>
      </c>
      <c r="O1004" s="25">
        <v>34</v>
      </c>
      <c r="P1004" s="25">
        <v>33.08</v>
      </c>
      <c r="Q1004" s="25" t="s">
        <v>8315</v>
      </c>
      <c r="R1004" s="25" t="s">
        <v>8316</v>
      </c>
      <c r="S1004" s="28">
        <v>42022.661527777775</v>
      </c>
      <c r="T1004" s="25">
        <v>25569.000150462962</v>
      </c>
      <c r="U1004" s="25">
        <v>2015</v>
      </c>
      <c r="V1004" s="25">
        <v>1</v>
      </c>
      <c r="W1004" s="25" t="s">
        <v>8372</v>
      </c>
    </row>
    <row r="1005" spans="1:23" hidden="1" x14ac:dyDescent="0.3">
      <c r="A1005" s="25">
        <v>4070</v>
      </c>
      <c r="B1005" s="25" t="s">
        <v>4066</v>
      </c>
      <c r="C1005" s="25" t="s">
        <v>8173</v>
      </c>
      <c r="D1005" s="26">
        <v>1000</v>
      </c>
      <c r="E1005" s="27">
        <v>165</v>
      </c>
      <c r="F1005" s="25" t="s">
        <v>8220</v>
      </c>
      <c r="G1005" s="25" t="s">
        <v>8223</v>
      </c>
      <c r="H1005" s="25" t="s">
        <v>8245</v>
      </c>
      <c r="I1005" s="25">
        <v>1425178800</v>
      </c>
      <c r="J1005" s="25">
        <v>1422374420</v>
      </c>
      <c r="K1005" s="25" t="b">
        <v>0</v>
      </c>
      <c r="L1005" s="25">
        <v>6</v>
      </c>
      <c r="M1005" s="25" t="b">
        <v>0</v>
      </c>
      <c r="N1005" s="25" t="s">
        <v>8269</v>
      </c>
      <c r="O1005" s="25">
        <v>17</v>
      </c>
      <c r="P1005" s="25">
        <v>27.5</v>
      </c>
      <c r="Q1005" s="25" t="s">
        <v>8315</v>
      </c>
      <c r="R1005" s="25" t="s">
        <v>8316</v>
      </c>
      <c r="S1005" s="28">
        <v>42031.666898148149</v>
      </c>
      <c r="T1005" s="25">
        <v>25569.000069444446</v>
      </c>
      <c r="U1005" s="25">
        <v>2015</v>
      </c>
      <c r="V1005" s="25">
        <v>1</v>
      </c>
      <c r="W1005" s="25" t="s">
        <v>8372</v>
      </c>
    </row>
    <row r="1006" spans="1:23" hidden="1" x14ac:dyDescent="0.3">
      <c r="A1006" s="25">
        <v>4071</v>
      </c>
      <c r="B1006" s="25" t="s">
        <v>4067</v>
      </c>
      <c r="C1006" s="25" t="s">
        <v>8174</v>
      </c>
      <c r="D1006" s="26">
        <v>20000</v>
      </c>
      <c r="E1006" s="27">
        <v>0</v>
      </c>
      <c r="F1006" s="25" t="s">
        <v>8220</v>
      </c>
      <c r="G1006" s="25" t="s">
        <v>8237</v>
      </c>
      <c r="H1006" s="25" t="s">
        <v>8255</v>
      </c>
      <c r="I1006" s="25">
        <v>1482779931</v>
      </c>
      <c r="J1006" s="25">
        <v>1480187931</v>
      </c>
      <c r="K1006" s="25" t="b">
        <v>0</v>
      </c>
      <c r="L1006" s="25">
        <v>0</v>
      </c>
      <c r="M1006" s="25" t="b">
        <v>0</v>
      </c>
      <c r="N1006" s="25" t="s">
        <v>8269</v>
      </c>
      <c r="O1006" s="25">
        <v>0</v>
      </c>
      <c r="P1006" s="25">
        <v>0</v>
      </c>
      <c r="Q1006" s="25" t="s">
        <v>8315</v>
      </c>
      <c r="R1006" s="25" t="s">
        <v>8316</v>
      </c>
      <c r="S1006" s="28">
        <v>42700.804756944446</v>
      </c>
      <c r="T1006" s="25">
        <v>25569</v>
      </c>
      <c r="U1006" s="25">
        <v>2016</v>
      </c>
      <c r="V1006" s="25">
        <v>11</v>
      </c>
      <c r="W1006" s="25" t="s">
        <v>8381</v>
      </c>
    </row>
    <row r="1007" spans="1:23" hidden="1" x14ac:dyDescent="0.3">
      <c r="A1007" s="25">
        <v>4072</v>
      </c>
      <c r="B1007" s="25" t="s">
        <v>4068</v>
      </c>
      <c r="C1007" s="25" t="s">
        <v>8175</v>
      </c>
      <c r="D1007" s="26">
        <v>1000</v>
      </c>
      <c r="E1007" s="27">
        <v>4</v>
      </c>
      <c r="F1007" s="25" t="s">
        <v>8220</v>
      </c>
      <c r="G1007" s="25" t="s">
        <v>8224</v>
      </c>
      <c r="H1007" s="25" t="s">
        <v>8246</v>
      </c>
      <c r="I1007" s="25">
        <v>1408646111</v>
      </c>
      <c r="J1007" s="25">
        <v>1403462111</v>
      </c>
      <c r="K1007" s="25" t="b">
        <v>0</v>
      </c>
      <c r="L1007" s="25">
        <v>2</v>
      </c>
      <c r="M1007" s="25" t="b">
        <v>0</v>
      </c>
      <c r="N1007" s="25" t="s">
        <v>8269</v>
      </c>
      <c r="O1007" s="25">
        <v>0</v>
      </c>
      <c r="P1007" s="25">
        <v>2</v>
      </c>
      <c r="Q1007" s="25" t="s">
        <v>8315</v>
      </c>
      <c r="R1007" s="25" t="s">
        <v>8316</v>
      </c>
      <c r="S1007" s="28">
        <v>41812.77443287037</v>
      </c>
      <c r="T1007" s="25">
        <v>25569.00002314815</v>
      </c>
      <c r="U1007" s="25">
        <v>2014</v>
      </c>
      <c r="V1007" s="25">
        <v>6</v>
      </c>
      <c r="W1007" s="25" t="s">
        <v>8377</v>
      </c>
    </row>
    <row r="1008" spans="1:23" hidden="1" x14ac:dyDescent="0.3">
      <c r="A1008" s="25">
        <v>4073</v>
      </c>
      <c r="B1008" s="25" t="s">
        <v>4069</v>
      </c>
      <c r="C1008" s="25" t="s">
        <v>8176</v>
      </c>
      <c r="D1008" s="26">
        <v>3500</v>
      </c>
      <c r="E1008" s="27">
        <v>37</v>
      </c>
      <c r="F1008" s="25" t="s">
        <v>8220</v>
      </c>
      <c r="G1008" s="25" t="s">
        <v>8223</v>
      </c>
      <c r="H1008" s="25" t="s">
        <v>8245</v>
      </c>
      <c r="I1008" s="25">
        <v>1431144000</v>
      </c>
      <c r="J1008" s="25">
        <v>1426407426</v>
      </c>
      <c r="K1008" s="25" t="b">
        <v>0</v>
      </c>
      <c r="L1008" s="25">
        <v>2</v>
      </c>
      <c r="M1008" s="25" t="b">
        <v>0</v>
      </c>
      <c r="N1008" s="25" t="s">
        <v>8269</v>
      </c>
      <c r="O1008" s="25">
        <v>1</v>
      </c>
      <c r="P1008" s="25">
        <v>18.5</v>
      </c>
      <c r="Q1008" s="25" t="s">
        <v>8315</v>
      </c>
      <c r="R1008" s="25" t="s">
        <v>8316</v>
      </c>
      <c r="S1008" s="28">
        <v>42078.34520833334</v>
      </c>
      <c r="T1008" s="25">
        <v>25569.00002314815</v>
      </c>
      <c r="U1008" s="25">
        <v>2015</v>
      </c>
      <c r="V1008" s="25">
        <v>3</v>
      </c>
      <c r="W1008" s="25" t="s">
        <v>8374</v>
      </c>
    </row>
    <row r="1009" spans="1:23" hidden="1" x14ac:dyDescent="0.3">
      <c r="A1009" s="25">
        <v>4074</v>
      </c>
      <c r="B1009" s="25" t="s">
        <v>4070</v>
      </c>
      <c r="C1009" s="25" t="s">
        <v>8177</v>
      </c>
      <c r="D1009" s="26">
        <v>2750</v>
      </c>
      <c r="E1009" s="27">
        <v>735</v>
      </c>
      <c r="F1009" s="25" t="s">
        <v>8220</v>
      </c>
      <c r="G1009" s="25" t="s">
        <v>8224</v>
      </c>
      <c r="H1009" s="25" t="s">
        <v>8246</v>
      </c>
      <c r="I1009" s="25">
        <v>1446732975</v>
      </c>
      <c r="J1009" s="25">
        <v>1444137375</v>
      </c>
      <c r="K1009" s="25" t="b">
        <v>0</v>
      </c>
      <c r="L1009" s="25">
        <v>21</v>
      </c>
      <c r="M1009" s="25" t="b">
        <v>0</v>
      </c>
      <c r="N1009" s="25" t="s">
        <v>8269</v>
      </c>
      <c r="O1009" s="25">
        <v>27</v>
      </c>
      <c r="P1009" s="25">
        <v>35</v>
      </c>
      <c r="Q1009" s="25" t="s">
        <v>8315</v>
      </c>
      <c r="R1009" s="25" t="s">
        <v>8316</v>
      </c>
      <c r="S1009" s="28">
        <v>42283.552951388891</v>
      </c>
      <c r="T1009" s="25">
        <v>25569.000243055554</v>
      </c>
      <c r="U1009" s="25">
        <v>2015</v>
      </c>
      <c r="V1009" s="25">
        <v>10</v>
      </c>
      <c r="W1009" s="25" t="s">
        <v>8383</v>
      </c>
    </row>
    <row r="1010" spans="1:23" hidden="1" x14ac:dyDescent="0.3">
      <c r="A1010" s="25">
        <v>4075</v>
      </c>
      <c r="B1010" s="25" t="s">
        <v>4071</v>
      </c>
      <c r="C1010" s="25" t="s">
        <v>8178</v>
      </c>
      <c r="D1010" s="26">
        <v>2000</v>
      </c>
      <c r="E1010" s="27">
        <v>576</v>
      </c>
      <c r="F1010" s="25" t="s">
        <v>8220</v>
      </c>
      <c r="G1010" s="25" t="s">
        <v>8224</v>
      </c>
      <c r="H1010" s="25" t="s">
        <v>8246</v>
      </c>
      <c r="I1010" s="25">
        <v>1404149280</v>
      </c>
      <c r="J1010" s="25">
        <v>1400547969</v>
      </c>
      <c r="K1010" s="25" t="b">
        <v>0</v>
      </c>
      <c r="L1010" s="25">
        <v>13</v>
      </c>
      <c r="M1010" s="25" t="b">
        <v>0</v>
      </c>
      <c r="N1010" s="25" t="s">
        <v>8269</v>
      </c>
      <c r="O1010" s="25">
        <v>29</v>
      </c>
      <c r="P1010" s="25">
        <v>44.31</v>
      </c>
      <c r="Q1010" s="25" t="s">
        <v>8315</v>
      </c>
      <c r="R1010" s="25" t="s">
        <v>8316</v>
      </c>
      <c r="S1010" s="28">
        <v>41779.045937499999</v>
      </c>
      <c r="T1010" s="25">
        <v>25569.000150462962</v>
      </c>
      <c r="U1010" s="25">
        <v>2014</v>
      </c>
      <c r="V1010" s="25">
        <v>5</v>
      </c>
      <c r="W1010" s="25" t="s">
        <v>8376</v>
      </c>
    </row>
    <row r="1011" spans="1:23" hidden="1" x14ac:dyDescent="0.3">
      <c r="A1011" s="25">
        <v>4076</v>
      </c>
      <c r="B1011" s="25" t="s">
        <v>4072</v>
      </c>
      <c r="C1011" s="25" t="s">
        <v>8179</v>
      </c>
      <c r="D1011" s="26">
        <v>700</v>
      </c>
      <c r="E1011" s="27">
        <v>0</v>
      </c>
      <c r="F1011" s="25" t="s">
        <v>8220</v>
      </c>
      <c r="G1011" s="25" t="s">
        <v>8223</v>
      </c>
      <c r="H1011" s="25" t="s">
        <v>8245</v>
      </c>
      <c r="I1011" s="25">
        <v>1413921060</v>
      </c>
      <c r="J1011" s="25">
        <v>1411499149</v>
      </c>
      <c r="K1011" s="25" t="b">
        <v>0</v>
      </c>
      <c r="L1011" s="25">
        <v>0</v>
      </c>
      <c r="M1011" s="25" t="b">
        <v>0</v>
      </c>
      <c r="N1011" s="25" t="s">
        <v>8269</v>
      </c>
      <c r="O1011" s="25">
        <v>0</v>
      </c>
      <c r="P1011" s="25">
        <v>0</v>
      </c>
      <c r="Q1011" s="25" t="s">
        <v>8315</v>
      </c>
      <c r="R1011" s="25" t="s">
        <v>8316</v>
      </c>
      <c r="S1011" s="28">
        <v>41905.795706018522</v>
      </c>
      <c r="T1011" s="25">
        <v>25569</v>
      </c>
      <c r="U1011" s="25">
        <v>2014</v>
      </c>
      <c r="V1011" s="25">
        <v>9</v>
      </c>
      <c r="W1011" s="25" t="s">
        <v>8380</v>
      </c>
    </row>
    <row r="1012" spans="1:23" hidden="1" x14ac:dyDescent="0.3">
      <c r="A1012" s="25">
        <v>4077</v>
      </c>
      <c r="B1012" s="25" t="s">
        <v>4073</v>
      </c>
      <c r="C1012" s="25" t="s">
        <v>8180</v>
      </c>
      <c r="D1012" s="26">
        <v>15000</v>
      </c>
      <c r="E1012" s="27">
        <v>1335</v>
      </c>
      <c r="F1012" s="25" t="s">
        <v>8220</v>
      </c>
      <c r="G1012" s="25" t="s">
        <v>8223</v>
      </c>
      <c r="H1012" s="25" t="s">
        <v>8245</v>
      </c>
      <c r="I1012" s="25">
        <v>1482339794</v>
      </c>
      <c r="J1012" s="25">
        <v>1479747794</v>
      </c>
      <c r="K1012" s="25" t="b">
        <v>0</v>
      </c>
      <c r="L1012" s="25">
        <v>6</v>
      </c>
      <c r="M1012" s="25" t="b">
        <v>0</v>
      </c>
      <c r="N1012" s="25" t="s">
        <v>8269</v>
      </c>
      <c r="O1012" s="25">
        <v>9</v>
      </c>
      <c r="P1012" s="25">
        <v>222.5</v>
      </c>
      <c r="Q1012" s="25" t="s">
        <v>8315</v>
      </c>
      <c r="R1012" s="25" t="s">
        <v>8316</v>
      </c>
      <c r="S1012" s="28">
        <v>42695.7105787037</v>
      </c>
      <c r="T1012" s="25">
        <v>25569.000069444446</v>
      </c>
      <c r="U1012" s="25">
        <v>2016</v>
      </c>
      <c r="V1012" s="25">
        <v>11</v>
      </c>
      <c r="W1012" s="25" t="s">
        <v>8381</v>
      </c>
    </row>
    <row r="1013" spans="1:23" hidden="1" x14ac:dyDescent="0.3">
      <c r="A1013" s="25">
        <v>4078</v>
      </c>
      <c r="B1013" s="25" t="s">
        <v>4074</v>
      </c>
      <c r="C1013" s="25" t="s">
        <v>8181</v>
      </c>
      <c r="D1013" s="26">
        <v>250</v>
      </c>
      <c r="E1013" s="27">
        <v>0</v>
      </c>
      <c r="F1013" s="25" t="s">
        <v>8220</v>
      </c>
      <c r="G1013" s="25" t="s">
        <v>8224</v>
      </c>
      <c r="H1013" s="25" t="s">
        <v>8246</v>
      </c>
      <c r="I1013" s="25">
        <v>1485543242</v>
      </c>
      <c r="J1013" s="25">
        <v>1482951242</v>
      </c>
      <c r="K1013" s="25" t="b">
        <v>0</v>
      </c>
      <c r="L1013" s="25">
        <v>0</v>
      </c>
      <c r="M1013" s="25" t="b">
        <v>0</v>
      </c>
      <c r="N1013" s="25" t="s">
        <v>8269</v>
      </c>
      <c r="O1013" s="25">
        <v>0</v>
      </c>
      <c r="P1013" s="25">
        <v>0</v>
      </c>
      <c r="Q1013" s="25" t="s">
        <v>8315</v>
      </c>
      <c r="R1013" s="25" t="s">
        <v>8316</v>
      </c>
      <c r="S1013" s="28">
        <v>42732.787523148145</v>
      </c>
      <c r="T1013" s="25">
        <v>25569</v>
      </c>
      <c r="U1013" s="25">
        <v>2016</v>
      </c>
      <c r="V1013" s="25">
        <v>12</v>
      </c>
      <c r="W1013" s="25" t="s">
        <v>8382</v>
      </c>
    </row>
    <row r="1014" spans="1:23" hidden="1" x14ac:dyDescent="0.3">
      <c r="A1014" s="25">
        <v>4079</v>
      </c>
      <c r="B1014" s="25" t="s">
        <v>4075</v>
      </c>
      <c r="C1014" s="25" t="s">
        <v>8182</v>
      </c>
      <c r="D1014" s="26">
        <v>3000</v>
      </c>
      <c r="E1014" s="27">
        <v>5</v>
      </c>
      <c r="F1014" s="25" t="s">
        <v>8220</v>
      </c>
      <c r="G1014" s="25" t="s">
        <v>8223</v>
      </c>
      <c r="H1014" s="25" t="s">
        <v>8245</v>
      </c>
      <c r="I1014" s="25">
        <v>1466375521</v>
      </c>
      <c r="J1014" s="25">
        <v>1463783521</v>
      </c>
      <c r="K1014" s="25" t="b">
        <v>0</v>
      </c>
      <c r="L1014" s="25">
        <v>1</v>
      </c>
      <c r="M1014" s="25" t="b">
        <v>0</v>
      </c>
      <c r="N1014" s="25" t="s">
        <v>8269</v>
      </c>
      <c r="O1014" s="25">
        <v>0</v>
      </c>
      <c r="P1014" s="25">
        <v>5</v>
      </c>
      <c r="Q1014" s="25" t="s">
        <v>8315</v>
      </c>
      <c r="R1014" s="25" t="s">
        <v>8316</v>
      </c>
      <c r="S1014" s="28">
        <v>42510.938900462963</v>
      </c>
      <c r="T1014" s="25">
        <v>25569.000011574073</v>
      </c>
      <c r="U1014" s="25">
        <v>2016</v>
      </c>
      <c r="V1014" s="25">
        <v>5</v>
      </c>
      <c r="W1014" s="25" t="s">
        <v>8376</v>
      </c>
    </row>
    <row r="1015" spans="1:23" hidden="1" x14ac:dyDescent="0.3">
      <c r="A1015" s="25">
        <v>4080</v>
      </c>
      <c r="B1015" s="25" t="s">
        <v>4076</v>
      </c>
      <c r="C1015" s="25" t="s">
        <v>8183</v>
      </c>
      <c r="D1015" s="26">
        <v>3000</v>
      </c>
      <c r="E1015" s="27">
        <v>0</v>
      </c>
      <c r="F1015" s="25" t="s">
        <v>8220</v>
      </c>
      <c r="G1015" s="25" t="s">
        <v>8223</v>
      </c>
      <c r="H1015" s="25" t="s">
        <v>8245</v>
      </c>
      <c r="I1015" s="25">
        <v>1465930440</v>
      </c>
      <c r="J1015" s="25">
        <v>1463849116</v>
      </c>
      <c r="K1015" s="25" t="b">
        <v>0</v>
      </c>
      <c r="L1015" s="25">
        <v>0</v>
      </c>
      <c r="M1015" s="25" t="b">
        <v>0</v>
      </c>
      <c r="N1015" s="25" t="s">
        <v>8269</v>
      </c>
      <c r="O1015" s="25">
        <v>0</v>
      </c>
      <c r="P1015" s="25">
        <v>0</v>
      </c>
      <c r="Q1015" s="25" t="s">
        <v>8315</v>
      </c>
      <c r="R1015" s="25" t="s">
        <v>8316</v>
      </c>
      <c r="S1015" s="28">
        <v>42511.698101851856</v>
      </c>
      <c r="T1015" s="25">
        <v>25569</v>
      </c>
      <c r="U1015" s="25">
        <v>2016</v>
      </c>
      <c r="V1015" s="25">
        <v>5</v>
      </c>
      <c r="W1015" s="25" t="s">
        <v>8376</v>
      </c>
    </row>
    <row r="1016" spans="1:23" hidden="1" x14ac:dyDescent="0.3">
      <c r="A1016" s="25">
        <v>4081</v>
      </c>
      <c r="B1016" s="25" t="s">
        <v>4077</v>
      </c>
      <c r="C1016" s="25" t="s">
        <v>8184</v>
      </c>
      <c r="D1016" s="26">
        <v>2224</v>
      </c>
      <c r="E1016" s="27">
        <v>350</v>
      </c>
      <c r="F1016" s="25" t="s">
        <v>8220</v>
      </c>
      <c r="G1016" s="25" t="s">
        <v>8223</v>
      </c>
      <c r="H1016" s="25" t="s">
        <v>8245</v>
      </c>
      <c r="I1016" s="25">
        <v>1425819425</v>
      </c>
      <c r="J1016" s="25">
        <v>1423231025</v>
      </c>
      <c r="K1016" s="25" t="b">
        <v>0</v>
      </c>
      <c r="L1016" s="25">
        <v>12</v>
      </c>
      <c r="M1016" s="25" t="b">
        <v>0</v>
      </c>
      <c r="N1016" s="25" t="s">
        <v>8269</v>
      </c>
      <c r="O1016" s="25">
        <v>16</v>
      </c>
      <c r="P1016" s="25">
        <v>29.17</v>
      </c>
      <c r="Q1016" s="25" t="s">
        <v>8315</v>
      </c>
      <c r="R1016" s="25" t="s">
        <v>8316</v>
      </c>
      <c r="S1016" s="28">
        <v>42041.581307870365</v>
      </c>
      <c r="T1016" s="25">
        <v>25569.000138888889</v>
      </c>
      <c r="U1016" s="25">
        <v>2015</v>
      </c>
      <c r="V1016" s="25">
        <v>2</v>
      </c>
      <c r="W1016" s="25" t="s">
        <v>8373</v>
      </c>
    </row>
    <row r="1017" spans="1:23" hidden="1" x14ac:dyDescent="0.3">
      <c r="A1017" s="25">
        <v>4082</v>
      </c>
      <c r="B1017" s="25" t="s">
        <v>4078</v>
      </c>
      <c r="C1017" s="25" t="s">
        <v>8185</v>
      </c>
      <c r="D1017" s="26">
        <v>150</v>
      </c>
      <c r="E1017" s="27">
        <v>3</v>
      </c>
      <c r="F1017" s="25" t="s">
        <v>8220</v>
      </c>
      <c r="G1017" s="25" t="s">
        <v>8223</v>
      </c>
      <c r="H1017" s="25" t="s">
        <v>8245</v>
      </c>
      <c r="I1017" s="25">
        <v>1447542000</v>
      </c>
      <c r="J1017" s="25">
        <v>1446179553</v>
      </c>
      <c r="K1017" s="25" t="b">
        <v>0</v>
      </c>
      <c r="L1017" s="25">
        <v>2</v>
      </c>
      <c r="M1017" s="25" t="b">
        <v>0</v>
      </c>
      <c r="N1017" s="25" t="s">
        <v>8269</v>
      </c>
      <c r="O1017" s="25">
        <v>2</v>
      </c>
      <c r="P1017" s="25">
        <v>1.5</v>
      </c>
      <c r="Q1017" s="25" t="s">
        <v>8315</v>
      </c>
      <c r="R1017" s="25" t="s">
        <v>8316</v>
      </c>
      <c r="S1017" s="28">
        <v>42307.189270833333</v>
      </c>
      <c r="T1017" s="25">
        <v>25569.00002314815</v>
      </c>
      <c r="U1017" s="25">
        <v>2015</v>
      </c>
      <c r="V1017" s="25">
        <v>10</v>
      </c>
      <c r="W1017" s="25" t="s">
        <v>8383</v>
      </c>
    </row>
    <row r="1018" spans="1:23" hidden="1" x14ac:dyDescent="0.3">
      <c r="A1018" s="25">
        <v>4083</v>
      </c>
      <c r="B1018" s="25" t="s">
        <v>4079</v>
      </c>
      <c r="C1018" s="25" t="s">
        <v>8186</v>
      </c>
      <c r="D1018" s="26">
        <v>3500</v>
      </c>
      <c r="E1018" s="27">
        <v>759</v>
      </c>
      <c r="F1018" s="25" t="s">
        <v>8220</v>
      </c>
      <c r="G1018" s="25" t="s">
        <v>8223</v>
      </c>
      <c r="H1018" s="25" t="s">
        <v>8245</v>
      </c>
      <c r="I1018" s="25">
        <v>1452795416</v>
      </c>
      <c r="J1018" s="25">
        <v>1450203416</v>
      </c>
      <c r="K1018" s="25" t="b">
        <v>0</v>
      </c>
      <c r="L1018" s="25">
        <v>6</v>
      </c>
      <c r="M1018" s="25" t="b">
        <v>0</v>
      </c>
      <c r="N1018" s="25" t="s">
        <v>8269</v>
      </c>
      <c r="O1018" s="25">
        <v>22</v>
      </c>
      <c r="P1018" s="25">
        <v>126.5</v>
      </c>
      <c r="Q1018" s="25" t="s">
        <v>8315</v>
      </c>
      <c r="R1018" s="25" t="s">
        <v>8316</v>
      </c>
      <c r="S1018" s="28">
        <v>42353.761759259258</v>
      </c>
      <c r="T1018" s="25">
        <v>25569.000069444446</v>
      </c>
      <c r="U1018" s="25">
        <v>2015</v>
      </c>
      <c r="V1018" s="25">
        <v>12</v>
      </c>
      <c r="W1018" s="25" t="s">
        <v>8382</v>
      </c>
    </row>
    <row r="1019" spans="1:23" hidden="1" x14ac:dyDescent="0.3">
      <c r="A1019" s="25">
        <v>4084</v>
      </c>
      <c r="B1019" s="25" t="s">
        <v>4080</v>
      </c>
      <c r="C1019" s="25" t="s">
        <v>8187</v>
      </c>
      <c r="D1019" s="26">
        <v>3000</v>
      </c>
      <c r="E1019" s="27">
        <v>10</v>
      </c>
      <c r="F1019" s="25" t="s">
        <v>8220</v>
      </c>
      <c r="G1019" s="25" t="s">
        <v>8236</v>
      </c>
      <c r="H1019" s="25" t="s">
        <v>8248</v>
      </c>
      <c r="I1019" s="25">
        <v>1476008906</v>
      </c>
      <c r="J1019" s="25">
        <v>1473416906</v>
      </c>
      <c r="K1019" s="25" t="b">
        <v>0</v>
      </c>
      <c r="L1019" s="25">
        <v>1</v>
      </c>
      <c r="M1019" s="25" t="b">
        <v>0</v>
      </c>
      <c r="N1019" s="25" t="s">
        <v>8269</v>
      </c>
      <c r="O1019" s="25">
        <v>0</v>
      </c>
      <c r="P1019" s="25">
        <v>10</v>
      </c>
      <c r="Q1019" s="25" t="s">
        <v>8315</v>
      </c>
      <c r="R1019" s="25" t="s">
        <v>8316</v>
      </c>
      <c r="S1019" s="28">
        <v>42622.436412037037</v>
      </c>
      <c r="T1019" s="25">
        <v>25569.000011574073</v>
      </c>
      <c r="U1019" s="25">
        <v>2016</v>
      </c>
      <c r="V1019" s="25">
        <v>9</v>
      </c>
      <c r="W1019" s="25" t="s">
        <v>8380</v>
      </c>
    </row>
    <row r="1020" spans="1:23" hidden="1" x14ac:dyDescent="0.3">
      <c r="A1020" s="25">
        <v>4085</v>
      </c>
      <c r="B1020" s="25" t="s">
        <v>4081</v>
      </c>
      <c r="C1020" s="25" t="s">
        <v>8188</v>
      </c>
      <c r="D1020" s="26">
        <v>3500</v>
      </c>
      <c r="E1020" s="27">
        <v>10</v>
      </c>
      <c r="F1020" s="25" t="s">
        <v>8220</v>
      </c>
      <c r="G1020" s="25" t="s">
        <v>8223</v>
      </c>
      <c r="H1020" s="25" t="s">
        <v>8245</v>
      </c>
      <c r="I1020" s="25">
        <v>1427169540</v>
      </c>
      <c r="J1020" s="25">
        <v>1424701775</v>
      </c>
      <c r="K1020" s="25" t="b">
        <v>0</v>
      </c>
      <c r="L1020" s="25">
        <v>1</v>
      </c>
      <c r="M1020" s="25" t="b">
        <v>0</v>
      </c>
      <c r="N1020" s="25" t="s">
        <v>8269</v>
      </c>
      <c r="O1020" s="25">
        <v>0</v>
      </c>
      <c r="P1020" s="25">
        <v>10</v>
      </c>
      <c r="Q1020" s="25" t="s">
        <v>8315</v>
      </c>
      <c r="R1020" s="25" t="s">
        <v>8316</v>
      </c>
      <c r="S1020" s="28">
        <v>42058.603877314818</v>
      </c>
      <c r="T1020" s="25">
        <v>25569.000011574073</v>
      </c>
      <c r="U1020" s="25">
        <v>2015</v>
      </c>
      <c r="V1020" s="25">
        <v>2</v>
      </c>
      <c r="W1020" s="25" t="s">
        <v>8373</v>
      </c>
    </row>
    <row r="1021" spans="1:23" hidden="1" x14ac:dyDescent="0.3">
      <c r="A1021" s="25">
        <v>4086</v>
      </c>
      <c r="B1021" s="25" t="s">
        <v>4082</v>
      </c>
      <c r="C1021" s="25" t="s">
        <v>8189</v>
      </c>
      <c r="D1021" s="26">
        <v>1000</v>
      </c>
      <c r="E1021" s="27">
        <v>47</v>
      </c>
      <c r="F1021" s="25" t="s">
        <v>8220</v>
      </c>
      <c r="G1021" s="25" t="s">
        <v>8223</v>
      </c>
      <c r="H1021" s="25" t="s">
        <v>8245</v>
      </c>
      <c r="I1021" s="25">
        <v>1448078400</v>
      </c>
      <c r="J1021" s="25">
        <v>1445985299</v>
      </c>
      <c r="K1021" s="25" t="b">
        <v>0</v>
      </c>
      <c r="L1021" s="25">
        <v>5</v>
      </c>
      <c r="M1021" s="25" t="b">
        <v>0</v>
      </c>
      <c r="N1021" s="25" t="s">
        <v>8269</v>
      </c>
      <c r="O1021" s="25">
        <v>5</v>
      </c>
      <c r="P1021" s="25">
        <v>9.4</v>
      </c>
      <c r="Q1021" s="25" t="s">
        <v>8315</v>
      </c>
      <c r="R1021" s="25" t="s">
        <v>8316</v>
      </c>
      <c r="S1021" s="28">
        <v>42304.940960648149</v>
      </c>
      <c r="T1021" s="25">
        <v>25569.000057870369</v>
      </c>
      <c r="U1021" s="25">
        <v>2015</v>
      </c>
      <c r="V1021" s="25">
        <v>10</v>
      </c>
      <c r="W1021" s="25" t="s">
        <v>8383</v>
      </c>
    </row>
    <row r="1022" spans="1:23" hidden="1" x14ac:dyDescent="0.3">
      <c r="A1022" s="25">
        <v>4087</v>
      </c>
      <c r="B1022" s="25" t="s">
        <v>4083</v>
      </c>
      <c r="C1022" s="25" t="s">
        <v>8190</v>
      </c>
      <c r="D1022" s="26">
        <v>9600</v>
      </c>
      <c r="E1022" s="27">
        <v>0</v>
      </c>
      <c r="F1022" s="25" t="s">
        <v>8220</v>
      </c>
      <c r="G1022" s="25" t="s">
        <v>8223</v>
      </c>
      <c r="H1022" s="25" t="s">
        <v>8245</v>
      </c>
      <c r="I1022" s="25">
        <v>1468777786</v>
      </c>
      <c r="J1022" s="25">
        <v>1466185786</v>
      </c>
      <c r="K1022" s="25" t="b">
        <v>0</v>
      </c>
      <c r="L1022" s="25">
        <v>0</v>
      </c>
      <c r="M1022" s="25" t="b">
        <v>0</v>
      </c>
      <c r="N1022" s="25" t="s">
        <v>8269</v>
      </c>
      <c r="O1022" s="25">
        <v>0</v>
      </c>
      <c r="P1022" s="25">
        <v>0</v>
      </c>
      <c r="Q1022" s="25" t="s">
        <v>8315</v>
      </c>
      <c r="R1022" s="25" t="s">
        <v>8316</v>
      </c>
      <c r="S1022" s="28">
        <v>42538.742893518516</v>
      </c>
      <c r="T1022" s="25">
        <v>25569</v>
      </c>
      <c r="U1022" s="25">
        <v>2016</v>
      </c>
      <c r="V1022" s="25">
        <v>6</v>
      </c>
      <c r="W1022" s="25" t="s">
        <v>8377</v>
      </c>
    </row>
    <row r="1023" spans="1:23" hidden="1" x14ac:dyDescent="0.3">
      <c r="A1023" s="25">
        <v>4088</v>
      </c>
      <c r="B1023" s="25" t="s">
        <v>4084</v>
      </c>
      <c r="C1023" s="25" t="s">
        <v>8191</v>
      </c>
      <c r="D1023" s="26">
        <v>2000</v>
      </c>
      <c r="E1023" s="27">
        <v>216</v>
      </c>
      <c r="F1023" s="25" t="s">
        <v>8220</v>
      </c>
      <c r="G1023" s="25" t="s">
        <v>8224</v>
      </c>
      <c r="H1023" s="25" t="s">
        <v>8246</v>
      </c>
      <c r="I1023" s="25">
        <v>1421403960</v>
      </c>
      <c r="J1023" s="25">
        <v>1418827324</v>
      </c>
      <c r="K1023" s="25" t="b">
        <v>0</v>
      </c>
      <c r="L1023" s="25">
        <v>3</v>
      </c>
      <c r="M1023" s="25" t="b">
        <v>0</v>
      </c>
      <c r="N1023" s="25" t="s">
        <v>8269</v>
      </c>
      <c r="O1023" s="25">
        <v>11</v>
      </c>
      <c r="P1023" s="25">
        <v>72</v>
      </c>
      <c r="Q1023" s="25" t="s">
        <v>8315</v>
      </c>
      <c r="R1023" s="25" t="s">
        <v>8316</v>
      </c>
      <c r="S1023" s="28">
        <v>41990.612546296295</v>
      </c>
      <c r="T1023" s="25">
        <v>25569.000034722223</v>
      </c>
      <c r="U1023" s="25">
        <v>2014</v>
      </c>
      <c r="V1023" s="25">
        <v>12</v>
      </c>
      <c r="W1023" s="25" t="s">
        <v>8382</v>
      </c>
    </row>
    <row r="1024" spans="1:23" hidden="1" x14ac:dyDescent="0.3">
      <c r="A1024" s="25">
        <v>4089</v>
      </c>
      <c r="B1024" s="25" t="s">
        <v>4085</v>
      </c>
      <c r="C1024" s="25" t="s">
        <v>8192</v>
      </c>
      <c r="D1024" s="26">
        <v>5000</v>
      </c>
      <c r="E1024" s="27">
        <v>240</v>
      </c>
      <c r="F1024" s="25" t="s">
        <v>8220</v>
      </c>
      <c r="G1024" s="25" t="s">
        <v>8223</v>
      </c>
      <c r="H1024" s="25" t="s">
        <v>8245</v>
      </c>
      <c r="I1024" s="25">
        <v>1433093700</v>
      </c>
      <c r="J1024" s="25">
        <v>1430242488</v>
      </c>
      <c r="K1024" s="25" t="b">
        <v>0</v>
      </c>
      <c r="L1024" s="25">
        <v>8</v>
      </c>
      <c r="M1024" s="25" t="b">
        <v>0</v>
      </c>
      <c r="N1024" s="25" t="s">
        <v>8269</v>
      </c>
      <c r="O1024" s="25">
        <v>5</v>
      </c>
      <c r="P1024" s="25">
        <v>30</v>
      </c>
      <c r="Q1024" s="25" t="s">
        <v>8315</v>
      </c>
      <c r="R1024" s="25" t="s">
        <v>8316</v>
      </c>
      <c r="S1024" s="28">
        <v>42122.732499999998</v>
      </c>
      <c r="T1024" s="25">
        <v>25569.000092592592</v>
      </c>
      <c r="U1024" s="25">
        <v>2015</v>
      </c>
      <c r="V1024" s="25">
        <v>4</v>
      </c>
      <c r="W1024" s="25" t="s">
        <v>8375</v>
      </c>
    </row>
    <row r="1025" spans="1:23" hidden="1" x14ac:dyDescent="0.3">
      <c r="A1025" s="25">
        <v>4090</v>
      </c>
      <c r="B1025" s="25" t="s">
        <v>4086</v>
      </c>
      <c r="C1025" s="25" t="s">
        <v>8193</v>
      </c>
      <c r="D1025" s="26">
        <v>1000</v>
      </c>
      <c r="E1025" s="27">
        <v>32</v>
      </c>
      <c r="F1025" s="25" t="s">
        <v>8220</v>
      </c>
      <c r="G1025" s="25" t="s">
        <v>8223</v>
      </c>
      <c r="H1025" s="25" t="s">
        <v>8245</v>
      </c>
      <c r="I1025" s="25">
        <v>1438959600</v>
      </c>
      <c r="J1025" s="25">
        <v>1437754137</v>
      </c>
      <c r="K1025" s="25" t="b">
        <v>0</v>
      </c>
      <c r="L1025" s="25">
        <v>3</v>
      </c>
      <c r="M1025" s="25" t="b">
        <v>0</v>
      </c>
      <c r="N1025" s="25" t="s">
        <v>8269</v>
      </c>
      <c r="O1025" s="25">
        <v>3</v>
      </c>
      <c r="P1025" s="25">
        <v>10.67</v>
      </c>
      <c r="Q1025" s="25" t="s">
        <v>8315</v>
      </c>
      <c r="R1025" s="25" t="s">
        <v>8316</v>
      </c>
      <c r="S1025" s="28">
        <v>42209.67288194444</v>
      </c>
      <c r="T1025" s="25">
        <v>25569.000034722223</v>
      </c>
      <c r="U1025" s="25">
        <v>2015</v>
      </c>
      <c r="V1025" s="25">
        <v>7</v>
      </c>
      <c r="W1025" s="25" t="s">
        <v>8378</v>
      </c>
    </row>
    <row r="1026" spans="1:23" hidden="1" x14ac:dyDescent="0.3">
      <c r="A1026" s="25">
        <v>4091</v>
      </c>
      <c r="B1026" s="25" t="s">
        <v>4087</v>
      </c>
      <c r="C1026" s="25" t="s">
        <v>8194</v>
      </c>
      <c r="D1026" s="26">
        <v>1600</v>
      </c>
      <c r="E1026" s="27">
        <v>204</v>
      </c>
      <c r="F1026" s="25" t="s">
        <v>8220</v>
      </c>
      <c r="G1026" s="25" t="s">
        <v>8223</v>
      </c>
      <c r="H1026" s="25" t="s">
        <v>8245</v>
      </c>
      <c r="I1026" s="25">
        <v>1421410151</v>
      </c>
      <c r="J1026" s="25">
        <v>1418818151</v>
      </c>
      <c r="K1026" s="25" t="b">
        <v>0</v>
      </c>
      <c r="L1026" s="25">
        <v>8</v>
      </c>
      <c r="M1026" s="25" t="b">
        <v>0</v>
      </c>
      <c r="N1026" s="25" t="s">
        <v>8269</v>
      </c>
      <c r="O1026" s="25">
        <v>13</v>
      </c>
      <c r="P1026" s="25">
        <v>25.5</v>
      </c>
      <c r="Q1026" s="25" t="s">
        <v>8315</v>
      </c>
      <c r="R1026" s="25" t="s">
        <v>8316</v>
      </c>
      <c r="S1026" s="28">
        <v>41990.506377314814</v>
      </c>
      <c r="T1026" s="25">
        <v>25569.000092592592</v>
      </c>
      <c r="U1026" s="25">
        <v>2014</v>
      </c>
      <c r="V1026" s="25">
        <v>12</v>
      </c>
      <c r="W1026" s="25" t="s">
        <v>8382</v>
      </c>
    </row>
    <row r="1027" spans="1:23" x14ac:dyDescent="0.3">
      <c r="A1027" s="25">
        <v>4092</v>
      </c>
      <c r="B1027" s="25" t="s">
        <v>4088</v>
      </c>
      <c r="C1027" s="25" t="s">
        <v>8195</v>
      </c>
      <c r="D1027" s="26">
        <v>110000</v>
      </c>
      <c r="E1027" s="27">
        <v>20</v>
      </c>
      <c r="F1027" s="25" t="s">
        <v>8220</v>
      </c>
      <c r="G1027" s="25" t="s">
        <v>8223</v>
      </c>
      <c r="H1027" s="25" t="s">
        <v>8245</v>
      </c>
      <c r="I1027" s="25">
        <v>1428205247</v>
      </c>
      <c r="J1027" s="25">
        <v>1423024847</v>
      </c>
      <c r="K1027" s="25" t="b">
        <v>0</v>
      </c>
      <c r="L1027" s="25">
        <v>1</v>
      </c>
      <c r="M1027" s="25" t="b">
        <v>0</v>
      </c>
      <c r="N1027" s="25" t="s">
        <v>8269</v>
      </c>
      <c r="O1027" s="25">
        <v>0</v>
      </c>
      <c r="P1027" s="25">
        <v>20</v>
      </c>
      <c r="Q1027" s="25" t="s">
        <v>8315</v>
      </c>
      <c r="R1027" s="25" t="s">
        <v>8316</v>
      </c>
      <c r="S1027" s="28">
        <v>42039.194988425923</v>
      </c>
      <c r="T1027" s="25">
        <v>25569.000011574073</v>
      </c>
      <c r="U1027" s="25">
        <v>2015</v>
      </c>
      <c r="V1027" s="25">
        <v>2</v>
      </c>
      <c r="W1027" s="25" t="s">
        <v>8373</v>
      </c>
    </row>
    <row r="1028" spans="1:23" hidden="1" x14ac:dyDescent="0.3">
      <c r="A1028" s="25">
        <v>4093</v>
      </c>
      <c r="B1028" s="25" t="s">
        <v>4089</v>
      </c>
      <c r="C1028" s="25" t="s">
        <v>8196</v>
      </c>
      <c r="D1028" s="26">
        <v>2500</v>
      </c>
      <c r="E1028" s="27">
        <v>60</v>
      </c>
      <c r="F1028" s="25" t="s">
        <v>8220</v>
      </c>
      <c r="G1028" s="25" t="s">
        <v>8224</v>
      </c>
      <c r="H1028" s="25" t="s">
        <v>8246</v>
      </c>
      <c r="I1028" s="25">
        <v>1440272093</v>
      </c>
      <c r="J1028" s="25">
        <v>1435088093</v>
      </c>
      <c r="K1028" s="25" t="b">
        <v>0</v>
      </c>
      <c r="L1028" s="25">
        <v>4</v>
      </c>
      <c r="M1028" s="25" t="b">
        <v>0</v>
      </c>
      <c r="N1028" s="25" t="s">
        <v>8269</v>
      </c>
      <c r="O1028" s="25">
        <v>2</v>
      </c>
      <c r="P1028" s="25">
        <v>15</v>
      </c>
      <c r="Q1028" s="25" t="s">
        <v>8315</v>
      </c>
      <c r="R1028" s="25" t="s">
        <v>8316</v>
      </c>
      <c r="S1028" s="28">
        <v>42178.815891203703</v>
      </c>
      <c r="T1028" s="25">
        <v>25569.000046296296</v>
      </c>
      <c r="U1028" s="25">
        <v>2015</v>
      </c>
      <c r="V1028" s="25">
        <v>6</v>
      </c>
      <c r="W1028" s="25" t="s">
        <v>8377</v>
      </c>
    </row>
    <row r="1029" spans="1:23" hidden="1" x14ac:dyDescent="0.3">
      <c r="A1029" s="25">
        <v>4094</v>
      </c>
      <c r="B1029" s="25" t="s">
        <v>4090</v>
      </c>
      <c r="C1029" s="25" t="s">
        <v>8197</v>
      </c>
      <c r="D1029" s="26">
        <v>2000</v>
      </c>
      <c r="E1029" s="27">
        <v>730</v>
      </c>
      <c r="F1029" s="25" t="s">
        <v>8220</v>
      </c>
      <c r="G1029" s="25" t="s">
        <v>8223</v>
      </c>
      <c r="H1029" s="25" t="s">
        <v>8245</v>
      </c>
      <c r="I1029" s="25">
        <v>1413953940</v>
      </c>
      <c r="J1029" s="25">
        <v>1410141900</v>
      </c>
      <c r="K1029" s="25" t="b">
        <v>0</v>
      </c>
      <c r="L1029" s="25">
        <v>8</v>
      </c>
      <c r="M1029" s="25" t="b">
        <v>0</v>
      </c>
      <c r="N1029" s="25" t="s">
        <v>8269</v>
      </c>
      <c r="O1029" s="25">
        <v>37</v>
      </c>
      <c r="P1029" s="25">
        <v>91.25</v>
      </c>
      <c r="Q1029" s="25" t="s">
        <v>8315</v>
      </c>
      <c r="R1029" s="25" t="s">
        <v>8316</v>
      </c>
      <c r="S1029" s="28">
        <v>41890.086805555555</v>
      </c>
      <c r="T1029" s="25">
        <v>25569.000092592592</v>
      </c>
      <c r="U1029" s="25">
        <v>2014</v>
      </c>
      <c r="V1029" s="25">
        <v>9</v>
      </c>
      <c r="W1029" s="25" t="s">
        <v>8380</v>
      </c>
    </row>
    <row r="1030" spans="1:23" hidden="1" x14ac:dyDescent="0.3">
      <c r="A1030" s="25">
        <v>4095</v>
      </c>
      <c r="B1030" s="25" t="s">
        <v>4091</v>
      </c>
      <c r="C1030" s="25" t="s">
        <v>8198</v>
      </c>
      <c r="D1030" s="26">
        <v>30000</v>
      </c>
      <c r="E1030" s="27">
        <v>800</v>
      </c>
      <c r="F1030" s="25" t="s">
        <v>8220</v>
      </c>
      <c r="G1030" s="25" t="s">
        <v>8237</v>
      </c>
      <c r="H1030" s="25" t="s">
        <v>8255</v>
      </c>
      <c r="I1030" s="25">
        <v>1482108350</v>
      </c>
      <c r="J1030" s="25">
        <v>1479516350</v>
      </c>
      <c r="K1030" s="25" t="b">
        <v>0</v>
      </c>
      <c r="L1030" s="25">
        <v>1</v>
      </c>
      <c r="M1030" s="25" t="b">
        <v>0</v>
      </c>
      <c r="N1030" s="25" t="s">
        <v>8269</v>
      </c>
      <c r="O1030" s="25">
        <v>3</v>
      </c>
      <c r="P1030" s="25">
        <v>800</v>
      </c>
      <c r="Q1030" s="25" t="s">
        <v>8315</v>
      </c>
      <c r="R1030" s="25" t="s">
        <v>8316</v>
      </c>
      <c r="S1030" s="28">
        <v>42693.031828703708</v>
      </c>
      <c r="T1030" s="25">
        <v>25569.000011574073</v>
      </c>
      <c r="U1030" s="25">
        <v>2016</v>
      </c>
      <c r="V1030" s="25">
        <v>11</v>
      </c>
      <c r="W1030" s="25" t="s">
        <v>8381</v>
      </c>
    </row>
    <row r="1031" spans="1:23" hidden="1" x14ac:dyDescent="0.3">
      <c r="A1031" s="25">
        <v>4096</v>
      </c>
      <c r="B1031" s="25" t="s">
        <v>4092</v>
      </c>
      <c r="C1031" s="25" t="s">
        <v>8199</v>
      </c>
      <c r="D1031" s="26">
        <v>3500</v>
      </c>
      <c r="E1031" s="27">
        <v>400</v>
      </c>
      <c r="F1031" s="25" t="s">
        <v>8220</v>
      </c>
      <c r="G1031" s="25" t="s">
        <v>8224</v>
      </c>
      <c r="H1031" s="25" t="s">
        <v>8246</v>
      </c>
      <c r="I1031" s="25">
        <v>1488271860</v>
      </c>
      <c r="J1031" s="25">
        <v>1484484219</v>
      </c>
      <c r="K1031" s="25" t="b">
        <v>0</v>
      </c>
      <c r="L1031" s="25">
        <v>5</v>
      </c>
      <c r="M1031" s="25" t="b">
        <v>0</v>
      </c>
      <c r="N1031" s="25" t="s">
        <v>8269</v>
      </c>
      <c r="O1031" s="25">
        <v>11</v>
      </c>
      <c r="P1031" s="25">
        <v>80</v>
      </c>
      <c r="Q1031" s="25" t="s">
        <v>8315</v>
      </c>
      <c r="R1031" s="25" t="s">
        <v>8316</v>
      </c>
      <c r="S1031" s="28">
        <v>42750.530312499999</v>
      </c>
      <c r="T1031" s="25">
        <v>25569.000057870369</v>
      </c>
      <c r="U1031" s="25">
        <v>2017</v>
      </c>
      <c r="V1031" s="25">
        <v>1</v>
      </c>
      <c r="W1031" s="25" t="s">
        <v>8372</v>
      </c>
    </row>
    <row r="1032" spans="1:23" hidden="1" x14ac:dyDescent="0.3">
      <c r="A1032" s="25">
        <v>4097</v>
      </c>
      <c r="B1032" s="25" t="s">
        <v>4093</v>
      </c>
      <c r="C1032" s="25" t="s">
        <v>8200</v>
      </c>
      <c r="D1032" s="26">
        <v>10000</v>
      </c>
      <c r="E1032" s="27">
        <v>0</v>
      </c>
      <c r="F1032" s="25" t="s">
        <v>8220</v>
      </c>
      <c r="G1032" s="25" t="s">
        <v>8224</v>
      </c>
      <c r="H1032" s="25" t="s">
        <v>8246</v>
      </c>
      <c r="I1032" s="25">
        <v>1454284500</v>
      </c>
      <c r="J1032" s="25">
        <v>1449431237</v>
      </c>
      <c r="K1032" s="25" t="b">
        <v>0</v>
      </c>
      <c r="L1032" s="25">
        <v>0</v>
      </c>
      <c r="M1032" s="25" t="b">
        <v>0</v>
      </c>
      <c r="N1032" s="25" t="s">
        <v>8269</v>
      </c>
      <c r="O1032" s="25">
        <v>0</v>
      </c>
      <c r="P1032" s="25">
        <v>0</v>
      </c>
      <c r="Q1032" s="25" t="s">
        <v>8315</v>
      </c>
      <c r="R1032" s="25" t="s">
        <v>8316</v>
      </c>
      <c r="S1032" s="28">
        <v>42344.824502314819</v>
      </c>
      <c r="T1032" s="25">
        <v>25569</v>
      </c>
      <c r="U1032" s="25">
        <v>2015</v>
      </c>
      <c r="V1032" s="25">
        <v>12</v>
      </c>
      <c r="W1032" s="25" t="s">
        <v>8382</v>
      </c>
    </row>
    <row r="1033" spans="1:23" x14ac:dyDescent="0.3">
      <c r="A1033" s="25">
        <v>4098</v>
      </c>
      <c r="B1033" s="25" t="s">
        <v>4094</v>
      </c>
      <c r="C1033" s="25" t="s">
        <v>8201</v>
      </c>
      <c r="D1033" s="26">
        <v>75000</v>
      </c>
      <c r="E1033" s="27">
        <v>0</v>
      </c>
      <c r="F1033" s="25" t="s">
        <v>8220</v>
      </c>
      <c r="G1033" s="25" t="s">
        <v>8223</v>
      </c>
      <c r="H1033" s="25" t="s">
        <v>8245</v>
      </c>
      <c r="I1033" s="25">
        <v>1465060797</v>
      </c>
      <c r="J1033" s="25">
        <v>1462468797</v>
      </c>
      <c r="K1033" s="25" t="b">
        <v>0</v>
      </c>
      <c r="L1033" s="25">
        <v>0</v>
      </c>
      <c r="M1033" s="25" t="b">
        <v>0</v>
      </c>
      <c r="N1033" s="25" t="s">
        <v>8269</v>
      </c>
      <c r="O1033" s="25">
        <v>0</v>
      </c>
      <c r="P1033" s="25">
        <v>0</v>
      </c>
      <c r="Q1033" s="25" t="s">
        <v>8315</v>
      </c>
      <c r="R1033" s="25" t="s">
        <v>8316</v>
      </c>
      <c r="S1033" s="28">
        <v>42495.722187499996</v>
      </c>
      <c r="T1033" s="25">
        <v>25569</v>
      </c>
      <c r="U1033" s="25">
        <v>2016</v>
      </c>
      <c r="V1033" s="25">
        <v>5</v>
      </c>
      <c r="W1033" s="25" t="s">
        <v>8376</v>
      </c>
    </row>
    <row r="1034" spans="1:23" hidden="1" x14ac:dyDescent="0.3">
      <c r="A1034" s="25">
        <v>4099</v>
      </c>
      <c r="B1034" s="25" t="s">
        <v>4095</v>
      </c>
      <c r="C1034" s="25" t="s">
        <v>8202</v>
      </c>
      <c r="D1034" s="26">
        <v>4500</v>
      </c>
      <c r="E1034" s="27">
        <v>50</v>
      </c>
      <c r="F1034" s="25" t="s">
        <v>8220</v>
      </c>
      <c r="G1034" s="25" t="s">
        <v>8223</v>
      </c>
      <c r="H1034" s="25" t="s">
        <v>8245</v>
      </c>
      <c r="I1034" s="25">
        <v>1472847873</v>
      </c>
      <c r="J1034" s="25">
        <v>1468959873</v>
      </c>
      <c r="K1034" s="25" t="b">
        <v>0</v>
      </c>
      <c r="L1034" s="25">
        <v>1</v>
      </c>
      <c r="M1034" s="25" t="b">
        <v>0</v>
      </c>
      <c r="N1034" s="25" t="s">
        <v>8269</v>
      </c>
      <c r="O1034" s="25">
        <v>1</v>
      </c>
      <c r="P1034" s="25">
        <v>50</v>
      </c>
      <c r="Q1034" s="25" t="s">
        <v>8315</v>
      </c>
      <c r="R1034" s="25" t="s">
        <v>8316</v>
      </c>
      <c r="S1034" s="28">
        <v>42570.850381944445</v>
      </c>
      <c r="T1034" s="25">
        <v>25569.000011574073</v>
      </c>
      <c r="U1034" s="25">
        <v>2016</v>
      </c>
      <c r="V1034" s="25">
        <v>7</v>
      </c>
      <c r="W1034" s="25" t="s">
        <v>8378</v>
      </c>
    </row>
    <row r="1035" spans="1:23" hidden="1" x14ac:dyDescent="0.3">
      <c r="A1035" s="25">
        <v>4100</v>
      </c>
      <c r="B1035" s="25" t="s">
        <v>4096</v>
      </c>
      <c r="C1035" s="25" t="s">
        <v>8203</v>
      </c>
      <c r="D1035" s="26">
        <v>270</v>
      </c>
      <c r="E1035" s="27">
        <v>0</v>
      </c>
      <c r="F1035" s="25" t="s">
        <v>8220</v>
      </c>
      <c r="G1035" s="25" t="s">
        <v>8223</v>
      </c>
      <c r="H1035" s="25" t="s">
        <v>8245</v>
      </c>
      <c r="I1035" s="25">
        <v>1414205990</v>
      </c>
      <c r="J1035" s="25">
        <v>1413341990</v>
      </c>
      <c r="K1035" s="25" t="b">
        <v>0</v>
      </c>
      <c r="L1035" s="25">
        <v>0</v>
      </c>
      <c r="M1035" s="25" t="b">
        <v>0</v>
      </c>
      <c r="N1035" s="25" t="s">
        <v>8269</v>
      </c>
      <c r="O1035" s="25">
        <v>0</v>
      </c>
      <c r="P1035" s="25">
        <v>0</v>
      </c>
      <c r="Q1035" s="25" t="s">
        <v>8315</v>
      </c>
      <c r="R1035" s="25" t="s">
        <v>8316</v>
      </c>
      <c r="S1035" s="28">
        <v>41927.124884259261</v>
      </c>
      <c r="T1035" s="25">
        <v>25569</v>
      </c>
      <c r="U1035" s="25">
        <v>2014</v>
      </c>
      <c r="V1035" s="25">
        <v>10</v>
      </c>
      <c r="W1035" s="25" t="s">
        <v>8383</v>
      </c>
    </row>
    <row r="1036" spans="1:23" hidden="1" x14ac:dyDescent="0.3">
      <c r="A1036" s="25">
        <v>4101</v>
      </c>
      <c r="B1036" s="25" t="s">
        <v>4097</v>
      </c>
      <c r="C1036" s="25" t="s">
        <v>8204</v>
      </c>
      <c r="D1036" s="26">
        <v>600</v>
      </c>
      <c r="E1036" s="27">
        <v>0</v>
      </c>
      <c r="F1036" s="25" t="s">
        <v>8220</v>
      </c>
      <c r="G1036" s="25" t="s">
        <v>8223</v>
      </c>
      <c r="H1036" s="25" t="s">
        <v>8245</v>
      </c>
      <c r="I1036" s="25">
        <v>1485380482</v>
      </c>
      <c r="J1036" s="25">
        <v>1482788482</v>
      </c>
      <c r="K1036" s="25" t="b">
        <v>0</v>
      </c>
      <c r="L1036" s="25">
        <v>0</v>
      </c>
      <c r="M1036" s="25" t="b">
        <v>0</v>
      </c>
      <c r="N1036" s="25" t="s">
        <v>8269</v>
      </c>
      <c r="O1036" s="25">
        <v>0</v>
      </c>
      <c r="P1036" s="25">
        <v>0</v>
      </c>
      <c r="Q1036" s="25" t="s">
        <v>8315</v>
      </c>
      <c r="R1036" s="25" t="s">
        <v>8316</v>
      </c>
      <c r="S1036" s="28">
        <v>42730.903726851851</v>
      </c>
      <c r="T1036" s="25">
        <v>25569</v>
      </c>
      <c r="U1036" s="25">
        <v>2016</v>
      </c>
      <c r="V1036" s="25">
        <v>12</v>
      </c>
      <c r="W1036" s="25" t="s">
        <v>8382</v>
      </c>
    </row>
    <row r="1037" spans="1:23" hidden="1" x14ac:dyDescent="0.3">
      <c r="A1037" s="25">
        <v>4102</v>
      </c>
      <c r="B1037" s="25" t="s">
        <v>4098</v>
      </c>
      <c r="C1037" s="25" t="s">
        <v>8205</v>
      </c>
      <c r="D1037" s="26">
        <v>500</v>
      </c>
      <c r="E1037" s="27">
        <v>137</v>
      </c>
      <c r="F1037" s="25" t="s">
        <v>8220</v>
      </c>
      <c r="G1037" s="25" t="s">
        <v>8223</v>
      </c>
      <c r="H1037" s="25" t="s">
        <v>8245</v>
      </c>
      <c r="I1037" s="25">
        <v>1463343673</v>
      </c>
      <c r="J1037" s="25">
        <v>1460751673</v>
      </c>
      <c r="K1037" s="25" t="b">
        <v>0</v>
      </c>
      <c r="L1037" s="25">
        <v>6</v>
      </c>
      <c r="M1037" s="25" t="b">
        <v>0</v>
      </c>
      <c r="N1037" s="25" t="s">
        <v>8269</v>
      </c>
      <c r="O1037" s="25">
        <v>27</v>
      </c>
      <c r="P1037" s="25">
        <v>22.83</v>
      </c>
      <c r="Q1037" s="25" t="s">
        <v>8315</v>
      </c>
      <c r="R1037" s="25" t="s">
        <v>8316</v>
      </c>
      <c r="S1037" s="28">
        <v>42475.848067129627</v>
      </c>
      <c r="T1037" s="25">
        <v>25569.000069444446</v>
      </c>
      <c r="U1037" s="25">
        <v>2016</v>
      </c>
      <c r="V1037" s="25">
        <v>4</v>
      </c>
      <c r="W1037" s="25" t="s">
        <v>8375</v>
      </c>
    </row>
    <row r="1038" spans="1:23" hidden="1" x14ac:dyDescent="0.3">
      <c r="A1038" s="25">
        <v>4103</v>
      </c>
      <c r="B1038" s="25" t="s">
        <v>4099</v>
      </c>
      <c r="C1038" s="25" t="s">
        <v>8206</v>
      </c>
      <c r="D1038" s="26">
        <v>1000</v>
      </c>
      <c r="E1038" s="27">
        <v>100</v>
      </c>
      <c r="F1038" s="25" t="s">
        <v>8220</v>
      </c>
      <c r="G1038" s="25" t="s">
        <v>8223</v>
      </c>
      <c r="H1038" s="25" t="s">
        <v>8245</v>
      </c>
      <c r="I1038" s="25">
        <v>1440613920</v>
      </c>
      <c r="J1038" s="25">
        <v>1435953566</v>
      </c>
      <c r="K1038" s="25" t="b">
        <v>0</v>
      </c>
      <c r="L1038" s="25">
        <v>6</v>
      </c>
      <c r="M1038" s="25" t="b">
        <v>0</v>
      </c>
      <c r="N1038" s="25" t="s">
        <v>8269</v>
      </c>
      <c r="O1038" s="25">
        <v>10</v>
      </c>
      <c r="P1038" s="25">
        <v>16.670000000000002</v>
      </c>
      <c r="Q1038" s="25" t="s">
        <v>8315</v>
      </c>
      <c r="R1038" s="25" t="s">
        <v>8316</v>
      </c>
      <c r="S1038" s="28">
        <v>42188.83293981482</v>
      </c>
      <c r="T1038" s="25">
        <v>25569.000069444446</v>
      </c>
      <c r="U1038" s="25">
        <v>2015</v>
      </c>
      <c r="V1038" s="25">
        <v>7</v>
      </c>
      <c r="W1038" s="25" t="s">
        <v>8378</v>
      </c>
    </row>
    <row r="1039" spans="1:23" hidden="1" x14ac:dyDescent="0.3">
      <c r="A1039" s="25">
        <v>4104</v>
      </c>
      <c r="B1039" s="25" t="s">
        <v>4100</v>
      </c>
      <c r="C1039" s="25" t="s">
        <v>8207</v>
      </c>
      <c r="D1039" s="26">
        <v>3000</v>
      </c>
      <c r="E1039" s="27">
        <v>641</v>
      </c>
      <c r="F1039" s="25" t="s">
        <v>8220</v>
      </c>
      <c r="G1039" s="25" t="s">
        <v>8225</v>
      </c>
      <c r="H1039" s="25" t="s">
        <v>8247</v>
      </c>
      <c r="I1039" s="25">
        <v>1477550434</v>
      </c>
      <c r="J1039" s="25">
        <v>1474958434</v>
      </c>
      <c r="K1039" s="25" t="b">
        <v>0</v>
      </c>
      <c r="L1039" s="25">
        <v>14</v>
      </c>
      <c r="M1039" s="25" t="b">
        <v>0</v>
      </c>
      <c r="N1039" s="25" t="s">
        <v>8269</v>
      </c>
      <c r="O1039" s="25">
        <v>21</v>
      </c>
      <c r="P1039" s="25">
        <v>45.79</v>
      </c>
      <c r="Q1039" s="25" t="s">
        <v>8315</v>
      </c>
      <c r="R1039" s="25" t="s">
        <v>8316</v>
      </c>
      <c r="S1039" s="28">
        <v>42640.278171296297</v>
      </c>
      <c r="T1039" s="25">
        <v>25569.000162037039</v>
      </c>
      <c r="U1039" s="25">
        <v>2016</v>
      </c>
      <c r="V1039" s="25">
        <v>9</v>
      </c>
      <c r="W1039" s="25" t="s">
        <v>8380</v>
      </c>
    </row>
    <row r="1040" spans="1:23" hidden="1" x14ac:dyDescent="0.3">
      <c r="A1040" s="25">
        <v>4105</v>
      </c>
      <c r="B1040" s="25" t="s">
        <v>4101</v>
      </c>
      <c r="C1040" s="28" t="s">
        <v>8208</v>
      </c>
      <c r="D1040" s="26">
        <v>33000</v>
      </c>
      <c r="E1040" s="27">
        <v>2300</v>
      </c>
      <c r="F1040" s="25" t="s">
        <v>8220</v>
      </c>
      <c r="G1040" s="25" t="s">
        <v>8237</v>
      </c>
      <c r="H1040" s="25" t="s">
        <v>8255</v>
      </c>
      <c r="I1040" s="25">
        <v>1482711309</v>
      </c>
      <c r="J1040" s="25">
        <v>1479860109</v>
      </c>
      <c r="K1040" s="25" t="b">
        <v>0</v>
      </c>
      <c r="L1040" s="25">
        <v>6</v>
      </c>
      <c r="M1040" s="25" t="b">
        <v>0</v>
      </c>
      <c r="N1040" s="25" t="s">
        <v>8269</v>
      </c>
      <c r="O1040" s="25">
        <v>7</v>
      </c>
      <c r="P1040" s="25">
        <v>383.33</v>
      </c>
      <c r="Q1040" s="25" t="s">
        <v>8315</v>
      </c>
      <c r="R1040" s="25" t="s">
        <v>8316</v>
      </c>
      <c r="S1040" s="28">
        <v>42697.010520833333</v>
      </c>
      <c r="T1040" s="25">
        <v>25569.000069444446</v>
      </c>
      <c r="U1040" s="25">
        <v>2016</v>
      </c>
      <c r="V1040" s="25">
        <v>11</v>
      </c>
      <c r="W1040" s="25" t="s">
        <v>8381</v>
      </c>
    </row>
    <row r="1041" spans="1:23" hidden="1" x14ac:dyDescent="0.3">
      <c r="A1041" s="25">
        <v>4106</v>
      </c>
      <c r="B1041" s="25" t="s">
        <v>4102</v>
      </c>
      <c r="C1041" s="25" t="s">
        <v>8209</v>
      </c>
      <c r="D1041" s="26">
        <v>5000</v>
      </c>
      <c r="E1041" s="27">
        <v>3530</v>
      </c>
      <c r="F1041" s="25" t="s">
        <v>8220</v>
      </c>
      <c r="G1041" s="25" t="s">
        <v>8223</v>
      </c>
      <c r="H1041" s="25" t="s">
        <v>8245</v>
      </c>
      <c r="I1041" s="25">
        <v>1427936400</v>
      </c>
      <c r="J1041" s="25">
        <v>1424221866</v>
      </c>
      <c r="K1041" s="25" t="b">
        <v>0</v>
      </c>
      <c r="L1041" s="25">
        <v>33</v>
      </c>
      <c r="M1041" s="25" t="b">
        <v>0</v>
      </c>
      <c r="N1041" s="25" t="s">
        <v>8269</v>
      </c>
      <c r="O1041" s="25">
        <v>71</v>
      </c>
      <c r="P1041" s="25">
        <v>106.97</v>
      </c>
      <c r="Q1041" s="25" t="s">
        <v>8315</v>
      </c>
      <c r="R1041" s="25" t="s">
        <v>8316</v>
      </c>
      <c r="S1041" s="28">
        <v>42053.049375000002</v>
      </c>
      <c r="T1041" s="25">
        <v>25569.000381944443</v>
      </c>
      <c r="U1041" s="25">
        <v>2015</v>
      </c>
      <c r="V1041" s="25">
        <v>2</v>
      </c>
      <c r="W1041" s="25" t="s">
        <v>8373</v>
      </c>
    </row>
    <row r="1042" spans="1:23" hidden="1" x14ac:dyDescent="0.3">
      <c r="A1042" s="25">
        <v>4107</v>
      </c>
      <c r="B1042" s="25" t="s">
        <v>4103</v>
      </c>
      <c r="C1042" s="25" t="s">
        <v>8210</v>
      </c>
      <c r="D1042" s="26">
        <v>2000</v>
      </c>
      <c r="E1042" s="27">
        <v>41</v>
      </c>
      <c r="F1042" s="25" t="s">
        <v>8220</v>
      </c>
      <c r="G1042" s="25" t="s">
        <v>8223</v>
      </c>
      <c r="H1042" s="25" t="s">
        <v>8245</v>
      </c>
      <c r="I1042" s="25">
        <v>1411596001</v>
      </c>
      <c r="J1042" s="25">
        <v>1409608801</v>
      </c>
      <c r="K1042" s="25" t="b">
        <v>0</v>
      </c>
      <c r="L1042" s="25">
        <v>4</v>
      </c>
      <c r="M1042" s="25" t="b">
        <v>0</v>
      </c>
      <c r="N1042" s="25" t="s">
        <v>8269</v>
      </c>
      <c r="O1042" s="25">
        <v>2</v>
      </c>
      <c r="P1042" s="25">
        <v>10.25</v>
      </c>
      <c r="Q1042" s="25" t="s">
        <v>8315</v>
      </c>
      <c r="R1042" s="25" t="s">
        <v>8316</v>
      </c>
      <c r="S1042" s="28">
        <v>41883.916678240741</v>
      </c>
      <c r="T1042" s="25">
        <v>25569.000046296296</v>
      </c>
      <c r="U1042" s="25">
        <v>2014</v>
      </c>
      <c r="V1042" s="25">
        <v>9</v>
      </c>
      <c r="W1042" s="25" t="s">
        <v>8380</v>
      </c>
    </row>
    <row r="1043" spans="1:23" hidden="1" x14ac:dyDescent="0.3">
      <c r="A1043" s="25">
        <v>4108</v>
      </c>
      <c r="B1043" s="25" t="s">
        <v>4104</v>
      </c>
      <c r="C1043" s="25" t="s">
        <v>8211</v>
      </c>
      <c r="D1043" s="26">
        <v>3000</v>
      </c>
      <c r="E1043" s="27">
        <v>59</v>
      </c>
      <c r="F1043" s="25" t="s">
        <v>8220</v>
      </c>
      <c r="G1043" s="25" t="s">
        <v>8223</v>
      </c>
      <c r="H1043" s="25" t="s">
        <v>8245</v>
      </c>
      <c r="I1043" s="25">
        <v>1488517200</v>
      </c>
      <c r="J1043" s="25">
        <v>1485909937</v>
      </c>
      <c r="K1043" s="25" t="b">
        <v>0</v>
      </c>
      <c r="L1043" s="25">
        <v>1</v>
      </c>
      <c r="M1043" s="25" t="b">
        <v>0</v>
      </c>
      <c r="N1043" s="25" t="s">
        <v>8269</v>
      </c>
      <c r="O1043" s="25">
        <v>2</v>
      </c>
      <c r="P1043" s="25">
        <v>59</v>
      </c>
      <c r="Q1043" s="25" t="s">
        <v>8315</v>
      </c>
      <c r="R1043" s="25" t="s">
        <v>8316</v>
      </c>
      <c r="S1043" s="28">
        <v>42767.031678240746</v>
      </c>
      <c r="T1043" s="25">
        <v>25569.000011574073</v>
      </c>
      <c r="U1043" s="25">
        <v>2017</v>
      </c>
      <c r="V1043" s="25">
        <v>2</v>
      </c>
      <c r="W1043" s="25" t="s">
        <v>8373</v>
      </c>
    </row>
    <row r="1044" spans="1:23" hidden="1" x14ac:dyDescent="0.3">
      <c r="A1044" s="25">
        <v>4109</v>
      </c>
      <c r="B1044" s="25" t="s">
        <v>4105</v>
      </c>
      <c r="C1044" s="25" t="s">
        <v>8212</v>
      </c>
      <c r="D1044" s="26">
        <v>500</v>
      </c>
      <c r="E1044" s="27">
        <v>0</v>
      </c>
      <c r="F1044" s="25" t="s">
        <v>8220</v>
      </c>
      <c r="G1044" s="25" t="s">
        <v>8224</v>
      </c>
      <c r="H1044" s="25" t="s">
        <v>8246</v>
      </c>
      <c r="I1044" s="25">
        <v>1448805404</v>
      </c>
      <c r="J1044" s="25">
        <v>1446209804</v>
      </c>
      <c r="K1044" s="25" t="b">
        <v>0</v>
      </c>
      <c r="L1044" s="25">
        <v>0</v>
      </c>
      <c r="M1044" s="25" t="b">
        <v>0</v>
      </c>
      <c r="N1044" s="25" t="s">
        <v>8269</v>
      </c>
      <c r="O1044" s="25">
        <v>0</v>
      </c>
      <c r="P1044" s="25">
        <v>0</v>
      </c>
      <c r="Q1044" s="25" t="s">
        <v>8315</v>
      </c>
      <c r="R1044" s="25" t="s">
        <v>8316</v>
      </c>
      <c r="S1044" s="28">
        <v>42307.539398148147</v>
      </c>
      <c r="T1044" s="25">
        <v>25569</v>
      </c>
      <c r="U1044" s="25">
        <v>2015</v>
      </c>
      <c r="V1044" s="25">
        <v>10</v>
      </c>
      <c r="W1044" s="25" t="s">
        <v>8383</v>
      </c>
    </row>
    <row r="1045" spans="1:23" hidden="1" x14ac:dyDescent="0.3">
      <c r="A1045" s="25">
        <v>4110</v>
      </c>
      <c r="B1045" s="25" t="s">
        <v>4106</v>
      </c>
      <c r="C1045" s="25" t="s">
        <v>8213</v>
      </c>
      <c r="D1045" s="26">
        <v>300</v>
      </c>
      <c r="E1045" s="27">
        <v>86</v>
      </c>
      <c r="F1045" s="25" t="s">
        <v>8220</v>
      </c>
      <c r="G1045" s="25" t="s">
        <v>8224</v>
      </c>
      <c r="H1045" s="25" t="s">
        <v>8246</v>
      </c>
      <c r="I1045" s="25">
        <v>1469113351</v>
      </c>
      <c r="J1045" s="25">
        <v>1463929351</v>
      </c>
      <c r="K1045" s="25" t="b">
        <v>0</v>
      </c>
      <c r="L1045" s="25">
        <v>6</v>
      </c>
      <c r="M1045" s="25" t="b">
        <v>0</v>
      </c>
      <c r="N1045" s="25" t="s">
        <v>8269</v>
      </c>
      <c r="O1045" s="25">
        <v>29</v>
      </c>
      <c r="P1045" s="25">
        <v>14.33</v>
      </c>
      <c r="Q1045" s="25" t="s">
        <v>8315</v>
      </c>
      <c r="R1045" s="25" t="s">
        <v>8316</v>
      </c>
      <c r="S1045" s="28">
        <v>42512.626747685179</v>
      </c>
      <c r="T1045" s="25">
        <v>25569.000069444446</v>
      </c>
      <c r="U1045" s="25">
        <v>2016</v>
      </c>
      <c r="V1045" s="25">
        <v>5</v>
      </c>
      <c r="W1045" s="25" t="s">
        <v>8376</v>
      </c>
    </row>
    <row r="1046" spans="1:23" hidden="1" x14ac:dyDescent="0.3">
      <c r="A1046" s="25">
        <v>4111</v>
      </c>
      <c r="B1046" s="25" t="s">
        <v>4107</v>
      </c>
      <c r="C1046" s="25" t="s">
        <v>8214</v>
      </c>
      <c r="D1046" s="26">
        <v>3000</v>
      </c>
      <c r="E1046" s="27">
        <v>94</v>
      </c>
      <c r="F1046" s="25" t="s">
        <v>8220</v>
      </c>
      <c r="G1046" s="25" t="s">
        <v>8223</v>
      </c>
      <c r="H1046" s="25" t="s">
        <v>8245</v>
      </c>
      <c r="I1046" s="25">
        <v>1424747740</v>
      </c>
      <c r="J1046" s="25">
        <v>1422155740</v>
      </c>
      <c r="K1046" s="25" t="b">
        <v>0</v>
      </c>
      <c r="L1046" s="25">
        <v>6</v>
      </c>
      <c r="M1046" s="25" t="b">
        <v>0</v>
      </c>
      <c r="N1046" s="25" t="s">
        <v>8269</v>
      </c>
      <c r="O1046" s="25">
        <v>3</v>
      </c>
      <c r="P1046" s="25">
        <v>15.67</v>
      </c>
      <c r="Q1046" s="25" t="s">
        <v>8315</v>
      </c>
      <c r="R1046" s="25" t="s">
        <v>8316</v>
      </c>
      <c r="S1046" s="28">
        <v>42029.135879629626</v>
      </c>
      <c r="T1046" s="25">
        <v>25569.000069444446</v>
      </c>
      <c r="U1046" s="25">
        <v>2015</v>
      </c>
      <c r="V1046" s="25">
        <v>1</v>
      </c>
      <c r="W1046" s="25" t="s">
        <v>8372</v>
      </c>
    </row>
    <row r="1047" spans="1:23" hidden="1" x14ac:dyDescent="0.3">
      <c r="A1047" s="25">
        <v>4112</v>
      </c>
      <c r="B1047" s="25" t="s">
        <v>4108</v>
      </c>
      <c r="C1047" s="25" t="s">
        <v>6961</v>
      </c>
      <c r="D1047" s="26">
        <v>2500</v>
      </c>
      <c r="E1047" s="27">
        <v>1</v>
      </c>
      <c r="F1047" s="25" t="s">
        <v>8220</v>
      </c>
      <c r="G1047" s="25" t="s">
        <v>8240</v>
      </c>
      <c r="H1047" s="25" t="s">
        <v>8248</v>
      </c>
      <c r="I1047" s="25">
        <v>1456617600</v>
      </c>
      <c r="J1047" s="25">
        <v>1454280186</v>
      </c>
      <c r="K1047" s="25" t="b">
        <v>0</v>
      </c>
      <c r="L1047" s="25">
        <v>1</v>
      </c>
      <c r="M1047" s="25" t="b">
        <v>0</v>
      </c>
      <c r="N1047" s="25" t="s">
        <v>8269</v>
      </c>
      <c r="O1047" s="25">
        <v>0</v>
      </c>
      <c r="P1047" s="25">
        <v>1</v>
      </c>
      <c r="Q1047" s="25" t="s">
        <v>8315</v>
      </c>
      <c r="R1047" s="25" t="s">
        <v>8316</v>
      </c>
      <c r="S1047" s="28">
        <v>42400.946597222224</v>
      </c>
      <c r="T1047" s="25">
        <v>25569.000011574073</v>
      </c>
      <c r="U1047" s="25">
        <v>2016</v>
      </c>
      <c r="V1047" s="25">
        <v>1</v>
      </c>
      <c r="W1047" s="25" t="s">
        <v>8372</v>
      </c>
    </row>
    <row r="1048" spans="1:23" hidden="1" x14ac:dyDescent="0.3">
      <c r="A1048" s="25">
        <v>4113</v>
      </c>
      <c r="B1048" s="25" t="s">
        <v>4109</v>
      </c>
      <c r="C1048" s="25" t="s">
        <v>8215</v>
      </c>
      <c r="D1048" s="26">
        <v>1500</v>
      </c>
      <c r="E1048" s="27">
        <v>3</v>
      </c>
      <c r="F1048" s="25" t="s">
        <v>8220</v>
      </c>
      <c r="G1048" s="25" t="s">
        <v>8223</v>
      </c>
      <c r="H1048" s="25" t="s">
        <v>8245</v>
      </c>
      <c r="I1048" s="25">
        <v>1452234840</v>
      </c>
      <c r="J1048" s="25">
        <v>1450619123</v>
      </c>
      <c r="K1048" s="25" t="b">
        <v>0</v>
      </c>
      <c r="L1048" s="25">
        <v>3</v>
      </c>
      <c r="M1048" s="25" t="b">
        <v>0</v>
      </c>
      <c r="N1048" s="25" t="s">
        <v>8269</v>
      </c>
      <c r="O1048" s="25">
        <v>0</v>
      </c>
      <c r="P1048" s="25">
        <v>1</v>
      </c>
      <c r="Q1048" s="25" t="s">
        <v>8315</v>
      </c>
      <c r="R1048" s="25" t="s">
        <v>8316</v>
      </c>
      <c r="S1048" s="28">
        <v>42358.573182870372</v>
      </c>
      <c r="T1048" s="25">
        <v>25569.000034722223</v>
      </c>
      <c r="U1048" s="25">
        <v>2015</v>
      </c>
      <c r="V1048" s="25">
        <v>12</v>
      </c>
      <c r="W1048" s="25" t="s">
        <v>8382</v>
      </c>
    </row>
  </sheetData>
  <autoFilter ref="A1:W1048" xr:uid="{37922321-0BD9-428C-88F2-7ECF6208F439}">
    <filterColumn colId="3">
      <customFilters>
        <customFilter operator="greaterThanOrEqual" val="50000"/>
      </customFilters>
    </filterColumn>
  </autoFilter>
  <conditionalFormatting sqref="F1:F1048">
    <cfRule type="cellIs" dxfId="4" priority="3" operator="equal">
      <formula>"failed"</formula>
    </cfRule>
    <cfRule type="cellIs" dxfId="3" priority="4" operator="equal">
      <formula>"canceled"</formula>
    </cfRule>
    <cfRule type="cellIs" dxfId="2" priority="5" operator="equal">
      <formula>"canceled"</formula>
    </cfRule>
    <cfRule type="cellIs" dxfId="1" priority="6" operator="equal">
      <formula>"successful"</formula>
    </cfRule>
    <cfRule type="cellIs" dxfId="0" priority="7" operator="equal">
      <formula>"live"</formula>
    </cfRule>
  </conditionalFormatting>
  <conditionalFormatting sqref="O1:P1 O2:O1048">
    <cfRule type="colorScale" priority="2">
      <colorScale>
        <cfvo type="num" val="0"/>
        <cfvo type="num" val="300"/>
        <color rgb="FFFF0000"/>
        <color rgb="FF0070C0"/>
      </colorScale>
    </cfRule>
  </conditionalFormatting>
  <conditionalFormatting sqref="O2:O1048">
    <cfRule type="colorScale" priority="1">
      <colorScale>
        <cfvo type="num" val="0"/>
        <cfvo type="num" val="200"/>
        <color rgb="FFFF0000"/>
        <color rgb="FF0070C0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12</vt:i4>
      </vt:variant>
    </vt:vector>
  </HeadingPairs>
  <TitlesOfParts>
    <vt:vector size="12" baseType="lpstr">
      <vt:lpstr>Hoja2 (2)</vt:lpstr>
      <vt:lpstr>Hoja2</vt:lpstr>
      <vt:lpstr>Subcategory Estadistic</vt:lpstr>
      <vt:lpstr>Outcomes Based on Launch Date</vt:lpstr>
      <vt:lpstr>Hoja1</vt:lpstr>
      <vt:lpstr>Hoja8</vt:lpstr>
      <vt:lpstr>Hoja5</vt:lpstr>
      <vt:lpstr>Outcomes Based on Goals</vt:lpstr>
      <vt:lpstr>Hoja7</vt:lpstr>
      <vt:lpstr>Obtain curency</vt:lpstr>
      <vt:lpstr>Sheet1</vt:lpstr>
      <vt:lpstr>Hoja10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RO BG</cp:lastModifiedBy>
  <dcterms:created xsi:type="dcterms:W3CDTF">2017-04-20T15:17:24Z</dcterms:created>
  <dcterms:modified xsi:type="dcterms:W3CDTF">2021-07-08T06:57:04Z</dcterms:modified>
</cp:coreProperties>
</file>